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inv\vnitroblok Hradební-Dlouhá\2018- společné řešení Hradební-Dlouhá\rozpočty\"/>
    </mc:Choice>
  </mc:AlternateContent>
  <bookViews>
    <workbookView xWindow="0" yWindow="0" windowWidth="0" windowHeight="0"/>
  </bookViews>
  <sheets>
    <sheet name="Rekapitulace stavby" sheetId="1" r:id="rId1"/>
    <sheet name="01 - SO D1 Komunikace" sheetId="2" r:id="rId2"/>
    <sheet name="01A - Podzemní kontejnery" sheetId="3" r:id="rId3"/>
    <sheet name="02 - SO D2 Odvodnění" sheetId="4" r:id="rId4"/>
    <sheet name="03 - SO D3 Elektro, veřej..." sheetId="5" r:id="rId5"/>
    <sheet name="03A - Optika" sheetId="6" r:id="rId6"/>
    <sheet name="04 - SO D4 Oplocení" sheetId="7" r:id="rId7"/>
    <sheet name="05 - Sadové úpravy" sheetId="8" r:id="rId8"/>
    <sheet name="06 - Ostatní stavební prá..." sheetId="9" r:id="rId9"/>
    <sheet name="07 - VRN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'01 - SO D1 Komunikace'!$C$106:$K$603</definedName>
    <definedName name="_xlnm.Print_Area" localSheetId="1">'01 - SO D1 Komunikace'!$C$4:$J$43,'01 - SO D1 Komunikace'!$C$49:$J$84,'01 - SO D1 Komunikace'!$C$90:$K$603</definedName>
    <definedName name="_xlnm.Print_Titles" localSheetId="1">'01 - SO D1 Komunikace'!$106:$106</definedName>
    <definedName name="_xlnm._FilterDatabase" localSheetId="2" hidden="1">'01A - Podzemní kontejnery'!$C$96:$K$150</definedName>
    <definedName name="_xlnm.Print_Area" localSheetId="2">'01A - Podzemní kontejnery'!$C$4:$J$43,'01A - Podzemní kontejnery'!$C$49:$J$74,'01A - Podzemní kontejnery'!$C$80:$K$150</definedName>
    <definedName name="_xlnm.Print_Titles" localSheetId="2">'01A - Podzemní kontejnery'!$96:$96</definedName>
    <definedName name="_xlnm._FilterDatabase" localSheetId="3" hidden="1">'02 - SO D2 Odvodnění'!$C$102:$K$455</definedName>
    <definedName name="_xlnm.Print_Area" localSheetId="3">'02 - SO D2 Odvodnění'!$C$4:$J$43,'02 - SO D2 Odvodnění'!$C$49:$J$80,'02 - SO D2 Odvodnění'!$C$86:$K$455</definedName>
    <definedName name="_xlnm.Print_Titles" localSheetId="3">'02 - SO D2 Odvodnění'!$102:$102</definedName>
    <definedName name="_xlnm._FilterDatabase" localSheetId="4" hidden="1">'03 - SO D3 Elektro, veřej...'!$C$98:$K$269</definedName>
    <definedName name="_xlnm.Print_Area" localSheetId="4">'03 - SO D3 Elektro, veřej...'!$C$4:$J$43,'03 - SO D3 Elektro, veřej...'!$C$49:$J$76,'03 - SO D3 Elektro, veřej...'!$C$82:$K$269</definedName>
    <definedName name="_xlnm.Print_Titles" localSheetId="4">'03 - SO D3 Elektro, veřej...'!$98:$98</definedName>
    <definedName name="_xlnm._FilterDatabase" localSheetId="5" hidden="1">'03A - Optika'!$C$95:$K$184</definedName>
    <definedName name="_xlnm.Print_Area" localSheetId="5">'03A - Optika'!$C$4:$J$43,'03A - Optika'!$C$49:$J$73,'03A - Optika'!$C$79:$K$184</definedName>
    <definedName name="_xlnm.Print_Titles" localSheetId="5">'03A - Optika'!$95:$95</definedName>
    <definedName name="_xlnm._FilterDatabase" localSheetId="6" hidden="1">'04 - SO D4 Oplocení'!$C$100:$K$322</definedName>
    <definedName name="_xlnm.Print_Area" localSheetId="6">'04 - SO D4 Oplocení'!$C$4:$J$43,'04 - SO D4 Oplocení'!$C$49:$J$78,'04 - SO D4 Oplocení'!$C$84:$K$322</definedName>
    <definedName name="_xlnm.Print_Titles" localSheetId="6">'04 - SO D4 Oplocení'!$100:$100</definedName>
    <definedName name="_xlnm._FilterDatabase" localSheetId="7" hidden="1">'05 - Sadové úpravy'!$C$99:$K$331</definedName>
    <definedName name="_xlnm.Print_Area" localSheetId="7">'05 - Sadové úpravy'!$C$4:$J$43,'05 - Sadové úpravy'!$C$49:$J$77,'05 - Sadové úpravy'!$C$83:$K$331</definedName>
    <definedName name="_xlnm.Print_Titles" localSheetId="7">'05 - Sadové úpravy'!$99:$99</definedName>
    <definedName name="_xlnm._FilterDatabase" localSheetId="8" hidden="1">'06 - Ostatní stavební prá...'!$C$93:$K$111</definedName>
    <definedName name="_xlnm.Print_Area" localSheetId="8">'06 - Ostatní stavební prá...'!$C$4:$J$43,'06 - Ostatní stavební prá...'!$C$49:$J$71,'06 - Ostatní stavební prá...'!$C$77:$K$111</definedName>
    <definedName name="_xlnm.Print_Titles" localSheetId="8">'06 - Ostatní stavební prá...'!$93:$93</definedName>
    <definedName name="_xlnm._FilterDatabase" localSheetId="9" hidden="1">'07 - VRN'!$C$96:$K$131</definedName>
    <definedName name="_xlnm.Print_Area" localSheetId="9">'07 - VRN'!$C$4:$J$43,'07 - VRN'!$C$49:$J$74,'07 - VRN'!$C$80:$K$131</definedName>
    <definedName name="_xlnm.Print_Titles" localSheetId="9">'07 - VRN'!$96:$96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41"/>
  <c r="J40"/>
  <c i="1" r="AY65"/>
  <c i="10" r="J39"/>
  <c i="1" r="AX65"/>
  <c i="10"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3"/>
  <c r="F91"/>
  <c r="E89"/>
  <c r="J62"/>
  <c r="F60"/>
  <c r="E58"/>
  <c r="J28"/>
  <c r="E28"/>
  <c r="J94"/>
  <c r="J27"/>
  <c r="J22"/>
  <c r="E22"/>
  <c r="F63"/>
  <c r="J21"/>
  <c r="J19"/>
  <c r="E19"/>
  <c r="F93"/>
  <c r="J18"/>
  <c r="J16"/>
  <c r="J60"/>
  <c r="E7"/>
  <c r="E83"/>
  <c i="9" r="J41"/>
  <c r="J40"/>
  <c i="1" r="AY64"/>
  <c i="9" r="J39"/>
  <c i="1" r="AX64"/>
  <c i="9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T96"/>
  <c r="R97"/>
  <c r="R96"/>
  <c r="P97"/>
  <c r="P96"/>
  <c r="J90"/>
  <c r="F88"/>
  <c r="E86"/>
  <c r="J62"/>
  <c r="F60"/>
  <c r="E58"/>
  <c r="J28"/>
  <c r="E28"/>
  <c r="J91"/>
  <c r="J27"/>
  <c r="J22"/>
  <c r="E22"/>
  <c r="F63"/>
  <c r="J21"/>
  <c r="J19"/>
  <c r="E19"/>
  <c r="F90"/>
  <c r="J18"/>
  <c r="J16"/>
  <c r="J60"/>
  <c r="E7"/>
  <c r="E80"/>
  <c i="8" r="J41"/>
  <c r="J40"/>
  <c i="1" r="AY63"/>
  <c i="8" r="J39"/>
  <c i="1" r="AX63"/>
  <c i="8"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T302"/>
  <c r="R303"/>
  <c r="R302"/>
  <c r="P303"/>
  <c r="P302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T281"/>
  <c r="R282"/>
  <c r="R281"/>
  <c r="P282"/>
  <c r="P281"/>
  <c r="BI277"/>
  <c r="BH277"/>
  <c r="BG277"/>
  <c r="BF277"/>
  <c r="T277"/>
  <c r="R277"/>
  <c r="P277"/>
  <c r="BI273"/>
  <c r="BH273"/>
  <c r="BG273"/>
  <c r="BF273"/>
  <c r="T273"/>
  <c r="R273"/>
  <c r="P273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J96"/>
  <c r="F94"/>
  <c r="E92"/>
  <c r="J62"/>
  <c r="F60"/>
  <c r="E58"/>
  <c r="J28"/>
  <c r="E28"/>
  <c r="J63"/>
  <c r="J27"/>
  <c r="J22"/>
  <c r="E22"/>
  <c r="F97"/>
  <c r="J21"/>
  <c r="J19"/>
  <c r="E19"/>
  <c r="F96"/>
  <c r="J18"/>
  <c r="J16"/>
  <c r="J60"/>
  <c r="E7"/>
  <c r="E86"/>
  <c i="7" r="J41"/>
  <c r="J40"/>
  <c i="1" r="AY62"/>
  <c i="7" r="J39"/>
  <c i="1" r="AX62"/>
  <c i="7"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3"/>
  <c r="BH263"/>
  <c r="BG263"/>
  <c r="BF263"/>
  <c r="T263"/>
  <c r="T262"/>
  <c r="R263"/>
  <c r="R262"/>
  <c r="P263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J97"/>
  <c r="F95"/>
  <c r="E93"/>
  <c r="J62"/>
  <c r="F60"/>
  <c r="E58"/>
  <c r="J28"/>
  <c r="E28"/>
  <c r="J98"/>
  <c r="J27"/>
  <c r="J22"/>
  <c r="E22"/>
  <c r="F63"/>
  <c r="J21"/>
  <c r="J19"/>
  <c r="E19"/>
  <c r="F62"/>
  <c r="J18"/>
  <c r="J16"/>
  <c r="J60"/>
  <c r="E7"/>
  <c r="E87"/>
  <c i="6" r="J41"/>
  <c r="J40"/>
  <c i="1" r="AY61"/>
  <c i="6" r="J39"/>
  <c i="1" r="AX61"/>
  <c i="6"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2"/>
  <c r="F90"/>
  <c r="E88"/>
  <c r="J62"/>
  <c r="F60"/>
  <c r="E58"/>
  <c r="J28"/>
  <c r="E28"/>
  <c r="J93"/>
  <c r="J27"/>
  <c r="J22"/>
  <c r="E22"/>
  <c r="F93"/>
  <c r="J21"/>
  <c r="J19"/>
  <c r="E19"/>
  <c r="F92"/>
  <c r="J18"/>
  <c r="J16"/>
  <c r="J60"/>
  <c r="E7"/>
  <c r="E82"/>
  <c i="5" r="J41"/>
  <c r="J40"/>
  <c i="1" r="AY60"/>
  <c i="5" r="J39"/>
  <c i="1" r="AX60"/>
  <c i="5"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T157"/>
  <c r="T156"/>
  <c r="R158"/>
  <c r="R157"/>
  <c r="R156"/>
  <c r="P158"/>
  <c r="P157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J95"/>
  <c r="F93"/>
  <c r="E91"/>
  <c r="J62"/>
  <c r="F60"/>
  <c r="E58"/>
  <c r="J28"/>
  <c r="E28"/>
  <c r="J96"/>
  <c r="J27"/>
  <c r="J22"/>
  <c r="E22"/>
  <c r="F96"/>
  <c r="J21"/>
  <c r="J19"/>
  <c r="E19"/>
  <c r="F62"/>
  <c r="J18"/>
  <c r="J16"/>
  <c r="J93"/>
  <c r="E7"/>
  <c r="E85"/>
  <c i="4" r="J41"/>
  <c r="J40"/>
  <c i="1" r="AY59"/>
  <c i="4" r="J39"/>
  <c i="1" r="AX59"/>
  <c i="4" r="BI454"/>
  <c r="BH454"/>
  <c r="BG454"/>
  <c r="BF454"/>
  <c r="T454"/>
  <c r="R454"/>
  <c r="P454"/>
  <c r="BI452"/>
  <c r="BH452"/>
  <c r="BG452"/>
  <c r="BF452"/>
  <c r="T452"/>
  <c r="R452"/>
  <c r="P452"/>
  <c r="BI448"/>
  <c r="BH448"/>
  <c r="BG448"/>
  <c r="BF448"/>
  <c r="T448"/>
  <c r="R448"/>
  <c r="P448"/>
  <c r="BI443"/>
  <c r="BH443"/>
  <c r="BG443"/>
  <c r="BF443"/>
  <c r="T443"/>
  <c r="R443"/>
  <c r="P443"/>
  <c r="BI439"/>
  <c r="BH439"/>
  <c r="BG439"/>
  <c r="BF439"/>
  <c r="T439"/>
  <c r="R439"/>
  <c r="P439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2"/>
  <c r="BH202"/>
  <c r="BG202"/>
  <c r="BF202"/>
  <c r="T202"/>
  <c r="R202"/>
  <c r="P202"/>
  <c r="BI198"/>
  <c r="BH198"/>
  <c r="BG198"/>
  <c r="BF198"/>
  <c r="T198"/>
  <c r="R198"/>
  <c r="P19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0"/>
  <c r="BH130"/>
  <c r="BG130"/>
  <c r="BF130"/>
  <c r="T130"/>
  <c r="R130"/>
  <c r="P130"/>
  <c r="BI111"/>
  <c r="BH111"/>
  <c r="BG111"/>
  <c r="BF111"/>
  <c r="T111"/>
  <c r="R111"/>
  <c r="P111"/>
  <c r="BI106"/>
  <c r="BH106"/>
  <c r="BG106"/>
  <c r="BF106"/>
  <c r="T106"/>
  <c r="R106"/>
  <c r="P106"/>
  <c r="J99"/>
  <c r="F97"/>
  <c r="E95"/>
  <c r="J62"/>
  <c r="F60"/>
  <c r="E58"/>
  <c r="J28"/>
  <c r="E28"/>
  <c r="J63"/>
  <c r="J27"/>
  <c r="J22"/>
  <c r="E22"/>
  <c r="F100"/>
  <c r="J21"/>
  <c r="J19"/>
  <c r="E19"/>
  <c r="F99"/>
  <c r="J18"/>
  <c r="J16"/>
  <c r="J60"/>
  <c r="E7"/>
  <c r="E52"/>
  <c i="3" r="J41"/>
  <c r="J40"/>
  <c i="1" r="AY58"/>
  <c i="3" r="J39"/>
  <c i="1" r="AX58"/>
  <c i="3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3"/>
  <c r="F91"/>
  <c r="E89"/>
  <c r="J62"/>
  <c r="F60"/>
  <c r="E58"/>
  <c r="J28"/>
  <c r="E28"/>
  <c r="J63"/>
  <c r="J27"/>
  <c r="J22"/>
  <c r="E22"/>
  <c r="F63"/>
  <c r="J21"/>
  <c r="J19"/>
  <c r="E19"/>
  <c r="F93"/>
  <c r="J18"/>
  <c r="J16"/>
  <c r="J91"/>
  <c r="E7"/>
  <c r="E52"/>
  <c i="2" r="J41"/>
  <c r="J40"/>
  <c i="1" r="AY57"/>
  <c i="2" r="J39"/>
  <c i="1" r="AX57"/>
  <c i="2" r="BI602"/>
  <c r="BH602"/>
  <c r="BG602"/>
  <c r="BF602"/>
  <c r="T602"/>
  <c r="T601"/>
  <c r="T600"/>
  <c r="R602"/>
  <c r="R601"/>
  <c r="R600"/>
  <c r="P602"/>
  <c r="P601"/>
  <c r="P600"/>
  <c r="BI597"/>
  <c r="BH597"/>
  <c r="BG597"/>
  <c r="BF597"/>
  <c r="T597"/>
  <c r="T596"/>
  <c r="T595"/>
  <c r="R597"/>
  <c r="R596"/>
  <c r="R595"/>
  <c r="P597"/>
  <c r="P596"/>
  <c r="P595"/>
  <c r="BI590"/>
  <c r="BH590"/>
  <c r="BG590"/>
  <c r="BF590"/>
  <c r="T590"/>
  <c r="T589"/>
  <c r="R590"/>
  <c r="R589"/>
  <c r="P590"/>
  <c r="P589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2"/>
  <c r="BH552"/>
  <c r="BG552"/>
  <c r="BF552"/>
  <c r="T552"/>
  <c r="R552"/>
  <c r="P552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5"/>
  <c r="BH475"/>
  <c r="BG475"/>
  <c r="BF475"/>
  <c r="T475"/>
  <c r="R475"/>
  <c r="P475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5"/>
  <c r="BH445"/>
  <c r="BG445"/>
  <c r="BF445"/>
  <c r="T445"/>
  <c r="R445"/>
  <c r="P445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T388"/>
  <c r="R389"/>
  <c r="R388"/>
  <c r="P389"/>
  <c r="P388"/>
  <c r="BI385"/>
  <c r="BH385"/>
  <c r="BG385"/>
  <c r="BF385"/>
  <c r="T385"/>
  <c r="R385"/>
  <c r="P385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1"/>
  <c r="BH311"/>
  <c r="BG311"/>
  <c r="BF311"/>
  <c r="T311"/>
  <c r="R311"/>
  <c r="P311"/>
  <c r="BI304"/>
  <c r="BH304"/>
  <c r="BG304"/>
  <c r="BF304"/>
  <c r="T304"/>
  <c r="R304"/>
  <c r="P304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J103"/>
  <c r="F101"/>
  <c r="E99"/>
  <c r="J62"/>
  <c r="F60"/>
  <c r="E58"/>
  <c r="J28"/>
  <c r="E28"/>
  <c r="J104"/>
  <c r="J27"/>
  <c r="J22"/>
  <c r="E22"/>
  <c r="F63"/>
  <c r="J21"/>
  <c r="J19"/>
  <c r="E19"/>
  <c r="F103"/>
  <c r="J18"/>
  <c r="J16"/>
  <c r="J101"/>
  <c r="E7"/>
  <c r="E93"/>
  <c i="1" r="L50"/>
  <c r="AM50"/>
  <c r="AM49"/>
  <c r="L49"/>
  <c r="AM47"/>
  <c r="L47"/>
  <c r="L45"/>
  <c r="L44"/>
  <c i="2" r="J469"/>
  <c r="BK348"/>
  <c r="J223"/>
  <c r="BK586"/>
  <c r="J423"/>
  <c r="BK361"/>
  <c r="BK232"/>
  <c r="BK590"/>
  <c r="J439"/>
  <c r="J338"/>
  <c r="J122"/>
  <c r="J536"/>
  <c r="BK385"/>
  <c r="BK256"/>
  <c r="BK158"/>
  <c i="3" r="J117"/>
  <c i="4" r="J387"/>
  <c r="J279"/>
  <c r="BK163"/>
  <c r="J379"/>
  <c r="BK352"/>
  <c r="BK454"/>
  <c r="J344"/>
  <c r="BK240"/>
  <c r="J160"/>
  <c r="BK338"/>
  <c r="J251"/>
  <c r="BK223"/>
  <c r="J143"/>
  <c i="5" r="J230"/>
  <c r="J185"/>
  <c r="J266"/>
  <c r="BK192"/>
  <c r="BK149"/>
  <c r="BK241"/>
  <c r="J176"/>
  <c i="6" r="J160"/>
  <c r="BK170"/>
  <c r="J153"/>
  <c i="7" r="BK254"/>
  <c r="BK138"/>
  <c r="J190"/>
  <c r="BK289"/>
  <c r="J144"/>
  <c r="J207"/>
  <c i="8" r="J244"/>
  <c r="J154"/>
  <c r="J320"/>
  <c r="J230"/>
  <c r="BK120"/>
  <c r="BK244"/>
  <c r="BK115"/>
  <c r="BK230"/>
  <c i="9" r="BK105"/>
  <c i="10" r="BK117"/>
  <c r="BK128"/>
  <c i="2" r="J499"/>
  <c r="BK411"/>
  <c r="J256"/>
  <c r="J127"/>
  <c r="J539"/>
  <c r="BK414"/>
  <c r="BK317"/>
  <c r="J179"/>
  <c r="BK534"/>
  <c r="BK368"/>
  <c r="BK154"/>
  <c r="BK439"/>
  <c r="J304"/>
  <c r="BK223"/>
  <c r="BK110"/>
  <c i="3" r="BK129"/>
  <c i="4" r="J306"/>
  <c r="J170"/>
  <c r="BK279"/>
  <c r="BK130"/>
  <c r="BK295"/>
  <c r="J111"/>
  <c r="BK260"/>
  <c i="5" r="BK211"/>
  <c r="J146"/>
  <c r="BK214"/>
  <c r="J163"/>
  <c r="J250"/>
  <c r="BK219"/>
  <c r="BK208"/>
  <c r="J200"/>
  <c r="BK176"/>
  <c r="BK263"/>
  <c r="J197"/>
  <c r="J169"/>
  <c i="6" r="BK173"/>
  <c r="J124"/>
  <c r="J107"/>
  <c r="BK103"/>
  <c i="7" r="J269"/>
  <c r="BK162"/>
  <c r="J157"/>
  <c r="J246"/>
  <c r="J138"/>
  <c r="BK166"/>
  <c i="8" r="J288"/>
  <c r="J182"/>
  <c r="BK142"/>
  <c r="J328"/>
  <c r="J232"/>
  <c r="J146"/>
  <c r="BK288"/>
  <c r="BK238"/>
  <c r="BK158"/>
  <c r="BK232"/>
  <c r="BK200"/>
  <c i="9" r="J109"/>
  <c i="10" r="BK120"/>
  <c r="BK125"/>
  <c r="BK109"/>
  <c i="2" r="BK552"/>
  <c r="BK465"/>
  <c r="BK408"/>
  <c r="BK294"/>
  <c r="BK602"/>
  <c r="J542"/>
  <c r="BK416"/>
  <c r="BK364"/>
  <c r="J279"/>
  <c r="BK131"/>
  <c r="J491"/>
  <c r="J353"/>
  <c r="J251"/>
  <c r="J191"/>
  <c r="BK597"/>
  <c r="BK451"/>
  <c r="J321"/>
  <c r="J216"/>
  <c r="BK138"/>
  <c i="3" r="BK112"/>
  <c i="4" r="J381"/>
  <c r="BK344"/>
  <c r="J210"/>
  <c r="BK363"/>
  <c r="J315"/>
  <c r="BK418"/>
  <c r="BK309"/>
  <c r="BK452"/>
  <c r="BK332"/>
  <c r="BK289"/>
  <c i="5" r="J263"/>
  <c r="J158"/>
  <c r="BK173"/>
  <c r="J127"/>
  <c r="J190"/>
  <c r="J123"/>
  <c i="6" r="BK107"/>
  <c r="BK153"/>
  <c r="J157"/>
  <c i="7" r="J274"/>
  <c r="J166"/>
  <c r="BK178"/>
  <c r="BK269"/>
  <c r="BK133"/>
  <c r="J195"/>
  <c i="8" r="J250"/>
  <c r="J162"/>
  <c r="BK282"/>
  <c r="BK224"/>
  <c r="BK123"/>
  <c r="J247"/>
  <c r="BK103"/>
  <c r="BK203"/>
  <c r="BK135"/>
  <c i="10" r="BK123"/>
  <c r="J104"/>
  <c i="2" r="J521"/>
  <c r="J434"/>
  <c r="BK298"/>
  <c r="J165"/>
  <c r="BK426"/>
  <c r="J371"/>
  <c r="J291"/>
  <c r="BK183"/>
  <c r="J117"/>
  <c r="BK521"/>
  <c r="BK398"/>
  <c r="BK288"/>
  <c r="J602"/>
  <c r="BK499"/>
  <c r="BK283"/>
  <c r="J173"/>
  <c i="3" r="J129"/>
  <c r="BK121"/>
  <c r="BK145"/>
  <c r="BK134"/>
  <c i="4" r="J443"/>
  <c r="BK409"/>
  <c r="J338"/>
  <c r="J406"/>
  <c r="J369"/>
  <c r="BK306"/>
  <c r="J448"/>
  <c r="BK373"/>
  <c r="BK301"/>
  <c r="J163"/>
  <c r="BK385"/>
  <c r="J335"/>
  <c r="BK237"/>
  <c r="BK175"/>
  <c i="5" r="J219"/>
  <c r="J183"/>
  <c r="BK230"/>
  <c r="J135"/>
  <c r="BK225"/>
  <c r="BK183"/>
  <c r="J107"/>
  <c i="6" r="BK176"/>
  <c r="J116"/>
  <c r="J120"/>
  <c i="7" r="BK157"/>
  <c r="J221"/>
  <c r="J284"/>
  <c r="BK122"/>
  <c r="J162"/>
  <c i="8" r="BK215"/>
  <c r="BK111"/>
  <c r="J238"/>
  <c r="BK132"/>
  <c r="J257"/>
  <c r="BK169"/>
  <c r="J263"/>
  <c r="J179"/>
  <c i="9" r="BK102"/>
  <c i="10" r="BK102"/>
  <c i="2" r="BK441"/>
  <c r="BK279"/>
  <c r="BK145"/>
  <c r="J552"/>
  <c r="J451"/>
  <c r="J368"/>
  <c r="J275"/>
  <c r="J158"/>
  <c r="J530"/>
  <c r="J389"/>
  <c r="J232"/>
  <c r="J586"/>
  <c r="BK487"/>
  <c r="J426"/>
  <c r="BK226"/>
  <c i="3" r="BK148"/>
  <c i="4" r="BK404"/>
  <c r="BK318"/>
  <c r="J183"/>
  <c r="J404"/>
  <c r="J367"/>
  <c r="J298"/>
  <c r="J198"/>
  <c r="J394"/>
  <c r="BK335"/>
  <c r="BK213"/>
  <c r="BK387"/>
  <c r="BK367"/>
  <c r="BK324"/>
  <c r="BK265"/>
  <c r="BK179"/>
  <c i="5" r="BK256"/>
  <c r="BK223"/>
  <c r="J149"/>
  <c r="J247"/>
  <c r="J111"/>
  <c r="BK217"/>
  <c r="BK166"/>
  <c i="6" r="BK160"/>
  <c r="J170"/>
  <c r="BK99"/>
  <c i="7" r="BK195"/>
  <c r="BK284"/>
  <c r="BK149"/>
  <c r="BK263"/>
  <c r="J180"/>
  <c r="J241"/>
  <c i="8" r="J285"/>
  <c r="J209"/>
  <c r="J107"/>
  <c r="J242"/>
  <c r="J142"/>
  <c r="BK285"/>
  <c r="J203"/>
  <c r="J308"/>
  <c r="BK212"/>
  <c r="J138"/>
  <c i="10" r="J128"/>
  <c r="BK130"/>
  <c i="2" r="J545"/>
  <c r="BK447"/>
  <c r="BK325"/>
  <c r="J229"/>
  <c r="BK573"/>
  <c r="J487"/>
  <c r="BK389"/>
  <c r="J243"/>
  <c r="BK114"/>
  <c r="J441"/>
  <c r="J283"/>
  <c r="BK539"/>
  <c r="BK454"/>
  <c r="J411"/>
  <c r="BK267"/>
  <c r="J161"/>
  <c i="3" r="BK136"/>
  <c i="4" r="BK365"/>
  <c r="BK286"/>
  <c r="BK111"/>
  <c r="J213"/>
  <c r="J365"/>
  <c r="J202"/>
  <c r="BK406"/>
  <c r="BK315"/>
  <c r="J152"/>
  <c i="5" r="BK247"/>
  <c r="BK233"/>
  <c r="BK190"/>
  <c r="J256"/>
  <c r="BK178"/>
  <c r="J260"/>
  <c r="J228"/>
  <c r="J217"/>
  <c r="BK205"/>
  <c r="J188"/>
  <c r="J131"/>
  <c r="J233"/>
  <c r="BK185"/>
  <c r="BK111"/>
  <c i="6" r="J150"/>
  <c r="BK179"/>
  <c r="J131"/>
  <c r="BK155"/>
  <c i="7" r="BK299"/>
  <c r="BK226"/>
  <c r="J109"/>
  <c r="BK180"/>
  <c r="BK294"/>
  <c r="BK207"/>
  <c r="BK309"/>
  <c r="J122"/>
  <c i="8" r="BK254"/>
  <c r="J217"/>
  <c r="J158"/>
  <c r="BK316"/>
  <c r="J219"/>
  <c r="BK126"/>
  <c r="J254"/>
  <c r="J206"/>
  <c r="J120"/>
  <c r="BK221"/>
  <c i="9" r="J105"/>
  <c i="10" r="J125"/>
  <c r="BK107"/>
  <c r="J111"/>
  <c r="BK100"/>
  <c i="2" r="J445"/>
  <c r="BK329"/>
  <c r="BK240"/>
  <c r="BK161"/>
  <c r="BK565"/>
  <c r="BK491"/>
  <c r="BK400"/>
  <c r="J298"/>
  <c r="J209"/>
  <c r="J110"/>
  <c r="BK469"/>
  <c r="J394"/>
  <c r="J317"/>
  <c r="J131"/>
  <c r="J573"/>
  <c r="BK475"/>
  <c r="BK380"/>
  <c r="BK264"/>
  <c r="J154"/>
  <c i="3" r="BK125"/>
  <c i="4" r="BK414"/>
  <c r="BK358"/>
  <c r="J329"/>
  <c r="J175"/>
  <c r="BK276"/>
  <c r="BK391"/>
  <c r="BK235"/>
  <c r="J428"/>
  <c r="J240"/>
  <c i="5" r="J235"/>
  <c r="BK194"/>
  <c r="J203"/>
  <c r="BK115"/>
  <c r="J244"/>
  <c r="J171"/>
  <c i="6" r="BK157"/>
  <c r="J140"/>
  <c r="BK140"/>
  <c i="7" r="BK246"/>
  <c r="BK153"/>
  <c r="BK199"/>
  <c r="BK318"/>
  <c r="BK173"/>
  <c r="BK221"/>
  <c r="J117"/>
  <c i="8" r="J212"/>
  <c r="J132"/>
  <c r="BK247"/>
  <c r="BK150"/>
  <c r="J282"/>
  <c r="J196"/>
  <c r="BK236"/>
  <c r="J103"/>
  <c i="10" r="J100"/>
  <c r="J107"/>
  <c i="2" r="BK483"/>
  <c r="BK394"/>
  <c r="BK216"/>
  <c r="J461"/>
  <c r="J385"/>
  <c r="BK304"/>
  <c r="J212"/>
  <c r="BK569"/>
  <c r="J361"/>
  <c r="BK236"/>
  <c r="BK582"/>
  <c r="J465"/>
  <c r="BK371"/>
  <c r="BK212"/>
  <c r="BK117"/>
  <c i="3" r="J125"/>
  <c r="J104"/>
  <c r="J121"/>
  <c i="4" r="BK439"/>
  <c r="J309"/>
  <c r="J179"/>
  <c r="J409"/>
  <c r="BK377"/>
  <c r="J286"/>
  <c r="BK149"/>
  <c r="J377"/>
  <c r="J342"/>
  <c r="J218"/>
  <c r="J454"/>
  <c r="BK369"/>
  <c r="BK321"/>
  <c r="BK198"/>
  <c i="5" r="J253"/>
  <c r="BK197"/>
  <c r="BK266"/>
  <c r="J194"/>
  <c r="BK260"/>
  <c r="BK158"/>
  <c i="6" r="J111"/>
  <c r="BK163"/>
  <c r="BK145"/>
  <c i="7" r="J258"/>
  <c r="BK313"/>
  <c r="J173"/>
  <c r="J250"/>
  <c r="BK170"/>
  <c r="J212"/>
  <c i="8" r="J260"/>
  <c r="J175"/>
  <c r="J293"/>
  <c r="BK192"/>
  <c r="BK290"/>
  <c r="BK242"/>
  <c r="J129"/>
  <c r="BK217"/>
  <c r="BK107"/>
  <c i="10" r="J120"/>
  <c i="2" r="BK505"/>
  <c r="J398"/>
  <c r="BK251"/>
  <c r="J597"/>
  <c r="BK530"/>
  <c r="J404"/>
  <c r="J294"/>
  <c r="BK122"/>
  <c r="BK478"/>
  <c r="BK311"/>
  <c r="BK195"/>
  <c r="J557"/>
  <c r="BK461"/>
  <c r="BK271"/>
  <c r="BK179"/>
  <c i="3" r="J136"/>
  <c r="BK143"/>
  <c i="4" r="BK361"/>
  <c r="BK251"/>
  <c r="J422"/>
  <c r="BK375"/>
  <c r="J312"/>
  <c r="BK231"/>
  <c r="J399"/>
  <c r="BK371"/>
  <c r="BK270"/>
  <c r="J106"/>
  <c r="J432"/>
  <c r="J373"/>
  <c r="J352"/>
  <c r="J301"/>
  <c r="J235"/>
  <c r="BK166"/>
  <c i="5" r="BK244"/>
  <c r="J208"/>
  <c r="J119"/>
  <c r="J221"/>
  <c r="J138"/>
  <c r="J102"/>
  <c r="BK188"/>
  <c i="6" r="J179"/>
  <c r="J182"/>
  <c r="J103"/>
  <c i="7" r="BK279"/>
  <c r="J170"/>
  <c r="J263"/>
  <c r="BK109"/>
  <c r="BK212"/>
  <c r="J294"/>
  <c r="J104"/>
  <c i="8" r="BK219"/>
  <c r="J135"/>
  <c r="J266"/>
  <c r="J188"/>
  <c r="BK293"/>
  <c r="J224"/>
  <c r="J171"/>
  <c r="BK182"/>
  <c i="9" r="J102"/>
  <c i="10" r="J109"/>
  <c r="BK104"/>
  <c i="2" r="J478"/>
  <c r="J430"/>
  <c r="BK291"/>
  <c r="BK187"/>
  <c r="J561"/>
  <c r="J436"/>
  <c r="BK373"/>
  <c r="J288"/>
  <c r="BK229"/>
  <c r="J565"/>
  <c r="J400"/>
  <c r="J226"/>
  <c r="BK578"/>
  <c r="J483"/>
  <c r="BK428"/>
  <c r="J246"/>
  <c r="J145"/>
  <c i="3" r="BK100"/>
  <c i="4" r="J347"/>
  <c r="J233"/>
  <c r="BK342"/>
  <c r="BK428"/>
  <c r="J324"/>
  <c r="J436"/>
  <c r="BK329"/>
  <c r="BK170"/>
  <c i="5" r="BK235"/>
  <c r="J115"/>
  <c r="J178"/>
  <c i="6" r="J167"/>
  <c r="BK182"/>
  <c i="7" r="BK250"/>
  <c r="J289"/>
  <c r="J113"/>
  <c r="J178"/>
  <c r="J215"/>
  <c i="8" r="BK263"/>
  <c r="BK206"/>
  <c r="J115"/>
  <c r="BK260"/>
  <c r="BK311"/>
  <c r="J316"/>
  <c r="BK166"/>
  <c i="10" r="BK115"/>
  <c r="J102"/>
  <c i="2" r="J495"/>
  <c r="BK377"/>
  <c r="J195"/>
  <c r="BK525"/>
  <c r="J377"/>
  <c r="J236"/>
  <c r="BK561"/>
  <c r="BK418"/>
  <c r="J271"/>
  <c r="J525"/>
  <c r="BK434"/>
  <c r="BK243"/>
  <c i="3" r="BK141"/>
  <c r="J148"/>
  <c i="4" r="BK298"/>
  <c r="J149"/>
  <c r="BK233"/>
  <c r="J363"/>
  <c r="BK183"/>
  <c r="BK349"/>
  <c r="J318"/>
  <c r="J156"/>
  <c i="5" r="BK250"/>
  <c r="BK163"/>
  <c r="J223"/>
  <c r="J181"/>
  <c i="6" r="J176"/>
  <c r="J173"/>
  <c r="J99"/>
  <c i="7" r="J309"/>
  <c r="J202"/>
  <c r="BK113"/>
  <c r="J153"/>
  <c r="J231"/>
  <c r="J313"/>
  <c r="J133"/>
  <c i="8" r="BK266"/>
  <c r="BK188"/>
  <c r="BK328"/>
  <c r="J234"/>
  <c r="BK138"/>
  <c r="J166"/>
  <c r="J303"/>
  <c r="J185"/>
  <c i="9" r="BK97"/>
  <c i="10" r="J113"/>
  <c r="J123"/>
  <c i="2" r="J454"/>
  <c r="BK332"/>
  <c r="BK246"/>
  <c r="J513"/>
  <c r="J408"/>
  <c r="BK338"/>
  <c r="J267"/>
  <c r="BK150"/>
  <c r="BK545"/>
  <c r="BK430"/>
  <c r="J348"/>
  <c r="BK173"/>
  <c r="J517"/>
  <c r="BK404"/>
  <c r="J240"/>
  <c i="3" r="BK104"/>
  <c r="BK117"/>
  <c r="J141"/>
  <c r="J100"/>
  <c i="4" r="J371"/>
  <c r="J289"/>
  <c r="BK152"/>
  <c r="BK399"/>
  <c r="J356"/>
  <c r="J237"/>
  <c r="BK396"/>
  <c r="J358"/>
  <c r="J265"/>
  <c r="BK143"/>
  <c r="J414"/>
  <c r="BK347"/>
  <c r="BK256"/>
  <c r="BK160"/>
  <c i="5" r="J241"/>
  <c r="J192"/>
  <c r="BK253"/>
  <c r="BK181"/>
  <c r="BK169"/>
  <c r="J214"/>
  <c r="J173"/>
  <c i="6" r="J163"/>
  <c r="J155"/>
  <c r="BK167"/>
  <c i="7" r="J236"/>
  <c r="BK127"/>
  <c r="BK144"/>
  <c r="J199"/>
  <c r="BK304"/>
  <c i="8" r="J311"/>
  <c r="J236"/>
  <c r="BK146"/>
  <c r="BK250"/>
  <c r="BK324"/>
  <c r="J215"/>
  <c r="J228"/>
  <c r="BK129"/>
  <c i="10" r="J130"/>
  <c i="2" r="J578"/>
  <c r="BK423"/>
  <c r="J311"/>
  <c r="BK191"/>
  <c r="J569"/>
  <c r="J509"/>
  <c r="J380"/>
  <c r="BK321"/>
  <c r="J187"/>
  <c r="BK557"/>
  <c r="J416"/>
  <c r="BK275"/>
  <c r="BK509"/>
  <c r="BK445"/>
  <c r="BK343"/>
  <c r="BK127"/>
  <c i="4" r="J418"/>
  <c r="J340"/>
  <c r="J223"/>
  <c r="J396"/>
  <c r="J361"/>
  <c r="J260"/>
  <c r="BK443"/>
  <c r="J375"/>
  <c r="BK312"/>
  <c r="J166"/>
  <c r="BK448"/>
  <c i="5" r="BK171"/>
  <c r="BK135"/>
  <c r="BK203"/>
  <c r="BK131"/>
  <c i="6" r="BK128"/>
  <c r="BK120"/>
  <c r="J128"/>
  <c i="7" r="BK241"/>
  <c r="J318"/>
  <c r="J175"/>
  <c r="BK236"/>
  <c r="BK117"/>
  <c r="J149"/>
  <c i="8" r="BK257"/>
  <c r="BK179"/>
  <c r="BK303"/>
  <c r="BK209"/>
  <c r="J273"/>
  <c r="BK154"/>
  <c r="BK273"/>
  <c r="J111"/>
  <c i="10" r="BK111"/>
  <c r="BK113"/>
  <c i="2" r="BK536"/>
  <c r="J364"/>
  <c r="J590"/>
  <c r="BK517"/>
  <c r="BK353"/>
  <c r="J138"/>
  <c r="BK513"/>
  <c r="J332"/>
  <c r="J114"/>
  <c r="J505"/>
  <c r="J373"/>
  <c r="J183"/>
  <c i="3" r="J134"/>
  <c i="4" r="J391"/>
  <c r="J332"/>
  <c r="BK202"/>
  <c r="BK432"/>
  <c r="BK381"/>
  <c r="J256"/>
  <c r="BK354"/>
  <c r="J231"/>
  <c i="5" r="BK221"/>
  <c r="BK138"/>
  <c r="J205"/>
  <c r="J153"/>
  <c i="6" r="BK116"/>
  <c r="BK150"/>
  <c r="BK131"/>
  <c i="7" r="BK175"/>
  <c r="BK231"/>
  <c r="J226"/>
  <c r="BK258"/>
  <c i="8" r="J299"/>
  <c r="BK228"/>
  <c r="BK299"/>
  <c r="BK171"/>
  <c r="BK185"/>
  <c r="J290"/>
  <c r="J123"/>
  <c i="9" r="J97"/>
  <c i="2" r="J534"/>
  <c r="J428"/>
  <c r="J264"/>
  <c r="J582"/>
  <c r="J447"/>
  <c r="J325"/>
  <c r="BK165"/>
  <c r="BK542"/>
  <c r="J343"/>
  <c r="BK209"/>
  <c r="BK495"/>
  <c r="J418"/>
  <c r="J202"/>
  <c i="3" r="J145"/>
  <c i="4" r="BK394"/>
  <c r="J276"/>
  <c r="BK106"/>
  <c r="J452"/>
  <c r="BK340"/>
  <c r="BK156"/>
  <c r="BK379"/>
  <c r="BK218"/>
  <c i="5" r="J225"/>
  <c r="BK102"/>
  <c r="BK153"/>
  <c r="BK107"/>
  <c r="J211"/>
  <c r="BK146"/>
  <c i="6" r="BK124"/>
  <c r="J145"/>
  <c r="BK111"/>
  <c i="7" r="BK185"/>
  <c r="J279"/>
  <c r="J127"/>
  <c r="BK202"/>
  <c r="J299"/>
  <c i="8" r="BK295"/>
  <c r="BK226"/>
  <c r="J150"/>
  <c r="BK308"/>
  <c r="BK175"/>
  <c r="J295"/>
  <c r="BK234"/>
  <c r="J126"/>
  <c r="J226"/>
  <c r="J169"/>
  <c i="10" r="J117"/>
  <c r="J115"/>
  <c i="2" r="BK549"/>
  <c r="J414"/>
  <c r="BK260"/>
  <c i="1" r="AS56"/>
  <c i="2" r="J475"/>
  <c r="J329"/>
  <c r="BK202"/>
  <c r="J549"/>
  <c r="BK436"/>
  <c r="J260"/>
  <c r="J150"/>
  <c i="3" r="BK108"/>
  <c r="J108"/>
  <c r="J143"/>
  <c r="J112"/>
  <c i="4" r="J349"/>
  <c r="J270"/>
  <c r="BK436"/>
  <c r="J385"/>
  <c r="J354"/>
  <c r="BK227"/>
  <c r="BK422"/>
  <c r="J321"/>
  <c r="BK210"/>
  <c r="J439"/>
  <c r="BK356"/>
  <c r="J295"/>
  <c r="J227"/>
  <c r="J130"/>
  <c i="5" r="BK228"/>
  <c r="BK123"/>
  <c r="J166"/>
  <c r="BK119"/>
  <c r="BK200"/>
  <c r="BK127"/>
  <c i="6" r="J148"/>
  <c r="BK148"/>
  <c i="7" r="J304"/>
  <c r="BK190"/>
  <c r="BK274"/>
  <c r="J185"/>
  <c r="BK104"/>
  <c r="BK215"/>
  <c r="J254"/>
  <c i="8" r="BK277"/>
  <c r="J200"/>
  <c r="J324"/>
  <c r="J221"/>
  <c r="BK162"/>
  <c r="J277"/>
  <c r="J192"/>
  <c r="BK320"/>
  <c r="BK196"/>
  <c i="9" r="BK109"/>
  <c i="2" l="1" r="R109"/>
  <c r="P201"/>
  <c r="P235"/>
  <c r="P263"/>
  <c r="P287"/>
  <c r="T293"/>
  <c r="BK393"/>
  <c r="J393"/>
  <c r="J76"/>
  <c r="R410"/>
  <c r="P551"/>
  <c i="3" r="T99"/>
  <c r="T116"/>
  <c r="T133"/>
  <c r="T140"/>
  <c i="4" r="R105"/>
  <c r="R222"/>
  <c r="P230"/>
  <c r="BK239"/>
  <c r="J239"/>
  <c r="J72"/>
  <c r="T269"/>
  <c r="T408"/>
  <c r="T417"/>
  <c r="P427"/>
  <c r="T442"/>
  <c r="T451"/>
  <c i="5" r="R101"/>
  <c r="P145"/>
  <c r="P162"/>
  <c r="P227"/>
  <c i="6" r="P98"/>
  <c r="P97"/>
  <c r="R139"/>
  <c r="T159"/>
  <c i="7" r="P103"/>
  <c r="R121"/>
  <c r="T143"/>
  <c r="T201"/>
  <c r="R220"/>
  <c r="R268"/>
  <c r="T312"/>
  <c i="8" r="P102"/>
  <c r="P101"/>
  <c r="P272"/>
  <c r="P284"/>
  <c r="BK307"/>
  <c r="J307"/>
  <c r="J75"/>
  <c i="9" r="T101"/>
  <c r="T95"/>
  <c r="T94"/>
  <c i="10" r="P99"/>
  <c r="BK106"/>
  <c r="J106"/>
  <c r="J70"/>
  <c i="2" r="P109"/>
  <c r="R201"/>
  <c r="R235"/>
  <c r="R263"/>
  <c r="R287"/>
  <c r="BK293"/>
  <c r="J293"/>
  <c r="J74"/>
  <c r="R393"/>
  <c r="BK410"/>
  <c r="J410"/>
  <c r="J77"/>
  <c r="T551"/>
  <c i="3" r="BK99"/>
  <c r="J99"/>
  <c r="J69"/>
  <c r="P116"/>
  <c r="BK133"/>
  <c r="J133"/>
  <c r="J71"/>
  <c r="BK140"/>
  <c r="J140"/>
  <c r="J72"/>
  <c i="4" r="BK105"/>
  <c r="J105"/>
  <c r="J69"/>
  <c r="BK222"/>
  <c r="J222"/>
  <c r="J70"/>
  <c r="BK230"/>
  <c r="J230"/>
  <c r="J71"/>
  <c r="P239"/>
  <c r="BK269"/>
  <c r="J269"/>
  <c r="J73"/>
  <c r="P408"/>
  <c r="P417"/>
  <c r="BK427"/>
  <c r="J427"/>
  <c r="J77"/>
  <c r="BK442"/>
  <c r="J442"/>
  <c r="J78"/>
  <c r="P451"/>
  <c i="5" r="BK101"/>
  <c r="J101"/>
  <c r="J69"/>
  <c r="BK145"/>
  <c r="J145"/>
  <c r="J70"/>
  <c r="T162"/>
  <c r="R227"/>
  <c i="6" r="R98"/>
  <c r="R97"/>
  <c r="P139"/>
  <c r="BK159"/>
  <c r="J159"/>
  <c r="J72"/>
  <c i="7" r="T103"/>
  <c r="T121"/>
  <c r="R143"/>
  <c r="R201"/>
  <c r="P220"/>
  <c r="BK268"/>
  <c r="J268"/>
  <c r="J76"/>
  <c r="P312"/>
  <c i="8" r="R102"/>
  <c r="R101"/>
  <c r="R272"/>
  <c r="R284"/>
  <c r="T307"/>
  <c r="T306"/>
  <c i="9" r="BK101"/>
  <c r="J101"/>
  <c r="J70"/>
  <c r="R101"/>
  <c r="R95"/>
  <c r="R94"/>
  <c i="10" r="T99"/>
  <c r="T106"/>
  <c r="P122"/>
  <c i="2" r="T109"/>
  <c r="T201"/>
  <c r="T235"/>
  <c r="T263"/>
  <c r="R293"/>
  <c r="P393"/>
  <c r="P410"/>
  <c r="BK551"/>
  <c r="J551"/>
  <c r="J78"/>
  <c i="3" r="R99"/>
  <c r="R116"/>
  <c r="P133"/>
  <c r="R140"/>
  <c i="4" r="P105"/>
  <c r="P222"/>
  <c r="R230"/>
  <c r="R239"/>
  <c r="R269"/>
  <c r="BK408"/>
  <c r="J408"/>
  <c r="J74"/>
  <c r="BK417"/>
  <c r="J417"/>
  <c r="J75"/>
  <c r="T427"/>
  <c r="T426"/>
  <c r="R442"/>
  <c r="BK451"/>
  <c r="J451"/>
  <c r="J79"/>
  <c i="5" r="T101"/>
  <c r="R145"/>
  <c r="R162"/>
  <c r="R161"/>
  <c r="T227"/>
  <c i="6" r="T98"/>
  <c r="T97"/>
  <c r="T139"/>
  <c r="T138"/>
  <c r="R159"/>
  <c i="7" r="R103"/>
  <c r="R102"/>
  <c r="P121"/>
  <c r="P143"/>
  <c r="BK201"/>
  <c r="J201"/>
  <c r="J72"/>
  <c r="BK220"/>
  <c r="J220"/>
  <c r="J73"/>
  <c r="T268"/>
  <c r="T267"/>
  <c r="BK312"/>
  <c r="J312"/>
  <c r="J77"/>
  <c i="8" r="BK102"/>
  <c r="BK272"/>
  <c r="J272"/>
  <c r="J70"/>
  <c r="BK284"/>
  <c r="J284"/>
  <c r="J72"/>
  <c r="P307"/>
  <c r="P306"/>
  <c i="10" r="R99"/>
  <c r="R106"/>
  <c r="R122"/>
  <c i="2" r="BK109"/>
  <c r="BK201"/>
  <c r="J201"/>
  <c r="J70"/>
  <c r="BK235"/>
  <c r="J235"/>
  <c r="J71"/>
  <c r="BK263"/>
  <c r="J263"/>
  <c r="J72"/>
  <c r="BK287"/>
  <c r="J287"/>
  <c r="J73"/>
  <c r="T287"/>
  <c r="P293"/>
  <c r="T393"/>
  <c r="T410"/>
  <c r="R551"/>
  <c i="3" r="P99"/>
  <c r="BK116"/>
  <c r="J116"/>
  <c r="J70"/>
  <c r="R133"/>
  <c r="P140"/>
  <c i="4" r="T105"/>
  <c r="T104"/>
  <c r="T103"/>
  <c r="T222"/>
  <c r="T230"/>
  <c r="T239"/>
  <c r="P269"/>
  <c r="R408"/>
  <c r="R417"/>
  <c r="R427"/>
  <c r="P442"/>
  <c r="R451"/>
  <c i="5" r="P101"/>
  <c r="P100"/>
  <c r="T145"/>
  <c r="BK162"/>
  <c r="BK227"/>
  <c r="J227"/>
  <c r="J75"/>
  <c i="6" r="BK98"/>
  <c r="BK97"/>
  <c r="J97"/>
  <c r="J68"/>
  <c r="BK139"/>
  <c r="J139"/>
  <c r="J71"/>
  <c r="P159"/>
  <c i="7" r="BK103"/>
  <c r="J103"/>
  <c r="J69"/>
  <c r="BK121"/>
  <c r="J121"/>
  <c r="J70"/>
  <c r="BK143"/>
  <c r="J143"/>
  <c r="J71"/>
  <c r="P201"/>
  <c r="T220"/>
  <c r="P268"/>
  <c r="P267"/>
  <c r="R312"/>
  <c i="8" r="T102"/>
  <c r="T101"/>
  <c r="T100"/>
  <c r="T272"/>
  <c r="T284"/>
  <c r="R307"/>
  <c r="R306"/>
  <c r="R100"/>
  <c i="9" r="P101"/>
  <c r="P95"/>
  <c r="P94"/>
  <c i="1" r="AU64"/>
  <c i="10" r="BK99"/>
  <c r="P106"/>
  <c r="BK122"/>
  <c r="J122"/>
  <c r="J72"/>
  <c r="T122"/>
  <c r="BK127"/>
  <c r="J127"/>
  <c r="J73"/>
  <c r="P127"/>
  <c r="R127"/>
  <c r="T127"/>
  <c i="2" r="BK589"/>
  <c r="J589"/>
  <c r="J79"/>
  <c r="BK601"/>
  <c r="J601"/>
  <c r="J83"/>
  <c i="5" r="BK157"/>
  <c r="J157"/>
  <c r="J72"/>
  <c i="8" r="BK281"/>
  <c r="J281"/>
  <c r="J71"/>
  <c i="9" r="BK96"/>
  <c r="J96"/>
  <c r="J69"/>
  <c i="10" r="BK119"/>
  <c r="J119"/>
  <c r="J71"/>
  <c i="2" r="BK388"/>
  <c r="J388"/>
  <c r="J75"/>
  <c r="BK596"/>
  <c r="J596"/>
  <c r="J81"/>
  <c i="7" r="BK262"/>
  <c r="J262"/>
  <c r="J74"/>
  <c i="8" r="BK302"/>
  <c r="J302"/>
  <c r="J73"/>
  <c i="3" r="BK147"/>
  <c r="J147"/>
  <c r="J73"/>
  <c i="8" r="BK327"/>
  <c r="J327"/>
  <c r="J76"/>
  <c i="10" r="E52"/>
  <c r="F94"/>
  <c r="BE113"/>
  <c r="BE120"/>
  <c r="BE123"/>
  <c r="BE130"/>
  <c r="F62"/>
  <c r="J63"/>
  <c r="J91"/>
  <c r="BE104"/>
  <c r="BE107"/>
  <c r="BE115"/>
  <c r="BE117"/>
  <c r="BE102"/>
  <c r="BE109"/>
  <c r="BE111"/>
  <c r="BE125"/>
  <c r="BE100"/>
  <c r="BE128"/>
  <c i="8" r="J102"/>
  <c r="J69"/>
  <c i="9" r="F62"/>
  <c r="BE105"/>
  <c i="8" r="BK306"/>
  <c r="J306"/>
  <c r="J74"/>
  <c i="9" r="E52"/>
  <c r="J63"/>
  <c r="F91"/>
  <c r="BE97"/>
  <c r="BE109"/>
  <c r="J88"/>
  <c r="BE102"/>
  <c i="8" r="F62"/>
  <c r="F63"/>
  <c r="J94"/>
  <c r="BE111"/>
  <c r="BE129"/>
  <c r="BE138"/>
  <c r="BE142"/>
  <c r="BE146"/>
  <c r="BE154"/>
  <c r="BE158"/>
  <c r="BE171"/>
  <c r="BE185"/>
  <c r="BE188"/>
  <c r="BE236"/>
  <c r="BE242"/>
  <c r="BE247"/>
  <c r="BE250"/>
  <c r="BE254"/>
  <c r="BE257"/>
  <c r="BE263"/>
  <c r="BE273"/>
  <c r="BE277"/>
  <c r="BE290"/>
  <c r="BE295"/>
  <c r="E52"/>
  <c r="J97"/>
  <c r="BE107"/>
  <c r="BE115"/>
  <c r="BE120"/>
  <c r="BE135"/>
  <c r="BE175"/>
  <c r="BE206"/>
  <c r="BE209"/>
  <c r="BE221"/>
  <c r="BE224"/>
  <c r="BE226"/>
  <c r="BE232"/>
  <c r="BE260"/>
  <c r="BE299"/>
  <c r="BE320"/>
  <c r="BE103"/>
  <c r="BE132"/>
  <c r="BE150"/>
  <c r="BE179"/>
  <c r="BE182"/>
  <c r="BE196"/>
  <c r="BE200"/>
  <c r="BE203"/>
  <c r="BE212"/>
  <c r="BE215"/>
  <c r="BE217"/>
  <c r="BE234"/>
  <c r="BE266"/>
  <c r="BE282"/>
  <c r="BE285"/>
  <c r="BE293"/>
  <c r="BE308"/>
  <c r="BE324"/>
  <c r="BE328"/>
  <c r="BE123"/>
  <c r="BE126"/>
  <c r="BE162"/>
  <c r="BE166"/>
  <c r="BE169"/>
  <c r="BE192"/>
  <c r="BE219"/>
  <c r="BE228"/>
  <c r="BE230"/>
  <c r="BE238"/>
  <c r="BE244"/>
  <c r="BE288"/>
  <c r="BE303"/>
  <c r="BE311"/>
  <c r="BE316"/>
  <c i="7" r="J95"/>
  <c r="BE117"/>
  <c r="BE138"/>
  <c r="BE153"/>
  <c r="BE166"/>
  <c r="BE178"/>
  <c r="BE180"/>
  <c r="BE185"/>
  <c r="BE226"/>
  <c r="BE231"/>
  <c r="BE241"/>
  <c r="BE250"/>
  <c r="BE258"/>
  <c r="BE263"/>
  <c r="BE279"/>
  <c r="BE289"/>
  <c r="BE313"/>
  <c i="6" r="J98"/>
  <c r="J69"/>
  <c i="7" r="J63"/>
  <c r="F97"/>
  <c r="BE149"/>
  <c r="BE157"/>
  <c r="BE195"/>
  <c r="BE254"/>
  <c r="BE274"/>
  <c r="BE299"/>
  <c r="BE318"/>
  <c r="E52"/>
  <c r="F98"/>
  <c r="BE104"/>
  <c r="BE109"/>
  <c r="BE113"/>
  <c r="BE127"/>
  <c r="BE133"/>
  <c r="BE162"/>
  <c r="BE190"/>
  <c r="BE199"/>
  <c r="BE202"/>
  <c r="BE221"/>
  <c r="BE236"/>
  <c r="BE269"/>
  <c r="BE294"/>
  <c r="BE304"/>
  <c r="BE309"/>
  <c i="6" r="BK138"/>
  <c r="J138"/>
  <c r="J70"/>
  <c i="7" r="BE122"/>
  <c r="BE144"/>
  <c r="BE170"/>
  <c r="BE173"/>
  <c r="BE175"/>
  <c r="BE207"/>
  <c r="BE212"/>
  <c r="BE215"/>
  <c r="BE246"/>
  <c r="BE284"/>
  <c i="6" r="E52"/>
  <c r="J90"/>
  <c r="BE140"/>
  <c r="BE148"/>
  <c r="BE150"/>
  <c r="BE160"/>
  <c r="BE170"/>
  <c r="BE176"/>
  <c r="BE179"/>
  <c r="F62"/>
  <c r="BE103"/>
  <c r="BE120"/>
  <c r="BE124"/>
  <c r="BE155"/>
  <c r="BE157"/>
  <c r="BE173"/>
  <c i="5" r="J162"/>
  <c r="J74"/>
  <c i="6" r="J63"/>
  <c r="BE99"/>
  <c r="BE107"/>
  <c r="BE111"/>
  <c r="BE116"/>
  <c r="BE128"/>
  <c r="BE145"/>
  <c r="BE167"/>
  <c r="F63"/>
  <c r="BE131"/>
  <c r="BE153"/>
  <c r="BE163"/>
  <c r="BE182"/>
  <c i="5" r="E52"/>
  <c r="J60"/>
  <c r="F63"/>
  <c r="F95"/>
  <c r="BE111"/>
  <c r="BE115"/>
  <c r="BE135"/>
  <c r="BE138"/>
  <c r="BE205"/>
  <c r="BE214"/>
  <c r="BE223"/>
  <c r="BE233"/>
  <c r="BE247"/>
  <c r="BE250"/>
  <c r="BE253"/>
  <c r="J63"/>
  <c r="BE149"/>
  <c r="BE158"/>
  <c r="BE169"/>
  <c r="BE176"/>
  <c r="BE181"/>
  <c r="BE185"/>
  <c r="BE197"/>
  <c r="BE221"/>
  <c r="BE228"/>
  <c r="BE241"/>
  <c r="BE263"/>
  <c r="BE102"/>
  <c r="BE107"/>
  <c r="BE119"/>
  <c r="BE123"/>
  <c r="BE146"/>
  <c r="BE183"/>
  <c r="BE190"/>
  <c r="BE200"/>
  <c r="BE217"/>
  <c r="BE225"/>
  <c r="BE230"/>
  <c r="BE235"/>
  <c r="BE244"/>
  <c r="BE256"/>
  <c r="BE266"/>
  <c r="BE127"/>
  <c r="BE131"/>
  <c r="BE153"/>
  <c r="BE163"/>
  <c r="BE166"/>
  <c r="BE171"/>
  <c r="BE173"/>
  <c r="BE178"/>
  <c r="BE188"/>
  <c r="BE192"/>
  <c r="BE194"/>
  <c r="BE203"/>
  <c r="BE208"/>
  <c r="BE211"/>
  <c r="BE219"/>
  <c r="BE260"/>
  <c i="4" r="F62"/>
  <c r="E89"/>
  <c r="J97"/>
  <c r="BE202"/>
  <c r="BE210"/>
  <c r="BE233"/>
  <c r="BE270"/>
  <c r="BE276"/>
  <c r="BE279"/>
  <c r="BE295"/>
  <c r="BE301"/>
  <c r="BE340"/>
  <c r="BE342"/>
  <c r="BE352"/>
  <c r="BE354"/>
  <c r="BE361"/>
  <c r="BE363"/>
  <c r="BE369"/>
  <c r="BE373"/>
  <c r="BE375"/>
  <c r="BE381"/>
  <c r="BE387"/>
  <c r="BE394"/>
  <c r="BE396"/>
  <c r="BE418"/>
  <c r="BE443"/>
  <c r="BE448"/>
  <c r="BE454"/>
  <c r="F63"/>
  <c r="J100"/>
  <c r="BE160"/>
  <c r="BE166"/>
  <c r="BE170"/>
  <c r="BE218"/>
  <c r="BE227"/>
  <c r="BE231"/>
  <c r="BE286"/>
  <c r="BE365"/>
  <c r="BE367"/>
  <c r="BE377"/>
  <c r="BE385"/>
  <c r="BE399"/>
  <c r="BE404"/>
  <c r="BE406"/>
  <c r="BE414"/>
  <c r="BE432"/>
  <c r="BE436"/>
  <c r="BE439"/>
  <c r="BE452"/>
  <c r="BE106"/>
  <c r="BE111"/>
  <c r="BE143"/>
  <c r="BE152"/>
  <c r="BE156"/>
  <c r="BE163"/>
  <c r="BE175"/>
  <c r="BE198"/>
  <c r="BE213"/>
  <c r="BE237"/>
  <c r="BE240"/>
  <c r="BE251"/>
  <c r="BE298"/>
  <c r="BE318"/>
  <c r="BE321"/>
  <c r="BE324"/>
  <c r="BE329"/>
  <c r="BE335"/>
  <c r="BE338"/>
  <c r="BE344"/>
  <c r="BE349"/>
  <c r="BE356"/>
  <c r="BE371"/>
  <c r="BE391"/>
  <c r="BE409"/>
  <c r="BE422"/>
  <c r="BE130"/>
  <c r="BE149"/>
  <c r="BE179"/>
  <c r="BE183"/>
  <c r="BE223"/>
  <c r="BE235"/>
  <c r="BE256"/>
  <c r="BE260"/>
  <c r="BE265"/>
  <c r="BE289"/>
  <c r="BE306"/>
  <c r="BE309"/>
  <c r="BE312"/>
  <c r="BE315"/>
  <c r="BE332"/>
  <c r="BE347"/>
  <c r="BE358"/>
  <c r="BE379"/>
  <c r="BE428"/>
  <c i="2" r="J109"/>
  <c r="J69"/>
  <c i="3" r="J60"/>
  <c r="E83"/>
  <c r="J94"/>
  <c r="BE100"/>
  <c r="BE112"/>
  <c r="BE125"/>
  <c r="BE134"/>
  <c r="F62"/>
  <c r="F94"/>
  <c r="BE104"/>
  <c r="BE121"/>
  <c r="BE136"/>
  <c r="BE129"/>
  <c r="BE145"/>
  <c r="BE108"/>
  <c r="BE117"/>
  <c r="BE141"/>
  <c r="BE143"/>
  <c r="BE148"/>
  <c i="2" r="F104"/>
  <c r="BE110"/>
  <c r="BE114"/>
  <c r="BE131"/>
  <c r="BE145"/>
  <c r="BE150"/>
  <c r="BE161"/>
  <c r="BE173"/>
  <c r="BE191"/>
  <c r="BE195"/>
  <c r="BE202"/>
  <c r="BE229"/>
  <c r="BE232"/>
  <c r="BE246"/>
  <c r="BE288"/>
  <c r="BE291"/>
  <c r="BE317"/>
  <c r="BE321"/>
  <c r="BE343"/>
  <c r="BE348"/>
  <c r="BE353"/>
  <c r="BE361"/>
  <c r="BE364"/>
  <c r="BE394"/>
  <c r="BE414"/>
  <c r="BE418"/>
  <c r="BE430"/>
  <c r="BE439"/>
  <c r="BE517"/>
  <c r="BE530"/>
  <c r="BE534"/>
  <c r="BE542"/>
  <c r="BE545"/>
  <c r="BE557"/>
  <c r="BE565"/>
  <c r="BE586"/>
  <c r="E52"/>
  <c r="F62"/>
  <c r="BE117"/>
  <c r="BE127"/>
  <c r="BE165"/>
  <c r="BE226"/>
  <c r="BE236"/>
  <c r="BE240"/>
  <c r="BE260"/>
  <c r="BE264"/>
  <c r="BE298"/>
  <c r="BE304"/>
  <c r="BE377"/>
  <c r="BE385"/>
  <c r="BE404"/>
  <c r="BE408"/>
  <c r="BE411"/>
  <c r="BE423"/>
  <c r="BE426"/>
  <c r="BE434"/>
  <c r="BE445"/>
  <c r="BE447"/>
  <c r="BE451"/>
  <c r="BE454"/>
  <c r="BE461"/>
  <c r="BE483"/>
  <c r="BE487"/>
  <c r="BE491"/>
  <c r="BE495"/>
  <c r="BE513"/>
  <c r="BE549"/>
  <c r="BE573"/>
  <c r="BE582"/>
  <c r="BE597"/>
  <c r="J63"/>
  <c r="BE154"/>
  <c r="BE179"/>
  <c r="BE183"/>
  <c r="BE187"/>
  <c r="BE209"/>
  <c r="BE212"/>
  <c r="BE216"/>
  <c r="BE251"/>
  <c r="BE256"/>
  <c r="BE267"/>
  <c r="BE279"/>
  <c r="BE294"/>
  <c r="BE325"/>
  <c r="BE329"/>
  <c r="BE332"/>
  <c r="BE338"/>
  <c r="BE380"/>
  <c r="BE398"/>
  <c r="BE428"/>
  <c r="BE441"/>
  <c r="BE465"/>
  <c r="BE469"/>
  <c r="BE478"/>
  <c r="BE499"/>
  <c r="BE509"/>
  <c r="BE536"/>
  <c r="BE552"/>
  <c r="BE590"/>
  <c r="BE602"/>
  <c r="J60"/>
  <c r="BE122"/>
  <c r="BE138"/>
  <c r="BE158"/>
  <c r="BE223"/>
  <c r="BE243"/>
  <c r="BE271"/>
  <c r="BE275"/>
  <c r="BE283"/>
  <c r="BE311"/>
  <c r="BE368"/>
  <c r="BE371"/>
  <c r="BE373"/>
  <c r="BE389"/>
  <c r="BE400"/>
  <c r="BE416"/>
  <c r="BE436"/>
  <c r="BE475"/>
  <c r="BE505"/>
  <c r="BE521"/>
  <c r="BE525"/>
  <c r="BE539"/>
  <c r="BE561"/>
  <c r="BE569"/>
  <c r="BE578"/>
  <c i="1" r="AS55"/>
  <c r="AS54"/>
  <c i="5" r="F40"/>
  <c i="1" r="BC60"/>
  <c i="7" r="J38"/>
  <c i="1" r="AW62"/>
  <c i="9" r="F39"/>
  <c i="1" r="BB64"/>
  <c i="3" r="J38"/>
  <c i="1" r="AW58"/>
  <c i="6" r="F41"/>
  <c i="1" r="BD61"/>
  <c i="7" r="F41"/>
  <c i="1" r="BD62"/>
  <c i="7" r="F38"/>
  <c i="1" r="BA62"/>
  <c i="8" r="F39"/>
  <c i="1" r="BB63"/>
  <c i="5" r="F38"/>
  <c i="1" r="BA60"/>
  <c i="7" r="F39"/>
  <c i="1" r="BB62"/>
  <c i="2" r="F41"/>
  <c i="1" r="BD57"/>
  <c i="3" r="F38"/>
  <c i="1" r="BA58"/>
  <c i="6" r="J38"/>
  <c i="1" r="AW61"/>
  <c i="6" r="F38"/>
  <c i="1" r="BA61"/>
  <c i="8" r="F38"/>
  <c i="1" r="BA63"/>
  <c i="10" r="F38"/>
  <c i="1" r="BA65"/>
  <c i="4" r="F41"/>
  <c i="1" r="BD59"/>
  <c i="2" r="J38"/>
  <c i="1" r="AW57"/>
  <c i="9" r="F40"/>
  <c i="1" r="BC64"/>
  <c i="2" r="F38"/>
  <c i="1" r="BA57"/>
  <c i="3" r="F40"/>
  <c i="1" r="BC58"/>
  <c i="5" r="F41"/>
  <c i="1" r="BD60"/>
  <c i="9" r="F38"/>
  <c i="1" r="BA64"/>
  <c i="10" r="F41"/>
  <c i="1" r="BD65"/>
  <c i="10" r="J38"/>
  <c i="1" r="AW65"/>
  <c i="2" r="F40"/>
  <c i="1" r="BC57"/>
  <c i="4" r="F39"/>
  <c i="1" r="BB59"/>
  <c i="10" r="F40"/>
  <c i="1" r="BC65"/>
  <c i="3" r="F41"/>
  <c i="1" r="BD58"/>
  <c i="4" r="F40"/>
  <c i="1" r="BC59"/>
  <c i="8" r="F40"/>
  <c i="1" r="BC63"/>
  <c i="6" r="F40"/>
  <c i="1" r="BC61"/>
  <c i="7" r="F40"/>
  <c i="1" r="BC62"/>
  <c i="4" r="J38"/>
  <c i="1" r="AW59"/>
  <c i="9" r="J38"/>
  <c i="1" r="AW64"/>
  <c i="2" r="F39"/>
  <c i="1" r="BB57"/>
  <c i="3" r="F39"/>
  <c i="1" r="BB58"/>
  <c i="5" r="J38"/>
  <c i="1" r="AW60"/>
  <c i="6" r="F39"/>
  <c i="1" r="BB61"/>
  <c i="8" r="J38"/>
  <c i="1" r="AW63"/>
  <c i="9" r="F41"/>
  <c i="1" r="BD64"/>
  <c i="10" r="F39"/>
  <c i="1" r="BB65"/>
  <c i="4" r="F38"/>
  <c i="1" r="BA59"/>
  <c i="5" r="F39"/>
  <c i="1" r="BB60"/>
  <c i="8" r="F41"/>
  <c i="1" r="BD63"/>
  <c i="6" l="1" r="T96"/>
  <c i="4" r="R426"/>
  <c i="10" r="BK98"/>
  <c r="J98"/>
  <c r="J68"/>
  <c i="5" r="BK161"/>
  <c i="4" r="P104"/>
  <c i="3" r="R98"/>
  <c r="R97"/>
  <c i="6" r="P138"/>
  <c r="P96"/>
  <c i="1" r="AU61"/>
  <c i="7" r="P102"/>
  <c r="P101"/>
  <c i="1" r="AU62"/>
  <c i="4" r="R104"/>
  <c r="R103"/>
  <c i="3" r="P98"/>
  <c r="P97"/>
  <c i="1" r="AU58"/>
  <c i="2" r="BK108"/>
  <c r="J108"/>
  <c r="J68"/>
  <c i="10" r="R98"/>
  <c r="R97"/>
  <c r="T98"/>
  <c r="T97"/>
  <c i="8" r="P100"/>
  <c i="1" r="AU63"/>
  <c i="5" r="P161"/>
  <c r="P99"/>
  <c i="1" r="AU60"/>
  <c i="4" r="P426"/>
  <c i="5" r="T100"/>
  <c i="7" r="T102"/>
  <c r="T101"/>
  <c i="2" r="P108"/>
  <c r="P107"/>
  <c i="1" r="AU57"/>
  <c i="10" r="P98"/>
  <c r="P97"/>
  <c i="1" r="AU65"/>
  <c i="3" r="T98"/>
  <c r="T97"/>
  <c i="8" r="BK101"/>
  <c r="J101"/>
  <c r="J68"/>
  <c i="2" r="T108"/>
  <c r="T107"/>
  <c i="5" r="T161"/>
  <c i="7" r="R267"/>
  <c r="R101"/>
  <c i="6" r="R138"/>
  <c r="R96"/>
  <c i="5" r="R100"/>
  <c r="R99"/>
  <c i="2" r="R108"/>
  <c r="R107"/>
  <c i="7" r="BK102"/>
  <c r="J102"/>
  <c r="J68"/>
  <c i="3" r="BK98"/>
  <c r="J98"/>
  <c r="J68"/>
  <c i="5" r="BK100"/>
  <c r="J100"/>
  <c r="J68"/>
  <c i="10" r="J99"/>
  <c r="J69"/>
  <c i="2" r="BK600"/>
  <c r="J600"/>
  <c r="J82"/>
  <c i="4" r="BK426"/>
  <c r="J426"/>
  <c r="J76"/>
  <c i="5" r="BK156"/>
  <c r="J156"/>
  <c r="J71"/>
  <c i="7" r="BK267"/>
  <c r="J267"/>
  <c r="J75"/>
  <c i="2" r="BK595"/>
  <c r="J595"/>
  <c r="J80"/>
  <c i="4" r="BK104"/>
  <c r="J104"/>
  <c r="J68"/>
  <c i="9" r="BK95"/>
  <c r="J95"/>
  <c r="J68"/>
  <c i="6" r="BK96"/>
  <c r="J96"/>
  <c r="J67"/>
  <c i="5" r="J37"/>
  <c i="1" r="AV60"/>
  <c r="AT60"/>
  <c i="2" r="J37"/>
  <c i="1" r="AV57"/>
  <c r="AT57"/>
  <c i="4" r="J37"/>
  <c i="1" r="AV59"/>
  <c r="AT59"/>
  <c r="BD56"/>
  <c r="BD55"/>
  <c r="BD54"/>
  <c r="W33"/>
  <c i="4" r="F37"/>
  <c i="1" r="AZ59"/>
  <c r="BB56"/>
  <c r="AX56"/>
  <c i="2" r="F37"/>
  <c i="1" r="AZ57"/>
  <c i="8" r="F37"/>
  <c i="1" r="AZ63"/>
  <c i="7" r="F37"/>
  <c i="1" r="AZ62"/>
  <c i="7" r="J37"/>
  <c i="1" r="AV62"/>
  <c r="AT62"/>
  <c i="10" r="J37"/>
  <c i="1" r="AV65"/>
  <c r="AT65"/>
  <c i="3" r="F37"/>
  <c i="1" r="AZ58"/>
  <c i="10" r="F37"/>
  <c i="1" r="AZ65"/>
  <c r="BC56"/>
  <c r="BC55"/>
  <c r="AY55"/>
  <c i="6" r="F37"/>
  <c i="1" r="AZ61"/>
  <c i="9" r="J37"/>
  <c i="1" r="AV64"/>
  <c r="AT64"/>
  <c r="BA56"/>
  <c r="BA55"/>
  <c r="AW55"/>
  <c i="3" r="J37"/>
  <c i="1" r="AV58"/>
  <c r="AT58"/>
  <c i="5" r="F37"/>
  <c i="1" r="AZ60"/>
  <c i="8" r="J37"/>
  <c i="1" r="AV63"/>
  <c r="AT63"/>
  <c i="6" r="J37"/>
  <c i="1" r="AV61"/>
  <c r="AT61"/>
  <c i="9" r="F37"/>
  <c i="1" r="AZ64"/>
  <c i="5" l="1" r="T99"/>
  <c i="4" r="P103"/>
  <c i="1" r="AU59"/>
  <c i="5" r="BK99"/>
  <c r="J99"/>
  <c r="J67"/>
  <c i="2" r="BK107"/>
  <c r="J107"/>
  <c r="J67"/>
  <c i="9" r="BK94"/>
  <c r="J94"/>
  <c r="J67"/>
  <c i="8" r="BK100"/>
  <c r="J100"/>
  <c i="7" r="BK101"/>
  <c r="J101"/>
  <c r="J67"/>
  <c i="10" r="BK97"/>
  <c r="J97"/>
  <c i="3" r="BK97"/>
  <c r="J97"/>
  <c r="J67"/>
  <c i="4" r="BK103"/>
  <c r="J103"/>
  <c r="J67"/>
  <c i="5" r="J161"/>
  <c r="J73"/>
  <c i="8" r="J34"/>
  <c i="1" r="AG63"/>
  <c i="6" r="J34"/>
  <c i="1" r="AG61"/>
  <c r="AW56"/>
  <c r="BC54"/>
  <c r="W32"/>
  <c r="BA54"/>
  <c r="W30"/>
  <c r="BB55"/>
  <c r="BB54"/>
  <c r="W31"/>
  <c r="AZ56"/>
  <c r="AZ55"/>
  <c r="AZ54"/>
  <c r="W29"/>
  <c r="AU56"/>
  <c r="AU55"/>
  <c r="AU54"/>
  <c i="10" r="J34"/>
  <c i="1" r="AG65"/>
  <c r="AY56"/>
  <c i="8" l="1" r="J43"/>
  <c i="10" r="J43"/>
  <c r="J67"/>
  <c i="8" r="J67"/>
  <c i="6" r="J43"/>
  <c i="1" r="AN61"/>
  <c r="AN63"/>
  <c r="AN65"/>
  <c i="4" r="J34"/>
  <c i="1" r="AG59"/>
  <c r="AV55"/>
  <c r="AT55"/>
  <c r="AY54"/>
  <c i="3" r="J34"/>
  <c i="1" r="AG58"/>
  <c r="AW54"/>
  <c r="AK30"/>
  <c r="AX55"/>
  <c i="5" r="J34"/>
  <c i="1" r="AG60"/>
  <c r="AV56"/>
  <c r="AT56"/>
  <c i="9" r="J34"/>
  <c i="1" r="AG64"/>
  <c i="7" r="J34"/>
  <c i="1" r="AG62"/>
  <c r="AX54"/>
  <c i="2" r="J34"/>
  <c i="1" r="AG57"/>
  <c r="AN57"/>
  <c r="AV54"/>
  <c r="AK29"/>
  <c i="7" l="1" r="J43"/>
  <c i="9" r="J43"/>
  <c i="2" r="J43"/>
  <c i="5" r="J43"/>
  <c i="4" r="J43"/>
  <c i="3" r="J43"/>
  <c i="1" r="AN59"/>
  <c r="AN60"/>
  <c r="AN64"/>
  <c r="AN58"/>
  <c r="AN62"/>
  <c r="AT54"/>
  <c r="AG56"/>
  <c r="AG55"/>
  <c r="AG54"/>
  <c r="AK26"/>
  <c r="AK35"/>
  <c l="1" r="AN56"/>
  <c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<sst xmlns="http://schemas.openxmlformats.org/spreadsheetml/2006/main">
  <si>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</si>
  <si>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</si>
  <si>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</si>
  <si>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</si>
  <si>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</si>
  <si>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{25f02eb0-1ff5-4aad-a92a-3e379af37a97}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</si>
  <si>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</si>
  <si>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</si>
  <si>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</si>
  <si>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</si>
  <si>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</si>
  <si>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</si>
  <si>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</si>
  <si>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</si>
  <si>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2316P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</si>
  <si>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</si>
  <si>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</si>
  <si>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Vnitroblok Hradební - Dlouhá</t>
  </si>
  <si>
    <t>KSO:</t>
  </si>
  <si>
    <t/>
  </si>
  <si>
    <t>CC-CZ:</t>
  </si>
  <si>
    <t>Místo:</t>
  </si>
  <si>
    <t xml:space="preserve"> </t>
  </si>
  <si>
    <t>Datum:</t>
  </si>
  <si>
    <t>9. 11. 2023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</si>
  <si>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</si>
  <si>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</si>
  <si>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</si>
  <si>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</si>
  <si>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</si>
  <si>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</si>
  <si>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</si>
  <si>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</si>
  <si>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</si>
  <si>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</si>
  <si>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</si>
  <si>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</si>
  <si>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</si>
  <si>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</si>
  <si>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</si>
  <si>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</si>
  <si>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</si>
  <si>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</si>
  <si>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</si>
  <si>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</si>
  <si>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</si>
  <si>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</si>
  <si>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</si>
  <si>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</si>
  <si>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</si>
  <si>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</si>
  <si>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</si>
  <si>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</si>
  <si>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</si>
  <si>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</si>
  <si>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</si>
  <si>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</si>
  <si>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</si>
  <si>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</si>
  <si>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</si>
  <si>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</si>
  <si>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</si>
  <si>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</si>
  <si>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</si>
  <si>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</si>
  <si>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</si>
  <si>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</si>
  <si>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</si>
  <si>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</si>
  <si>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</si>
  <si>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</si>
  <si>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</si>
  <si>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</si>
  <si>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</si>
  <si>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pro VZ</t>
  </si>
  <si>
    <t>STA</t>
  </si>
  <si>
    <t>1</t>
  </si>
  <si>
    <t>{b15eb574-e08a-4155-b626-19c70a08d55d}</t>
  </si>
  <si>
    <t>2</t>
  </si>
  <si>
    <t>110</t>
  </si>
  <si>
    <t xml:space="preserve">kontrolní rozpočet dle PD </t>
  </si>
  <si>
    <t>Soupis</t>
  </si>
  <si>
    <t>{ea98a35d-6114-488d-84e9-89bd49be4e27}</t>
  </si>
  <si>
    <t>/</t>
  </si>
  <si>
    <t>01</t>
  </si>
  <si>
    <t>SO D1 Komunikace</t>
  </si>
  <si>
    <t>3</t>
  </si>
  <si>
    <t>{7c9dc799-0a9e-4667-a902-5a49f5775339}</t>
  </si>
  <si>
    <t>01A</t>
  </si>
  <si>
    <t>Podzemní kontejnery</t>
  </si>
  <si>
    <t>{21130a65-e28e-4ff3-bdb9-de1d1ca7df90}</t>
  </si>
  <si>
    <t>02</t>
  </si>
  <si>
    <t>SO D2 Odvodnění</t>
  </si>
  <si>
    <t>{5fd90368-d219-4e7c-9050-b4fbc1fd8a8c}</t>
  </si>
  <si>
    <t>03</t>
  </si>
  <si>
    <t>SO D3 Elektro, veřejné osvětlení</t>
  </si>
  <si>
    <t>{e235e2dd-ad64-425e-9d48-b60d83d704cf}</t>
  </si>
  <si>
    <t>03A</t>
  </si>
  <si>
    <t>Optika</t>
  </si>
  <si>
    <t>{cad17525-8169-4a45-b218-6322ec604590}</t>
  </si>
  <si>
    <t>04</t>
  </si>
  <si>
    <t>SO D4 Oplocení</t>
  </si>
  <si>
    <t>{c9b48fcf-5230-4a50-bb12-1a07390ba42d}</t>
  </si>
  <si>
    <t>05</t>
  </si>
  <si>
    <t>Sadové úpravy</t>
  </si>
  <si>
    <t>{5bab5f87-3031-442a-9e2a-570cbc85789e}</t>
  </si>
  <si>
    <t>06</t>
  </si>
  <si>
    <t xml:space="preserve">Ostatní stavební práce - bourání </t>
  </si>
  <si>
    <t>{a73ad5d3-ae43-4730-814b-95ae7da6d91c}</t>
  </si>
  <si>
    <t>07</t>
  </si>
  <si>
    <t>VRN</t>
  </si>
  <si>
    <t>{4fda1d6f-97ff-4c18-8b9c-7a1b7b477054}</t>
  </si>
  <si>
    <t>KRYCÍ LIST SOUPISU PRACÍ</t>
  </si>
  <si>
    <t>Objekt:</t>
  </si>
  <si>
    <t>100 - pro VZ</t>
  </si>
  <si>
    <t>Soupis:</t>
  </si>
  <si>
    <t xml:space="preserve">110 - kontrolní rozpočet dle PD </t>
  </si>
  <si>
    <t>Úroveň 3:</t>
  </si>
  <si>
    <t>01 - SO D1 Komunikace</t>
  </si>
  <si>
    <t>Cheb</t>
  </si>
  <si>
    <t>Atelier Stoeckl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</si>
  <si>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</si>
  <si>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</si>
  <si>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</si>
  <si>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</si>
  <si>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</si>
  <si>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</si>
  <si>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1.1. - Sanace zemní pláně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</si>
  <si>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</si>
  <si>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</si>
  <si>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</si>
  <si>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</si>
  <si>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</si>
  <si>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</si>
  <si>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</si>
  <si>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</si>
  <si>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</si>
  <si>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</si>
  <si>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</si>
  <si>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</si>
  <si>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</si>
  <si>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</si>
  <si>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</si>
  <si>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</si>
  <si>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</si>
  <si>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</si>
  <si>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</si>
  <si>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</si>
  <si>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</si>
  <si>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</si>
  <si>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</si>
  <si>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</si>
  <si>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</si>
  <si>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</si>
  <si>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</si>
  <si>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</si>
  <si>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</si>
  <si>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</si>
  <si>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</si>
  <si>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</si>
  <si>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</si>
  <si>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</si>
  <si>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02</t>
  </si>
  <si>
    <t>4</t>
  </si>
  <si>
    <t>-1239556364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</si>
  <si>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</si>
  <si>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</si>
  <si>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</si>
  <si>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https://podminky.urs.cz/item/CS_URS_2023_02/113106123</t>
  </si>
  <si>
    <t>VV</t>
  </si>
  <si>
    <t>1,6*15,0 "u špejcharu</t>
  </si>
  <si>
    <t>113106132</t>
  </si>
  <si>
    <t>Rozebrání dlažeb z betonových nebo kamenných dlaždic komunikací pro pěší strojně pl do 50 m2</t>
  </si>
  <si>
    <t>1287120362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</si>
  <si>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</si>
  <si>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https://podminky.urs.cz/item/CS_URS_2023_02/113106132</t>
  </si>
  <si>
    <t>113106151</t>
  </si>
  <si>
    <t>Rozebrání dlažeb vozovek z velkých kostek s ložem z kameniva ručně</t>
  </si>
  <si>
    <t>-1617555245</t>
  </si>
  <si>
    <t>Rozebrání dlažeb vozovek a ploch s přemístěním hmot na skládku na vzdálenost do 3 m nebo s naložením na dopravní prostředek, s jakoukoliv výplní spár ručně z velkých kostek s ložem z kameniva</t>
  </si>
  <si>
    <t>https://podminky.urs.cz/item/CS_URS_2023_02/113106151</t>
  </si>
  <si>
    <t>11,8 "vjezd z ul. Hradební - zaměřeno digitáně</t>
  </si>
  <si>
    <t>1,5*5,0 "napojení kanalizace v ul. Hradební</t>
  </si>
  <si>
    <t>113106292</t>
  </si>
  <si>
    <t>Rozebrání vozovek ze silničních dílců spáry zalité cementovou maltou strojně pl přes 50 do 200 m2</t>
  </si>
  <si>
    <t>-281176765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</si>
  <si>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</si>
  <si>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https://podminky.urs.cz/item/CS_URS_2023_02/113106292</t>
  </si>
  <si>
    <t>110 "dvůr Dlouhá 515 u TČ</t>
  </si>
  <si>
    <t>20 "podél zdi za garážemi</t>
  </si>
  <si>
    <t>5</t>
  </si>
  <si>
    <t>113107023</t>
  </si>
  <si>
    <t>Odstranění podkladu z kameniva drceného tl přes 200 do 300 mm při překopech ručně</t>
  </si>
  <si>
    <t>1138867060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</si>
  <si>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</si>
  <si>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https://podminky.urs.cz/item/CS_URS_2023_02/113107023</t>
  </si>
  <si>
    <t>6</t>
  </si>
  <si>
    <t>113107211</t>
  </si>
  <si>
    <t>Odstranění podkladu z kameniva těženého tl do 100 mm strojně pl přes 200 m2</t>
  </si>
  <si>
    <t>-408509327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</si>
  <si>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</si>
  <si>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https://podminky.urs.cz/item/CS_URS_2023_02/113107211</t>
  </si>
  <si>
    <t>670 "nezpevněné komunikace - vnitroblok</t>
  </si>
  <si>
    <t>360 "nezpevněné komunikace - dvůr Dlouhá 515</t>
  </si>
  <si>
    <t>24,0+25,0+110 "komunikace pro pěší</t>
  </si>
  <si>
    <t xml:space="preserve">610 "parkovací plochy asfaltový recyklát </t>
  </si>
  <si>
    <t>7</t>
  </si>
  <si>
    <t>113107223</t>
  </si>
  <si>
    <t>Odstranění podkladu z kameniva drceného tl přes 200 do 300 mm strojně pl přes 200 m2</t>
  </si>
  <si>
    <t>-715001521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</si>
  <si>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</si>
  <si>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https://podminky.urs.cz/item/CS_URS_2023_02/113107223</t>
  </si>
  <si>
    <t>11,8 "vjezd z ul. Hraadební - zaměřeno digitáně</t>
  </si>
  <si>
    <t>775 "pojezdové komunikace beton</t>
  </si>
  <si>
    <t>210 "komunikace živice</t>
  </si>
  <si>
    <t>610 "parkovací plochy asfaltový recyklát - podklad</t>
  </si>
  <si>
    <t>8</t>
  </si>
  <si>
    <t>113107231</t>
  </si>
  <si>
    <t>Odstranění podkladu z betonu prostého tl přes 100 do 150 mm strojně pl přes 200 m2</t>
  </si>
  <si>
    <t>1610932544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</si>
  <si>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</si>
  <si>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https://podminky.urs.cz/item/CS_URS_2023_02/113107231</t>
  </si>
  <si>
    <t>550 "před špejcharem - oplocená plocha</t>
  </si>
  <si>
    <t>225 "ostatní plocha</t>
  </si>
  <si>
    <t>9</t>
  </si>
  <si>
    <t>113107241</t>
  </si>
  <si>
    <t>Odstranění podkladu živičného tl 50 mm strojně pl přes 200 m2</t>
  </si>
  <si>
    <t>-372323634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</si>
  <si>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</si>
  <si>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https://podminky.urs.cz/item/CS_URS_2023_02/113107241</t>
  </si>
  <si>
    <t>210 "vjezd z Hradební</t>
  </si>
  <si>
    <t>10</t>
  </si>
  <si>
    <t>113107330</t>
  </si>
  <si>
    <t>Odstranění podkladu z betonu prostého tl do 100 mm strojně pl do 50 m2</t>
  </si>
  <si>
    <t>-1143308410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</si>
  <si>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</si>
  <si>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https://podminky.urs.cz/item/CS_URS_2023_02/113107330</t>
  </si>
  <si>
    <t>110 "chodníky u domů</t>
  </si>
  <si>
    <t>11</t>
  </si>
  <si>
    <t>113204111</t>
  </si>
  <si>
    <t>Vytrhání obrub záhonových</t>
  </si>
  <si>
    <t>m</t>
  </si>
  <si>
    <t>-631009182</t>
  </si>
  <si>
    <t>Vytrhání obrub s vybouráním lože, s přemístěním hmot na skládku na vzdálenost do 3 m nebo s naložením na dopravní prostředek záhonových</t>
  </si>
  <si>
    <t>https://podminky.urs.cz/item/CS_URS_2023_02/113204111</t>
  </si>
  <si>
    <t>12</t>
  </si>
  <si>
    <t>121151113</t>
  </si>
  <si>
    <t>Sejmutí ornice plochy do 500 m2 tl vrstvy do 200 mm strojně</t>
  </si>
  <si>
    <t>-517116165</t>
  </si>
  <si>
    <t>Sejmutí ornice strojně při souvislé ploše přes 100 do 500 m2, tl. vrstvy do 200 mm</t>
  </si>
  <si>
    <t>https://podminky.urs.cz/item/CS_URS_2023_02/121151113</t>
  </si>
  <si>
    <t>350 "zatravněná plocha</t>
  </si>
  <si>
    <t>13</t>
  </si>
  <si>
    <t>122251104</t>
  </si>
  <si>
    <t>Odkopávky a prokopávky nezapažené v hornině třídy těžitelnosti I skupiny 3 objem do 500 m3 strojně</t>
  </si>
  <si>
    <t>m3</t>
  </si>
  <si>
    <t>-1544937105</t>
  </si>
  <si>
    <t>Odkopávky a prokopávky nezapažené strojně v hornině třídy těžitelnosti I skupiny 3 přes 100 do 500 m3</t>
  </si>
  <si>
    <t>https://podminky.urs.cz/item/CS_URS_2023_02/122251104</t>
  </si>
  <si>
    <t>0,21*(1554+45*0,5+39*0,6+3,6*0,4+12,0+3,5) "komunikace a žlaby</t>
  </si>
  <si>
    <t>-0,21*(7,5*(9,0+7,7)/2+5,0*5,0) "původní komunikace a žlab u archivu</t>
  </si>
  <si>
    <t>0,19*(568+9,0) "parkoviště a pojížděný chodník</t>
  </si>
  <si>
    <t>-0,19*11,8*5,0 "původní parkoviště u archivu</t>
  </si>
  <si>
    <t>0,1*528,6 "chodníky</t>
  </si>
  <si>
    <t>14</t>
  </si>
  <si>
    <t>132251101</t>
  </si>
  <si>
    <t>Hloubení rýh nezapažených š do 800 mm v hornině třídy těžitelnosti I skupiny 3 objem do 20 m3 strojně</t>
  </si>
  <si>
    <t>-1043566291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</si>
  <si>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</si>
  <si>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</si>
  <si>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0,5*0,5*(1,5+1,3+5,2) "základy pod kam. zídky</t>
  </si>
  <si>
    <t>0,3*0,5*8,6 "por palisády</t>
  </si>
  <si>
    <t>4*1,0*1,0*0,5 "odvětrání sklepů u archivu v JV části</t>
  </si>
  <si>
    <t>139001101</t>
  </si>
  <si>
    <t>Příplatek za ztížení vykopávky v blízkosti podzemního vedení</t>
  </si>
  <si>
    <t>-1392889564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</si>
  <si>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</si>
  <si>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</si>
  <si>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50 "odhad</t>
  </si>
  <si>
    <t>16</t>
  </si>
  <si>
    <t>162651111</t>
  </si>
  <si>
    <t>Vodorovné přemístění přes 3 000 do 4000 m výkopku/sypaniny z horniny třídy těžitelnosti I skupiny 1 až 3</t>
  </si>
  <si>
    <t>-1326119217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</si>
  <si>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</si>
  <si>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https://podminky.urs.cz/item/CS_URS_2023_02/162651111</t>
  </si>
  <si>
    <t>350*0,1 "skrývka ornice na skládku města</t>
  </si>
  <si>
    <t>17</t>
  </si>
  <si>
    <t>162751113</t>
  </si>
  <si>
    <t>Vodorovné přemístění přes 5 000 do 6000 m výkopku/sypaniny z horniny třídy těžitelnosti I skupiny 1 až 3</t>
  </si>
  <si>
    <t>-742841835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</si>
  <si>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</si>
  <si>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https://podminky.urs.cz/item/CS_URS_2023_02/162751113</t>
  </si>
  <si>
    <t>(472,415+5,29) "odkopávky + rýhy</t>
  </si>
  <si>
    <t>18</t>
  </si>
  <si>
    <t>171201231</t>
  </si>
  <si>
    <t>Poplatek za uložení zeminy a kamení na recyklační skládce (skládkovné) kód odpadu 17 05 04</t>
  </si>
  <si>
    <t>t</t>
  </si>
  <si>
    <t>1163557714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</si>
  <si>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</si>
  <si>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</si>
  <si>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477,705*1,9 'Přepočtené koeficientem množství</t>
  </si>
  <si>
    <t>19</t>
  </si>
  <si>
    <t>181951112</t>
  </si>
  <si>
    <t>Úprava pláně v hornině třídy těžitelnosti I skupiny 1 až 3 se zhutněním strojně</t>
  </si>
  <si>
    <t>-1494082486</t>
  </si>
  <si>
    <t>Úprava pláně vyrovnáním výškových rozdílů strojně v hornině třídy těžitelnosti I, skupiny 1 až 3 se zhutněním</t>
  </si>
  <si>
    <t>https://podminky.urs.cz/item/CS_URS_2023_02/181951112</t>
  </si>
  <si>
    <t>1529,215 "komunikace a žlaby</t>
  </si>
  <si>
    <t>518 "parkoviště a pojížděné chodníky</t>
  </si>
  <si>
    <t>528,6 "chodníky</t>
  </si>
  <si>
    <t>1.1.</t>
  </si>
  <si>
    <t>Sanace zemní pláně</t>
  </si>
  <si>
    <t>20</t>
  </si>
  <si>
    <t>-54903630</t>
  </si>
  <si>
    <t>0,35*(1554+45*0,5+39*0,6+3,6*0,4+12,0+3,5) "komunikace a žlaby</t>
  </si>
  <si>
    <t>-0,35*(7,5*(9,0+7,7)/2+5,0*5,0) "původní komunikace a žlab u archivu</t>
  </si>
  <si>
    <t>0,35*(568+9,0) "parkoviště a pojížděný chodník</t>
  </si>
  <si>
    <t>-0,35*11,8*5,0 "původní parkoviště u archivu</t>
  </si>
  <si>
    <t>2022492721</t>
  </si>
  <si>
    <t>22</t>
  </si>
  <si>
    <t>2046605337</t>
  </si>
  <si>
    <t>716,525*1,9 'Přepočtené koeficientem množství</t>
  </si>
  <si>
    <t>23</t>
  </si>
  <si>
    <t>711131101</t>
  </si>
  <si>
    <t>Provedení izolace proti zemní vlhkosti pásy na sucho vodorovné AIP nebo tkaninou</t>
  </si>
  <si>
    <t>285459700</t>
  </si>
  <si>
    <t>Provedení izolace proti zemní vlhkosti pásy na sucho AIP nebo tkaniny na ploše vodorovné V</t>
  </si>
  <si>
    <t>https://podminky.urs.cz/item/CS_URS_2023_02/711131101</t>
  </si>
  <si>
    <t>1554+45*0,5+39*0,6+3,6*0,4+12,0+3,5 "komunikace a žlaby</t>
  </si>
  <si>
    <t>-(7,5*(9,0+7,7)/2+5,0*5,0) "původní komunikace a žlab u archivu</t>
  </si>
  <si>
    <t>568+9,0 "parkoviště a pojížděný chodník</t>
  </si>
  <si>
    <t>-11,8*5,0 "původní parkoviště u archivu</t>
  </si>
  <si>
    <t>24</t>
  </si>
  <si>
    <t>M</t>
  </si>
  <si>
    <t>69311175</t>
  </si>
  <si>
    <t>geotextilie PP s ÚV stabilizací 500g/m2</t>
  </si>
  <si>
    <t>-846660543</t>
  </si>
  <si>
    <t>2047,215*1,15 'Přepočtené koeficientem množství</t>
  </si>
  <si>
    <t>25</t>
  </si>
  <si>
    <t>998711101</t>
  </si>
  <si>
    <t>Přesun hmot tonážní pro izolace proti vodě, vlhkosti a plynům v objektech v do 6 m</t>
  </si>
  <si>
    <t>2061170417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</si>
  <si>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</si>
  <si>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</si>
  <si>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26</t>
  </si>
  <si>
    <t>564750011</t>
  </si>
  <si>
    <t>Podklad z kameniva hrubého drceného vel. 8-16 mm plochy přes 100 m2 tl 150 mm</t>
  </si>
  <si>
    <t>1436640931</t>
  </si>
  <si>
    <t>Podklad nebo kryt z kameniva hrubého drceného vel. 8-16 mm s rozprostřením a zhutněním plochy přes 100 m2, po zhutnění tl. 150 mm</t>
  </si>
  <si>
    <t>https://podminky.urs.cz/item/CS_URS_2023_02/564750011</t>
  </si>
  <si>
    <t>27</t>
  </si>
  <si>
    <t>564761111</t>
  </si>
  <si>
    <t>Podklad z kameniva hrubého drceného vel. 32-63 mm plochy přes 100 m2 tl 200 mm</t>
  </si>
  <si>
    <t>237176978</t>
  </si>
  <si>
    <t>Podklad nebo kryt z kameniva hrubého drceného vel. 32-63 mm s rozprostřením a zhutněním plochy přes 100 m2, po zhutnění tl. 200 mm</t>
  </si>
  <si>
    <t>https://podminky.urs.cz/item/CS_URS_2023_02/564761111</t>
  </si>
  <si>
    <t>Zakládání</t>
  </si>
  <si>
    <t>28</t>
  </si>
  <si>
    <t>211971110</t>
  </si>
  <si>
    <t>Zřízení opláštění žeber nebo trativodů geotextilií v rýze nebo zářezu sklonu do 1:2</t>
  </si>
  <si>
    <t>-419440108</t>
  </si>
  <si>
    <t>Zřízení opláštění výplně z geotextilie odvodňovacích žeber nebo trativodů v rýze nebo zářezu se stěnami šikmými o sklonu do 1:2</t>
  </si>
  <si>
    <t>https://podminky.urs.cz/item/CS_URS_2023_02/211971110</t>
  </si>
  <si>
    <t>2*PI*0,05*174,3 "drenáž</t>
  </si>
  <si>
    <t>29</t>
  </si>
  <si>
    <t>69311081</t>
  </si>
  <si>
    <t>geotextilie netkaná separační, ochranná, filtrační, drenážní PES 300g/m2</t>
  </si>
  <si>
    <t>-2053958563</t>
  </si>
  <si>
    <t>54,758*1,1845 'Přepočtené koeficientem množství</t>
  </si>
  <si>
    <t>30</t>
  </si>
  <si>
    <t>212682111-1</t>
  </si>
  <si>
    <t>Jílové těsnění pod drenáž</t>
  </si>
  <si>
    <t>1955042901</t>
  </si>
  <si>
    <t>174,3*0,1*0,2</t>
  </si>
  <si>
    <t>31</t>
  </si>
  <si>
    <t>212752101</t>
  </si>
  <si>
    <t>Trativod z drenážních trubek korugovaných PE-HD SN 4 perforace 360° včetně lože otevřený výkop DN 100 pro liniové stavby</t>
  </si>
  <si>
    <t>1030377446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</si>
  <si>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</si>
  <si>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https://podminky.urs.cz/item/CS_URS_2023_02/212752101</t>
  </si>
  <si>
    <t>182 "odvodnění komunikace</t>
  </si>
  <si>
    <t>-7,7 "původní u archivu</t>
  </si>
  <si>
    <t>32</t>
  </si>
  <si>
    <t>274313611</t>
  </si>
  <si>
    <t>Základové pásy z betonu tř. C 16/20</t>
  </si>
  <si>
    <t>-1996357178</t>
  </si>
  <si>
    <t>Základy z betonu prostého pasy betonu kamenem neprokládaného tř. C 16/20</t>
  </si>
  <si>
    <t>https://podminky.urs.cz/item/CS_URS_2023_02/274313611</t>
  </si>
  <si>
    <t>0,5*0,9*(1,5+1,3+10,0+1,8) "základy pod kam. zídky</t>
  </si>
  <si>
    <t>6,57*1,035 'Přepočtené koeficientem množství</t>
  </si>
  <si>
    <t>33</t>
  </si>
  <si>
    <t>274351121</t>
  </si>
  <si>
    <t>Zřízení bednění základových pasů rovného</t>
  </si>
  <si>
    <t>-272911519</t>
  </si>
  <si>
    <t>Bednění základů pasů rovné zřízení</t>
  </si>
  <si>
    <t>https://podminky.urs.cz/item/CS_URS_2023_02/274351121</t>
  </si>
  <si>
    <t>2*0,3*(1,5+1,3+10,0+1,8) "základy pod kam. zídky</t>
  </si>
  <si>
    <t>34</t>
  </si>
  <si>
    <t>274351122</t>
  </si>
  <si>
    <t>Odstranění bednění základových pasů rovného</t>
  </si>
  <si>
    <t>1127675998</t>
  </si>
  <si>
    <t>Bednění základů pasů rovné odstranění</t>
  </si>
  <si>
    <t>https://podminky.urs.cz/item/CS_URS_2023_02/274351122</t>
  </si>
  <si>
    <t>Svislé a kompletní konstrukce</t>
  </si>
  <si>
    <t>35</t>
  </si>
  <si>
    <t>339921132</t>
  </si>
  <si>
    <t>Osazování betonových palisád do betonového základu v řadě výšky prvku přes 0,5 do 1 m</t>
  </si>
  <si>
    <t>-120675923</t>
  </si>
  <si>
    <t>Osazování palisád betonových v řadě se zabetonováním výšky palisády přes 500 do 1000 mm</t>
  </si>
  <si>
    <t>https://podminky.urs.cz/item/CS_URS_2023_02/339921132</t>
  </si>
  <si>
    <t>36</t>
  </si>
  <si>
    <t>5922831M</t>
  </si>
  <si>
    <t>palisáda štípaná šedá 160x160x900mm</t>
  </si>
  <si>
    <t>kus</t>
  </si>
  <si>
    <t>1578040411</t>
  </si>
  <si>
    <t>8,6/0,16*1,02</t>
  </si>
  <si>
    <t>0,175</t>
  </si>
  <si>
    <t>37</t>
  </si>
  <si>
    <t>348211222</t>
  </si>
  <si>
    <t>Zdivo plotových zdí z pravidelných kamenů na maltu obj kamene přes 0,02 m3 š spáry přes 4 do 10 mm</t>
  </si>
  <si>
    <t>-949878777</t>
  </si>
  <si>
    <t>Zdivo plotových zdí a podezdívek z lomového kamene na maltu z pravidelných kamenů (na vazbu) objemu 1 kusu kamene přes 0,02 m3, šířka spáry přes 4 do 10 mm</t>
  </si>
  <si>
    <t>https://podminky.urs.cz/item/CS_URS_2023_02/348211222</t>
  </si>
  <si>
    <t>0,3*(0,7*(1,5+1,3)+10,0*0,3+2*1,8*0,6) "kam. zídky</t>
  </si>
  <si>
    <t>38</t>
  </si>
  <si>
    <t>348211911</t>
  </si>
  <si>
    <t>Příplatek k cenám zdiva plotových zdí z kamene na maltu za jednostranné lícování zdiva</t>
  </si>
  <si>
    <t>-1051005928</t>
  </si>
  <si>
    <t>Zdivo plotových zdí a podezdívek z lomového kamene na maltu Příplatek k cenám za lícování zdiva jednostranné</t>
  </si>
  <si>
    <t>https://podminky.urs.cz/item/CS_URS_2023_02/348211911</t>
  </si>
  <si>
    <t xml:space="preserve">0,3*(10,0*0,3+1,8*0,6)  "kam. zídky</t>
  </si>
  <si>
    <t>39</t>
  </si>
  <si>
    <t>348211912</t>
  </si>
  <si>
    <t>Příplatek k cenám zdiva plotových zdí z kamene na maltu za oboustranné lícování zdiva</t>
  </si>
  <si>
    <t>1836198012</t>
  </si>
  <si>
    <t>Zdivo plotových zdí a podezdívek z lomového kamene na maltu Příplatek k cenám za lícování zdiva oboustranné</t>
  </si>
  <si>
    <t>https://podminky.urs.cz/item/CS_URS_2023_02/348211912</t>
  </si>
  <si>
    <t>2,136-1,224 "kam. zídky</t>
  </si>
  <si>
    <t>40</t>
  </si>
  <si>
    <t>348211922</t>
  </si>
  <si>
    <t>Příplatek k cenám zdiva plotových zdí z kamene na maltu za vytvoření hrany nároží</t>
  </si>
  <si>
    <t>1056502003</t>
  </si>
  <si>
    <t>Zdivo plotových zdí a podezdívek z lomového kamene na maltu Příplatek k cenám za vytvoření hrany nároží</t>
  </si>
  <si>
    <t>https://podminky.urs.cz/item/CS_URS_2023_02/348211922</t>
  </si>
  <si>
    <t>2*(2*0,7+2*0,6+0,3)</t>
  </si>
  <si>
    <t>Vodorovné konstrukce</t>
  </si>
  <si>
    <t>41</t>
  </si>
  <si>
    <t>434313113-1</t>
  </si>
  <si>
    <t>Montáž schodiště z kamenných stupňů se zřízením podkladních stupňů z betonu C 16/20</t>
  </si>
  <si>
    <t>-1489588973</t>
  </si>
  <si>
    <t>3*1,5+4*2,0+2*3,3+3*1,2</t>
  </si>
  <si>
    <t>42</t>
  </si>
  <si>
    <t>58388010</t>
  </si>
  <si>
    <t>stupeň schodišťový žulový plný 150x300x1000mm rovný tryskaný</t>
  </si>
  <si>
    <t>-1931261881</t>
  </si>
  <si>
    <t>Komunikace pozemní</t>
  </si>
  <si>
    <t>43</t>
  </si>
  <si>
    <t>564750111</t>
  </si>
  <si>
    <t>Podklad z kameniva hrubého drceného vel. 16-32 mm plochy přes 100 m2 tl 150 mm</t>
  </si>
  <si>
    <t>1090326816</t>
  </si>
  <si>
    <t>Podklad nebo kryt z kameniva hrubého drceného vel. 16-32 mm s rozprostřením a zhutněním plochy přes 100 m2, po zhutnění tl. 150 mm</t>
  </si>
  <si>
    <t>https://podminky.urs.cz/item/CS_URS_2023_02/564750111</t>
  </si>
  <si>
    <t>7,0 "u oplocení k HD</t>
  </si>
  <si>
    <t>44</t>
  </si>
  <si>
    <t>564851111-1</t>
  </si>
  <si>
    <t>Podklad ze štěrkodrtě ŠD 0/32 plochy přes 100 m2 tl 150 mm</t>
  </si>
  <si>
    <t>-1432909577</t>
  </si>
  <si>
    <t>Podklad ze štěrkodrti ŠD 0/32 s rozprostřením a zhutněním plochy přes 100 m2, po zhutnění tl. 150 mm</t>
  </si>
  <si>
    <t>45</t>
  </si>
  <si>
    <t>564861111</t>
  </si>
  <si>
    <t>Podklad ze štěrkodrtě ŠD 0/63 plochy přes 100 m2 tl 200 mm</t>
  </si>
  <si>
    <t>1075489352</t>
  </si>
  <si>
    <t>Podklad ze štěrkodrti ŠD 0/63 s rozprostřením a zhutněním plochy přes 100 m2, po zhutnění tl. 200 mm</t>
  </si>
  <si>
    <t>https://podminky.urs.cz/item/CS_URS_2023_02/564861111</t>
  </si>
  <si>
    <t>46</t>
  </si>
  <si>
    <t>564861111-1</t>
  </si>
  <si>
    <t>Podklad ze štěrkodrtě ŠD tl 200 mm 0/32mm</t>
  </si>
  <si>
    <t>-234807975</t>
  </si>
  <si>
    <t>Podklad ze štěrkodrti ŠD s rozprostřením a zhutněním, po zhutnění tl. 200 mm 0/32mm</t>
  </si>
  <si>
    <t>390+30,0+9,5 "chodníky</t>
  </si>
  <si>
    <t>-2,0*5,0 "původní chodník u míto stání č. 20</t>
  </si>
  <si>
    <t>-(1,7*(8,1+13,8)+(3,5+2,1)/2*3,2+(2,0+2,6)/2*3,1+1,0*2,5) "původní chodníky u archivu</t>
  </si>
  <si>
    <t>1,7*(24,7+3,1)+1,4*(9,2+10,7+14,1)+3,4*1,95+(2,0+1,55)/2*11,6+1,0*1,2+3,4*8,0+1,2*3,7+10,0 "nové chodníky u archivu</t>
  </si>
  <si>
    <t>47</t>
  </si>
  <si>
    <t>566901132</t>
  </si>
  <si>
    <t>Vyspravení podkladu po překopech inženýrských sítí plochy do 15 m2 štěrkodrtí tl. 150 mm</t>
  </si>
  <si>
    <t>268231217</t>
  </si>
  <si>
    <t>Vyspravení podkladu po překopech inženýrských sítí plochy do 15 m2 s rozprostřením a zhutněním štěrkodrtí tl. 150 mm</t>
  </si>
  <si>
    <t>https://podminky.urs.cz/item/CS_URS_2023_02/566901132</t>
  </si>
  <si>
    <t>48</t>
  </si>
  <si>
    <t>566901143</t>
  </si>
  <si>
    <t>Vyspravení podkladu po překopech inženýrských sítí plochy do 15 m2 kamenivem hrubým drceným tl. 200 mm</t>
  </si>
  <si>
    <t>1065303370</t>
  </si>
  <si>
    <t>Vyspravení podkladu po překopech inženýrských sítí plochy do 15 m2 s rozprostřením a zhutněním kamenivem hrubým drceným tl. 200 mm</t>
  </si>
  <si>
    <t>https://podminky.urs.cz/item/CS_URS_2023_02/566901143</t>
  </si>
  <si>
    <t>49</t>
  </si>
  <si>
    <t>591111111</t>
  </si>
  <si>
    <t>Kladení dlažby z kostek velkých z kamene do lože z kameniva těženého tl 50 mm</t>
  </si>
  <si>
    <t>2001318706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</si>
  <si>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</si>
  <si>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https://podminky.urs.cz/item/CS_URS_2023_02/591111111</t>
  </si>
  <si>
    <t>50</t>
  </si>
  <si>
    <t>5838101M</t>
  </si>
  <si>
    <t>kostka štípaná dlažební žula velká - stávající</t>
  </si>
  <si>
    <t>-686234358</t>
  </si>
  <si>
    <t>P</t>
  </si>
  <si>
    <t>Poznámka k položce:_x000d_
NEOCEŇOVAT</t>
  </si>
  <si>
    <t>51</t>
  </si>
  <si>
    <t>591211111</t>
  </si>
  <si>
    <t>Kladení dlažby z kostek drobných z kamene do lože z kameniva těženého tl 50 mm</t>
  </si>
  <si>
    <t>-1782605049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</si>
  <si>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</si>
  <si>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https://podminky.urs.cz/item/CS_URS_2023_02/591211111</t>
  </si>
  <si>
    <t>1554+568+9,0+12,0+3,5 "komunikace, pojížděný chodník, park. stání, rampa</t>
  </si>
  <si>
    <t>52</t>
  </si>
  <si>
    <t>58381007</t>
  </si>
  <si>
    <t>kostka štípaná dlažební žula drobná 8/10</t>
  </si>
  <si>
    <t>-1933342990</t>
  </si>
  <si>
    <t>568+9,0-18,43 "pojížděný chodník, park. stání</t>
  </si>
  <si>
    <t>499,57*1,02 'Přepočtené koeficientem množství</t>
  </si>
  <si>
    <t>53</t>
  </si>
  <si>
    <t>58381007-2</t>
  </si>
  <si>
    <t>kostka dlažební žula drobná 8/10 tmavá, oddělení parkovacích stání</t>
  </si>
  <si>
    <t>-1427754832</t>
  </si>
  <si>
    <t>0,1*38*4,85</t>
  </si>
  <si>
    <t>-0,1*4*5,0 "původní parkoviště u archivu</t>
  </si>
  <si>
    <t>16,43*1,02 'Přepočtené koeficientem množství</t>
  </si>
  <si>
    <t>54</t>
  </si>
  <si>
    <t>58381007-1</t>
  </si>
  <si>
    <t>kostka dlažební žula drobná 10/12</t>
  </si>
  <si>
    <t>991240691</t>
  </si>
  <si>
    <t>1554+12,0+3,5 "komunikace, rampa</t>
  </si>
  <si>
    <t>1481,875*1,02 'Přepočtené koeficientem množství</t>
  </si>
  <si>
    <t>55</t>
  </si>
  <si>
    <t>591411111</t>
  </si>
  <si>
    <t>Kladení dlažby z mozaiky jednobarevné komunikací pro pěší lože z kameniva</t>
  </si>
  <si>
    <t>1963154876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</si>
  <si>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</si>
  <si>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https://podminky.urs.cz/item/CS_URS_2023_02/591411111</t>
  </si>
  <si>
    <t>390+30,0+9,5 "chodník</t>
  </si>
  <si>
    <t>-(1,5*(8,1+13,8)+(3,5+2,1)/2*3,2+(2,0+2,6)/2*3,1+1,0*2,5) "původní chodníky u archivu</t>
  </si>
  <si>
    <t>1,5*(24,7+3,1)+1,2*(9,2+10,7+14,1)+3,4*1,95+(2,0+1,55)/2*11,6+1,0*1,0+3,2*8,0+1,0*3,7+10,0 "nové chodníky u archivu</t>
  </si>
  <si>
    <t>9*2,0*1,2 "pod lavičky</t>
  </si>
  <si>
    <t>56</t>
  </si>
  <si>
    <t>58381004</t>
  </si>
  <si>
    <t>kostka štípaná dlažební mozaika žula 4/6 tř 1</t>
  </si>
  <si>
    <t>-315291599</t>
  </si>
  <si>
    <t>539,68*1,02 'Přepočtené koeficientem množství</t>
  </si>
  <si>
    <t>57</t>
  </si>
  <si>
    <t>59144001R</t>
  </si>
  <si>
    <t>Kladení dlažby z mozaiky jednobarevné do lepidla</t>
  </si>
  <si>
    <t>385600056</t>
  </si>
  <si>
    <t>Poznámka k položce:_x000d_
podzemní kontejněry</t>
  </si>
  <si>
    <t>4*(1,6*1,6-0,59*0,63) "podzemní kontejnery</t>
  </si>
  <si>
    <t>58</t>
  </si>
  <si>
    <t>58381010</t>
  </si>
  <si>
    <t>kostka řezanoštípaná dlažební žula 6x6x4cm</t>
  </si>
  <si>
    <t>-1215619049</t>
  </si>
  <si>
    <t>8,753*1,02 'Přepočtené koeficientem množství</t>
  </si>
  <si>
    <t>59</t>
  </si>
  <si>
    <t>59699001R</t>
  </si>
  <si>
    <t>Řezání kamenné dlažby na tl. 30mm pro kladení na pochozí plochu podzemních kontejnerů</t>
  </si>
  <si>
    <t>374571724</t>
  </si>
  <si>
    <t>60</t>
  </si>
  <si>
    <t>596811220</t>
  </si>
  <si>
    <t>Kladení betonové dlažby komunikací pro pěší do lože z kameniva velikosti přes 0,09 do 0,25 m2 pl do 50 m2</t>
  </si>
  <si>
    <t>676975016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</si>
  <si>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</si>
  <si>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https://podminky.urs.cz/item/CS_URS_2023_02/596811220</t>
  </si>
  <si>
    <t>9,0+2,5+2,0+5,0+0,5+3,5+1,5+3,5+4,3 "reliéfní dlažba</t>
  </si>
  <si>
    <t>61</t>
  </si>
  <si>
    <t>58381157-1</t>
  </si>
  <si>
    <t>deska dlažební žulová 300x500x30mm reliéfní pás pro nevidomé</t>
  </si>
  <si>
    <t>1734032866</t>
  </si>
  <si>
    <t>31,8*1,1 'Přepočtené koeficientem množství</t>
  </si>
  <si>
    <t>62</t>
  </si>
  <si>
    <t>597661111</t>
  </si>
  <si>
    <t>Rigol dlážděný do lože z betonu tl 100 mm z dlažebních kostek drobných</t>
  </si>
  <si>
    <t>-175529235</t>
  </si>
  <si>
    <t>Rigol dlážděný do lože z betonu prostého tl. 100 mm, s vyplněním a zatřením spár cementovou maltou z dlažebních kostek drobných</t>
  </si>
  <si>
    <t>https://podminky.urs.cz/item/CS_URS_2023_02/597661111</t>
  </si>
  <si>
    <t>45*0,5+39*0,6+3,6*0,4</t>
  </si>
  <si>
    <t>-0,5*7,7 "původní u archivu</t>
  </si>
  <si>
    <t>63</t>
  </si>
  <si>
    <t>-1991841280</t>
  </si>
  <si>
    <t>43,49*1,02 'Přepočtené koeficientem množství</t>
  </si>
  <si>
    <t>Úpravy povrchů, podlahy a osazování výplní</t>
  </si>
  <si>
    <t>64</t>
  </si>
  <si>
    <t>628631221</t>
  </si>
  <si>
    <t>Spárování zdí a valů ze zdiva kvádrového cementovou maltou hl do 30 mm</t>
  </si>
  <si>
    <t>165516557</t>
  </si>
  <si>
    <t>Spárování zdiva opěrných zdí a valů cementovou maltou hloubky spárování do 30 mm, zdiva kvádrového</t>
  </si>
  <si>
    <t>https://podminky.urs.cz/item/CS_URS_2023_02/628631221</t>
  </si>
  <si>
    <t xml:space="preserve">10,0*0,3+3*1,8*0,6+2*0,7*(1,5+1,3)+0,3*(2*0,7+0,3+2*0,6+1,5+1,3+10,0+2*1,8)  "kam. zídky</t>
  </si>
  <si>
    <t>Trubní vedení</t>
  </si>
  <si>
    <t>65</t>
  </si>
  <si>
    <t>894411311</t>
  </si>
  <si>
    <t>Osazení betonových nebo železobetonových dílců pro šachty skruží rovných</t>
  </si>
  <si>
    <t>965367620</t>
  </si>
  <si>
    <t>https://podminky.urs.cz/item/CS_URS_2023_02/894411311</t>
  </si>
  <si>
    <t>4 "odvětrání sklepů u archivu v JV části</t>
  </si>
  <si>
    <t>66</t>
  </si>
  <si>
    <t>5922591M</t>
  </si>
  <si>
    <t>skruž betonová studňová kruhová 60x50x75cm</t>
  </si>
  <si>
    <t>-1854020742</t>
  </si>
  <si>
    <t>67</t>
  </si>
  <si>
    <t>894811141</t>
  </si>
  <si>
    <t>Revizní šachta z PVC typ přímý, DN 400/160 tlak 40 t hl od 860 do 1230 mm</t>
  </si>
  <si>
    <t>1300865342</t>
  </si>
  <si>
    <t>Revizní šachta z tvrdého PVC v otevřeném výkopu typ přímý (DN šachty/DN trubního vedení) DN 400/160, odolnost vnějšímu tlaku 40 t, hloubka od 860 do 1230 mm</t>
  </si>
  <si>
    <t>https://podminky.urs.cz/item/CS_URS_2023_02/894811141</t>
  </si>
  <si>
    <t>1 "drenážní šachta</t>
  </si>
  <si>
    <t>68</t>
  </si>
  <si>
    <t>899103112</t>
  </si>
  <si>
    <t>Osazení poklopů litinových, ocelových nebo železobetonových včetně rámů pro třídu zatížení B125, C250</t>
  </si>
  <si>
    <t>-1611438265</t>
  </si>
  <si>
    <t>https://podminky.urs.cz/item/CS_URS_2023_02/899103112</t>
  </si>
  <si>
    <t>69</t>
  </si>
  <si>
    <t>2866191M</t>
  </si>
  <si>
    <t>litinová odvětrávací mříž d 600 dle PD</t>
  </si>
  <si>
    <t>-569449740</t>
  </si>
  <si>
    <t>Ostatní konstrukce a práce, bourání</t>
  </si>
  <si>
    <t>70</t>
  </si>
  <si>
    <t>912111112</t>
  </si>
  <si>
    <t>Montáž zábrany parkovací sloupku v do 800 mm se zabetonovanou patkou</t>
  </si>
  <si>
    <t>-1976034252</t>
  </si>
  <si>
    <t>Montáž zábrany parkovací tvaru sloupku do výšky 800 mm se zabetonovanou patkou</t>
  </si>
  <si>
    <t>https://podminky.urs.cz/item/CS_URS_2023_02/912111112</t>
  </si>
  <si>
    <t>71</t>
  </si>
  <si>
    <t>900001M</t>
  </si>
  <si>
    <t>litinový sloupek s oky na řetěz v 730mm</t>
  </si>
  <si>
    <t>2137546940</t>
  </si>
  <si>
    <t>72</t>
  </si>
  <si>
    <t>900002M</t>
  </si>
  <si>
    <t>řetěz ocelový oko 60mm</t>
  </si>
  <si>
    <t>868290905</t>
  </si>
  <si>
    <t>73</t>
  </si>
  <si>
    <t>914111111</t>
  </si>
  <si>
    <t>Montáž svislé dopravní značky do velikosti 1 m2 objímkami na sloupek nebo konzolu</t>
  </si>
  <si>
    <t>2024489689</t>
  </si>
  <si>
    <t>Montáž svislé dopravní značky základní velikosti do 1 m2 objímkami na sloupky nebo konzoly</t>
  </si>
  <si>
    <t>https://podminky.urs.cz/item/CS_URS_2023_02/914111111</t>
  </si>
  <si>
    <t>2 "parkování invalidé</t>
  </si>
  <si>
    <t>2 "vjezd z Hradební</t>
  </si>
  <si>
    <t>74</t>
  </si>
  <si>
    <t>40445625</t>
  </si>
  <si>
    <t>informativní značky provozní IP8, IP9, IP11-IP13 500x700mm</t>
  </si>
  <si>
    <t>-927570124</t>
  </si>
  <si>
    <t>75</t>
  </si>
  <si>
    <t>40445619</t>
  </si>
  <si>
    <t>zákazové, příkazové dopravní značky B1-B34, C1-15 500mm</t>
  </si>
  <si>
    <t>-1640189182</t>
  </si>
  <si>
    <t>76</t>
  </si>
  <si>
    <t>40445650</t>
  </si>
  <si>
    <t>dodatkové tabulky E7, E12, E13 500x300mm</t>
  </si>
  <si>
    <t>-1279906507</t>
  </si>
  <si>
    <t>77</t>
  </si>
  <si>
    <t>914511111</t>
  </si>
  <si>
    <t>Montáž sloupku dopravních značek délky do 3,5 m s betonovým základem</t>
  </si>
  <si>
    <t>-1465760716</t>
  </si>
  <si>
    <t>Montáž sloupku dopravních značek délky do 3,5 m do betonového základu</t>
  </si>
  <si>
    <t>https://podminky.urs.cz/item/CS_URS_2023_02/914511111</t>
  </si>
  <si>
    <t>78</t>
  </si>
  <si>
    <t>40445225</t>
  </si>
  <si>
    <t>sloupek pro dopravní značku Zn D 60mm v 3,5m</t>
  </si>
  <si>
    <t>1425079136</t>
  </si>
  <si>
    <t>79</t>
  </si>
  <si>
    <t>914531111</t>
  </si>
  <si>
    <t>Montáž nástavce na sloupky velikosti do 1 m2 pro uchycení dopravních značek</t>
  </si>
  <si>
    <t>697306951</t>
  </si>
  <si>
    <t>Montáž konzol nebo nástavců pro osazení dopravních značek velikosti do 1 m2 na sloupek</t>
  </si>
  <si>
    <t>https://podminky.urs.cz/item/CS_URS_2023_02/914531111</t>
  </si>
  <si>
    <t>80</t>
  </si>
  <si>
    <t>40445256</t>
  </si>
  <si>
    <t>svorka upínací na sloupek dopravní značky D 60mm</t>
  </si>
  <si>
    <t>1692339457</t>
  </si>
  <si>
    <t>81</t>
  </si>
  <si>
    <t>914531112</t>
  </si>
  <si>
    <t>Montáž konzoly na zeď velikosti do 1 m2 pro uchycení dopravních značek</t>
  </si>
  <si>
    <t>1415301738</t>
  </si>
  <si>
    <t>Montáž konzol nebo nástavců pro osazení dopravních značek velikosti do 1 m2 na zeď</t>
  </si>
  <si>
    <t>https://podminky.urs.cz/item/CS_URS_2023_02/914531112</t>
  </si>
  <si>
    <t>82</t>
  </si>
  <si>
    <t>40445220</t>
  </si>
  <si>
    <t>držák dopravní značky na stěnu D 60mm</t>
  </si>
  <si>
    <t>545326695</t>
  </si>
  <si>
    <t>83</t>
  </si>
  <si>
    <t>915231111</t>
  </si>
  <si>
    <t>Vodorovné dopravní značení přechody pro chodce, šipky, symboly bílý plast</t>
  </si>
  <si>
    <t>180904573</t>
  </si>
  <si>
    <t>Vodorovné dopravní značení stříkaným plastem přechody pro chodce, šipky, symboly nápisy bílé základní</t>
  </si>
  <si>
    <t>https://podminky.urs.cz/item/CS_URS_2023_02/915231111</t>
  </si>
  <si>
    <t>3*0,6*2,0 "symbol pro vozíčkáře</t>
  </si>
  <si>
    <t>84</t>
  </si>
  <si>
    <t>915621111</t>
  </si>
  <si>
    <t>Předznačení vodorovného plošného značení</t>
  </si>
  <si>
    <t>1924305090</t>
  </si>
  <si>
    <t>Předznačení pro vodorovné značení stříkané barvou nebo prováděné z nátěrových hmot plošné šipky, symboly, nápisy</t>
  </si>
  <si>
    <t>https://podminky.urs.cz/item/CS_URS_2023_02/915621111</t>
  </si>
  <si>
    <t>85</t>
  </si>
  <si>
    <t>916111122</t>
  </si>
  <si>
    <t>Osazení obruby z drobných kostek bez boční opěry do lože z betonu prostého</t>
  </si>
  <si>
    <t>-564916037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</si>
  <si>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</si>
  <si>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https://podminky.urs.cz/item/CS_URS_2023_02/916111122</t>
  </si>
  <si>
    <t>192 "obruby chodníků</t>
  </si>
  <si>
    <t>-48,5"původní u archivu</t>
  </si>
  <si>
    <t>117,7 "nové u archivu</t>
  </si>
  <si>
    <t>7*(2*1,2+2,0)+2*2*(2,0+1,2) "pod lavičky</t>
  </si>
  <si>
    <t>86</t>
  </si>
  <si>
    <t>-367770695</t>
  </si>
  <si>
    <t>304,8*0,1</t>
  </si>
  <si>
    <t>30,48*1,02 'Přepočtené koeficientem množství</t>
  </si>
  <si>
    <t>87</t>
  </si>
  <si>
    <t>916241113</t>
  </si>
  <si>
    <t>Osazení obrubníku kamenného ležatého s boční opěrou do lože z betonu prostého</t>
  </si>
  <si>
    <t>277461158</t>
  </si>
  <si>
    <t>Osazení obrubníku kamenného se zřízením lože, s vyplněním a zatřením spár cementovou maltou ležatého s boční opěrou z betonu prostého, do lože z betonu prostého</t>
  </si>
  <si>
    <t>https://podminky.urs.cz/item/CS_URS_2023_02/916241113</t>
  </si>
  <si>
    <t>156+33</t>
  </si>
  <si>
    <t>88</t>
  </si>
  <si>
    <t>916241213</t>
  </si>
  <si>
    <t>Osazení obrubníku kamenného stojatého s boční opěrou do lože z betonu prostého</t>
  </si>
  <si>
    <t>1761975041</t>
  </si>
  <si>
    <t>Osazení obrubníku kamenného se zřízením lože, s vyplněním a zatřením spár cementovou maltou stojatého s boční opěrou z betonu prostého, do lože z betonu prostého</t>
  </si>
  <si>
    <t>https://podminky.urs.cz/item/CS_URS_2023_02/916241213</t>
  </si>
  <si>
    <t>312+156+33</t>
  </si>
  <si>
    <t>-28,7 "původní u archivu</t>
  </si>
  <si>
    <t>14,6 "nové u archivu</t>
  </si>
  <si>
    <t>89</t>
  </si>
  <si>
    <t>58380003</t>
  </si>
  <si>
    <t>obrubník kamenný žulový přímý 1000x300x200mm OP 2</t>
  </si>
  <si>
    <t>-1813141170</t>
  </si>
  <si>
    <t>9 "výkaz projektanta</t>
  </si>
  <si>
    <t>90</t>
  </si>
  <si>
    <t>58380007</t>
  </si>
  <si>
    <t>obrubník kamenný žulový přímý 1000x150x250mm</t>
  </si>
  <si>
    <t>1735207839</t>
  </si>
  <si>
    <t>Poznámka k položce:_x000d_
Hmotnost: 104 kg/bm</t>
  </si>
  <si>
    <t>486,9-(1,281+22,42+6,406+5,61)/1,02</t>
  </si>
  <si>
    <t>451,883333333333*1,02 'Přepočtené koeficientem množství</t>
  </si>
  <si>
    <t>91</t>
  </si>
  <si>
    <t>58380428</t>
  </si>
  <si>
    <t>obrubník kamenný žulový obloukový R 1-3m 200x200mm</t>
  </si>
  <si>
    <t>-1375545573</t>
  </si>
  <si>
    <t>2*0,8*3,14/4</t>
  </si>
  <si>
    <t>1,256*1,02 'Přepočtené koeficientem množství</t>
  </si>
  <si>
    <t>92</t>
  </si>
  <si>
    <t>58380426</t>
  </si>
  <si>
    <t>obrubník kamenný žulový obloukový R 1-3m 200x250mm</t>
  </si>
  <si>
    <t>-205073178</t>
  </si>
  <si>
    <t>2,0*2*3,14/4+4*3,0*2*3,14/4</t>
  </si>
  <si>
    <t>21,98*1,02 'Přepočtené koeficientem množství</t>
  </si>
  <si>
    <t>93</t>
  </si>
  <si>
    <t>58380436</t>
  </si>
  <si>
    <t>obrubník kamenný žulový obloukový R 3-5m 200x250mm</t>
  </si>
  <si>
    <t>41678372</t>
  </si>
  <si>
    <t>5,0*2*3,14*0,2</t>
  </si>
  <si>
    <t>6,28*1,02 'Přepočtené koeficientem množství</t>
  </si>
  <si>
    <t>94</t>
  </si>
  <si>
    <t>58380446</t>
  </si>
  <si>
    <t>obrubník kamenný žulový obloukový R 5-10m 200x250mm</t>
  </si>
  <si>
    <t>2146813145</t>
  </si>
  <si>
    <t>2,5+3,0</t>
  </si>
  <si>
    <t>5,5*1,02 'Přepočtené koeficientem množství</t>
  </si>
  <si>
    <t>95</t>
  </si>
  <si>
    <t>961044111</t>
  </si>
  <si>
    <t>Bourání základů z betonu prostého</t>
  </si>
  <si>
    <t>1931744353</t>
  </si>
  <si>
    <t>Bourání základů z betonu prostého</t>
  </si>
  <si>
    <t>https://podminky.urs.cz/item/CS_URS_2023_02/961044111</t>
  </si>
  <si>
    <t>0,3*0,9*(3,0+3,0) "opěrky</t>
  </si>
  <si>
    <t>2*0,15*1,2*(2,0+2*0,8) "anglické dvorky</t>
  </si>
  <si>
    <t>0,4*(17,0+0,7)*1,5 "zeď za garáží</t>
  </si>
  <si>
    <t>96</t>
  </si>
  <si>
    <t>962032240</t>
  </si>
  <si>
    <t>Bourání zdiva z cihel pálených nebo vápenopískových na MC do 1 m3</t>
  </si>
  <si>
    <t>-1607113040</t>
  </si>
  <si>
    <t>Bourání zdiva nadzákladového z cihel nebo tvárnic z cihel pálených nebo vápenopískových, na maltu cementovou, objemu do 1 m3</t>
  </si>
  <si>
    <t>https://podminky.urs.cz/item/CS_URS_2023_02/962032240</t>
  </si>
  <si>
    <t>3,0*0,3*0,3 "opěrka u schodiště</t>
  </si>
  <si>
    <t>97</t>
  </si>
  <si>
    <t>962042320</t>
  </si>
  <si>
    <t>Bourání zdiva nadzákladového z betonu prostého do 1 m3</t>
  </si>
  <si>
    <t>-1717337027</t>
  </si>
  <si>
    <t>Bourání zdiva z betonu prostého nadzákladového objemu do 1 m3</t>
  </si>
  <si>
    <t>https://podminky.urs.cz/item/CS_URS_2023_02/962042320</t>
  </si>
  <si>
    <t>3,0*0,5*0,3 "opěrka</t>
  </si>
  <si>
    <t>98</t>
  </si>
  <si>
    <t>963042819</t>
  </si>
  <si>
    <t>Bourání schodišťových stupňů betonových zhotovených na místě</t>
  </si>
  <si>
    <t>-1646577834</t>
  </si>
  <si>
    <t>https://podminky.urs.cz/item/CS_URS_2023_02/963042819</t>
  </si>
  <si>
    <t>6*1,0+4*2,0+3*3,0</t>
  </si>
  <si>
    <t>99</t>
  </si>
  <si>
    <t>966006132</t>
  </si>
  <si>
    <t>Odstranění značek dopravních nebo orientačních se sloupky s betonovými patkami</t>
  </si>
  <si>
    <t>1592548104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</si>
  <si>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</si>
  <si>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https://podminky.urs.cz/item/CS_URS_2023_02/966006132</t>
  </si>
  <si>
    <t>1 "vjezd z Hradební</t>
  </si>
  <si>
    <t>966006211</t>
  </si>
  <si>
    <t>Odstranění svislých dopravních značek ze sloupů, sloupků nebo konzol</t>
  </si>
  <si>
    <t>1009931836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</si>
  <si>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</si>
  <si>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https://podminky.urs.cz/item/CS_URS_2023_02/966006211</t>
  </si>
  <si>
    <t>101</t>
  </si>
  <si>
    <t>966008212</t>
  </si>
  <si>
    <t>Bourání odvodňovacího žlabu z betonových příkopových tvárnic š přes 500 do 800 mm</t>
  </si>
  <si>
    <t>-1915769423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</si>
  <si>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</si>
  <si>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https://podminky.urs.cz/item/CS_URS_2023_02/966008212</t>
  </si>
  <si>
    <t>15,0 "u špejcharu</t>
  </si>
  <si>
    <t>41 "podél stávajícího oplocení</t>
  </si>
  <si>
    <t>102</t>
  </si>
  <si>
    <t>966071711</t>
  </si>
  <si>
    <t>Bourání sloupků a vzpěr plotových ocelových do 2,5 m zabetonovaných</t>
  </si>
  <si>
    <t>292747228</t>
  </si>
  <si>
    <t>Bourání plotových sloupků a vzpěr ocelových trubkových nebo profilovaných výšky do 2,50 m zabetonovaných</t>
  </si>
  <si>
    <t>https://podminky.urs.cz/item/CS_URS_2023_02/966071711</t>
  </si>
  <si>
    <t>26 "oplocení špejcharu</t>
  </si>
  <si>
    <t>103</t>
  </si>
  <si>
    <t>96607181R</t>
  </si>
  <si>
    <t>kpl</t>
  </si>
  <si>
    <t>163760606</t>
  </si>
  <si>
    <t>Smotání pletiva, uložení a odvoz celého oplocenído 2km pro další použití</t>
  </si>
  <si>
    <t>104</t>
  </si>
  <si>
    <t>966071821</t>
  </si>
  <si>
    <t>Rozebrání oplocení z drátěného pletiva se čtvercovými oky v do 1,6 m</t>
  </si>
  <si>
    <t>-33259903</t>
  </si>
  <si>
    <t>Rozebrání oplocení z pletiva drátěného se čtvercovými oky, výšky do 1,6 m</t>
  </si>
  <si>
    <t>https://podminky.urs.cz/item/CS_URS_2023_02/966071821</t>
  </si>
  <si>
    <t>105</t>
  </si>
  <si>
    <t>966073810</t>
  </si>
  <si>
    <t>Rozebrání vrat a vrátek k oplocení pl do 2 m2</t>
  </si>
  <si>
    <t>-1801556238</t>
  </si>
  <si>
    <t>Rozebrání vrat a vrátek k oplocení plochy jednotlivě do 2 m2</t>
  </si>
  <si>
    <t>https://podminky.urs.cz/item/CS_URS_2023_02/966073810</t>
  </si>
  <si>
    <t>106</t>
  </si>
  <si>
    <t>966073811</t>
  </si>
  <si>
    <t>Rozebrání vrat a vrátek k oplocení pl přes 2 do 6 m2</t>
  </si>
  <si>
    <t>1315152720</t>
  </si>
  <si>
    <t>Rozebrání vrat a vrátek k oplocení plochy jednotlivě přes 2 do 6 m2</t>
  </si>
  <si>
    <t>https://podminky.urs.cz/item/CS_URS_2023_02/966073811</t>
  </si>
  <si>
    <t>107</t>
  </si>
  <si>
    <t>979071011</t>
  </si>
  <si>
    <t>Očištění dlažebních kostek velkých s původním spárováním kamenivem těženým při překopech inženýrských sítí</t>
  </si>
  <si>
    <t>1904884905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</si>
  <si>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</si>
  <si>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https://podminky.urs.cz/item/CS_URS_2023_02/979071011</t>
  </si>
  <si>
    <t>108</t>
  </si>
  <si>
    <t>999001R</t>
  </si>
  <si>
    <t>Jílové těsnění kolem objektů</t>
  </si>
  <si>
    <t>1751319568</t>
  </si>
  <si>
    <t>997</t>
  </si>
  <si>
    <t>Přesun sutě</t>
  </si>
  <si>
    <t>109</t>
  </si>
  <si>
    <t>997013871</t>
  </si>
  <si>
    <t>Poplatek za uložení stavebního odpadu na recyklační skládce (skládkovné) směsného stavebního a demoličního kód odpadu 17 09 04</t>
  </si>
  <si>
    <t>1867705606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</si>
  <si>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</si>
  <si>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</si>
  <si>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1467,972-(373,772+1030,812+20,58)</t>
  </si>
  <si>
    <t>-3,128 "zpětně použitá velká kostka</t>
  </si>
  <si>
    <t>997221551</t>
  </si>
  <si>
    <t>Vodorovná doprava suti ze sypkých materiálů do 1 km</t>
  </si>
  <si>
    <t>-1863086158</t>
  </si>
  <si>
    <t>Vodorovná doprava suti bez naložení, ale se složením a s hrubým urovnáním ze sypkých materiálů, na vzdálenost do 1 km</t>
  </si>
  <si>
    <t>https://podminky.urs.cz/item/CS_URS_2023_02/997221551</t>
  </si>
  <si>
    <t>323,82+706,992 "pol. 6 + 7</t>
  </si>
  <si>
    <t>111</t>
  </si>
  <si>
    <t>997221559</t>
  </si>
  <si>
    <t>Příplatek ZKD 1 km u vodorovné dopravy suti ze sypkých materiálů</t>
  </si>
  <si>
    <t>-1855765856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</si>
  <si>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</si>
  <si>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</si>
  <si>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1030,812*5 'Přepočtené koeficientem množství</t>
  </si>
  <si>
    <t>112</t>
  </si>
  <si>
    <t>997221561</t>
  </si>
  <si>
    <t>Vodorovná doprava suti z kusových materiálů do 1 km</t>
  </si>
  <si>
    <t>1735681069</t>
  </si>
  <si>
    <t>Vodorovná doprava suti bez naložení, ale se složením a s hrubým urovnáním z kusových materiálů, na vzdálenost do 1 km</t>
  </si>
  <si>
    <t>https://podminky.urs.cz/item/CS_URS_2023_02/997221561</t>
  </si>
  <si>
    <t>1467,972-(1030,812+3,128)</t>
  </si>
  <si>
    <t>113</t>
  </si>
  <si>
    <t>997221569</t>
  </si>
  <si>
    <t>Příplatek ZKD 1 km u vodorovné dopravy suti z kusových materiálů</t>
  </si>
  <si>
    <t>-1019069096</t>
  </si>
  <si>
    <t>https://podminky.urs.cz/item/CS_URS_2023_02/997221569</t>
  </si>
  <si>
    <t>434,032*5 'Přepočtené koeficientem množství</t>
  </si>
  <si>
    <t>114</t>
  </si>
  <si>
    <t>997221612</t>
  </si>
  <si>
    <t>Nakládání vybouraných hmot na dopravní prostředky pro vodorovnou dopravu</t>
  </si>
  <si>
    <t>-1040122859</t>
  </si>
  <si>
    <t>Nakládání na dopravní prostředky pro vodorovnou dopravu vybouraných hmot</t>
  </si>
  <si>
    <t>https://podminky.urs.cz/item/CS_URS_2023_02/997221612</t>
  </si>
  <si>
    <t>3,128 "dlažební kostky pro zpětné využití v ul. Hradební</t>
  </si>
  <si>
    <t>54,891+0,112 "bourání konstrukcí</t>
  </si>
  <si>
    <t>115</t>
  </si>
  <si>
    <t>997221861</t>
  </si>
  <si>
    <t>Poplatek za uložení na recyklační skládce (skládkovné) stavebního odpadu z prostého betonu pod kódem 17 01 01</t>
  </si>
  <si>
    <t>68825551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</si>
  <si>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</si>
  <si>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</si>
  <si>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6,375+55,25+251,875+26,4+4,2+27,072+0,99+1,61 "pol. 2,4,8,10,11,95,97,98</t>
  </si>
  <si>
    <t>116</t>
  </si>
  <si>
    <t>997221873</t>
  </si>
  <si>
    <t>Poplatek za uložení na recyklační skládce (skládkovné) stavebního odpadu zeminy a kamení zatříděného do Katalogu odpadů pod kódem 17 05 04</t>
  </si>
  <si>
    <t>156066530</t>
  </si>
  <si>
    <t>https://podminky.urs.cz/item/CS_URS_2023_02/997221873</t>
  </si>
  <si>
    <t>323,82+706,992 "podklady komunikací</t>
  </si>
  <si>
    <t>117</t>
  </si>
  <si>
    <t>997221875</t>
  </si>
  <si>
    <t>Poplatek za uložení na recyklační skládce (skládkovné) stavebního odpadu asfaltového bez obsahu dehtu zatříděného do Katalogu odpadů pod kódem 17 03 02</t>
  </si>
  <si>
    <t>1009037783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</si>
  <si>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</si>
  <si>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</si>
  <si>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998</t>
  </si>
  <si>
    <t>Přesun hmot</t>
  </si>
  <si>
    <t>118</t>
  </si>
  <si>
    <t>998223011</t>
  </si>
  <si>
    <t>Přesun hmot pro pozemní komunikace s krytem dlážděným</t>
  </si>
  <si>
    <t>1472534445</t>
  </si>
  <si>
    <t>Přesun hmot pro pozemní komunikace s krytem dlážděným dopravní vzdálenost do 200 m jakékoliv délky objektu</t>
  </si>
  <si>
    <t>https://podminky.urs.cz/item/CS_URS_2023_02/998223011</t>
  </si>
  <si>
    <t>1281,241 "celkově hmotnost</t>
  </si>
  <si>
    <t>PSV</t>
  </si>
  <si>
    <t>Práce a dodávky PSV</t>
  </si>
  <si>
    <t>767</t>
  </si>
  <si>
    <t>Konstrukce zámečnické</t>
  </si>
  <si>
    <t>119</t>
  </si>
  <si>
    <t>767161813</t>
  </si>
  <si>
    <t>Demontáž zábradlí rovného nerozebíratelného hmotnosti 1 m zábradlí do 20 kg do suti</t>
  </si>
  <si>
    <t>147879818</t>
  </si>
  <si>
    <t>Demontáž zábradlí do suti rovného nerozebíratelný spoj hmotnosti 1 m zábradlí do 20 kg</t>
  </si>
  <si>
    <t>https://podminky.urs.cz/item/CS_URS_2023_02/767161813</t>
  </si>
  <si>
    <t>Vedlejší rozpočtové náklady</t>
  </si>
  <si>
    <t>VRN4</t>
  </si>
  <si>
    <t>Inženýrská činnost</t>
  </si>
  <si>
    <t>120</t>
  </si>
  <si>
    <t>043154000</t>
  </si>
  <si>
    <t>Zkoušky hutnicí</t>
  </si>
  <si>
    <t>1024</t>
  </si>
  <si>
    <t>910090642</t>
  </si>
  <si>
    <t>01A - Podzemní kontejnery</t>
  </si>
  <si>
    <t>131251103</t>
  </si>
  <si>
    <t>Hloubení jam nezapažených v hornině třídy těžitelnosti I skupiny 3 objem do 100 m3 strojně</t>
  </si>
  <si>
    <t>41019013</t>
  </si>
  <si>
    <t>Hloubení nezapažených jam a zářezů strojně s urovnáním dna do předepsaného profilu a spádu v hornině třídy těžitelnosti I skupiny 3 přes 50 do 100 m3</t>
  </si>
  <si>
    <t>https://podminky.urs.cz/item/CS_URS_2023_02/131251103</t>
  </si>
  <si>
    <t>(4,5+8,5)/2*(4,5+8,5)/2*(2,86-0,51)</t>
  </si>
  <si>
    <t>664548782</t>
  </si>
  <si>
    <t>99,288-57,47</t>
  </si>
  <si>
    <t>1484984724</t>
  </si>
  <si>
    <t>41,818*1,9 'Přepočtené koeficientem množství</t>
  </si>
  <si>
    <t>174151101</t>
  </si>
  <si>
    <t>Zásyp jam, šachet rýh nebo kolem objektů sypaninou se zhutněním</t>
  </si>
  <si>
    <t>425507483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</si>
  <si>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</si>
  <si>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</si>
  <si>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99,288-(2,35*3,9*3,9+0,3*4,5*4,5)</t>
  </si>
  <si>
    <t>451573111</t>
  </si>
  <si>
    <t>Lože pod potrubí otevřený výkop ze štěrkopísku</t>
  </si>
  <si>
    <t>-754203539</t>
  </si>
  <si>
    <t>Lože pod potrubí, stoky a drobné objekty v otevřeném výkopu z písku a štěrkopísku do 63 mm</t>
  </si>
  <si>
    <t>https://podminky.urs.cz/item/CS_URS_2023_02/451573111</t>
  </si>
  <si>
    <t>0,15*4,5*4,5</t>
  </si>
  <si>
    <t>452321131</t>
  </si>
  <si>
    <t>Podkladní desky ze ŽB bez zvýšených nároků na prostředí tř. C 12/15 otevřený výkop</t>
  </si>
  <si>
    <t>-1536051429</t>
  </si>
  <si>
    <t>Podkladní a zajišťovací konstrukce z betonu železového v otevřeném výkopu bez zvýšených nároků na prostředí desky pod potrubí, stoky a drobné objekty z betonu tř. C 12/15</t>
  </si>
  <si>
    <t>https://podminky.urs.cz/item/CS_URS_2023_02/452321131</t>
  </si>
  <si>
    <t>0,15*4,1*4,1</t>
  </si>
  <si>
    <t>452351101</t>
  </si>
  <si>
    <t>Bednění podkladních desek nebo bloků nebo sedlového lože otevřený výkop</t>
  </si>
  <si>
    <t>2115109919</t>
  </si>
  <si>
    <t>Bednění podkladních a zajišťovacích konstrukcí v otevřeném výkopu desek nebo sedlových loží pod potrubí, stoky a drobné objekty</t>
  </si>
  <si>
    <t>https://podminky.urs.cz/item/CS_URS_2023_02/452351101</t>
  </si>
  <si>
    <t>0,15*4*4,1</t>
  </si>
  <si>
    <t>452368211</t>
  </si>
  <si>
    <t>Výztuž podkladních desek nebo bloků nebo pražců otevřený výkop ze svařovaných sítí Kari</t>
  </si>
  <si>
    <t>-499389264</t>
  </si>
  <si>
    <t>Výztuž podkladních desek, bloků nebo pražců v otevřeném výkopu ze svařovaných sítí typu Kari</t>
  </si>
  <si>
    <t>https://podminky.urs.cz/item/CS_URS_2023_02/452368211</t>
  </si>
  <si>
    <t>6,0*4,0*0,00445</t>
  </si>
  <si>
    <t>800002R</t>
  </si>
  <si>
    <t>Zřízení odvodnění jímek včetně připojení na dešťovou kanalizaci</t>
  </si>
  <si>
    <t>797935687</t>
  </si>
  <si>
    <t>894201212</t>
  </si>
  <si>
    <t>Stěny šachet tl přes 200 mm z prostého betonu bez zvýšených nároků na prostředí tř. C 12/15</t>
  </si>
  <si>
    <t>-495228452</t>
  </si>
  <si>
    <t>Ostatní konstrukce na trubním vedení z prostého betonu stěny šachet tloušťky přes 200 mm z betonu bez zvýšených nároků na prostředí tř. C 12/15</t>
  </si>
  <si>
    <t>https://podminky.urs.cz/item/CS_URS_2023_02/894201212</t>
  </si>
  <si>
    <t>0,3*2,2*(3,9+2*1,8) "výplň mezi nádržemi</t>
  </si>
  <si>
    <t>800001R</t>
  </si>
  <si>
    <t>Montáž podzemní kontejnerové. sestavy 4ks vč. ŽB jímek, technologie (popis viz TZ), vč. jeřábnických prací</t>
  </si>
  <si>
    <t>-1480346332</t>
  </si>
  <si>
    <t>5609901M</t>
  </si>
  <si>
    <t>podzemní kontejner na separovaný odpad vč. ž.b. jímky a vhazovací šachty dle popisu v PD</t>
  </si>
  <si>
    <t>-1119291710</t>
  </si>
  <si>
    <t>5609902M</t>
  </si>
  <si>
    <t>antigrafittová úprava vhazovací šachty</t>
  </si>
  <si>
    <t>-87359515</t>
  </si>
  <si>
    <t>998271301</t>
  </si>
  <si>
    <t>Přesun hmot pro kanalizace hloubené monolitické z betonu otevřený výkop</t>
  </si>
  <si>
    <t>-1700479548</t>
  </si>
  <si>
    <t>Přesun hmot pro kanalizace (stoky) hloubené monolitické z betonu nebo železobetonu v otevřeném výkopu dopravní vzdálenost do 15 m</t>
  </si>
  <si>
    <t>https://podminky.urs.cz/item/CS_URS_2023_02/998271301</t>
  </si>
  <si>
    <t>02 - SO D2 Odvodnění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</si>
  <si>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</si>
  <si>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</si>
  <si>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</si>
  <si>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>131251102</t>
  </si>
  <si>
    <t>Hloubení jam nezapažených v hornině třídy těžitelnosti I skupiny 3 objem do 50 m3 strojně</t>
  </si>
  <si>
    <t>-677240531</t>
  </si>
  <si>
    <t>Hloubení nezapažených jam a zářezů strojně s urovnáním dna do předepsaného profilu a spádu v hornině třídy těžitelnosti I skupiny 3 přes 20 do 50 m3</t>
  </si>
  <si>
    <t>https://podminky.urs.cz/item/CS_URS_2023_02/131251102</t>
  </si>
  <si>
    <t>2,55*14,0*11,0 "retenční box</t>
  </si>
  <si>
    <t>1,5*4,5*5,5 "odlučovač</t>
  </si>
  <si>
    <t>132251103</t>
  </si>
  <si>
    <t>Hloubení rýh nezapažených š do 800 mm v hornině třídy těžitelnosti I skupiny 3 objem do 100 m3 strojně</t>
  </si>
  <si>
    <t>-1735645330</t>
  </si>
  <si>
    <t>Hloubení nezapažených rýh šířky do 800 mm strojně s urovnáním dna do předepsaného profilu a spádu v hornině třídy těžitelnosti I skupiny 3 přes 50 do 100 m3</t>
  </si>
  <si>
    <t>https://podminky.urs.cz/item/CS_URS_2023_02/132251103</t>
  </si>
  <si>
    <t>(86,45-65,41+7,2)*0,8*(1,81+1,16)/2 "stoka 2 část od RŠ5 do RŠ12</t>
  </si>
  <si>
    <t>(35,9-15,31-0,8)*0,8*(1,94+1,55-2*0,51)/2+1,5*1,5*1,55 "stoka 3 část od 15,31 do 35,90</t>
  </si>
  <si>
    <t>(41,8-24,25-0,8)*0,8*(1,97+1,25-2*0,51)+1,5*1,5*(1,25-0,51) "stoka 3-1 část od 24,25 do 41,80</t>
  </si>
  <si>
    <t>0,8*13,0*(1,0+2,06-2*0,51)/2*0,8 "část UV 01</t>
  </si>
  <si>
    <t>0,8*16,5*(1,0+2,19-2*0,51)/2*0,7 "část UV 02</t>
  </si>
  <si>
    <t>0,8*10,0*(1,0+2,0-2*0,51)/2*0,7 "část UV 03</t>
  </si>
  <si>
    <t>0,8*9,5*(1,0+1,82-2*0,51)/2 "UV 04</t>
  </si>
  <si>
    <t>0,8*9,5*(1,0+1,58-2*0,51)/2 "UV 05</t>
  </si>
  <si>
    <t>0,8*4,5*(1,0+1,58-2*0,51)/2 "UV 06</t>
  </si>
  <si>
    <t>0,8*5,0*(1,0+1,87-2*0,51)/2 "UV 07</t>
  </si>
  <si>
    <t>0,8*2,0*(1,0+1,29-2*0,51)/2 "UV 08</t>
  </si>
  <si>
    <t>0,8*14,0*1,04/2 "DV 01</t>
  </si>
  <si>
    <t>0,8*3,0*(1,0+1,25-2*0,25)/2 "DV 02</t>
  </si>
  <si>
    <t>0,8*11,0*(1,0+1,8-2*0,51)/2 "DV 03</t>
  </si>
  <si>
    <t>0,6*0,8*(6,3+3,6+5,0+7,2+7,2+3,5+2,4) "dešťové svody špejchar + archiv + BD 515</t>
  </si>
  <si>
    <t>0,6*0,8*(1,8+9,9+4,5+1,5+1,8+6,0+3,3+14,2+1,5) "dešťové svody bytové domy</t>
  </si>
  <si>
    <t>132254103</t>
  </si>
  <si>
    <t>Hloubení rýh zapažených š do 800 mm v hornině třídy těžitelnosti I skupiny 3 objem do 100 m3 strojně</t>
  </si>
  <si>
    <t>-284138103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</si>
  <si>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</si>
  <si>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</si>
  <si>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(45,56-34,44)*0,8*(2,4+2,29)/2 "stoka 2 část od 34,44 do 45,56(RŠ4)</t>
  </si>
  <si>
    <t>(65,41-45,56)*0,8*(2,4+1,81)/2 "stoka 2 část od 45,56 do 65,41(RŠ5)</t>
  </si>
  <si>
    <t>(2,87-2,1)*0,8*2,04+(15,31-5,27-1,5)*0,8*(2,0+1,94-2*0,51)/2+1,5*1,5*(2,0-0,51) "stoka 3 část od 1,4 do 15,31</t>
  </si>
  <si>
    <t>(11,48-1,5)*0,8*(2,0+2,17-2*0,51)/2+(24,25-11,48-0,8)*0,8*(2,19+1,97-2*0,51)/2+1,5*1,5*(2,0+2,17*2*0,51) "stoka 3-1 část od 0,00 do 24,25</t>
  </si>
  <si>
    <t>0,8*13,0*(1,0+2,06-2*0,51)/2*0,2 "část UV 01</t>
  </si>
  <si>
    <t>0,8*16,5*(1,0+2,19-2*0,51)/2*0,3 "část UV 02</t>
  </si>
  <si>
    <t>0,8*10,0*(1,0+2,0-2*0,51)/2*0,3 "část UV 03</t>
  </si>
  <si>
    <t>0,8*(2,0*(1,0+2,02-2*0,51)/2+10,0*(1,0+2,24-2*0,51)/2) "UV 09, 10</t>
  </si>
  <si>
    <t>0,6*5*2,0*1,5 "dešťové svody část</t>
  </si>
  <si>
    <t>6,0*0,8*1,7 "připojení dvora Dlouhá 515 na RŠ5 (RŠ 11)</t>
  </si>
  <si>
    <t>132254203</t>
  </si>
  <si>
    <t>Hloubení zapažených rýh š do 2000 mm v hornině třídy těžitelnosti I skupiny 3 objem do 100 m3</t>
  </si>
  <si>
    <t>-1796126958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</si>
  <si>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</si>
  <si>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https://podminky.urs.cz/item/CS_URS_2023_02/132254203</t>
  </si>
  <si>
    <t>(22,1-1,5)*0,9*(3,54+2,94-2*0,51)/2+1,5*1,5*(2,97-0,51) "stoka 1</t>
  </si>
  <si>
    <t>(34,44-1,5-2,3)*0,9*(2,1+2,24-2*0,51)/2+1,5*1,5*2,1+3,25*3,16 "stoka 2 od 0,00 do 34,44</t>
  </si>
  <si>
    <t>1,5*2,2*3,1 "stoka 3 část od 0,00 do 1,4</t>
  </si>
  <si>
    <t>379843275</t>
  </si>
  <si>
    <t>151101101</t>
  </si>
  <si>
    <t>Zřízení příložného pažení a rozepření stěn rýh hl do 2 m</t>
  </si>
  <si>
    <t>1639060560</t>
  </si>
  <si>
    <t>Zřízení pažení a rozepření stěn rýh pro podzemní vedení příložné pro jakoukoliv mezerovitost, hloubky do 2 m</t>
  </si>
  <si>
    <t>https://podminky.urs.cz/item/CS_URS_2023_02/151101101</t>
  </si>
  <si>
    <t>2*142,96/0,8 "rýhy š. 80cm</t>
  </si>
  <si>
    <t>151101102</t>
  </si>
  <si>
    <t>Zřízení příložného pažení a rozepření stěn rýh hl přes 2 do 4 m</t>
  </si>
  <si>
    <t>1752680053</t>
  </si>
  <si>
    <t>Zřízení pažení a rozepření stěn rýh pro podzemní vedení příložné pro jakoukoliv mezerovitost, hloubky přes 2 do 4 m</t>
  </si>
  <si>
    <t>https://podminky.urs.cz/item/CS_URS_2023_02/151101102</t>
  </si>
  <si>
    <t>2*127,15/0,9 "rýhy š. 200cm</t>
  </si>
  <si>
    <t>151101111</t>
  </si>
  <si>
    <t>Odstranění příložného pažení a rozepření stěn rýh hl do 2 m</t>
  </si>
  <si>
    <t>-1882447168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</si>
  <si>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</si>
  <si>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</si>
  <si>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151101112</t>
  </si>
  <si>
    <t>Odstranění příložného pažení a rozepření stěn rýh hl přes 2 do 4 m</t>
  </si>
  <si>
    <t>598425144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</si>
  <si>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</si>
  <si>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</si>
  <si>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162251102</t>
  </si>
  <si>
    <t>Vodorovné přemístění přes 20 do 50 m výkopku/sypaniny z horniny třídy těžitelnosti I skupiny 1 až 3</t>
  </si>
  <si>
    <t>349967041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</si>
  <si>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</si>
  <si>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</si>
  <si>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2*431,763 "na staveništi pro zpětný zásyp</t>
  </si>
  <si>
    <t>322686933</t>
  </si>
  <si>
    <t>429,825+186,094+142,396+127,15 "výkopy</t>
  </si>
  <si>
    <t>-431,763 "vytlačená zemina konstrukcemi</t>
  </si>
  <si>
    <t>167151101</t>
  </si>
  <si>
    <t>Nakládání výkopku z hornin třídy těžitelnosti I skupiny 1 až 3 do 100 m3</t>
  </si>
  <si>
    <t>-435911432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</si>
  <si>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</si>
  <si>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</si>
  <si>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431,763 "zpětný zásyp výkopkem</t>
  </si>
  <si>
    <t>1977096105</t>
  </si>
  <si>
    <t>453,702*1,9 'Přepočtené koeficientem množství</t>
  </si>
  <si>
    <t>-1583884945</t>
  </si>
  <si>
    <t>-0,3*(0,9*21,1+0,8*6,0) "obsyp potrubí DN 200</t>
  </si>
  <si>
    <t>-11,25 "ul. Hradební</t>
  </si>
  <si>
    <t>-(0,35*(0,8*(35,9-15-0,8+41,8-24,25-0,8+86,45-34,44+2,87-2,1+11,48-1,5+24,25-11,48-0,8+7,3)+0,9*(22,1-1,5+3,25)+1,5*2,2)) "obsyp potrubí DN 250</t>
  </si>
  <si>
    <t>-0,25*0,8*110,4 "obsyp potrubí UV 01-10, DV 01-03</t>
  </si>
  <si>
    <t>-0,25*0,6*36,2 "obsyp potrubí dešťové svody špejchar + archiv + BD 515</t>
  </si>
  <si>
    <t>-0,25*0,6*44,5 "obsyp potrubí dešťové svody bytové domy</t>
  </si>
  <si>
    <t>-1,5*14,0*11,0 "obsyp retenční box</t>
  </si>
  <si>
    <t>-1,5*4,5*5,5 "obsyp odlučovač</t>
  </si>
  <si>
    <t>-48,89 "lože pod potrubí</t>
  </si>
  <si>
    <t>-(4,8+7,0) "podkladní betonové konstrukce</t>
  </si>
  <si>
    <t>-((PI*0,612*0,612*7,0)+(PI*0,65*0,65*7,4)+11*(PI*0,1/3+0,612*0,612+0,612*0,55+0,55*0,55)) "šachty</t>
  </si>
  <si>
    <t>174152101</t>
  </si>
  <si>
    <t>Zásyp jam, šachet a rýh do 30 m3 sypaninou se zhutněním při překopech inženýrských sítí</t>
  </si>
  <si>
    <t>1488846092</t>
  </si>
  <si>
    <t>Zásyp sypaninou z jakékoliv horniny při překopech inženýrských sítí strojně objemu do 30 m3 s uložením výkopku ve vrstvách se zhutněním jam, šachet, rýh nebo kolem objektů v těchto vykopávkách</t>
  </si>
  <si>
    <t>https://podminky.urs.cz/item/CS_URS_2023_02/174152101</t>
  </si>
  <si>
    <t>0,9*5,0*2,5 "ul. Hradební</t>
  </si>
  <si>
    <t>175151101</t>
  </si>
  <si>
    <t>Obsypání potrubí strojně sypaninou bez prohození, uloženou do 3 m</t>
  </si>
  <si>
    <t>1513331410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</si>
  <si>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</si>
  <si>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</si>
  <si>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0,3*(0,9*21,1+0,8*6,0)-0,0346*27,6 "DN 200</t>
  </si>
  <si>
    <t>0,35*(0,8*(35,9-15-0,8+41,8-24,25-0,8+86,45-34,44+2,87-2,1+11,48-1,5+24,25-11,48-0,8+7,3)+0,9*(22,1-1,5+3,25)+1,5*2,2)-(PI*0,129*0,129*144,26) "DN 250</t>
  </si>
  <si>
    <t>0,25*0,8*110,4-(PI*0,061*0,061*110,4) "UV 01-10, DV 01-03</t>
  </si>
  <si>
    <t>0,25*0,6*36,2-(PI*0,061*0,061*36,2) "dešťové svody špejchar + archiv + BD 515</t>
  </si>
  <si>
    <t>0,25*0,6*44,5-(PI*0,061*0,061*44,5) "dešťové svody bytové domy</t>
  </si>
  <si>
    <t>58337302</t>
  </si>
  <si>
    <t>štěrkopísek frakce 0/16</t>
  </si>
  <si>
    <t>-626486856</t>
  </si>
  <si>
    <t>69,547*2 'Přepočtené koeficientem množství</t>
  </si>
  <si>
    <t>175151201</t>
  </si>
  <si>
    <t>Obsypání objektu nad přilehlým původním terénem sypaninou bez prohození, uloženou do 3 m strojně</t>
  </si>
  <si>
    <t>-236292320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</si>
  <si>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</si>
  <si>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https://podminky.urs.cz/item/CS_URS_2023_02/175151201</t>
  </si>
  <si>
    <t>1,5*14,0*11,0-9,0*6,0*1,2 "retenční box</t>
  </si>
  <si>
    <t>1,5*4,5*5,5-1,6*2,4*1,5 "odlučovač</t>
  </si>
  <si>
    <t>58343872</t>
  </si>
  <si>
    <t>kamenivo drcené hrubé frakce 8/16</t>
  </si>
  <si>
    <t>1119268333</t>
  </si>
  <si>
    <t>166,2*2 'Přepočtené koeficientem množství</t>
  </si>
  <si>
    <t>213141113</t>
  </si>
  <si>
    <t>Zřízení vrstvy z geotextilie v rovině nebo ve sklonu do 1:5 š přes 6 do 8,5 m</t>
  </si>
  <si>
    <t>1361349186</t>
  </si>
  <si>
    <t>Zřízení vrstvy z geotextilie filtrační, separační, odvodňovací, ochranné, výztužné nebo protierozní v rovině nebo ve sklonu do 1:5, šířky přes 6 do 8,5 m</t>
  </si>
  <si>
    <t>https://podminky.urs.cz/item/CS_URS_2023_02/213141113</t>
  </si>
  <si>
    <t>2*(2*9,0*6,0+1,2*2*(9,0+6,0)) "retenční box</t>
  </si>
  <si>
    <t>69311088</t>
  </si>
  <si>
    <t>geotextilie netkaná separační, ochranná, filtrační, drenážní PES 500g/m2</t>
  </si>
  <si>
    <t>1615173415</t>
  </si>
  <si>
    <t>288*1,1845 'Přepočtené koeficientem množství</t>
  </si>
  <si>
    <t>386130104-1</t>
  </si>
  <si>
    <t>Montáž odlučovače ropných látek polyetylenového průtoku 20 l/s</t>
  </si>
  <si>
    <t>-1069469902</t>
  </si>
  <si>
    <t>Montáž odlučovačů ropných látek polyetylenových, průtoku 20 l/s</t>
  </si>
  <si>
    <t>56241520</t>
  </si>
  <si>
    <t>odlučovač ropných látek plastový (PP), průtok max 20L/s, plocha do 2000m2, 2 poklopy do 15t</t>
  </si>
  <si>
    <t>782235274</t>
  </si>
  <si>
    <t>56241520-1M</t>
  </si>
  <si>
    <t>dočišťovací jednotka DN200</t>
  </si>
  <si>
    <t>21448655</t>
  </si>
  <si>
    <t>56241520-2M</t>
  </si>
  <si>
    <t>zvukový a vizuální alarm, nerez sonda, kabel</t>
  </si>
  <si>
    <t>1952914669</t>
  </si>
  <si>
    <t>-820529464</t>
  </si>
  <si>
    <t>0,1*(0,8*(35,9-15-0,8+41,8-24,25-0,8+86,45-34,44+2,87-2,1+11,48-1,5+24,25-11,48-0,8)+0,9*(22,1-1,5+3,25))+1,5*2,2 "stoky</t>
  </si>
  <si>
    <t>0,1*11*1,5*1,5 "šachty</t>
  </si>
  <si>
    <t>0,1*0,8*(6,0 +7,2)"připojení dvora Dlouhá 515 na RŠ5</t>
  </si>
  <si>
    <t>0,15*2,5*3,5 "odlučovač</t>
  </si>
  <si>
    <t>0,2*10,0*8,0 "retenční box</t>
  </si>
  <si>
    <t>0,1*0,8*(82+28,4) "UV 01-10, DV 01-03</t>
  </si>
  <si>
    <t>0,1*0,6*36,2 "dešťové svody špejchar + archiv + BD 515</t>
  </si>
  <si>
    <t>0,1*0,6*44,5 "dešťové svody bytové domy</t>
  </si>
  <si>
    <t>452311131</t>
  </si>
  <si>
    <t>Podkladní desky z betonu prostého bez zvýšených nároků na prostředí tř. C 12/15 otevřený výkop</t>
  </si>
  <si>
    <t>-86952862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</si>
  <si>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</si>
  <si>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https://podminky.urs.cz/item/CS_URS_2023_02/452311131</t>
  </si>
  <si>
    <t>12*0,1*1,5*1,5 "pod šachty</t>
  </si>
  <si>
    <t>0,1*9,5*6,5 "podklad pod retenční box</t>
  </si>
  <si>
    <t>452321151</t>
  </si>
  <si>
    <t>Podkladní desky ze ŽB bez zvýšených nároků na prostředí tř. C 20/25 otevřený výkop</t>
  </si>
  <si>
    <t>-1835934264</t>
  </si>
  <si>
    <t>Podkladní a zajišťovací konstrukce z betonu železového v otevřeném výkopu bez zvýšených nároků na prostředí desky pod potrubí, stoky a drobné objekty z betonu tř. C 20/25</t>
  </si>
  <si>
    <t>https://podminky.urs.cz/item/CS_URS_2023_02/452321151</t>
  </si>
  <si>
    <t>0,2*6,0*4,0 "roznášecí deska odlučovače</t>
  </si>
  <si>
    <t>1927858564</t>
  </si>
  <si>
    <t>0,1*2*(8,5+6,5) "pod retenční box</t>
  </si>
  <si>
    <t>0,2*2*(6,0+4,0) "roznášecí deska odlučovače</t>
  </si>
  <si>
    <t>518122781</t>
  </si>
  <si>
    <t>871350410-1</t>
  </si>
  <si>
    <t>Montáž kanalizačního potrubí korugovaného SN 10 z polypropylenu DN 150</t>
  </si>
  <si>
    <t>-1136767971</t>
  </si>
  <si>
    <t>Montáž kanalizačního potrubí z plastů z polypropylenu PP korugovaného nebo žebrovaného SN 10 DN 150</t>
  </si>
  <si>
    <t>13,0+16,5+10,0+2,0+10,0+9,5+9,5+4,5+5,0+2,0 "UV 01 - 10</t>
  </si>
  <si>
    <t>6,3+3,6+5,0+7,2+7,2+7,3 "dešťové svody špejchar + archiv + BD 515</t>
  </si>
  <si>
    <t>14,1+3,1+11,2 "DV 01 - 03</t>
  </si>
  <si>
    <t>1,8+9,9+4,5+1,5+1,8+6,0+3,3+14,2+1,5 "dešťové svody obytné domy</t>
  </si>
  <si>
    <t>28614146</t>
  </si>
  <si>
    <t>trubka kanalizační PP korugovaná DN 150x6000mm s hrdlem SN10</t>
  </si>
  <si>
    <t>528270845</t>
  </si>
  <si>
    <t>191,5*1,015 'Přepočtené koeficientem množství</t>
  </si>
  <si>
    <t>871350410</t>
  </si>
  <si>
    <t>Montáž kanalizačního potrubí korugovaného SN 10 z polypropylenu DN 200</t>
  </si>
  <si>
    <t>-63856199</t>
  </si>
  <si>
    <t>Montáž kanalizačního potrubí z plastů z polypropylenu PP korugovaného nebo žebrovaného SN 10 DN 200</t>
  </si>
  <si>
    <t>https://podminky.urs.cz/item/CS_URS_2023_02/871350410</t>
  </si>
  <si>
    <t>21,1 "stoka 1</t>
  </si>
  <si>
    <t>6,0+3,5+2,4 "napojení na dvůr č.p. 515</t>
  </si>
  <si>
    <t>14,0+3,0+11,0+10,3 "DV + dešťové svody</t>
  </si>
  <si>
    <t>28614149</t>
  </si>
  <si>
    <t>trubka kanalizační PP korugovaná DN 200x6000mm s hrdlem SN10</t>
  </si>
  <si>
    <t>2079855908</t>
  </si>
  <si>
    <t>153,3*1,015 'Přepočtené koeficientem množství</t>
  </si>
  <si>
    <t>871360410</t>
  </si>
  <si>
    <t>Montáž kanalizačního potrubí korugovaného SN 10 z polypropylenu DN 250</t>
  </si>
  <si>
    <t>214402737</t>
  </si>
  <si>
    <t>Montáž kanalizačního potrubí z plastů z polypropylenu PP korugovaného nebo žebrovaného SN 10 DN 250</t>
  </si>
  <si>
    <t>https://podminky.urs.cz/item/CS_URS_2023_02/871360410</t>
  </si>
  <si>
    <t>86,45-3,0 "stoka 2</t>
  </si>
  <si>
    <t>35,9-2,4-2,0 "stoka 3</t>
  </si>
  <si>
    <t>41,8-2,0 "stoka 3-1</t>
  </si>
  <si>
    <t>28614150</t>
  </si>
  <si>
    <t>trubka kanalizační PP korugovaná DN 250x6000mm s hrdlem SN10</t>
  </si>
  <si>
    <t>1831848077</t>
  </si>
  <si>
    <t>154,75*1,015 'Přepočtené koeficientem množství</t>
  </si>
  <si>
    <t>877310410</t>
  </si>
  <si>
    <t>Montáž kolen na kanalizačním potrubí z PP trub korugovaných DN 150</t>
  </si>
  <si>
    <t>-1235545047</t>
  </si>
  <si>
    <t>Montáž tvarovek na kanalizačním plastovém potrubí z polypropylenu PP nebo tvrdého PVC korugovaného nebo žebrovaného kolen DN 150</t>
  </si>
  <si>
    <t>https://podminky.urs.cz/item/CS_URS_2023_02/877310410</t>
  </si>
  <si>
    <t>28614758</t>
  </si>
  <si>
    <t>koleno kanalizační žebrované PP 45° 160mm</t>
  </si>
  <si>
    <t>-1536597137</t>
  </si>
  <si>
    <t>2*7 "geigery špejchar + archiv+ BD 515</t>
  </si>
  <si>
    <t>2*9 "geigery bytové domy</t>
  </si>
  <si>
    <t>12 "přípojky vpustí na stoky</t>
  </si>
  <si>
    <t>877310420</t>
  </si>
  <si>
    <t>Montáž odboček na kanalizačním potrubí z PP trub korugovaných DN 150</t>
  </si>
  <si>
    <t>12321568</t>
  </si>
  <si>
    <t>Montáž tvarovek na kanalizačním plastovém potrubí z polypropylenu PP nebo tvrdého PVC korugovaného nebo žebrovaného odboček DN 150</t>
  </si>
  <si>
    <t>https://podminky.urs.cz/item/CS_URS_2023_02/877310420</t>
  </si>
  <si>
    <t>28617300-1</t>
  </si>
  <si>
    <t>odbočka kanalizace PP korugované pro KG 45° DN 160/160</t>
  </si>
  <si>
    <t>498814112</t>
  </si>
  <si>
    <t>2 "dešťové svody bytových domů</t>
  </si>
  <si>
    <t>877350420</t>
  </si>
  <si>
    <t>Montáž odboček na kanalizačním potrubí z PP trub korugovaných DN 200</t>
  </si>
  <si>
    <t>-891094843</t>
  </si>
  <si>
    <t>Montáž tvarovek na kanalizačním plastovém potrubí z polypropylenu PP nebo tvrdého PVC korugovaného nebo žebrovaného odboček DN 200</t>
  </si>
  <si>
    <t>https://podminky.urs.cz/item/CS_URS_2023_02/877350420</t>
  </si>
  <si>
    <t>28617360</t>
  </si>
  <si>
    <t>odbočka kanalizace PP korugované pro KG 45° DN 200/160</t>
  </si>
  <si>
    <t>-813195536</t>
  </si>
  <si>
    <t>1 "napojení LV1 na stoku</t>
  </si>
  <si>
    <t>877360420</t>
  </si>
  <si>
    <t>Montáž odboček na kanalizačním potrubí z PP trub korugovaných DN 250</t>
  </si>
  <si>
    <t>1233727649</t>
  </si>
  <si>
    <t>Montáž tvarovek na kanalizačním plastovém potrubí z polypropylenu PP nebo tvrdého PVC korugovaného nebo žebrovaného odboček DN 250</t>
  </si>
  <si>
    <t>https://podminky.urs.cz/item/CS_URS_2023_02/877360420</t>
  </si>
  <si>
    <t>28617361</t>
  </si>
  <si>
    <t>odbočka kanalizace PP korugované pro KG 45° DN 250/160</t>
  </si>
  <si>
    <t>-1864825678</t>
  </si>
  <si>
    <t>9 "připojení vpustí na stoky</t>
  </si>
  <si>
    <t>892351111</t>
  </si>
  <si>
    <t>Tlaková zkouška vodou potrubí DN 150 nebo 200</t>
  </si>
  <si>
    <t>941934072</t>
  </si>
  <si>
    <t>Tlakové zkoušky vodou na potrubí DN 150 nebo 200</t>
  </si>
  <si>
    <t>https://podminky.urs.cz/item/CS_URS_2023_02/892351111</t>
  </si>
  <si>
    <t>191,5 "DN 150</t>
  </si>
  <si>
    <t>153,3 "DN 200</t>
  </si>
  <si>
    <t>892372111</t>
  </si>
  <si>
    <t>Zabezpečení konců potrubí DN do 300 při tlakových zkouškách vodou</t>
  </si>
  <si>
    <t>1096559774</t>
  </si>
  <si>
    <t>Tlakové zkoušky vodou zabezpečení konců potrubí při tlakových zkouškách DN do 300</t>
  </si>
  <si>
    <t>https://podminky.urs.cz/item/CS_URS_2023_02/892372111</t>
  </si>
  <si>
    <t>892381111</t>
  </si>
  <si>
    <t>Tlaková zkouška vodou potrubí DN 250, DN 300 nebo 350</t>
  </si>
  <si>
    <t>1042405878</t>
  </si>
  <si>
    <t>Tlakové zkoušky vodou na potrubí DN 250, 300 nebo 350</t>
  </si>
  <si>
    <t>https://podminky.urs.cz/item/CS_URS_2023_02/892381111</t>
  </si>
  <si>
    <t>1324343424</t>
  </si>
  <si>
    <t>59224160</t>
  </si>
  <si>
    <t>skruž kanalizační s ocelovými stupadly 100x25x12cm</t>
  </si>
  <si>
    <t>797098257</t>
  </si>
  <si>
    <t>59224161</t>
  </si>
  <si>
    <t>skruž kanalizační s ocelovými stupadly 100x50x12cm</t>
  </si>
  <si>
    <t>-1686496183</t>
  </si>
  <si>
    <t>59224162</t>
  </si>
  <si>
    <t>skruž kanalizační s ocelovými stupadly 100x100x12cm</t>
  </si>
  <si>
    <t>719885163</t>
  </si>
  <si>
    <t>894412411</t>
  </si>
  <si>
    <t>Osazení betonových nebo železobetonových dílců pro šachty skruží přechodových</t>
  </si>
  <si>
    <t>-856703757</t>
  </si>
  <si>
    <t>https://podminky.urs.cz/item/CS_URS_2023_02/894412411</t>
  </si>
  <si>
    <t>59224167</t>
  </si>
  <si>
    <t>skruž betonová přechodová 62,5/100x60x12cm, stupadla poplastovaná</t>
  </si>
  <si>
    <t>-565751399</t>
  </si>
  <si>
    <t>894414111</t>
  </si>
  <si>
    <t>Osazení betonových nebo železobetonových dílců pro šachty skruží základových (dno)</t>
  </si>
  <si>
    <t>-722451433</t>
  </si>
  <si>
    <t>https://podminky.urs.cz/item/CS_URS_2023_02/894414111</t>
  </si>
  <si>
    <t>59224063</t>
  </si>
  <si>
    <t>dno betonové šachtové kulaté DN 1000x1000, 100x115x15cm</t>
  </si>
  <si>
    <t>1792495211</t>
  </si>
  <si>
    <t>59224062</t>
  </si>
  <si>
    <t>dno betonové šachtové kulaté DN 1000x800, 100x95x15cm</t>
  </si>
  <si>
    <t>464611799</t>
  </si>
  <si>
    <t>59224061</t>
  </si>
  <si>
    <t>dno betonové šachtové kulaté DN 1000x600, 100x75x15cm</t>
  </si>
  <si>
    <t>1190166477</t>
  </si>
  <si>
    <t>894414211</t>
  </si>
  <si>
    <t>Osazení betonových nebo železobetonových dílců pro šachty desek zákrytových</t>
  </si>
  <si>
    <t>-850798848</t>
  </si>
  <si>
    <t>https://podminky.urs.cz/item/CS_URS_2023_02/894414211</t>
  </si>
  <si>
    <t>59224075</t>
  </si>
  <si>
    <t>deska betonová zákrytová k ukončení šachet 1000/625x200mm</t>
  </si>
  <si>
    <t>-1321871551</t>
  </si>
  <si>
    <t>59224184</t>
  </si>
  <si>
    <t>prstenec šachtový vyrovnávací betonový 625x120x40mm</t>
  </si>
  <si>
    <t>60665033</t>
  </si>
  <si>
    <t>59224185</t>
  </si>
  <si>
    <t>prstenec šachtový vyrovnávací betonový 625x120x60mm</t>
  </si>
  <si>
    <t>1528071900</t>
  </si>
  <si>
    <t>59224187</t>
  </si>
  <si>
    <t>prstenec šachtový vyrovnávací betonový 625x120x100mm</t>
  </si>
  <si>
    <t>2068754319</t>
  </si>
  <si>
    <t>59224188</t>
  </si>
  <si>
    <t>prstenec šachtový vyrovnávací betonový 625x120x120mm</t>
  </si>
  <si>
    <t>-1931885770</t>
  </si>
  <si>
    <t>895941001R</t>
  </si>
  <si>
    <t>Zřízení vpusti kanalizační uliční z betonových dílců typ UV-50 normální</t>
  </si>
  <si>
    <t>1810063255</t>
  </si>
  <si>
    <t>56241404</t>
  </si>
  <si>
    <t>vpusť s kalovým košem bez roštu zátěž A15-D 400kN pro žlaby PE š 100mm</t>
  </si>
  <si>
    <t>-551002809</t>
  </si>
  <si>
    <t>56241453</t>
  </si>
  <si>
    <t>vpusť s kalovým košem s předformovaným odtokem zátěž A15-D 400kN pro žlaby z PE š 150mm</t>
  </si>
  <si>
    <t>-427520124</t>
  </si>
  <si>
    <t>895983001R</t>
  </si>
  <si>
    <t>Zřízení vpusti kanalizační dvorní z kameninových dílců DN 400/150</t>
  </si>
  <si>
    <t>-1425685411</t>
  </si>
  <si>
    <t>56231178</t>
  </si>
  <si>
    <t>vpusť dvorní litinový rám+fólie DN 110,160</t>
  </si>
  <si>
    <t>1070363272</t>
  </si>
  <si>
    <t>897172124</t>
  </si>
  <si>
    <t>Akumulační boxy z PP pro retenci dešťových vod pod plochy zatížené nákladními automobily objemu přes 60 do 250 m3</t>
  </si>
  <si>
    <t>563708596</t>
  </si>
  <si>
    <t>Akumulační boxy z polypropylenu PP pro retenci dešťových vod pod plochy zatížené nákladními automobily o celkovém akumulačním objemu přes 60 do 250 m3</t>
  </si>
  <si>
    <t>https://podminky.urs.cz/item/CS_URS_2023_02/897172124</t>
  </si>
  <si>
    <t>9,0*6,0*1,2</t>
  </si>
  <si>
    <t>897001M</t>
  </si>
  <si>
    <t>regulátor průtoku vody 4 l/s s bezpečnostním přepadem</t>
  </si>
  <si>
    <t>1453721255</t>
  </si>
  <si>
    <t>899102211</t>
  </si>
  <si>
    <t>Demontáž poklopů litinových nebo ocelových včetně rámů hmotnosti přes 50 do 100 kg</t>
  </si>
  <si>
    <t>2077394895</t>
  </si>
  <si>
    <t>Demontáž poklopů litinových a ocelových včetně rámů, hmotnosti jednotlivě přes 50 do 100 Kg</t>
  </si>
  <si>
    <t>https://podminky.urs.cz/item/CS_URS_2023_02/899102211</t>
  </si>
  <si>
    <t>2 "stávající vodovodní šachty</t>
  </si>
  <si>
    <t>1259840345</t>
  </si>
  <si>
    <t>28661933</t>
  </si>
  <si>
    <t>poklop šachtový litinový DN 600 pro třídu zatížení B125</t>
  </si>
  <si>
    <t>100180848</t>
  </si>
  <si>
    <t>899104112</t>
  </si>
  <si>
    <t>Osazení poklopů litinových, ocelových nebo železobetonových včetně rámů pro třídu zatížení D400, E600</t>
  </si>
  <si>
    <t>423190828</t>
  </si>
  <si>
    <t>https://podminky.urs.cz/item/CS_URS_2023_02/899104112</t>
  </si>
  <si>
    <t>55241030</t>
  </si>
  <si>
    <t>poklop šachtový litinový kruhový DN 600 bez ventilace tř D400 pro intenzivní provoz</t>
  </si>
  <si>
    <t>777810400</t>
  </si>
  <si>
    <t>Poznámka k položce:_x000d_
včetně rámu</t>
  </si>
  <si>
    <t>8 "dešťové šachty</t>
  </si>
  <si>
    <t>55242320</t>
  </si>
  <si>
    <t>mříž vtoková litinová plochá 500x500mm</t>
  </si>
  <si>
    <t>1935203880</t>
  </si>
  <si>
    <t>899001R</t>
  </si>
  <si>
    <t>Napojení kanalizace na stávající stoku v Hradební ulici</t>
  </si>
  <si>
    <t>1812646748</t>
  </si>
  <si>
    <t>935932415</t>
  </si>
  <si>
    <t>Odvodňovací plastový žlab pro zatížení D400 vnitřní š 100 mm s roštem můstkovým z litiny</t>
  </si>
  <si>
    <t>293849706</t>
  </si>
  <si>
    <t>Odvodňovací plastový žlab pro třídu zatížení D 400 vnitřní šířky 100 mm s krycím roštem můstkovým z litiny</t>
  </si>
  <si>
    <t>https://podminky.urs.cz/item/CS_URS_2023_02/935932415</t>
  </si>
  <si>
    <t>28,6+10,65 "u oplocení</t>
  </si>
  <si>
    <t>1,2 "vstup do výměníku</t>
  </si>
  <si>
    <t>935932614</t>
  </si>
  <si>
    <t>Vpusť s kalovým košem pro plastový žlab vnitřní š 150 mm</t>
  </si>
  <si>
    <t>83374651</t>
  </si>
  <si>
    <t>Odvodňovací plastový žlab vpusť s kalovým košem pro žlab vnitřní šířky 150 mm</t>
  </si>
  <si>
    <t>https://podminky.urs.cz/item/CS_URS_2023_02/935932614</t>
  </si>
  <si>
    <t>998274101</t>
  </si>
  <si>
    <t>Přesun hmot pro trubní vedení z trub betonových otevřený výkop</t>
  </si>
  <si>
    <t>650954377</t>
  </si>
  <si>
    <t>Přesun hmot pro trubní vedení hloubené z trub betonových nebo železobetonových pro vodovody nebo kanalizace v otevřeném výkopu dopravní vzdálenost do 15 m</t>
  </si>
  <si>
    <t>https://podminky.urs.cz/item/CS_URS_2023_02/998274101</t>
  </si>
  <si>
    <t>0,234+0,35+0,158+40,398</t>
  </si>
  <si>
    <t>998276101</t>
  </si>
  <si>
    <t>Přesun hmot pro trubní vedení z trub z plastických hmot otevřený výkop</t>
  </si>
  <si>
    <t>-252164527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</si>
  <si>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</si>
  <si>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</si>
  <si>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51,681-40,398</t>
  </si>
  <si>
    <t>711</t>
  </si>
  <si>
    <t>Izolace proti vodě, vlhkosti a plynům</t>
  </si>
  <si>
    <t>711461201</t>
  </si>
  <si>
    <t>Provedení izolace proti tlakové vodě vodorovné fólií zesílením spojů páskem</t>
  </si>
  <si>
    <t>-1422599655</t>
  </si>
  <si>
    <t>Provedení izolace proti povrchové a podpovrchové tlakové vodě fóliemi na ploše vodorovné V zesílením spojů páskem se zalitím okrajů spoje</t>
  </si>
  <si>
    <t>https://podminky.urs.cz/item/CS_URS_2023_02/711461201</t>
  </si>
  <si>
    <t>9,0*6,6 "pod retenční box</t>
  </si>
  <si>
    <t>711462201</t>
  </si>
  <si>
    <t>Provedení izolace proti tlakové vodě svislé fólií zesílením spojů páskem</t>
  </si>
  <si>
    <t>729380588</t>
  </si>
  <si>
    <t>Provedení izolace proti povrchové a podpovrchové tlakové vodě fóliemi na ploše svislé S zesílením spojů páskem se zalitím okrajů spoje</t>
  </si>
  <si>
    <t>https://podminky.urs.cz/item/CS_URS_2023_02/711462201</t>
  </si>
  <si>
    <t>2*9,0*6,0+1,2*2*(9,0+6,0) "retenční box</t>
  </si>
  <si>
    <t>28322004</t>
  </si>
  <si>
    <t>fólie hydroizolační pro spodní stavbu mPVC tl 1,5mm</t>
  </si>
  <si>
    <t>CS ÚRS 2021 01</t>
  </si>
  <si>
    <t>271003406</t>
  </si>
  <si>
    <t>203,4*1,1655 'Přepočtené koeficientem množství</t>
  </si>
  <si>
    <t>1198600573</t>
  </si>
  <si>
    <t>721</t>
  </si>
  <si>
    <t>Zdravotechnika - vnitřní kanalizace</t>
  </si>
  <si>
    <t>721241103</t>
  </si>
  <si>
    <t>Lapač střešních splavenin z litiny DN 150</t>
  </si>
  <si>
    <t>-1229698631</t>
  </si>
  <si>
    <t>Lapače střešních splavenin litinové DN 150</t>
  </si>
  <si>
    <t>https://podminky.urs.cz/item/CS_URS_2023_02/721241103</t>
  </si>
  <si>
    <t>5 "špejchar a archiv</t>
  </si>
  <si>
    <t>9 "obytné domy</t>
  </si>
  <si>
    <t>998721101</t>
  </si>
  <si>
    <t>Přesun hmot tonážní pro vnitřní kanalizace v objektech v do 6 m</t>
  </si>
  <si>
    <t>-1327100012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</si>
  <si>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</si>
  <si>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</si>
  <si>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722</t>
  </si>
  <si>
    <t>Zdravotechnika - vnitřní vodovod</t>
  </si>
  <si>
    <t>721001R</t>
  </si>
  <si>
    <t>Osazení nového vypoštěcího ventilu do stávající vodoměrné šachty Š1</t>
  </si>
  <si>
    <t>-214494827</t>
  </si>
  <si>
    <t>721002R</t>
  </si>
  <si>
    <t>Výměna uzávěru v armaturní šachtě Š2</t>
  </si>
  <si>
    <t>1656858096</t>
  </si>
  <si>
    <t>03 - SO D3 Elektro, veřejné osvětlení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</si>
  <si>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</si>
  <si>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</si>
  <si>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</si>
  <si>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</si>
  <si>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-899666790</t>
  </si>
  <si>
    <t>0,5*0,8*33+0,3*0,55*135+0,3*0,5*60 "rýhy pro nové vedení</t>
  </si>
  <si>
    <t>0,3*(11*0,5+52*0,4) "odkopání kabelů</t>
  </si>
  <si>
    <t>133251101</t>
  </si>
  <si>
    <t>Hloubení šachet nezapažených v hornině třídy těžitelnosti I skupiny 3 objem do 20 m3</t>
  </si>
  <si>
    <t>689291720</t>
  </si>
  <si>
    <t>Hloubení nezapažených šachet strojně v hornině třídy těžitelnosti I skupiny 3 do 20 m3</t>
  </si>
  <si>
    <t>https://podminky.urs.cz/item/CS_URS_2023_02/133251101</t>
  </si>
  <si>
    <t>12*0,6*0,6*1,2 "základy pro stožáry</t>
  </si>
  <si>
    <t>-1524247586</t>
  </si>
  <si>
    <t xml:space="preserve">52,365*0,15 </t>
  </si>
  <si>
    <t>-1452150334</t>
  </si>
  <si>
    <t>2*35,715 "na staveništi pro zpětný zásyp</t>
  </si>
  <si>
    <t>-1183775100</t>
  </si>
  <si>
    <t>52,365+5,184-35,715</t>
  </si>
  <si>
    <t>1504038926</t>
  </si>
  <si>
    <t>35,715 "zpětný zásyp výkopkem</t>
  </si>
  <si>
    <t>-124819871</t>
  </si>
  <si>
    <t>21,834*1,9 'Přepočtené koeficientem množství</t>
  </si>
  <si>
    <t>174111101</t>
  </si>
  <si>
    <t>Zásyp jam, šachet rýh nebo kolem objektů sypaninou se zhutněním ručně</t>
  </si>
  <si>
    <t>1777146337</t>
  </si>
  <si>
    <t>Zásyp sypaninou z jakékoliv horniny ručně s uložením výkopku ve vrstvách se zhutněním jam, šachet, rýh nebo kolem objektů v těchto vykopávkách</t>
  </si>
  <si>
    <t>https://podminky.urs.cz/item/CS_URS_2023_02/174111101</t>
  </si>
  <si>
    <t>0,1*0,3*(135+60 ) "nad kabelem</t>
  </si>
  <si>
    <t>58337344</t>
  </si>
  <si>
    <t>štěrkopísek frakce 0/32</t>
  </si>
  <si>
    <t>1155087358</t>
  </si>
  <si>
    <t>5,85*1,8 'Přepočtené koeficientem množství</t>
  </si>
  <si>
    <t>-2034972670</t>
  </si>
  <si>
    <t>52,365 "výkopy kabelové rýhy</t>
  </si>
  <si>
    <t>-0,1*0,3*(135+60 ) "kabel. lože</t>
  </si>
  <si>
    <t>-5,85 "obsyp pískem</t>
  </si>
  <si>
    <t>-4,95 "obetonování chrániček a bet. lože</t>
  </si>
  <si>
    <t>997013501</t>
  </si>
  <si>
    <t>Odvoz suti a vybouraných hmot na skládku nebo meziskládku do 1 km se složením</t>
  </si>
  <si>
    <t>929457346</t>
  </si>
  <si>
    <t>Odvoz suti a vybouraných hmot na skládku nebo meziskládku se složením, na vzdálenost do 1 km</t>
  </si>
  <si>
    <t>https://podminky.urs.cz/item/CS_URS_2023_02/997013501</t>
  </si>
  <si>
    <t>997013511</t>
  </si>
  <si>
    <t>Odvoz suti a vybouraných hmot z meziskládky na skládku do 1 km s naložením a se složením</t>
  </si>
  <si>
    <t>-520856829</t>
  </si>
  <si>
    <t>Odvoz suti a vybouraných hmot z meziskládky na skládku s naložením a se složením, na vzdálenost do 1 km</t>
  </si>
  <si>
    <t>https://podminky.urs.cz/item/CS_URS_2023_02/997013511</t>
  </si>
  <si>
    <t>1,98*5 'Přepočtené koeficientem množství</t>
  </si>
  <si>
    <t>971988410</t>
  </si>
  <si>
    <t>741</t>
  </si>
  <si>
    <t>Elektroinstalace - silnoproud</t>
  </si>
  <si>
    <t>998741101</t>
  </si>
  <si>
    <t>Přesun hmot tonážní pro silnoproud v objektech v do 6 m</t>
  </si>
  <si>
    <t>-1499752293</t>
  </si>
  <si>
    <t>Přesun hmot pro silnoproud stanovený z hmotnosti přesunovaného materiálu vodorovná dopravní vzdálenost do 50 m v objektech výšky do 6 m</t>
  </si>
  <si>
    <t>https://podminky.urs.cz/item/CS_URS_2023_02/998741101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</si>
  <si>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</si>
  <si>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</si>
  <si>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</si>
  <si>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</si>
  <si>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</si>
  <si>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738087411</t>
  </si>
  <si>
    <t>Ukončení vodičů izolovaných s označením a zapojením v rozváděči nebo na přístroji průřezu žíly do 2,5 mm2</t>
  </si>
  <si>
    <t>https://podminky.urs.cz/item/CS_URS_2023_02/210100001</t>
  </si>
  <si>
    <t>210100014</t>
  </si>
  <si>
    <t>Ukončení vodičů v rozváděči nebo na přístroji včetně zapojení průřezu žíly do 10 mm2</t>
  </si>
  <si>
    <t>-3328606</t>
  </si>
  <si>
    <t>Ukončení vodičů izolovaných s označením a zapojením v rozváděči nebo na přístroji průřezu žíly do 10 mm2</t>
  </si>
  <si>
    <t>https://podminky.urs.cz/item/CS_URS_2023_02/210100014</t>
  </si>
  <si>
    <t>210001R</t>
  </si>
  <si>
    <t>Zatažení kabelu do sloupu 1,5mm2</t>
  </si>
  <si>
    <t>-45132706</t>
  </si>
  <si>
    <t>210002R</t>
  </si>
  <si>
    <t>Zatažení kabelu do sloupu 10mm2</t>
  </si>
  <si>
    <t>1064335239</t>
  </si>
  <si>
    <t>210204011</t>
  </si>
  <si>
    <t>Montáž stožárů osvětlení ocelových samostatně stojících délky do 12 m</t>
  </si>
  <si>
    <t>-1610874648</t>
  </si>
  <si>
    <t>Montáž stožárů osvětlení samostatně stojících ocelových, délky do 12 m</t>
  </si>
  <si>
    <t>https://podminky.urs.cz/item/CS_URS_2023_02/210204011</t>
  </si>
  <si>
    <t>210001M</t>
  </si>
  <si>
    <t>litinový historizující svět. bod dle přílohy č.83 vč. kotevního základu</t>
  </si>
  <si>
    <t>256</t>
  </si>
  <si>
    <t>1742912868</t>
  </si>
  <si>
    <t>210204100</t>
  </si>
  <si>
    <t>Montáž výložníků osvětlení jednoramenných nástěnných hmotnosti do 35 kg</t>
  </si>
  <si>
    <t>-288204601</t>
  </si>
  <si>
    <t>Montáž výložníků osvětlení jednoramenných nástěnných, hmotnosti do 35 kg</t>
  </si>
  <si>
    <t>https://podminky.urs.cz/item/CS_URS_2023_02/210204100</t>
  </si>
  <si>
    <t>210002M</t>
  </si>
  <si>
    <t>litinový historizující světelný bod dle přílohy č.84</t>
  </si>
  <si>
    <t>-177735953</t>
  </si>
  <si>
    <t>34760408</t>
  </si>
  <si>
    <t>výbojka sodíková vysokotlaká 50W E27</t>
  </si>
  <si>
    <t>128</t>
  </si>
  <si>
    <t>1580044738</t>
  </si>
  <si>
    <t>210204201</t>
  </si>
  <si>
    <t>Montáž elektrovýzbroje stožárů osvětlení 1 okruh</t>
  </si>
  <si>
    <t>1279330977</t>
  </si>
  <si>
    <t>https://podminky.urs.cz/item/CS_URS_2023_02/210204201</t>
  </si>
  <si>
    <t>31674131</t>
  </si>
  <si>
    <t>výzbroj stožárová SV 6.16.4</t>
  </si>
  <si>
    <t>1053749916</t>
  </si>
  <si>
    <t>31674134</t>
  </si>
  <si>
    <t>výzbroj stožárová SV 9.16.4</t>
  </si>
  <si>
    <t>660554194</t>
  </si>
  <si>
    <t>210005M</t>
  </si>
  <si>
    <t>stožárová zemní svorka</t>
  </si>
  <si>
    <t>513531171</t>
  </si>
  <si>
    <t>210220022</t>
  </si>
  <si>
    <t>Montáž uzemňovacího vedení vodičů FeZn pomocí svorek v zemi drátem průměru do 10 mm ve městské zástavbě</t>
  </si>
  <si>
    <t>949003589</t>
  </si>
  <si>
    <t>Montáž uzemňovacího vedení s upevněním, propojením a připojením pomocí svorek v zemi s izolací spojů vodičů FeZn drátem nebo lanem průměru do 10 mm v městské zástavbě</t>
  </si>
  <si>
    <t>https://podminky.urs.cz/item/CS_URS_2023_02/210220022</t>
  </si>
  <si>
    <t>35441073</t>
  </si>
  <si>
    <t>drát D 10mm FeZn</t>
  </si>
  <si>
    <t>kg</t>
  </si>
  <si>
    <t>407253019</t>
  </si>
  <si>
    <t>260*0,63 'Přepočtené koeficientem množství</t>
  </si>
  <si>
    <t>210220301</t>
  </si>
  <si>
    <t>Montáž svorek hromosvodných se 2 šrouby</t>
  </si>
  <si>
    <t>1377879169</t>
  </si>
  <si>
    <t>Montáž hromosvodného vedení svorek se 2 šrouby</t>
  </si>
  <si>
    <t>https://podminky.urs.cz/item/CS_URS_2023_02/210220301</t>
  </si>
  <si>
    <t>35441885</t>
  </si>
  <si>
    <t>svorka spojovací pro lano D 8-10mm</t>
  </si>
  <si>
    <t>2046987843</t>
  </si>
  <si>
    <t>210812011</t>
  </si>
  <si>
    <t>Montáž kabelu Cu plného nebo laněného do 1 kV žíly 3x1,5 až 6 mm2 (např. CYKY) bez ukončení uloženého volně nebo v liště</t>
  </si>
  <si>
    <t>-29982733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</si>
  <si>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</si>
  <si>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https://podminky.urs.cz/item/CS_URS_2023_02/210812011</t>
  </si>
  <si>
    <t>34111030</t>
  </si>
  <si>
    <t>kabel instalační jádro Cu plné izolace PVC plášť PVC 450/750V (CYKY) 3x1,5mm2</t>
  </si>
  <si>
    <t>-2070779112</t>
  </si>
  <si>
    <t>56*1,05 'Přepočtené koeficientem množství</t>
  </si>
  <si>
    <t>210812033</t>
  </si>
  <si>
    <t>Montáž kabelu Cu plného nebo laněného do 1 kV žíly 4x6 až 10 mm2 (např. CYKY) bez ukončení uloženého volně nebo v liště</t>
  </si>
  <si>
    <t>207636141</t>
  </si>
  <si>
    <t>Montáž izolovaných kabelů měděných do 1 kV bez ukončení plných nebo laněných kulatých (např. CYKY, CHKE-R) uložených volně nebo v liště počtu a průřezu žil 4x6 až 10 mm2</t>
  </si>
  <si>
    <t>https://podminky.urs.cz/item/CS_URS_2023_02/210812033</t>
  </si>
  <si>
    <t>34111076</t>
  </si>
  <si>
    <t>kabel instalační jádro Cu plné izolace PVC plášť PVC 450/750V (CYKY) 4x10mm2</t>
  </si>
  <si>
    <t>-985920464</t>
  </si>
  <si>
    <t>283*1,05 'Přepočtené koeficientem množství</t>
  </si>
  <si>
    <t>210999M</t>
  </si>
  <si>
    <t>drobný montážní materiál</t>
  </si>
  <si>
    <t>847282923</t>
  </si>
  <si>
    <t>210003R</t>
  </si>
  <si>
    <t>ekologická likvidace svítidel</t>
  </si>
  <si>
    <t>1101587804</t>
  </si>
  <si>
    <t>210004R</t>
  </si>
  <si>
    <t>Demontáž stávajícího VO</t>
  </si>
  <si>
    <t>-188513122</t>
  </si>
  <si>
    <t>341001R</t>
  </si>
  <si>
    <t>Výchozí revize</t>
  </si>
  <si>
    <t>383323323</t>
  </si>
  <si>
    <t>341002R</t>
  </si>
  <si>
    <t>dokumentace skutečného provedení</t>
  </si>
  <si>
    <t>135065588</t>
  </si>
  <si>
    <t>46-M</t>
  </si>
  <si>
    <t>Zemní práce při extr.mont.pracích</t>
  </si>
  <si>
    <t>460001M</t>
  </si>
  <si>
    <t>demontáž podzemního vedení</t>
  </si>
  <si>
    <t>-1390783075</t>
  </si>
  <si>
    <t>460010024</t>
  </si>
  <si>
    <t>Vytyčení trasy vedení kabelového podzemního v zastavěném prostoru</t>
  </si>
  <si>
    <t>km</t>
  </si>
  <si>
    <t>-2094210855</t>
  </si>
  <si>
    <t>Vytyčení trasy vedení kabelového (podzemního) v zastavěném prostoru</t>
  </si>
  <si>
    <t>https://podminky.urs.cz/item/CS_URS_2023_02/460010024</t>
  </si>
  <si>
    <t>460010024-1</t>
  </si>
  <si>
    <t>Vytyčení světelných bodů</t>
  </si>
  <si>
    <t>-1708113198</t>
  </si>
  <si>
    <t>460641112</t>
  </si>
  <si>
    <t>Základové konstrukce při elektromontážích z monolitického betonu tř. C 12/15</t>
  </si>
  <si>
    <t>1372179366</t>
  </si>
  <si>
    <t>Základové konstrukce základ bez bednění do rostlé zeminy z monolitického betonu tř. C 12/15</t>
  </si>
  <si>
    <t>https://podminky.urs.cz/item/CS_URS_2023_02/460641112</t>
  </si>
  <si>
    <t>(0,1+0,2)*0,5*33 "ochrana kabelu v komunikaci</t>
  </si>
  <si>
    <t>12*0,6*0,6 "patky pro stožáry</t>
  </si>
  <si>
    <t>9,27*1,035 'Přepočtené koeficientem množství</t>
  </si>
  <si>
    <t>460661112</t>
  </si>
  <si>
    <t>Kabelové lože z písku pro kabely nn bez zakrytí š lože přes 35 do 50 cm</t>
  </si>
  <si>
    <t>125283039</t>
  </si>
  <si>
    <t>Kabelové lože z písku včetně podsypu, zhutnění a urovnání povrchu pro kabely nn bez zakrytí, šířky přes 35 do 50 cm</t>
  </si>
  <si>
    <t>https://podminky.urs.cz/item/CS_URS_2023_02/460661112</t>
  </si>
  <si>
    <t>460661311</t>
  </si>
  <si>
    <t>Kabelové lože z písku pro kabely nn kryté betonovou deskou š lože do 30 cm</t>
  </si>
  <si>
    <t>-479556388</t>
  </si>
  <si>
    <t>Kabelové lože z písku včetně podsypu, zhutnění a urovnání povrchu pro kabely nn zakryté betonovými deskami (materiál ve specifikaci), šířky do 30 cm</t>
  </si>
  <si>
    <t>https://podminky.urs.cz/item/CS_URS_2023_02/460661311</t>
  </si>
  <si>
    <t>59213004</t>
  </si>
  <si>
    <t>deska krycí betonová 500x170/10x35mm</t>
  </si>
  <si>
    <t>-1223440035</t>
  </si>
  <si>
    <t>60*1,02 'Přepočtené koeficientem množství</t>
  </si>
  <si>
    <t>460671112</t>
  </si>
  <si>
    <t>Výstražná fólie pro krytí kabelů šířky 25 cm</t>
  </si>
  <si>
    <t>697634406</t>
  </si>
  <si>
    <t>Výstražná fólie z PVC pro krytí kabelů včetně vyrovnání povrchu rýhy, rozvinutí a uložení fólie šířky do 25 cm</t>
  </si>
  <si>
    <t>https://podminky.urs.cz/item/CS_URS_2023_02/460671112</t>
  </si>
  <si>
    <t>460671113</t>
  </si>
  <si>
    <t>Výstražná fólie pro krytí kabelů šířky 34 cm</t>
  </si>
  <si>
    <t>848104487</t>
  </si>
  <si>
    <t>Výstražná fólie z PVC pro krytí kabelů včetně vyrovnání povrchu rýhy, rozvinutí a uložení fólie šířky do 34 cm</t>
  </si>
  <si>
    <t>https://podminky.urs.cz/item/CS_URS_2023_02/460671113</t>
  </si>
  <si>
    <t>460791212</t>
  </si>
  <si>
    <t>Montáž trubek ochranných plastových uložených volně do rýhy ohebných přes 32 do 50 mm</t>
  </si>
  <si>
    <t>-1309769907</t>
  </si>
  <si>
    <t>Montáž trubek ochranných uložených volně do rýhy plastových ohebných, vnitřního průměru přes 32 do 50 mm</t>
  </si>
  <si>
    <t>https://podminky.urs.cz/item/CS_URS_2023_02/460791212</t>
  </si>
  <si>
    <t>66+22</t>
  </si>
  <si>
    <t>34571351</t>
  </si>
  <si>
    <t>trubka elektroinstalační ohebná dvouplášťová korugovaná (chránička) D 41/50mm, HDPE+LDPE</t>
  </si>
  <si>
    <t>-333919276</t>
  </si>
  <si>
    <t>66*1,05 'Přepočtené koeficientem množství</t>
  </si>
  <si>
    <t>34571350</t>
  </si>
  <si>
    <t>trubka elektroinstalační ohebná dvouplášťová korugovaná (chránička) D 32/40mm, HDPE+LDPE</t>
  </si>
  <si>
    <t>-1273740252</t>
  </si>
  <si>
    <t>22*1,05 'Přepočtené koeficientem množství</t>
  </si>
  <si>
    <t>468051121</t>
  </si>
  <si>
    <t>Bourání základu betonového při elektromontážích</t>
  </si>
  <si>
    <t>784003721</t>
  </si>
  <si>
    <t>Bourání základu betonového</t>
  </si>
  <si>
    <t>https://podminky.urs.cz/item/CS_URS_2023_02/468051121</t>
  </si>
  <si>
    <t>3*0,3</t>
  </si>
  <si>
    <t>03A - Optika</t>
  </si>
  <si>
    <t>1379950912</t>
  </si>
  <si>
    <t>0,5*0,8*10+0,3*0,7*113,0"rýhy pro nové vedení</t>
  </si>
  <si>
    <t>989059486</t>
  </si>
  <si>
    <t xml:space="preserve">5,155*0,15 </t>
  </si>
  <si>
    <t>1718310660</t>
  </si>
  <si>
    <t>2*19,729 "na staveništi pro zpětný zásyp</t>
  </si>
  <si>
    <t>-1799925017</t>
  </si>
  <si>
    <t>27,73 "výkopy</t>
  </si>
  <si>
    <t>-19,729 "zpětný zásyp</t>
  </si>
  <si>
    <t>-1530991796</t>
  </si>
  <si>
    <t>17,729 "zpětný zásyp výkopkem</t>
  </si>
  <si>
    <t>19883784</t>
  </si>
  <si>
    <t>8,001*1,9 'Přepočtené koeficientem množství</t>
  </si>
  <si>
    <t>-912023940</t>
  </si>
  <si>
    <t>0,1*0,3*123 "nad kabelem</t>
  </si>
  <si>
    <t>-1346912302</t>
  </si>
  <si>
    <t>3,69*2 'Přepočtené koeficientem množství</t>
  </si>
  <si>
    <t>637150744</t>
  </si>
  <si>
    <t>27,73 "výkopy kabelové rýhy</t>
  </si>
  <si>
    <t>-0,1*0,3*123 "kabel. lože</t>
  </si>
  <si>
    <t>-3,69 "obsyp pískem</t>
  </si>
  <si>
    <t>-0,621 "obetonování chrániček a bet. lože</t>
  </si>
  <si>
    <t>210801311</t>
  </si>
  <si>
    <t>Montáž vodiče Cu izolovaného plného nebo laněného s PVC pláštěm do 1 kV žíla 1,5 až 16 mm2 uloženého volně (např. CY, CHAH-V)</t>
  </si>
  <si>
    <t>1788741617</t>
  </si>
  <si>
    <t>Montáž izolovaných vodičů měděných do 1 kV bez ukončení uložených volně plných nebo laněných s PVC pláštěm, bezhalogenových, ohniodolných (např. CY, CHAH-V) průřezu žíly 1,5 až 16 mm2</t>
  </si>
  <si>
    <t>https://podminky.urs.cz/item/CS_URS_2023_02/210801311</t>
  </si>
  <si>
    <t>107 "původní</t>
  </si>
  <si>
    <t>16 "nové řešení</t>
  </si>
  <si>
    <t>34141039</t>
  </si>
  <si>
    <t>vodič propojovací jádro Cu plné izolace PVC 450/750V (H07V-U) 1x1,5mm2</t>
  </si>
  <si>
    <t>-1513727952</t>
  </si>
  <si>
    <t>123*1,15 'Přepočtené koeficientem množství</t>
  </si>
  <si>
    <t>210801R</t>
  </si>
  <si>
    <t>Montáž mikrotrubiček</t>
  </si>
  <si>
    <t>695385895</t>
  </si>
  <si>
    <t>345001M</t>
  </si>
  <si>
    <t>mikrotrubička zemní tlustostěnná 14/10</t>
  </si>
  <si>
    <t>1391255062</t>
  </si>
  <si>
    <t>345002M</t>
  </si>
  <si>
    <t>koncovka mikrotrubičky zemní tlustostěnné 14/10</t>
  </si>
  <si>
    <t>1049824440</t>
  </si>
  <si>
    <t>-1625158664</t>
  </si>
  <si>
    <t>-1877711257</t>
  </si>
  <si>
    <t>1079011865</t>
  </si>
  <si>
    <t>2104757603</t>
  </si>
  <si>
    <t>0,6*1,035 'Přepočtené koeficientem množství</t>
  </si>
  <si>
    <t>1104200945</t>
  </si>
  <si>
    <t>1309951197</t>
  </si>
  <si>
    <t>-441701331</t>
  </si>
  <si>
    <t>16*1,02 'Přepočtené koeficientem množství</t>
  </si>
  <si>
    <t>791899455</t>
  </si>
  <si>
    <t>-1860583190</t>
  </si>
  <si>
    <t>34571354</t>
  </si>
  <si>
    <t>trubka elektroinstalační ohebná dvouplášťová korugovaná (chránička) D 75/90mm, HDPE+LDPE</t>
  </si>
  <si>
    <t>-1660652568</t>
  </si>
  <si>
    <t>54*1,15 'Přepočtené koeficientem množství</t>
  </si>
  <si>
    <t>04 - SO D4 Oplocení</t>
  </si>
  <si>
    <t xml:space="preserve">    783 - Dokončovací práce - nátěry</t>
  </si>
  <si>
    <t>132251102</t>
  </si>
  <si>
    <t>Hloubení rýh nezapažených š do 800 mm v hornině třídy těžitelnosti I skupiny 3 objem do 50 m3 strojně</t>
  </si>
  <si>
    <t>2078764849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</si>
  <si>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</si>
  <si>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</si>
  <si>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0,4*43,61*0,6+0,6*43,61*(0,83+1,83-2*0,51)/2</t>
  </si>
  <si>
    <t>9,0*(0,4*0,6+0,6*0,8) "oplocení u Hradního dvora</t>
  </si>
  <si>
    <t>2048066379</t>
  </si>
  <si>
    <t>0,6*1,0*1,5 "sloupek brány</t>
  </si>
  <si>
    <t>1136679310</t>
  </si>
  <si>
    <t>38,403+0,9</t>
  </si>
  <si>
    <t>-416529802</t>
  </si>
  <si>
    <t>39,303*1,9 'Přepočtené koeficientem množství</t>
  </si>
  <si>
    <t>271532212</t>
  </si>
  <si>
    <t>Podsyp pod základové konstrukce se zhutněním z hrubého kameniva frakce 16 až 32 mm</t>
  </si>
  <si>
    <t>-33393138</t>
  </si>
  <si>
    <t>Podsyp pod základové konstrukce se zhutněním a urovnáním povrchu z kameniva hrubého, frakce 16 - 32 mm</t>
  </si>
  <si>
    <t>https://podminky.urs.cz/item/CS_URS_2023_02/271532212</t>
  </si>
  <si>
    <t>0,1*0,4*(43,61+0,5) "špejchar</t>
  </si>
  <si>
    <t>0,1*0,4*9,0 "plot u HD</t>
  </si>
  <si>
    <t>-1631967049</t>
  </si>
  <si>
    <t>0,4*(43,61+0,5)*0,5 "špejchar</t>
  </si>
  <si>
    <t>0,4*9,0*0,5 "HD</t>
  </si>
  <si>
    <t>10,622*1,035 'Přepočtené koeficientem množství</t>
  </si>
  <si>
    <t>279113134</t>
  </si>
  <si>
    <t>Základová zeď tl přes 250 do 300 mm z tvárnic ztraceného bednění včetně výplně z betonu tř. C 16/20</t>
  </si>
  <si>
    <t>1859827752</t>
  </si>
  <si>
    <t>Základové zdi z tvárnic ztraceného bednění včetně výplně z betonu bez zvláštních nároků na vliv prostředí třídy C 16/20, tloušťky zdiva přes 250 do 300 mm</t>
  </si>
  <si>
    <t>https://podminky.urs.cz/item/CS_URS_2023_02/279113134</t>
  </si>
  <si>
    <t>1,5*(43,61+0,5) "špejchar</t>
  </si>
  <si>
    <t>1,3*9,0 "HD</t>
  </si>
  <si>
    <t>279361821</t>
  </si>
  <si>
    <t>Výztuž základových zdí nosných betonářskou ocelí 10 505</t>
  </si>
  <si>
    <t>1561716470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</si>
  <si>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</si>
  <si>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https://podminky.urs.cz/item/CS_URS_2023_02/279361821</t>
  </si>
  <si>
    <t>66,165*0,006</t>
  </si>
  <si>
    <t>11,7*0,006 "HD</t>
  </si>
  <si>
    <t>331231115</t>
  </si>
  <si>
    <t>Zdivo pilířů z cihel dl 290 mm pevnosti P 7,5 až 15 na SMS 5 MPa</t>
  </si>
  <si>
    <t>1275485546</t>
  </si>
  <si>
    <t>Pilíře volně stojící z cihel pálených čtyřhranné až osmihranné (průřezu čtverce, T nebo kříže) pravoúhlé pod omítku nebo režné, bez spárování z cihel plných dl. 290 mm P 7 až P 15 M I, na maltu ze suché směsi 5 MPa</t>
  </si>
  <si>
    <t>https://podminky.urs.cz/item/CS_URS_2023_02/331231115</t>
  </si>
  <si>
    <t>0,3*0,45*(9*1,8+8*1,95+1,65) "špejchar</t>
  </si>
  <si>
    <t>0,3*0,45*3*1,95 "HD</t>
  </si>
  <si>
    <t>331273013</t>
  </si>
  <si>
    <t>Pilíř z tvárnic betonových rozměru přes 300x300 mm do 400x400 mm</t>
  </si>
  <si>
    <t>-1211276864</t>
  </si>
  <si>
    <t>Pilíř z betonových tvárnic včetně zmonolitnění betonovou směsí bez výztuže, rozměru přes 300x300 do 400x400 mm</t>
  </si>
  <si>
    <t>https://podminky.urs.cz/item/CS_URS_2023_02/331273013</t>
  </si>
  <si>
    <t>0,3*0,45*1,95</t>
  </si>
  <si>
    <t>331361821</t>
  </si>
  <si>
    <t>Výztuž sloupů hranatých betonářskou ocelí 10 505</t>
  </si>
  <si>
    <t>-1942492207</t>
  </si>
  <si>
    <t>Výztuž sloupů, pilířů, rámových stojek, táhel nebo vzpěr hranatých svislých nebo šikmých (odkloněných) z betonářské oceli 10 505 (R) nebo BSt 500</t>
  </si>
  <si>
    <t>https://podminky.urs.cz/item/CS_URS_2023_02/331361821</t>
  </si>
  <si>
    <t>0,000617*(4*2,2+7*2*0,5)</t>
  </si>
  <si>
    <t>342241162</t>
  </si>
  <si>
    <t>Příčky z cihel plných dl 290 mm pevnosti P 7,5 až 15 na MC tl 140 mm</t>
  </si>
  <si>
    <t>-1644587822</t>
  </si>
  <si>
    <t>Příčky nebo přizdívky jednoduché z cihel nebo příčkovek pálených na maltu MVC nebo MC plných P7,5 až P15 dl. 290 mm (290x140x65 mm), tl. o tl. 140 mm</t>
  </si>
  <si>
    <t>https://podminky.urs.cz/item/CS_URS_2023_02/342241162</t>
  </si>
  <si>
    <t>1,65*(1,65+2*2,1+2,36+6*2,41)+0,65*(2,26+4*2,41) "špejchar</t>
  </si>
  <si>
    <t>0,65*(9,0-3*0,5) "HD</t>
  </si>
  <si>
    <t>348171110-1</t>
  </si>
  <si>
    <t>Montáž rámového oplocení výšky do 1 m s kotvením do zdiva</t>
  </si>
  <si>
    <t>-2966132</t>
  </si>
  <si>
    <t>2,26+4*2,41 "špejchar</t>
  </si>
  <si>
    <t>9,0-3*0,5 "HD</t>
  </si>
  <si>
    <t>554002M</t>
  </si>
  <si>
    <t>oplocení z kovaných prvků dle PD v. 850mm, žárový pozink + nátěr kovářskou barvou</t>
  </si>
  <si>
    <t>27552924</t>
  </si>
  <si>
    <t>348171120</t>
  </si>
  <si>
    <t>Montáž rámového oplocení v přes 1 do 1,5 m</t>
  </si>
  <si>
    <t>755204294</t>
  </si>
  <si>
    <t>Montáž oplocení z dílců kovových rámových, na ocelové sloupky, výšky přes 1,0 do 1,5 m</t>
  </si>
  <si>
    <t>https://podminky.urs.cz/item/CS_URS_2023_02/348171120</t>
  </si>
  <si>
    <t>554003M</t>
  </si>
  <si>
    <t>oplocení z kovaných prvků dle PD v. 1500mm, žárový pozink + nátěr kovářskou barvou</t>
  </si>
  <si>
    <t>-433358487</t>
  </si>
  <si>
    <t>348172214</t>
  </si>
  <si>
    <t>Montáž vjezdových bran samonosných dvoukřídlových pl přes 5 m2 do 10 m2</t>
  </si>
  <si>
    <t>703500071</t>
  </si>
  <si>
    <t>Montáž vjezdových bran samonosných posuvných dvoukřídlových plochy přes 5 do 10 m2</t>
  </si>
  <si>
    <t>https://podminky.urs.cz/item/CS_URS_2023_02/348172214</t>
  </si>
  <si>
    <t>554001M</t>
  </si>
  <si>
    <t>vjezdová dvojkřídlá brána z kovaných prvků dle PD, pozink + nátěr kovářskou barvou, zámek, stavěče křídel</t>
  </si>
  <si>
    <t>704893662</t>
  </si>
  <si>
    <t>348262404-1</t>
  </si>
  <si>
    <t>Oplocení - montáž ukončení plotové zdi krycí deskou</t>
  </si>
  <si>
    <t>-1648482858</t>
  </si>
  <si>
    <t>1,65+2*2,1+2,36+10*2,41+2,26 "horní zakrytí špejchar</t>
  </si>
  <si>
    <t>2*34,57"spodní zakrytí soklu špejchar</t>
  </si>
  <si>
    <t>3*(9,0-3*0,5) "HD horní a soklové zakrytí</t>
  </si>
  <si>
    <t>5966001M</t>
  </si>
  <si>
    <t xml:space="preserve">zákrytová plotová pálená stříška 300x250mm   </t>
  </si>
  <si>
    <t>-2086405568</t>
  </si>
  <si>
    <t>34,57/0,3 "špejchar</t>
  </si>
  <si>
    <t>(9,0-3*0,5)/0,3 "HD horní zakrytí</t>
  </si>
  <si>
    <t>140,233333333333*1,1 'Přepočtené koeficientem množství</t>
  </si>
  <si>
    <t>5966002M</t>
  </si>
  <si>
    <t xml:space="preserve">zákrytová plotová pálená stříška 300x125mm   </t>
  </si>
  <si>
    <t>-1618117337</t>
  </si>
  <si>
    <t>45,34/0,3 "špejchar</t>
  </si>
  <si>
    <t>2*(9,0-3*0,5)/0,3 "HD zakrytí soklu</t>
  </si>
  <si>
    <t>201,133333333333*1,1 'Přepočtené koeficientem množství</t>
  </si>
  <si>
    <t>348262424-1</t>
  </si>
  <si>
    <t>Oplocení - montáž ukončení plotového sloupku zákrytovou deskou</t>
  </si>
  <si>
    <t>-1035606549</t>
  </si>
  <si>
    <t>18 "špejchar</t>
  </si>
  <si>
    <t>3 "HD</t>
  </si>
  <si>
    <t>5966003M</t>
  </si>
  <si>
    <t xml:space="preserve">sloupová keramická hlavice 550x550mm   </t>
  </si>
  <si>
    <t>-829611119</t>
  </si>
  <si>
    <t>417321414</t>
  </si>
  <si>
    <t>Ztužující pásy a věnce ze ŽB tř. C 20/25</t>
  </si>
  <si>
    <t>-586209804</t>
  </si>
  <si>
    <t>Ztužující pásy a věnce z betonu železového (bez výztuže) tř. C 20/25</t>
  </si>
  <si>
    <t>https://podminky.urs.cz/item/CS_URS_2023_02/417321414</t>
  </si>
  <si>
    <t>0,07*0,3*44,11 "špejchar</t>
  </si>
  <si>
    <t>0,07*0,3*9,0 "HD</t>
  </si>
  <si>
    <t>417351115</t>
  </si>
  <si>
    <t>Zřízení bednění ztužujících věnců</t>
  </si>
  <si>
    <t>2071861015</t>
  </si>
  <si>
    <t>Bednění bočnic ztužujících pásů a věnců včetně vzpěr zřízení</t>
  </si>
  <si>
    <t>https://podminky.urs.cz/item/CS_URS_2023_02/417351115</t>
  </si>
  <si>
    <t>2*0,07*44,11 "špejchar</t>
  </si>
  <si>
    <t>2*0,07*9,0 "HD</t>
  </si>
  <si>
    <t>417351116</t>
  </si>
  <si>
    <t>Odstranění bednění ztužujících věnců</t>
  </si>
  <si>
    <t>212030124</t>
  </si>
  <si>
    <t>Bednění bočnic ztužujících pásů a věnců včetně vzpěr odstranění</t>
  </si>
  <si>
    <t>https://podminky.urs.cz/item/CS_URS_2023_02/417351116</t>
  </si>
  <si>
    <t>417361821</t>
  </si>
  <si>
    <t>Výztuž ztužujících pásů a věnců betonářskou ocelí 10 505</t>
  </si>
  <si>
    <t>237754830</t>
  </si>
  <si>
    <t>Výztuž ztužujících pásů a věnců z betonářské oceli 10 505 (R) nebo BSt 500</t>
  </si>
  <si>
    <t>https://podminky.urs.cz/item/CS_URS_2023_02/417361821</t>
  </si>
  <si>
    <t>0,05 " špejchar třmínky</t>
  </si>
  <si>
    <t>0,01 "HD</t>
  </si>
  <si>
    <t>622131101</t>
  </si>
  <si>
    <t>Cementový postřik vnějších stěn nanášený celoplošně ručně</t>
  </si>
  <si>
    <t>-473844352</t>
  </si>
  <si>
    <t>Podkladní a spojovací vrstva vnějších omítaných ploch cementový postřik nanášený ručně celoplošně stěn</t>
  </si>
  <si>
    <t>https://podminky.urs.cz/item/CS_URS_2023_02/622131101</t>
  </si>
  <si>
    <t>2*45,141+2*2*(0,45+0,15)*(9*1,8+8*1,95+1,65)+0,15*(2*1,8+1,95+4*1,15+4*1,3) "špejchar stěna a pilíře</t>
  </si>
  <si>
    <t>2*0,65*(9,0-3*0,5) "HD</t>
  </si>
  <si>
    <t>622131102</t>
  </si>
  <si>
    <t>Cementový postřik vnějších stěn nanášený síťovitě ručně</t>
  </si>
  <si>
    <t>-676645149</t>
  </si>
  <si>
    <t>Podkladní a spojovací vrstva vnějších omítaných ploch cementový postřik nanášený ručně síťovitě (pokrytí plochy 50 až 75 %) stěn</t>
  </si>
  <si>
    <t>https://podminky.urs.cz/item/CS_URS_2023_02/622131102</t>
  </si>
  <si>
    <t>622135011</t>
  </si>
  <si>
    <t>Vyrovnání podkladu vnějších stěn tmelem tl do 2 mm</t>
  </si>
  <si>
    <t>1362865224</t>
  </si>
  <si>
    <t>Vyrovnání nerovností podkladu vnějších omítaných ploch tmelem, tloušťky do 2 mm stěn</t>
  </si>
  <si>
    <t>https://podminky.urs.cz/item/CS_URS_2023_02/622135011</t>
  </si>
  <si>
    <t>43,61*(0,6+0,2) "špejchar sokl BD</t>
  </si>
  <si>
    <t>9,0*2*0,5 "HD</t>
  </si>
  <si>
    <t>622142001</t>
  </si>
  <si>
    <t>Potažení vnějších stěn sklovláknitým pletivem vtlačeným do tenkovrstvé hmoty</t>
  </si>
  <si>
    <t>-1260814046</t>
  </si>
  <si>
    <t>Potažení vnějších ploch pletivem v ploše nebo pruzích, na plném podkladu sklovláknitým vtlačením do tmelu stěn</t>
  </si>
  <si>
    <t>https://podminky.urs.cz/item/CS_URS_2023_02/622142001</t>
  </si>
  <si>
    <t>622321121</t>
  </si>
  <si>
    <t>Vápenocementová omítka hladká jednovrstvá vnějších stěn nanášená ručně</t>
  </si>
  <si>
    <t>-263443512</t>
  </si>
  <si>
    <t>Omítka vápenocementová vnějších ploch nanášená ručně jednovrstvá, tloušťky do 15 mm hladká stěn</t>
  </si>
  <si>
    <t>https://podminky.urs.cz/item/CS_URS_2023_02/622321121</t>
  </si>
  <si>
    <t>623131101</t>
  </si>
  <si>
    <t>Cementový postřik vnějších pilířů nebo sloupů nanášený celoplošně ručně</t>
  </si>
  <si>
    <t>626718477</t>
  </si>
  <si>
    <t>Podkladní a spojovací vrstva vnějších omítaných ploch cementový postřik nanášený ručně celoplošně pilířů nebo sloupů</t>
  </si>
  <si>
    <t>https://podminky.urs.cz/item/CS_URS_2023_02/623131101</t>
  </si>
  <si>
    <t>3*1,3*2*(0,3+0,45) "HD</t>
  </si>
  <si>
    <t>623131102</t>
  </si>
  <si>
    <t>Cementový postřik vnějších pilířů nebo sloupů nanášený síťovitě ručně</t>
  </si>
  <si>
    <t>-1650753300</t>
  </si>
  <si>
    <t>Podkladní a spojovací vrstva vnějších omítaných ploch cementový postřik nanášený ručně síťovitě (pokrytí plochy 50 až 75 %) pilířů nebo sloupů</t>
  </si>
  <si>
    <t>https://podminky.urs.cz/item/CS_URS_2023_02/623131102</t>
  </si>
  <si>
    <t>623142001</t>
  </si>
  <si>
    <t>Potažení vnějších pilířů nebo sloupů sklovláknitým pletivem vtlačeným do tenkovrstvé hmoty</t>
  </si>
  <si>
    <t>766164263</t>
  </si>
  <si>
    <t>Potažení vnějších ploch pletivem v ploše nebo pruzích, na plném podkladu sklovláknitým vtlačením do tmelu pilířů nebo sloupů</t>
  </si>
  <si>
    <t>https://podminky.urs.cz/item/CS_URS_2023_02/623142001</t>
  </si>
  <si>
    <t>1,8*(2*0,5+0,3)</t>
  </si>
  <si>
    <t>623321121</t>
  </si>
  <si>
    <t>Vápenocementová omítka hladká jednovrstvá vnějších pilířů nebo sloupů nanášená ručně</t>
  </si>
  <si>
    <t>2142533305</t>
  </si>
  <si>
    <t>Omítka vápenocementová vnějších ploch nanášená ručně jednovrstvá, tloušťky do 15 mm hladká pilířů nebo sloupů</t>
  </si>
  <si>
    <t>https://podminky.urs.cz/item/CS_URS_2023_02/623321121</t>
  </si>
  <si>
    <t>998232110</t>
  </si>
  <si>
    <t>Přesun hmot pro oplocení zděné z cihel nebo tvárnic v do 3 m</t>
  </si>
  <si>
    <t>1447143828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</si>
  <si>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</si>
  <si>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https://podminky.urs.cz/item/CS_URS_2023_02/998232110</t>
  </si>
  <si>
    <t>120,375-24,806</t>
  </si>
  <si>
    <t>711111001</t>
  </si>
  <si>
    <t>Provedení izolace proti zemní vlhkosti vodorovné za studena nátěrem penetračním</t>
  </si>
  <si>
    <t>2009864349</t>
  </si>
  <si>
    <t>Provedení izolace proti zemní vlhkosti natěradly a tmely za studena na ploše vodorovné V nátěrem penetračním</t>
  </si>
  <si>
    <t>https://podminky.urs.cz/item/CS_URS_2023_02/711111001</t>
  </si>
  <si>
    <t>0,3*(43,61+0,5) "špejchar</t>
  </si>
  <si>
    <t>0,3*9,0 "HD</t>
  </si>
  <si>
    <t>11163150</t>
  </si>
  <si>
    <t>lak penetrační asfaltový</t>
  </si>
  <si>
    <t>-1251335571</t>
  </si>
  <si>
    <t>15,933*0,00033 'Přepočtené koeficientem množství</t>
  </si>
  <si>
    <t>711141559</t>
  </si>
  <si>
    <t>Provedení izolace proti zemní vlhkosti pásy přitavením vodorovné NAIP</t>
  </si>
  <si>
    <t>-1078844138</t>
  </si>
  <si>
    <t>Provedení izolace proti zemní vlhkosti pásy přitavením NAIP na ploše vodorovné V</t>
  </si>
  <si>
    <t>https://podminky.urs.cz/item/CS_URS_2023_02/711141559</t>
  </si>
  <si>
    <t>62836109</t>
  </si>
  <si>
    <t>pás asfaltový natavitelný oxidovaný s vložkou z hliníkové fólie / hliníkové fólie s textilií, se spalitelnou PE folií nebo jemnozrnným minerálním posypem tl 3,5mm</t>
  </si>
  <si>
    <t>83213180</t>
  </si>
  <si>
    <t>15,933*1,1655 'Přepočtené koeficientem množství</t>
  </si>
  <si>
    <t>711161273</t>
  </si>
  <si>
    <t>Provedení izolace proti zemní vlhkosti svislé z nopové fólie</t>
  </si>
  <si>
    <t>-2136196144</t>
  </si>
  <si>
    <t>Provedení izolace proti zemní vlhkosti nopovou fólií na ploše svislé S z nopové fólie</t>
  </si>
  <si>
    <t>https://podminky.urs.cz/item/CS_URS_2023_02/711161273</t>
  </si>
  <si>
    <t>9,0*1,3*2 "HD</t>
  </si>
  <si>
    <t>28323010</t>
  </si>
  <si>
    <t>fólie profilovaná (nopová) drenážní HDPE s výškou nopů 20mm</t>
  </si>
  <si>
    <t>-179425815</t>
  </si>
  <si>
    <t>89,565*1,221 'Přepočtené koeficientem množství</t>
  </si>
  <si>
    <t>711491176</t>
  </si>
  <si>
    <t>Připevnění doplňků izolace proti vodě ukončovací lištou</t>
  </si>
  <si>
    <t>-1334330430</t>
  </si>
  <si>
    <t>Provedení doplňků izolace proti vodě textilií připevnění izolace ukončovací lištou</t>
  </si>
  <si>
    <t>https://podminky.urs.cz/item/CS_URS_2023_02/711491176</t>
  </si>
  <si>
    <t>43,61+0,5 "špejchar</t>
  </si>
  <si>
    <t>2*9,0 "HD</t>
  </si>
  <si>
    <t>28323018</t>
  </si>
  <si>
    <t>lišta ukončovací pro drenážní fólie profilované tl 20mm</t>
  </si>
  <si>
    <t>-1300003576</t>
  </si>
  <si>
    <t>62,11*1,02 'Přepočtené koeficientem množství</t>
  </si>
  <si>
    <t>1124983165</t>
  </si>
  <si>
    <t>783</t>
  </si>
  <si>
    <t>Dokončovací práce - nátěry</t>
  </si>
  <si>
    <t>783823137</t>
  </si>
  <si>
    <t>Penetrační vápenný nátěr hladkých nebo štukových omítek</t>
  </si>
  <si>
    <t>517623383</t>
  </si>
  <si>
    <t>Penetrační nátěr omítek hladkých omítek hladkých, zrnitých tenkovrstvých nebo štukových stupně členitosti 1 a 2 vápenný</t>
  </si>
  <si>
    <t>https://podminky.urs.cz/item/CS_URS_2023_02/783823137</t>
  </si>
  <si>
    <t>783827127</t>
  </si>
  <si>
    <t>Krycí jednonásobný vápenný nátěr omítek stupně členitosti 1 a 2</t>
  </si>
  <si>
    <t>-731468630</t>
  </si>
  <si>
    <t>Krycí (ochranný ) nátěr omítek jednonásobný hladkých omítek hladkých, zrnitých tenkovrstvých nebo štukových stupně členitosti 1 a 2 vápenný</t>
  </si>
  <si>
    <t>https://podminky.urs.cz/item/CS_URS_2023_02/783827127</t>
  </si>
  <si>
    <t>05 - Sadové úpravy</t>
  </si>
  <si>
    <t xml:space="preserve">    762 - Konstrukce tesařské</t>
  </si>
  <si>
    <t>111251101</t>
  </si>
  <si>
    <t>Odstranění křovin a stromů průměru kmene do 100 mm i s kořeny sklonu terénu do 1:5 z celkové plochy do 100 m2 strojně</t>
  </si>
  <si>
    <t>742518577</t>
  </si>
  <si>
    <t>Odstranění křovin a stromů s odstraněním kořenů strojně průměru kmene do 100 mm v rovině nebo ve svahu sklonu terénu do 1:5, při celkové ploše do 100 m2</t>
  </si>
  <si>
    <t>https://podminky.urs.cz/item/CS_URS_2023_02/111251101</t>
  </si>
  <si>
    <t>10 "keře</t>
  </si>
  <si>
    <t>112101101</t>
  </si>
  <si>
    <t>Odstranění stromů listnatých průměru kmene přes 100 do 300 mm</t>
  </si>
  <si>
    <t>-1110026357</t>
  </si>
  <si>
    <t>Odstranění stromů s odřezáním kmene a s odvětvením listnatých, průměru kmene přes 100 do 300 mm</t>
  </si>
  <si>
    <t>https://podminky.urs.cz/item/CS_URS_2023_02/112101101</t>
  </si>
  <si>
    <t>1 "SV část v zelené ploše javor</t>
  </si>
  <si>
    <t>112101121</t>
  </si>
  <si>
    <t>Odstranění stromů jehličnatých průměru kmene přes 100 do 300 mm</t>
  </si>
  <si>
    <t>464552192</t>
  </si>
  <si>
    <t>Odstranění stromů s odřezáním kmene a s odvětvením jehličnatých bez odkornění, průměru kmene přes 100 do 300 mm</t>
  </si>
  <si>
    <t>https://podminky.urs.cz/item/CS_URS_2023_02/112101121</t>
  </si>
  <si>
    <t>1 "u archivu</t>
  </si>
  <si>
    <t>112251101</t>
  </si>
  <si>
    <t>Odstranění pařezů průměru přes 100 do 300 mm</t>
  </si>
  <si>
    <t>-679128536</t>
  </si>
  <si>
    <t>Odstranění pařezů strojně s jejich vykopáním nebo vytrháním průměru přes 100 do 300 mm</t>
  </si>
  <si>
    <t>https://podminky.urs.cz/item/CS_URS_2023_02/112251101</t>
  </si>
  <si>
    <t>2 "javor + smrk</t>
  </si>
  <si>
    <t>1 "u historické zdi</t>
  </si>
  <si>
    <t>162201401</t>
  </si>
  <si>
    <t>Vodorovné přemístění větví stromů listnatých do 1 km D kmene přes 100 do 300 mm</t>
  </si>
  <si>
    <t>983851598</t>
  </si>
  <si>
    <t>Vodorovné přemístění větví, kmenů nebo pařezů s naložením, složením a dopravou do 1000 m větví stromů listnatých, průměru kmene přes 100 do 300 mm</t>
  </si>
  <si>
    <t>https://podminky.urs.cz/item/CS_URS_2023_02/162201401</t>
  </si>
  <si>
    <t>162201405</t>
  </si>
  <si>
    <t>Vodorovné přemístění větví stromů jehličnatých do 1 km D kmene přes 100 do 300 mm</t>
  </si>
  <si>
    <t>1231454690</t>
  </si>
  <si>
    <t>Vodorovné přemístění větví, kmenů nebo pařezů s naložením, složením a dopravou do 1000 m větví stromů jehličnatých, průměru kmene přes 100 do 300 mm</t>
  </si>
  <si>
    <t>https://podminky.urs.cz/item/CS_URS_2023_02/162201405</t>
  </si>
  <si>
    <t>162201411</t>
  </si>
  <si>
    <t>Vodorovné přemístění kmenů stromů listnatých do 1 km D kmene přes 100 do 300 mm</t>
  </si>
  <si>
    <t>-482549911</t>
  </si>
  <si>
    <t>Vodorovné přemístění větví, kmenů nebo pařezů s naložením, složením a dopravou do 1000 m kmenů stromů listnatých, průměru přes 100 do 300 mm</t>
  </si>
  <si>
    <t>https://podminky.urs.cz/item/CS_URS_2023_02/162201411</t>
  </si>
  <si>
    <t>162201415</t>
  </si>
  <si>
    <t>Vodorovné přemístění kmenů stromů jehličnatých do 1 km D kmene přes 100 do 300 mm</t>
  </si>
  <si>
    <t>888962837</t>
  </si>
  <si>
    <t>Vodorovné přemístění větví, kmenů nebo pařezů s naložením, složením a dopravou do 1000 m kmenů stromů jehličnatých, průměru přes 100 do 300 mm</t>
  </si>
  <si>
    <t>https://podminky.urs.cz/item/CS_URS_2023_02/162201415</t>
  </si>
  <si>
    <t>162201421</t>
  </si>
  <si>
    <t>Vodorovné přemístění pařezů do 1 km D přes 100 do 300 mm</t>
  </si>
  <si>
    <t>-355453628</t>
  </si>
  <si>
    <t>Vodorovné přemístění větví, kmenů nebo pařezů s naložením, složením a dopravou do 1000 m pařezů kmenů, průměru přes 100 do 300 mm</t>
  </si>
  <si>
    <t>https://podminky.urs.cz/item/CS_URS_2023_02/162201421</t>
  </si>
  <si>
    <t>162301501</t>
  </si>
  <si>
    <t>Vodorovné přemístění křovin do 5 km D kmene do 100 mm</t>
  </si>
  <si>
    <t>1468309993</t>
  </si>
  <si>
    <t>Vodorovné přemístění smýcených křovin do průměru kmene 100 mm na vzdálenost do 5 000 m</t>
  </si>
  <si>
    <t>https://podminky.urs.cz/item/CS_URS_2023_02/162301501</t>
  </si>
  <si>
    <t>162301931</t>
  </si>
  <si>
    <t>Příplatek k vodorovnému přemístění větví stromů listnatých D kmene přes 100 do 300 mm ZKD 1 km</t>
  </si>
  <si>
    <t>-1623070082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</si>
  <si>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</si>
  <si>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https://podminky.urs.cz/item/CS_URS_2023_02/162301931</t>
  </si>
  <si>
    <t>1*5 'Přepočtené koeficientem množství</t>
  </si>
  <si>
    <t>162301941</t>
  </si>
  <si>
    <t>Příplatek k vodorovnému přemístění větví stromů jehličnatých D kmene přes 100 do 300 mm ZKD 1 km</t>
  </si>
  <si>
    <t>-1616488942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</si>
  <si>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</si>
  <si>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https://podminky.urs.cz/item/CS_URS_2023_02/162301941</t>
  </si>
  <si>
    <t>162301951</t>
  </si>
  <si>
    <t>Příplatek k vodorovnému přemístění kmenů stromů listnatých D kmene přes 100 do 300 mm ZKD 1 km</t>
  </si>
  <si>
    <t>-1861225408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</si>
  <si>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</si>
  <si>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https://podminky.urs.cz/item/CS_URS_2023_02/162301951</t>
  </si>
  <si>
    <t>162301961</t>
  </si>
  <si>
    <t>Příplatek k vodorovnému přemístění kmenů stromů jehličnatých D kmene přes 100 do 300 mm ZKD 1 km</t>
  </si>
  <si>
    <t>1446750387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</si>
  <si>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</si>
  <si>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https://podminky.urs.cz/item/CS_URS_2023_02/162301961</t>
  </si>
  <si>
    <t>162301971</t>
  </si>
  <si>
    <t>Příplatek k vodorovnému přemístění pařezů D přes 100 do 300 mm ZKD 1 km</t>
  </si>
  <si>
    <t>-1341350714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</si>
  <si>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</si>
  <si>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https://podminky.urs.cz/item/CS_URS_2023_02/162301971</t>
  </si>
  <si>
    <t>3*5 'Přepočtené koeficientem množství</t>
  </si>
  <si>
    <t>162301981</t>
  </si>
  <si>
    <t>Příplatek k vodorovnému přemístění křovin D kmene do 100 mm ZKD 1 km</t>
  </si>
  <si>
    <t>1592834070</t>
  </si>
  <si>
    <t>Vodorovné přemístění smýcených křovin Příplatek k ceně za každých dalších i započatých 1 000 m</t>
  </si>
  <si>
    <t>https://podminky.urs.cz/item/CS_URS_2023_02/162301981</t>
  </si>
  <si>
    <t>10*5 'Přepočtené koeficientem množství</t>
  </si>
  <si>
    <t>-1174095089</t>
  </si>
  <si>
    <t>0,1*646 "ornice</t>
  </si>
  <si>
    <t>-1378499152</t>
  </si>
  <si>
    <t>171201R</t>
  </si>
  <si>
    <t>Poplatek za uložení stromů, vštví a pařezů na skládce</t>
  </si>
  <si>
    <t>-394066021</t>
  </si>
  <si>
    <t>181111111</t>
  </si>
  <si>
    <t>Plošná úprava terénu do 500 m2 zemina skupiny 1 až 4 nerovnosti přes 50 do 100 mm v rovinně a svahu do 1:5</t>
  </si>
  <si>
    <t>82177819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</si>
  <si>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</si>
  <si>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https://podminky.urs.cz/item/CS_URS_2023_02/181111111</t>
  </si>
  <si>
    <t>646+124</t>
  </si>
  <si>
    <t>181351003</t>
  </si>
  <si>
    <t>Rozprostření ornice tl vrstvy do 200 mm pl do 100 m2 v rovině nebo ve svahu do 1:5 strojně</t>
  </si>
  <si>
    <t>431446572</t>
  </si>
  <si>
    <t>Rozprostření a urovnání ornice v rovině nebo ve svahu sklonu do 1:5 strojně při souvislé ploše do 100 m2, tl. vrstvy do 200 mm</t>
  </si>
  <si>
    <t>https://podminky.urs.cz/item/CS_URS_2023_02/181351003</t>
  </si>
  <si>
    <t>55+35+50</t>
  </si>
  <si>
    <t>181351103</t>
  </si>
  <si>
    <t>Rozprostření ornice tl vrstvy do 200 mm pl přes 100 do 500 m2 v rovině nebo ve svahu do 1:5 strojně</t>
  </si>
  <si>
    <t>200736102</t>
  </si>
  <si>
    <t>Rozprostření a urovnání ornice v rovině nebo ve svahu sklonu do 1:5 strojně při souvislé ploše přes 100 do 500 m2, tl. vrstvy do 200 mm</t>
  </si>
  <si>
    <t>https://podminky.urs.cz/item/CS_URS_2023_02/181351103</t>
  </si>
  <si>
    <t>181411131</t>
  </si>
  <si>
    <t>Založení parkového trávníku výsevem pl do 1000 m2 v rovině a ve svahu do 1:5</t>
  </si>
  <si>
    <t>1131520947</t>
  </si>
  <si>
    <t>Založení trávníku na půdě předem připravené plochy do 1000 m2 výsevem včetně utažení parkového v rovině nebo na svahu do 1:5</t>
  </si>
  <si>
    <t>https://podminky.urs.cz/item/CS_URS_2023_02/181411131</t>
  </si>
  <si>
    <t>00572410</t>
  </si>
  <si>
    <t>osivo směs travní parková</t>
  </si>
  <si>
    <t>-1744369959</t>
  </si>
  <si>
    <t>370*0,015 'Přepočtené koeficientem množství</t>
  </si>
  <si>
    <t>183101221</t>
  </si>
  <si>
    <t>Jamky pro výsadbu s výměnou 50 % půdy zeminy skupiny 1 až 4 obj přes 0,4 do 1 m3 v rovině a svahu do 1:5</t>
  </si>
  <si>
    <t>1261541512</t>
  </si>
  <si>
    <t>Hloubení jamek pro vysazování rostlin v zemině skupiny 1 až 4 s výměnou půdy z 50% v rovině nebo na svahu do 1:5, objemu přes 0,40 do 1,00 m3</t>
  </si>
  <si>
    <t>https://podminky.urs.cz/item/CS_URS_2023_02/183101221</t>
  </si>
  <si>
    <t>10 "stromy</t>
  </si>
  <si>
    <t>183111212</t>
  </si>
  <si>
    <t>Jamky pro výsadbu s výměnou 50 % půdy zeminy skupiny 1 až 4 obj přes 0,002 do 0,005 m3 v rovině a svahu do 1:5</t>
  </si>
  <si>
    <t>1730111135</t>
  </si>
  <si>
    <t>Hloubení jamek pro vysazování rostlin v zemině skupiny 1 až 4 s výměnou půdy z 50% v rovině nebo na svahu do 1:5, objemu přes 0,002 do 0,005 m3</t>
  </si>
  <si>
    <t>https://podminky.urs.cz/item/CS_URS_2023_02/183111212</t>
  </si>
  <si>
    <t>400+52+15+149+720</t>
  </si>
  <si>
    <t>183111214</t>
  </si>
  <si>
    <t>Jamky pro výsadbu s výměnou 50 % půdy zeminy skupiny 1 až 4 obj přes 0,01 do 0,02 m3 v rovině a svahu do 1:5</t>
  </si>
  <si>
    <t>1974889173</t>
  </si>
  <si>
    <t>Hloubení jamek pro vysazování rostlin v zemině skupiny 1 až 4 s výměnou půdy z 50% v rovině nebo na svahu do 1:5, objemu přes 0,01 do 0,02 m3</t>
  </si>
  <si>
    <t>https://podminky.urs.cz/item/CS_URS_2023_02/183111214</t>
  </si>
  <si>
    <t>1+39</t>
  </si>
  <si>
    <t>10321100</t>
  </si>
  <si>
    <t>zahradní substrát pro výsadbu VL</t>
  </si>
  <si>
    <t>-2145795034</t>
  </si>
  <si>
    <t>8*0,5+1811*0,0025+42*0,01</t>
  </si>
  <si>
    <t>183403151</t>
  </si>
  <si>
    <t>Obdělání půdy smykováním v rovině a svahu do 1:5</t>
  </si>
  <si>
    <t>-252817913</t>
  </si>
  <si>
    <t>Obdělání půdy smykováním v rovině nebo na svahu do 1:5</t>
  </si>
  <si>
    <t>https://podminky.urs.cz/item/CS_URS_2023_02/183403151</t>
  </si>
  <si>
    <t>183403153</t>
  </si>
  <si>
    <t>Obdělání půdy hrabáním v rovině a svahu do 1:5</t>
  </si>
  <si>
    <t>301790254</t>
  </si>
  <si>
    <t>Obdělání půdy hrabáním v rovině nebo na svahu do 1:5</t>
  </si>
  <si>
    <t>https://podminky.urs.cz/item/CS_URS_2023_02/183403153</t>
  </si>
  <si>
    <t>183403161</t>
  </si>
  <si>
    <t>Obdělání půdy válením v rovině a svahu do 1:5</t>
  </si>
  <si>
    <t>1654401671</t>
  </si>
  <si>
    <t>Obdělání půdy válením v rovině nebo na svahu do 1:5</t>
  </si>
  <si>
    <t>https://podminky.urs.cz/item/CS_URS_2023_02/183403161</t>
  </si>
  <si>
    <t>184102116</t>
  </si>
  <si>
    <t>Výsadba dřeviny s balem D přes 0,6 do 0,8 m do jamky se zalitím v rovině a svahu do 1:5</t>
  </si>
  <si>
    <t>1300966489</t>
  </si>
  <si>
    <t>Výsadba dřeviny s balem do předem vyhloubené jamky se zalitím v rovině nebo na svahu do 1:5, při průměru balu přes 600 do 800 mm</t>
  </si>
  <si>
    <t>https://podminky.urs.cz/item/CS_URS_2023_02/184102116</t>
  </si>
  <si>
    <t>026001M</t>
  </si>
  <si>
    <t>Myrobalán Prunus Cerasifera 150-200cm</t>
  </si>
  <si>
    <t>1073355780</t>
  </si>
  <si>
    <t>02650300-1</t>
  </si>
  <si>
    <t>javor mléč /Acer platanoides/ 200cm</t>
  </si>
  <si>
    <t>1372550485</t>
  </si>
  <si>
    <t>026006M</t>
  </si>
  <si>
    <t>Bobkovišreň lékařská Kleopatra v 120cm</t>
  </si>
  <si>
    <t>-288950091</t>
  </si>
  <si>
    <t>184102211</t>
  </si>
  <si>
    <t>Výsadba keře bez balu v do 1 m do jamky se zalitím v rovině a svahu do 1:5</t>
  </si>
  <si>
    <t>1479732368</t>
  </si>
  <si>
    <t>Výsadba keře bez balu do předem vyhloubené jamky se zalitím v rovině nebo na svahu do 1:5 výšky do 1 m v terénu</t>
  </si>
  <si>
    <t>https://podminky.urs.cz/item/CS_URS_2023_02/184102211</t>
  </si>
  <si>
    <t>026002M</t>
  </si>
  <si>
    <t>Mochna křovitá Lovely Pink</t>
  </si>
  <si>
    <t>263455638</t>
  </si>
  <si>
    <t>026003M</t>
  </si>
  <si>
    <t>Mochna křovitá White Lady</t>
  </si>
  <si>
    <t>368845599</t>
  </si>
  <si>
    <t>026004M</t>
  </si>
  <si>
    <t>Zimoles lesklý Silver Beauty</t>
  </si>
  <si>
    <t>1123122653</t>
  </si>
  <si>
    <t>026005M</t>
  </si>
  <si>
    <t>Zimostráz obecný Elegantissima 20 - 25cm</t>
  </si>
  <si>
    <t>52382593</t>
  </si>
  <si>
    <t>026007M</t>
  </si>
  <si>
    <t>Skalník drobnolistý Quenn of Carpets</t>
  </si>
  <si>
    <t>992966340</t>
  </si>
  <si>
    <t>026008M</t>
  </si>
  <si>
    <t>Šeřík perský keř v 50cm</t>
  </si>
  <si>
    <t>1163690238</t>
  </si>
  <si>
    <t>026009M</t>
  </si>
  <si>
    <t>Břečťan kavkazský Dentata Variegata kontejner 2 litry</t>
  </si>
  <si>
    <t>1734912963</t>
  </si>
  <si>
    <t>184215132</t>
  </si>
  <si>
    <t>Ukotvení kmene dřevin v rovině nebo na svahu do 1:5 třemi kůly D do 0,1 m dl přes 1 do 2 m</t>
  </si>
  <si>
    <t>-1554165146</t>
  </si>
  <si>
    <t>Ukotvení dřeviny kůly v rovině nebo na svahu do 1:5 třemi kůly, délky přes 1 do 2 m</t>
  </si>
  <si>
    <t>https://podminky.urs.cz/item/CS_URS_2023_02/184215132</t>
  </si>
  <si>
    <t>10*3 "stromy</t>
  </si>
  <si>
    <t>60591251</t>
  </si>
  <si>
    <t>kůl vyvazovací dřevěný impregnovaný D 8cm dl 1,5m</t>
  </si>
  <si>
    <t>364886947</t>
  </si>
  <si>
    <t>184215413</t>
  </si>
  <si>
    <t>Zhotovení závlahové mísy dřevin D přes 1,0 m v rovině nebo na svahu do 1:5</t>
  </si>
  <si>
    <t>750253461</t>
  </si>
  <si>
    <t>Zhotovení závlahové mísy u solitérních dřevin v rovině nebo na svahu do 1:5, o průměru mísy přes 1 m</t>
  </si>
  <si>
    <t>https://podminky.urs.cz/item/CS_URS_2023_02/184215413</t>
  </si>
  <si>
    <t>184813511</t>
  </si>
  <si>
    <t>Chemické odplevelení před založením kultury postřikem na široko v rovině a svahu do 1:5 ručně</t>
  </si>
  <si>
    <t>-1389083182</t>
  </si>
  <si>
    <t>Chemické odplevelení půdy před založením kultury, trávníku nebo zpevněných ploch ručně o jakékoli výměře postřikem na široko v rovině nebo na svahu do 1:5</t>
  </si>
  <si>
    <t>https://podminky.urs.cz/item/CS_URS_2023_02/184813511</t>
  </si>
  <si>
    <t>184813521</t>
  </si>
  <si>
    <t>Chemické odplevelení po založení kultury postřikem na široko v rovině a svahu do 1:5 ručně</t>
  </si>
  <si>
    <t>-1964582902</t>
  </si>
  <si>
    <t>Chemické odplevelení po založení kultury ručně postřikem na široko v rovině nebo na svahu do 1:5</t>
  </si>
  <si>
    <t>https://podminky.urs.cz/item/CS_URS_2023_02/184813521</t>
  </si>
  <si>
    <t>370 "trávník</t>
  </si>
  <si>
    <t>184911311</t>
  </si>
  <si>
    <t>Položení mulčovací textilie v rovině a svahu do 1:5</t>
  </si>
  <si>
    <t>2130227146</t>
  </si>
  <si>
    <t>Položení mulčovací textilie proti prorůstání plevelů kolem vysázených rostlin v rovině nebo na svahu do 1:5</t>
  </si>
  <si>
    <t>https://podminky.urs.cz/item/CS_URS_2023_02/184911311</t>
  </si>
  <si>
    <t>69311080</t>
  </si>
  <si>
    <t>geotextilie netkaná separační, ochranná, filtrační, drenážní PES 200g/m2</t>
  </si>
  <si>
    <t>1311202847</t>
  </si>
  <si>
    <t>400*1,15 'Přepočtené koeficientem množství</t>
  </si>
  <si>
    <t>184911421</t>
  </si>
  <si>
    <t>Mulčování rostlin kůrou tl do 0,1 m v rovině a svahu do 1:5</t>
  </si>
  <si>
    <t>-1064771640</t>
  </si>
  <si>
    <t>Mulčování vysazených rostlin mulčovací kůrou, tl. do 100 mm v rovině nebo na svahu do 1:5</t>
  </si>
  <si>
    <t>https://podminky.urs.cz/item/CS_URS_2023_02/184911421</t>
  </si>
  <si>
    <t>10391100</t>
  </si>
  <si>
    <t>kůra mulčovací VL</t>
  </si>
  <si>
    <t>1089148797</t>
  </si>
  <si>
    <t>400*0,103 'Přepočtené koeficientem množství</t>
  </si>
  <si>
    <t>185804312</t>
  </si>
  <si>
    <t>Zalití rostlin vodou plocha přes 20 m2</t>
  </si>
  <si>
    <t>1111922695</t>
  </si>
  <si>
    <t>Zalití rostlin vodou plochy záhonů jednotlivě přes 20 m2</t>
  </si>
  <si>
    <t>https://podminky.urs.cz/item/CS_URS_2023_02/185804312</t>
  </si>
  <si>
    <t>370*0,01 "trávník 10l/m2</t>
  </si>
  <si>
    <t>10*0,05 "strom 50l/ks</t>
  </si>
  <si>
    <t>400*0,05 "osázené plochy 25l/m2</t>
  </si>
  <si>
    <t>233211118</t>
  </si>
  <si>
    <t>Zemní vrut pro pergoly a přístřešky D 66 mm dl 550 mm</t>
  </si>
  <si>
    <t>9193576</t>
  </si>
  <si>
    <t>Zemní ocelové vruty pro pergoly a přístřešky průměru 66 mm, délky 550 mm</t>
  </si>
  <si>
    <t>https://podminky.urs.cz/item/CS_URS_2023_02/233211118</t>
  </si>
  <si>
    <t>10 "plot u venkovních jednotek TČ</t>
  </si>
  <si>
    <t>279113122</t>
  </si>
  <si>
    <t>Základová zeď tl přes 150 do 200 mm z tvárnic ztraceného bednění včetně výplně z betonu tř. C 12/15</t>
  </si>
  <si>
    <t>-1538541525</t>
  </si>
  <si>
    <t>Základové zdi z tvárnic ztraceného bednění včetně výplně z betonu bez zvláštních nároků na vliv prostředí třídy C 12/15, tloušťky zdiva přes 150 do 200 mm</t>
  </si>
  <si>
    <t>https://podminky.urs.cz/item/CS_URS_2023_02/279113122</t>
  </si>
  <si>
    <t>12*2*0,25*1,0 "pro kotvení laviček</t>
  </si>
  <si>
    <t>54825000</t>
  </si>
  <si>
    <t>kotevní patka tvaru U široká 100x100x4,0 16x250mm</t>
  </si>
  <si>
    <t>1725004289</t>
  </si>
  <si>
    <t>919791011</t>
  </si>
  <si>
    <t>Montáž ochrany stromů v komunikaci s vnitřní výplní a zabetonovaným rámem plochy do 1 m2</t>
  </si>
  <si>
    <t>-329348929</t>
  </si>
  <si>
    <t>Montáž ochrany stromů v komunikaci s vnitřní litinovou nebo ocelovou výplní (mříží) se zabetonováním ocelového rámu, plochy do 1 m2</t>
  </si>
  <si>
    <t>https://podminky.urs.cz/item/CS_URS_2023_02/919791011</t>
  </si>
  <si>
    <t>749001M</t>
  </si>
  <si>
    <t>historická mříž ke stromům včetně rámu tvárná kruhové otvory d 1500mm</t>
  </si>
  <si>
    <t>-1947783270</t>
  </si>
  <si>
    <t>936124113</t>
  </si>
  <si>
    <t>Montáž lavičky stabilní kotvené šrouby na pevný podklad</t>
  </si>
  <si>
    <t>-884626742</t>
  </si>
  <si>
    <t>Montáž lavičky parkové stabilní přichycené kotevními šrouby</t>
  </si>
  <si>
    <t>https://podminky.urs.cz/item/CS_URS_2023_02/936124113</t>
  </si>
  <si>
    <t>74910100-1</t>
  </si>
  <si>
    <t>parková lavička s opěradlemdl. 180cm, konstrukce ocel, žárový zinek, RAL komaxit, dřevo akát,spojovací materiál nerez</t>
  </si>
  <si>
    <t>-1294111178</t>
  </si>
  <si>
    <t>953945133</t>
  </si>
  <si>
    <t>Kotvy mechanické M 12 dl 185 mm pro střední zatížení do betonu, ŽB nebo kamene s vyvrtáním otvoru</t>
  </si>
  <si>
    <t>11531037</t>
  </si>
  <si>
    <t>Kotvy mechanické s vyvrtáním otvoru do betonu, železobetonu nebo tvrdého kamene pro střední zatížení průvlekové, velikost M 12, délka 185 mm</t>
  </si>
  <si>
    <t>https://podminky.urs.cz/item/CS_URS_2023_02/953945133</t>
  </si>
  <si>
    <t>4*12 "lavičky</t>
  </si>
  <si>
    <t>966001211</t>
  </si>
  <si>
    <t>Odstranění lavičky stabilní zabetonované</t>
  </si>
  <si>
    <t>-461016970</t>
  </si>
  <si>
    <t>Odstranění lavičky parkové stabilní zabetonované</t>
  </si>
  <si>
    <t>https://podminky.urs.cz/item/CS_URS_2023_02/966001211</t>
  </si>
  <si>
    <t>998231311</t>
  </si>
  <si>
    <t>Přesun hmot pro sadovnické a krajinářské úpravy vodorovně do 5000 m</t>
  </si>
  <si>
    <t>-1899128519</t>
  </si>
  <si>
    <t>Přesun hmot pro sadovnické a krajinářské úpravy - strojně dopravní vzdálenost do 5000 m</t>
  </si>
  <si>
    <t>https://podminky.urs.cz/item/CS_URS_2023_02/998231311</t>
  </si>
  <si>
    <t>762</t>
  </si>
  <si>
    <t>Konstrukce tesařské</t>
  </si>
  <si>
    <t>762081351</t>
  </si>
  <si>
    <t>Jednostranné hoblování hranolů průřezové pl do 120 cm2 zabudovaných do konstrukce</t>
  </si>
  <si>
    <t>-1510214058</t>
  </si>
  <si>
    <t>Hoblování hraněného řeziva zabudovaného do konstrukce jednostranné hranoly, průřezové plochy do 120 cm2</t>
  </si>
  <si>
    <t>https://podminky.urs.cz/item/CS_URS_2023_02/762081351</t>
  </si>
  <si>
    <t>762713111</t>
  </si>
  <si>
    <t>Montáž prostorové vázané kce z hoblovaného řeziva průřezové pl do 120 cm2</t>
  </si>
  <si>
    <t>-175517739</t>
  </si>
  <si>
    <t>Montáž prostorových vázaných konstrukcí z řeziva hoblovaného průřezové plochy do 120 cm2</t>
  </si>
  <si>
    <t>https://podminky.urs.cz/item/CS_URS_2023_02/762713111</t>
  </si>
  <si>
    <t>10*1,5 "sloupky</t>
  </si>
  <si>
    <t>9,5*7 "vodorovné prvky</t>
  </si>
  <si>
    <t>60512125</t>
  </si>
  <si>
    <t>hranol stavební řezivo průřezu do 120cm2 do dl 6m</t>
  </si>
  <si>
    <t>368458225</t>
  </si>
  <si>
    <t>81,5*0,1*0,1</t>
  </si>
  <si>
    <t>0,815*1,1 'Přepočtené koeficientem množství</t>
  </si>
  <si>
    <t>762795000</t>
  </si>
  <si>
    <t>Spojovací prostředky pro montáž prostorových vázaných kcí</t>
  </si>
  <si>
    <t>-506499065</t>
  </si>
  <si>
    <t>Spojovací prostředky prostorových vázaných konstrukcí hřebíky, svory, fixační prkna</t>
  </si>
  <si>
    <t>https://podminky.urs.cz/item/CS_URS_2023_02/762795000</t>
  </si>
  <si>
    <t>0,897/1,1</t>
  </si>
  <si>
    <t>998762101</t>
  </si>
  <si>
    <t>Přesun hmot tonážní pro kce tesařské v objektech v do 6 m</t>
  </si>
  <si>
    <t>1713219846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</si>
  <si>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</si>
  <si>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</si>
  <si>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783228111</t>
  </si>
  <si>
    <t>Lazurovací dvojnásobný akrylátový nátěr tesařských konstrukcí</t>
  </si>
  <si>
    <t>1937240330</t>
  </si>
  <si>
    <t>Lazurovací nátěr tesařských konstrukcí dvojnásobný akrylátový</t>
  </si>
  <si>
    <t>https://podminky.urs.cz/item/CS_URS_2023_02/783228111</t>
  </si>
  <si>
    <t>81,5*4*0,1 "oplocení jednotek TČ</t>
  </si>
  <si>
    <t xml:space="preserve">06 - Ostatní stavební práce - bourání </t>
  </si>
  <si>
    <t>-1989813527</t>
  </si>
  <si>
    <t>0,4*(17,0+0,7)*1,5 "zákůad vybourané zdi za garáží</t>
  </si>
  <si>
    <t>-676545364</t>
  </si>
  <si>
    <t>-716096847</t>
  </si>
  <si>
    <t>21,24*5 'Přepočtené koeficientem množství</t>
  </si>
  <si>
    <t>997013861</t>
  </si>
  <si>
    <t>Poplatek za uložení stavebního odpadu na recyklační skládce (skládkovné) z prostého betonu kód odpadu 17 01 01</t>
  </si>
  <si>
    <t>522247516</t>
  </si>
  <si>
    <t>https://podminky.urs.cz/item/CS_URS_2023_02/997013861</t>
  </si>
  <si>
    <t>07 - VRN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</si>
  <si>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</si>
  <si>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</si>
  <si>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</si>
  <si>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</si>
  <si>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</si>
  <si>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</si>
  <si>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</si>
  <si>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012303001</t>
  </si>
  <si>
    <t>Geodetické práce po výstavbě - geodetické zaměření dle vyhlášky 393/2020 Sb. Vyhláška o digitální technické mapě kraje</t>
  </si>
  <si>
    <t>-1390215832</t>
  </si>
  <si>
    <t>012303002</t>
  </si>
  <si>
    <t>Geodetické práce po výstavbě - geometrický plán</t>
  </si>
  <si>
    <t>1000199564</t>
  </si>
  <si>
    <t>013254000</t>
  </si>
  <si>
    <t>Dokumentace skutečného provedení stavby</t>
  </si>
  <si>
    <t>990642677</t>
  </si>
  <si>
    <t>VRN3</t>
  </si>
  <si>
    <t>Zařízení staveniště</t>
  </si>
  <si>
    <t>032103000</t>
  </si>
  <si>
    <t>Náklady na stavební buňky</t>
  </si>
  <si>
    <t>-1304115499</t>
  </si>
  <si>
    <t>032803000</t>
  </si>
  <si>
    <t>Ostatní vybavení staveniště - mobilní WC</t>
  </si>
  <si>
    <t>1384007924</t>
  </si>
  <si>
    <t>032903000</t>
  </si>
  <si>
    <t>Náklady na provoz a údržbu vybavení staveniště</t>
  </si>
  <si>
    <t>1520310985</t>
  </si>
  <si>
    <t>033103000</t>
  </si>
  <si>
    <t>Připojení energií</t>
  </si>
  <si>
    <t>-328576199</t>
  </si>
  <si>
    <t>033203000</t>
  </si>
  <si>
    <t>Energie pro zařízení staveniště</t>
  </si>
  <si>
    <t>358693478</t>
  </si>
  <si>
    <t>039103000</t>
  </si>
  <si>
    <t>Rozebrání, bourání a odvoz zařízení staveniště</t>
  </si>
  <si>
    <t>-1654379939</t>
  </si>
  <si>
    <t>VRN6</t>
  </si>
  <si>
    <t>Územní vlivy</t>
  </si>
  <si>
    <t>062002000</t>
  </si>
  <si>
    <t>Ztížené dopravní podmínky</t>
  </si>
  <si>
    <t>1852058766</t>
  </si>
  <si>
    <t>VRN7</t>
  </si>
  <si>
    <t>Provozní vlivy</t>
  </si>
  <si>
    <t>072103011</t>
  </si>
  <si>
    <t xml:space="preserve">Zajištění DIO komunikace, dopravní značení </t>
  </si>
  <si>
    <t>-1744410429</t>
  </si>
  <si>
    <t>075503000</t>
  </si>
  <si>
    <t>Ochranná pásma památková</t>
  </si>
  <si>
    <t>-913824008</t>
  </si>
  <si>
    <t>VRN9</t>
  </si>
  <si>
    <t>Ostatní náklady</t>
  </si>
  <si>
    <t>091003000</t>
  </si>
  <si>
    <t>Ostatní náklady bez rozlišení - vytyčení podzemních sítí před zahájením stavby</t>
  </si>
  <si>
    <t>-1591071739</t>
  </si>
  <si>
    <t>094104000</t>
  </si>
  <si>
    <t>Náklady na opatření BOZP</t>
  </si>
  <si>
    <t>-578563186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</si>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</sst>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3" TargetMode="External" /><Relationship Id="rId2" Type="http://schemas.openxmlformats.org/officeDocument/2006/relationships/hyperlink" Target="https://podminky.urs.cz/item/CS_URS_2023_02/113106132" TargetMode="External" /><Relationship Id="rId3" Type="http://schemas.openxmlformats.org/officeDocument/2006/relationships/hyperlink" Target="https://podminky.urs.cz/item/CS_URS_2023_02/113106151" TargetMode="External" /><Relationship Id="rId4" Type="http://schemas.openxmlformats.org/officeDocument/2006/relationships/hyperlink" Target="https://podminky.urs.cz/item/CS_URS_2023_02/113106292" TargetMode="External" /><Relationship Id="rId5" Type="http://schemas.openxmlformats.org/officeDocument/2006/relationships/hyperlink" Target="https://podminky.urs.cz/item/CS_URS_2023_02/113107023" TargetMode="External" /><Relationship Id="rId6" Type="http://schemas.openxmlformats.org/officeDocument/2006/relationships/hyperlink" Target="https://podminky.urs.cz/item/CS_URS_2023_02/113107211" TargetMode="External" /><Relationship Id="rId7" Type="http://schemas.openxmlformats.org/officeDocument/2006/relationships/hyperlink" Target="https://podminky.urs.cz/item/CS_URS_2023_02/113107223" TargetMode="External" /><Relationship Id="rId8" Type="http://schemas.openxmlformats.org/officeDocument/2006/relationships/hyperlink" Target="https://podminky.urs.cz/item/CS_URS_2023_02/113107231" TargetMode="External" /><Relationship Id="rId9" Type="http://schemas.openxmlformats.org/officeDocument/2006/relationships/hyperlink" Target="https://podminky.urs.cz/item/CS_URS_2023_02/113107241" TargetMode="External" /><Relationship Id="rId10" Type="http://schemas.openxmlformats.org/officeDocument/2006/relationships/hyperlink" Target="https://podminky.urs.cz/item/CS_URS_2023_02/113107330" TargetMode="External" /><Relationship Id="rId11" Type="http://schemas.openxmlformats.org/officeDocument/2006/relationships/hyperlink" Target="https://podminky.urs.cz/item/CS_URS_2023_02/113204111" TargetMode="External" /><Relationship Id="rId12" Type="http://schemas.openxmlformats.org/officeDocument/2006/relationships/hyperlink" Target="https://podminky.urs.cz/item/CS_URS_2023_02/121151113" TargetMode="External" /><Relationship Id="rId13" Type="http://schemas.openxmlformats.org/officeDocument/2006/relationships/hyperlink" Target="https://podminky.urs.cz/item/CS_URS_2023_02/122251104" TargetMode="External" /><Relationship Id="rId14" Type="http://schemas.openxmlformats.org/officeDocument/2006/relationships/hyperlink" Target="https://podminky.urs.cz/item/CS_URS_2023_02/132251101" TargetMode="External" /><Relationship Id="rId15" Type="http://schemas.openxmlformats.org/officeDocument/2006/relationships/hyperlink" Target="https://podminky.urs.cz/item/CS_URS_2023_02/139001101" TargetMode="External" /><Relationship Id="rId16" Type="http://schemas.openxmlformats.org/officeDocument/2006/relationships/hyperlink" Target="https://podminky.urs.cz/item/CS_URS_2023_02/162651111" TargetMode="External" /><Relationship Id="rId17" Type="http://schemas.openxmlformats.org/officeDocument/2006/relationships/hyperlink" Target="https://podminky.urs.cz/item/CS_URS_2023_02/162751113" TargetMode="External" /><Relationship Id="rId18" Type="http://schemas.openxmlformats.org/officeDocument/2006/relationships/hyperlink" Target="https://podminky.urs.cz/item/CS_URS_2023_02/171201231" TargetMode="External" /><Relationship Id="rId19" Type="http://schemas.openxmlformats.org/officeDocument/2006/relationships/hyperlink" Target="https://podminky.urs.cz/item/CS_URS_2023_02/181951112" TargetMode="External" /><Relationship Id="rId20" Type="http://schemas.openxmlformats.org/officeDocument/2006/relationships/hyperlink" Target="https://podminky.urs.cz/item/CS_URS_2023_02/122251104" TargetMode="External" /><Relationship Id="rId21" Type="http://schemas.openxmlformats.org/officeDocument/2006/relationships/hyperlink" Target="https://podminky.urs.cz/item/CS_URS_2023_02/162751113" TargetMode="External" /><Relationship Id="rId22" Type="http://schemas.openxmlformats.org/officeDocument/2006/relationships/hyperlink" Target="https://podminky.urs.cz/item/CS_URS_2023_02/171201231" TargetMode="External" /><Relationship Id="rId23" Type="http://schemas.openxmlformats.org/officeDocument/2006/relationships/hyperlink" Target="https://podminky.urs.cz/item/CS_URS_2023_02/711131101" TargetMode="External" /><Relationship Id="rId24" Type="http://schemas.openxmlformats.org/officeDocument/2006/relationships/hyperlink" Target="https://podminky.urs.cz/item/CS_URS_2023_02/998711101" TargetMode="External" /><Relationship Id="rId25" Type="http://schemas.openxmlformats.org/officeDocument/2006/relationships/hyperlink" Target="https://podminky.urs.cz/item/CS_URS_2023_02/564750011" TargetMode="External" /><Relationship Id="rId26" Type="http://schemas.openxmlformats.org/officeDocument/2006/relationships/hyperlink" Target="https://podminky.urs.cz/item/CS_URS_2023_02/564761111" TargetMode="External" /><Relationship Id="rId27" Type="http://schemas.openxmlformats.org/officeDocument/2006/relationships/hyperlink" Target="https://podminky.urs.cz/item/CS_URS_2023_02/211971110" TargetMode="External" /><Relationship Id="rId28" Type="http://schemas.openxmlformats.org/officeDocument/2006/relationships/hyperlink" Target="https://podminky.urs.cz/item/CS_URS_2023_02/212752101" TargetMode="External" /><Relationship Id="rId29" Type="http://schemas.openxmlformats.org/officeDocument/2006/relationships/hyperlink" Target="https://podminky.urs.cz/item/CS_URS_2023_02/274313611" TargetMode="External" /><Relationship Id="rId30" Type="http://schemas.openxmlformats.org/officeDocument/2006/relationships/hyperlink" Target="https://podminky.urs.cz/item/CS_URS_2023_02/274351121" TargetMode="External" /><Relationship Id="rId31" Type="http://schemas.openxmlformats.org/officeDocument/2006/relationships/hyperlink" Target="https://podminky.urs.cz/item/CS_URS_2023_02/274351122" TargetMode="External" /><Relationship Id="rId32" Type="http://schemas.openxmlformats.org/officeDocument/2006/relationships/hyperlink" Target="https://podminky.urs.cz/item/CS_URS_2023_02/339921132" TargetMode="External" /><Relationship Id="rId33" Type="http://schemas.openxmlformats.org/officeDocument/2006/relationships/hyperlink" Target="https://podminky.urs.cz/item/CS_URS_2023_02/348211222" TargetMode="External" /><Relationship Id="rId34" Type="http://schemas.openxmlformats.org/officeDocument/2006/relationships/hyperlink" Target="https://podminky.urs.cz/item/CS_URS_2023_02/348211911" TargetMode="External" /><Relationship Id="rId35" Type="http://schemas.openxmlformats.org/officeDocument/2006/relationships/hyperlink" Target="https://podminky.urs.cz/item/CS_URS_2023_02/348211912" TargetMode="External" /><Relationship Id="rId36" Type="http://schemas.openxmlformats.org/officeDocument/2006/relationships/hyperlink" Target="https://podminky.urs.cz/item/CS_URS_2023_02/348211922" TargetMode="External" /><Relationship Id="rId37" Type="http://schemas.openxmlformats.org/officeDocument/2006/relationships/hyperlink" Target="https://podminky.urs.cz/item/CS_URS_2023_02/564750111" TargetMode="External" /><Relationship Id="rId38" Type="http://schemas.openxmlformats.org/officeDocument/2006/relationships/hyperlink" Target="https://podminky.urs.cz/item/CS_URS_2023_02/564861111" TargetMode="External" /><Relationship Id="rId39" Type="http://schemas.openxmlformats.org/officeDocument/2006/relationships/hyperlink" Target="https://podminky.urs.cz/item/CS_URS_2023_02/566901132" TargetMode="External" /><Relationship Id="rId40" Type="http://schemas.openxmlformats.org/officeDocument/2006/relationships/hyperlink" Target="https://podminky.urs.cz/item/CS_URS_2023_02/566901143" TargetMode="External" /><Relationship Id="rId41" Type="http://schemas.openxmlformats.org/officeDocument/2006/relationships/hyperlink" Target="https://podminky.urs.cz/item/CS_URS_2023_02/591111111" TargetMode="External" /><Relationship Id="rId42" Type="http://schemas.openxmlformats.org/officeDocument/2006/relationships/hyperlink" Target="https://podminky.urs.cz/item/CS_URS_2023_02/591211111" TargetMode="External" /><Relationship Id="rId43" Type="http://schemas.openxmlformats.org/officeDocument/2006/relationships/hyperlink" Target="https://podminky.urs.cz/item/CS_URS_2023_02/591411111" TargetMode="External" /><Relationship Id="rId44" Type="http://schemas.openxmlformats.org/officeDocument/2006/relationships/hyperlink" Target="https://podminky.urs.cz/item/CS_URS_2023_02/596811220" TargetMode="External" /><Relationship Id="rId45" Type="http://schemas.openxmlformats.org/officeDocument/2006/relationships/hyperlink" Target="https://podminky.urs.cz/item/CS_URS_2023_02/597661111" TargetMode="External" /><Relationship Id="rId46" Type="http://schemas.openxmlformats.org/officeDocument/2006/relationships/hyperlink" Target="https://podminky.urs.cz/item/CS_URS_2023_02/628631221" TargetMode="External" /><Relationship Id="rId47" Type="http://schemas.openxmlformats.org/officeDocument/2006/relationships/hyperlink" Target="https://podminky.urs.cz/item/CS_URS_2023_02/894411311" TargetMode="External" /><Relationship Id="rId48" Type="http://schemas.openxmlformats.org/officeDocument/2006/relationships/hyperlink" Target="https://podminky.urs.cz/item/CS_URS_2023_02/894811141" TargetMode="External" /><Relationship Id="rId49" Type="http://schemas.openxmlformats.org/officeDocument/2006/relationships/hyperlink" Target="https://podminky.urs.cz/item/CS_URS_2023_02/899103112" TargetMode="External" /><Relationship Id="rId50" Type="http://schemas.openxmlformats.org/officeDocument/2006/relationships/hyperlink" Target="https://podminky.urs.cz/item/CS_URS_2023_02/912111112" TargetMode="External" /><Relationship Id="rId51" Type="http://schemas.openxmlformats.org/officeDocument/2006/relationships/hyperlink" Target="https://podminky.urs.cz/item/CS_URS_2023_02/914111111" TargetMode="External" /><Relationship Id="rId52" Type="http://schemas.openxmlformats.org/officeDocument/2006/relationships/hyperlink" Target="https://podminky.urs.cz/item/CS_URS_2023_02/914511111" TargetMode="External" /><Relationship Id="rId53" Type="http://schemas.openxmlformats.org/officeDocument/2006/relationships/hyperlink" Target="https://podminky.urs.cz/item/CS_URS_2023_02/914531111" TargetMode="External" /><Relationship Id="rId54" Type="http://schemas.openxmlformats.org/officeDocument/2006/relationships/hyperlink" Target="https://podminky.urs.cz/item/CS_URS_2023_02/914531112" TargetMode="External" /><Relationship Id="rId55" Type="http://schemas.openxmlformats.org/officeDocument/2006/relationships/hyperlink" Target="https://podminky.urs.cz/item/CS_URS_2023_02/915231111" TargetMode="External" /><Relationship Id="rId56" Type="http://schemas.openxmlformats.org/officeDocument/2006/relationships/hyperlink" Target="https://podminky.urs.cz/item/CS_URS_2023_02/915621111" TargetMode="External" /><Relationship Id="rId57" Type="http://schemas.openxmlformats.org/officeDocument/2006/relationships/hyperlink" Target="https://podminky.urs.cz/item/CS_URS_2023_02/916111122" TargetMode="External" /><Relationship Id="rId58" Type="http://schemas.openxmlformats.org/officeDocument/2006/relationships/hyperlink" Target="https://podminky.urs.cz/item/CS_URS_2023_02/916241113" TargetMode="External" /><Relationship Id="rId59" Type="http://schemas.openxmlformats.org/officeDocument/2006/relationships/hyperlink" Target="https://podminky.urs.cz/item/CS_URS_2023_02/916241213" TargetMode="External" /><Relationship Id="rId60" Type="http://schemas.openxmlformats.org/officeDocument/2006/relationships/hyperlink" Target="https://podminky.urs.cz/item/CS_URS_2023_02/961044111" TargetMode="External" /><Relationship Id="rId61" Type="http://schemas.openxmlformats.org/officeDocument/2006/relationships/hyperlink" Target="https://podminky.urs.cz/item/CS_URS_2023_02/962032240" TargetMode="External" /><Relationship Id="rId62" Type="http://schemas.openxmlformats.org/officeDocument/2006/relationships/hyperlink" Target="https://podminky.urs.cz/item/CS_URS_2023_02/962042320" TargetMode="External" /><Relationship Id="rId63" Type="http://schemas.openxmlformats.org/officeDocument/2006/relationships/hyperlink" Target="https://podminky.urs.cz/item/CS_URS_2023_02/963042819" TargetMode="External" /><Relationship Id="rId64" Type="http://schemas.openxmlformats.org/officeDocument/2006/relationships/hyperlink" Target="https://podminky.urs.cz/item/CS_URS_2023_02/966006132" TargetMode="External" /><Relationship Id="rId65" Type="http://schemas.openxmlformats.org/officeDocument/2006/relationships/hyperlink" Target="https://podminky.urs.cz/item/CS_URS_2023_02/966006211" TargetMode="External" /><Relationship Id="rId66" Type="http://schemas.openxmlformats.org/officeDocument/2006/relationships/hyperlink" Target="https://podminky.urs.cz/item/CS_URS_2023_02/966008212" TargetMode="External" /><Relationship Id="rId67" Type="http://schemas.openxmlformats.org/officeDocument/2006/relationships/hyperlink" Target="https://podminky.urs.cz/item/CS_URS_2023_02/966071711" TargetMode="External" /><Relationship Id="rId68" Type="http://schemas.openxmlformats.org/officeDocument/2006/relationships/hyperlink" Target="https://podminky.urs.cz/item/CS_URS_2023_02/966071821" TargetMode="External" /><Relationship Id="rId69" Type="http://schemas.openxmlformats.org/officeDocument/2006/relationships/hyperlink" Target="https://podminky.urs.cz/item/CS_URS_2023_02/966073810" TargetMode="External" /><Relationship Id="rId70" Type="http://schemas.openxmlformats.org/officeDocument/2006/relationships/hyperlink" Target="https://podminky.urs.cz/item/CS_URS_2023_02/966073811" TargetMode="External" /><Relationship Id="rId71" Type="http://schemas.openxmlformats.org/officeDocument/2006/relationships/hyperlink" Target="https://podminky.urs.cz/item/CS_URS_2023_02/979071011" TargetMode="External" /><Relationship Id="rId72" Type="http://schemas.openxmlformats.org/officeDocument/2006/relationships/hyperlink" Target="https://podminky.urs.cz/item/CS_URS_2023_02/997013871" TargetMode="External" /><Relationship Id="rId73" Type="http://schemas.openxmlformats.org/officeDocument/2006/relationships/hyperlink" Target="https://podminky.urs.cz/item/CS_URS_2023_02/997221551" TargetMode="External" /><Relationship Id="rId74" Type="http://schemas.openxmlformats.org/officeDocument/2006/relationships/hyperlink" Target="https://podminky.urs.cz/item/CS_URS_2023_02/997221559" TargetMode="External" /><Relationship Id="rId75" Type="http://schemas.openxmlformats.org/officeDocument/2006/relationships/hyperlink" Target="https://podminky.urs.cz/item/CS_URS_2023_02/997221561" TargetMode="External" /><Relationship Id="rId76" Type="http://schemas.openxmlformats.org/officeDocument/2006/relationships/hyperlink" Target="https://podminky.urs.cz/item/CS_URS_2023_02/997221569" TargetMode="External" /><Relationship Id="rId77" Type="http://schemas.openxmlformats.org/officeDocument/2006/relationships/hyperlink" Target="https://podminky.urs.cz/item/CS_URS_2023_02/997221612" TargetMode="External" /><Relationship Id="rId78" Type="http://schemas.openxmlformats.org/officeDocument/2006/relationships/hyperlink" Target="https://podminky.urs.cz/item/CS_URS_2023_02/997221861" TargetMode="External" /><Relationship Id="rId79" Type="http://schemas.openxmlformats.org/officeDocument/2006/relationships/hyperlink" Target="https://podminky.urs.cz/item/CS_URS_2023_02/997221873" TargetMode="External" /><Relationship Id="rId80" Type="http://schemas.openxmlformats.org/officeDocument/2006/relationships/hyperlink" Target="https://podminky.urs.cz/item/CS_URS_2023_02/997221875" TargetMode="External" /><Relationship Id="rId81" Type="http://schemas.openxmlformats.org/officeDocument/2006/relationships/hyperlink" Target="https://podminky.urs.cz/item/CS_URS_2023_02/998223011" TargetMode="External" /><Relationship Id="rId82" Type="http://schemas.openxmlformats.org/officeDocument/2006/relationships/hyperlink" Target="https://podminky.urs.cz/item/CS_URS_2023_02/767161813" TargetMode="External" /><Relationship Id="rId8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3" TargetMode="External" /><Relationship Id="rId2" Type="http://schemas.openxmlformats.org/officeDocument/2006/relationships/hyperlink" Target="https://podminky.urs.cz/item/CS_URS_2023_02/162751113" TargetMode="External" /><Relationship Id="rId3" Type="http://schemas.openxmlformats.org/officeDocument/2006/relationships/hyperlink" Target="https://podminky.urs.cz/item/CS_URS_2023_02/171201231" TargetMode="External" /><Relationship Id="rId4" Type="http://schemas.openxmlformats.org/officeDocument/2006/relationships/hyperlink" Target="https://podminky.urs.cz/item/CS_URS_2023_02/174151101" TargetMode="External" /><Relationship Id="rId5" Type="http://schemas.openxmlformats.org/officeDocument/2006/relationships/hyperlink" Target="https://podminky.urs.cz/item/CS_URS_2023_02/451573111" TargetMode="External" /><Relationship Id="rId6" Type="http://schemas.openxmlformats.org/officeDocument/2006/relationships/hyperlink" Target="https://podminky.urs.cz/item/CS_URS_2023_02/452321131" TargetMode="External" /><Relationship Id="rId7" Type="http://schemas.openxmlformats.org/officeDocument/2006/relationships/hyperlink" Target="https://podminky.urs.cz/item/CS_URS_2023_02/452351101" TargetMode="External" /><Relationship Id="rId8" Type="http://schemas.openxmlformats.org/officeDocument/2006/relationships/hyperlink" Target="https://podminky.urs.cz/item/CS_URS_2023_02/452368211" TargetMode="External" /><Relationship Id="rId9" Type="http://schemas.openxmlformats.org/officeDocument/2006/relationships/hyperlink" Target="https://podminky.urs.cz/item/CS_URS_2023_02/894201212" TargetMode="External" /><Relationship Id="rId10" Type="http://schemas.openxmlformats.org/officeDocument/2006/relationships/hyperlink" Target="https://podminky.urs.cz/item/CS_URS_2023_02/99827130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2" TargetMode="External" /><Relationship Id="rId2" Type="http://schemas.openxmlformats.org/officeDocument/2006/relationships/hyperlink" Target="https://podminky.urs.cz/item/CS_URS_2023_02/132251103" TargetMode="External" /><Relationship Id="rId3" Type="http://schemas.openxmlformats.org/officeDocument/2006/relationships/hyperlink" Target="https://podminky.urs.cz/item/CS_URS_2023_02/132254103" TargetMode="External" /><Relationship Id="rId4" Type="http://schemas.openxmlformats.org/officeDocument/2006/relationships/hyperlink" Target="https://podminky.urs.cz/item/CS_URS_2023_02/132254203" TargetMode="External" /><Relationship Id="rId5" Type="http://schemas.openxmlformats.org/officeDocument/2006/relationships/hyperlink" Target="https://podminky.urs.cz/item/CS_URS_2023_02/139001101" TargetMode="External" /><Relationship Id="rId6" Type="http://schemas.openxmlformats.org/officeDocument/2006/relationships/hyperlink" Target="https://podminky.urs.cz/item/CS_URS_2023_02/151101101" TargetMode="External" /><Relationship Id="rId7" Type="http://schemas.openxmlformats.org/officeDocument/2006/relationships/hyperlink" Target="https://podminky.urs.cz/item/CS_URS_2023_02/151101102" TargetMode="External" /><Relationship Id="rId8" Type="http://schemas.openxmlformats.org/officeDocument/2006/relationships/hyperlink" Target="https://podminky.urs.cz/item/CS_URS_2023_02/151101111" TargetMode="External" /><Relationship Id="rId9" Type="http://schemas.openxmlformats.org/officeDocument/2006/relationships/hyperlink" Target="https://podminky.urs.cz/item/CS_URS_2023_02/151101112" TargetMode="External" /><Relationship Id="rId10" Type="http://schemas.openxmlformats.org/officeDocument/2006/relationships/hyperlink" Target="https://podminky.urs.cz/item/CS_URS_2023_02/162251102" TargetMode="External" /><Relationship Id="rId11" Type="http://schemas.openxmlformats.org/officeDocument/2006/relationships/hyperlink" Target="https://podminky.urs.cz/item/CS_URS_2023_02/162751113" TargetMode="External" /><Relationship Id="rId12" Type="http://schemas.openxmlformats.org/officeDocument/2006/relationships/hyperlink" Target="https://podminky.urs.cz/item/CS_URS_2023_02/167151101" TargetMode="External" /><Relationship Id="rId13" Type="http://schemas.openxmlformats.org/officeDocument/2006/relationships/hyperlink" Target="https://podminky.urs.cz/item/CS_URS_2023_02/171201231" TargetMode="External" /><Relationship Id="rId14" Type="http://schemas.openxmlformats.org/officeDocument/2006/relationships/hyperlink" Target="https://podminky.urs.cz/item/CS_URS_2023_02/174151101" TargetMode="External" /><Relationship Id="rId15" Type="http://schemas.openxmlformats.org/officeDocument/2006/relationships/hyperlink" Target="https://podminky.urs.cz/item/CS_URS_2023_02/174152101" TargetMode="External" /><Relationship Id="rId16" Type="http://schemas.openxmlformats.org/officeDocument/2006/relationships/hyperlink" Target="https://podminky.urs.cz/item/CS_URS_2023_02/175151101" TargetMode="External" /><Relationship Id="rId17" Type="http://schemas.openxmlformats.org/officeDocument/2006/relationships/hyperlink" Target="https://podminky.urs.cz/item/CS_URS_2023_02/175151201" TargetMode="External" /><Relationship Id="rId18" Type="http://schemas.openxmlformats.org/officeDocument/2006/relationships/hyperlink" Target="https://podminky.urs.cz/item/CS_URS_2023_02/213141113" TargetMode="External" /><Relationship Id="rId19" Type="http://schemas.openxmlformats.org/officeDocument/2006/relationships/hyperlink" Target="https://podminky.urs.cz/item/CS_URS_2023_02/451573111" TargetMode="External" /><Relationship Id="rId20" Type="http://schemas.openxmlformats.org/officeDocument/2006/relationships/hyperlink" Target="https://podminky.urs.cz/item/CS_URS_2023_02/452311131" TargetMode="External" /><Relationship Id="rId21" Type="http://schemas.openxmlformats.org/officeDocument/2006/relationships/hyperlink" Target="https://podminky.urs.cz/item/CS_URS_2023_02/452321151" TargetMode="External" /><Relationship Id="rId22" Type="http://schemas.openxmlformats.org/officeDocument/2006/relationships/hyperlink" Target="https://podminky.urs.cz/item/CS_URS_2023_02/452351101" TargetMode="External" /><Relationship Id="rId23" Type="http://schemas.openxmlformats.org/officeDocument/2006/relationships/hyperlink" Target="https://podminky.urs.cz/item/CS_URS_2023_02/452368211" TargetMode="External" /><Relationship Id="rId24" Type="http://schemas.openxmlformats.org/officeDocument/2006/relationships/hyperlink" Target="https://podminky.urs.cz/item/CS_URS_2023_02/871350410" TargetMode="External" /><Relationship Id="rId25" Type="http://schemas.openxmlformats.org/officeDocument/2006/relationships/hyperlink" Target="https://podminky.urs.cz/item/CS_URS_2023_02/871360410" TargetMode="External" /><Relationship Id="rId26" Type="http://schemas.openxmlformats.org/officeDocument/2006/relationships/hyperlink" Target="https://podminky.urs.cz/item/CS_URS_2023_02/877310410" TargetMode="External" /><Relationship Id="rId27" Type="http://schemas.openxmlformats.org/officeDocument/2006/relationships/hyperlink" Target="https://podminky.urs.cz/item/CS_URS_2023_02/877310420" TargetMode="External" /><Relationship Id="rId28" Type="http://schemas.openxmlformats.org/officeDocument/2006/relationships/hyperlink" Target="https://podminky.urs.cz/item/CS_URS_2023_02/877350420" TargetMode="External" /><Relationship Id="rId29" Type="http://schemas.openxmlformats.org/officeDocument/2006/relationships/hyperlink" Target="https://podminky.urs.cz/item/CS_URS_2023_02/877360420" TargetMode="External" /><Relationship Id="rId30" Type="http://schemas.openxmlformats.org/officeDocument/2006/relationships/hyperlink" Target="https://podminky.urs.cz/item/CS_URS_2023_02/892351111" TargetMode="External" /><Relationship Id="rId31" Type="http://schemas.openxmlformats.org/officeDocument/2006/relationships/hyperlink" Target="https://podminky.urs.cz/item/CS_URS_2023_02/892372111" TargetMode="External" /><Relationship Id="rId32" Type="http://schemas.openxmlformats.org/officeDocument/2006/relationships/hyperlink" Target="https://podminky.urs.cz/item/CS_URS_2023_02/892381111" TargetMode="External" /><Relationship Id="rId33" Type="http://schemas.openxmlformats.org/officeDocument/2006/relationships/hyperlink" Target="https://podminky.urs.cz/item/CS_URS_2023_02/894411311" TargetMode="External" /><Relationship Id="rId34" Type="http://schemas.openxmlformats.org/officeDocument/2006/relationships/hyperlink" Target="https://podminky.urs.cz/item/CS_URS_2023_02/894412411" TargetMode="External" /><Relationship Id="rId35" Type="http://schemas.openxmlformats.org/officeDocument/2006/relationships/hyperlink" Target="https://podminky.urs.cz/item/CS_URS_2023_02/894414111" TargetMode="External" /><Relationship Id="rId36" Type="http://schemas.openxmlformats.org/officeDocument/2006/relationships/hyperlink" Target="https://podminky.urs.cz/item/CS_URS_2023_02/894414211" TargetMode="External" /><Relationship Id="rId37" Type="http://schemas.openxmlformats.org/officeDocument/2006/relationships/hyperlink" Target="https://podminky.urs.cz/item/CS_URS_2023_02/897172124" TargetMode="External" /><Relationship Id="rId38" Type="http://schemas.openxmlformats.org/officeDocument/2006/relationships/hyperlink" Target="https://podminky.urs.cz/item/CS_URS_2023_02/899102211" TargetMode="External" /><Relationship Id="rId39" Type="http://schemas.openxmlformats.org/officeDocument/2006/relationships/hyperlink" Target="https://podminky.urs.cz/item/CS_URS_2023_02/899103112" TargetMode="External" /><Relationship Id="rId40" Type="http://schemas.openxmlformats.org/officeDocument/2006/relationships/hyperlink" Target="https://podminky.urs.cz/item/CS_URS_2023_02/899104112" TargetMode="External" /><Relationship Id="rId41" Type="http://schemas.openxmlformats.org/officeDocument/2006/relationships/hyperlink" Target="https://podminky.urs.cz/item/CS_URS_2023_02/935932415" TargetMode="External" /><Relationship Id="rId42" Type="http://schemas.openxmlformats.org/officeDocument/2006/relationships/hyperlink" Target="https://podminky.urs.cz/item/CS_URS_2023_02/935932614" TargetMode="External" /><Relationship Id="rId43" Type="http://schemas.openxmlformats.org/officeDocument/2006/relationships/hyperlink" Target="https://podminky.urs.cz/item/CS_URS_2023_02/998274101" TargetMode="External" /><Relationship Id="rId44" Type="http://schemas.openxmlformats.org/officeDocument/2006/relationships/hyperlink" Target="https://podminky.urs.cz/item/CS_URS_2023_02/998276101" TargetMode="External" /><Relationship Id="rId45" Type="http://schemas.openxmlformats.org/officeDocument/2006/relationships/hyperlink" Target="https://podminky.urs.cz/item/CS_URS_2023_02/711461201" TargetMode="External" /><Relationship Id="rId46" Type="http://schemas.openxmlformats.org/officeDocument/2006/relationships/hyperlink" Target="https://podminky.urs.cz/item/CS_URS_2023_02/711462201" TargetMode="External" /><Relationship Id="rId47" Type="http://schemas.openxmlformats.org/officeDocument/2006/relationships/hyperlink" Target="https://podminky.urs.cz/item/CS_URS_2023_02/998711101" TargetMode="External" /><Relationship Id="rId48" Type="http://schemas.openxmlformats.org/officeDocument/2006/relationships/hyperlink" Target="https://podminky.urs.cz/item/CS_URS_2023_02/721241103" TargetMode="External" /><Relationship Id="rId49" Type="http://schemas.openxmlformats.org/officeDocument/2006/relationships/hyperlink" Target="https://podminky.urs.cz/item/CS_URS_2023_02/998721101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51101" TargetMode="External" /><Relationship Id="rId2" Type="http://schemas.openxmlformats.org/officeDocument/2006/relationships/hyperlink" Target="https://podminky.urs.cz/item/CS_URS_2023_02/133251101" TargetMode="External" /><Relationship Id="rId3" Type="http://schemas.openxmlformats.org/officeDocument/2006/relationships/hyperlink" Target="https://podminky.urs.cz/item/CS_URS_2023_02/139001101" TargetMode="External" /><Relationship Id="rId4" Type="http://schemas.openxmlformats.org/officeDocument/2006/relationships/hyperlink" Target="https://podminky.urs.cz/item/CS_URS_2023_02/162251102" TargetMode="External" /><Relationship Id="rId5" Type="http://schemas.openxmlformats.org/officeDocument/2006/relationships/hyperlink" Target="https://podminky.urs.cz/item/CS_URS_2023_02/162751113" TargetMode="External" /><Relationship Id="rId6" Type="http://schemas.openxmlformats.org/officeDocument/2006/relationships/hyperlink" Target="https://podminky.urs.cz/item/CS_URS_2023_02/167151101" TargetMode="External" /><Relationship Id="rId7" Type="http://schemas.openxmlformats.org/officeDocument/2006/relationships/hyperlink" Target="https://podminky.urs.cz/item/CS_URS_2023_02/171201231" TargetMode="External" /><Relationship Id="rId8" Type="http://schemas.openxmlformats.org/officeDocument/2006/relationships/hyperlink" Target="https://podminky.urs.cz/item/CS_URS_2023_02/1741111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997013501" TargetMode="External" /><Relationship Id="rId11" Type="http://schemas.openxmlformats.org/officeDocument/2006/relationships/hyperlink" Target="https://podminky.urs.cz/item/CS_URS_2023_02/997013511" TargetMode="External" /><Relationship Id="rId12" Type="http://schemas.openxmlformats.org/officeDocument/2006/relationships/hyperlink" Target="https://podminky.urs.cz/item/CS_URS_2023_02/997013871" TargetMode="External" /><Relationship Id="rId13" Type="http://schemas.openxmlformats.org/officeDocument/2006/relationships/hyperlink" Target="https://podminky.urs.cz/item/CS_URS_2023_02/998741101" TargetMode="External" /><Relationship Id="rId14" Type="http://schemas.openxmlformats.org/officeDocument/2006/relationships/hyperlink" Target="https://podminky.urs.cz/item/CS_URS_2023_02/210100001" TargetMode="External" /><Relationship Id="rId15" Type="http://schemas.openxmlformats.org/officeDocument/2006/relationships/hyperlink" Target="https://podminky.urs.cz/item/CS_URS_2023_02/210100014" TargetMode="External" /><Relationship Id="rId16" Type="http://schemas.openxmlformats.org/officeDocument/2006/relationships/hyperlink" Target="https://podminky.urs.cz/item/CS_URS_2023_02/210204011" TargetMode="External" /><Relationship Id="rId17" Type="http://schemas.openxmlformats.org/officeDocument/2006/relationships/hyperlink" Target="https://podminky.urs.cz/item/CS_URS_2023_02/210204100" TargetMode="External" /><Relationship Id="rId18" Type="http://schemas.openxmlformats.org/officeDocument/2006/relationships/hyperlink" Target="https://podminky.urs.cz/item/CS_URS_2023_02/210204201" TargetMode="External" /><Relationship Id="rId19" Type="http://schemas.openxmlformats.org/officeDocument/2006/relationships/hyperlink" Target="https://podminky.urs.cz/item/CS_URS_2023_02/210220022" TargetMode="External" /><Relationship Id="rId20" Type="http://schemas.openxmlformats.org/officeDocument/2006/relationships/hyperlink" Target="https://podminky.urs.cz/item/CS_URS_2023_02/210220301" TargetMode="External" /><Relationship Id="rId21" Type="http://schemas.openxmlformats.org/officeDocument/2006/relationships/hyperlink" Target="https://podminky.urs.cz/item/CS_URS_2023_02/210812011" TargetMode="External" /><Relationship Id="rId22" Type="http://schemas.openxmlformats.org/officeDocument/2006/relationships/hyperlink" Target="https://podminky.urs.cz/item/CS_URS_2023_02/210812033" TargetMode="External" /><Relationship Id="rId23" Type="http://schemas.openxmlformats.org/officeDocument/2006/relationships/hyperlink" Target="https://podminky.urs.cz/item/CS_URS_2023_02/460010024" TargetMode="External" /><Relationship Id="rId24" Type="http://schemas.openxmlformats.org/officeDocument/2006/relationships/hyperlink" Target="https://podminky.urs.cz/item/CS_URS_2023_02/460641112" TargetMode="External" /><Relationship Id="rId25" Type="http://schemas.openxmlformats.org/officeDocument/2006/relationships/hyperlink" Target="https://podminky.urs.cz/item/CS_URS_2023_02/460661112" TargetMode="External" /><Relationship Id="rId26" Type="http://schemas.openxmlformats.org/officeDocument/2006/relationships/hyperlink" Target="https://podminky.urs.cz/item/CS_URS_2023_02/460661311" TargetMode="External" /><Relationship Id="rId27" Type="http://schemas.openxmlformats.org/officeDocument/2006/relationships/hyperlink" Target="https://podminky.urs.cz/item/CS_URS_2023_02/460671112" TargetMode="External" /><Relationship Id="rId28" Type="http://schemas.openxmlformats.org/officeDocument/2006/relationships/hyperlink" Target="https://podminky.urs.cz/item/CS_URS_2023_02/460671113" TargetMode="External" /><Relationship Id="rId29" Type="http://schemas.openxmlformats.org/officeDocument/2006/relationships/hyperlink" Target="https://podminky.urs.cz/item/CS_URS_2023_02/460791212" TargetMode="External" /><Relationship Id="rId30" Type="http://schemas.openxmlformats.org/officeDocument/2006/relationships/hyperlink" Target="https://podminky.urs.cz/item/CS_URS_2023_02/468051121" TargetMode="External" /><Relationship Id="rId3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51101" TargetMode="External" /><Relationship Id="rId2" Type="http://schemas.openxmlformats.org/officeDocument/2006/relationships/hyperlink" Target="https://podminky.urs.cz/item/CS_URS_2023_02/139001101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62751113" TargetMode="External" /><Relationship Id="rId5" Type="http://schemas.openxmlformats.org/officeDocument/2006/relationships/hyperlink" Target="https://podminky.urs.cz/item/CS_URS_2023_02/167151101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7411110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210801311" TargetMode="External" /><Relationship Id="rId10" Type="http://schemas.openxmlformats.org/officeDocument/2006/relationships/hyperlink" Target="https://podminky.urs.cz/item/CS_URS_2023_02/460010024" TargetMode="External" /><Relationship Id="rId11" Type="http://schemas.openxmlformats.org/officeDocument/2006/relationships/hyperlink" Target="https://podminky.urs.cz/item/CS_URS_2023_02/460641112" TargetMode="External" /><Relationship Id="rId12" Type="http://schemas.openxmlformats.org/officeDocument/2006/relationships/hyperlink" Target="https://podminky.urs.cz/item/CS_URS_2023_02/460661112" TargetMode="External" /><Relationship Id="rId13" Type="http://schemas.openxmlformats.org/officeDocument/2006/relationships/hyperlink" Target="https://podminky.urs.cz/item/CS_URS_2023_02/460661311" TargetMode="External" /><Relationship Id="rId14" Type="http://schemas.openxmlformats.org/officeDocument/2006/relationships/hyperlink" Target="https://podminky.urs.cz/item/CS_URS_2023_02/460671112" TargetMode="External" /><Relationship Id="rId15" Type="http://schemas.openxmlformats.org/officeDocument/2006/relationships/hyperlink" Target="https://podminky.urs.cz/item/CS_URS_2023_02/460791212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51102" TargetMode="External" /><Relationship Id="rId2" Type="http://schemas.openxmlformats.org/officeDocument/2006/relationships/hyperlink" Target="https://podminky.urs.cz/item/CS_URS_2023_02/133251101" TargetMode="External" /><Relationship Id="rId3" Type="http://schemas.openxmlformats.org/officeDocument/2006/relationships/hyperlink" Target="https://podminky.urs.cz/item/CS_URS_2023_02/162751113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271532212" TargetMode="External" /><Relationship Id="rId6" Type="http://schemas.openxmlformats.org/officeDocument/2006/relationships/hyperlink" Target="https://podminky.urs.cz/item/CS_URS_2023_02/274313611" TargetMode="External" /><Relationship Id="rId7" Type="http://schemas.openxmlformats.org/officeDocument/2006/relationships/hyperlink" Target="https://podminky.urs.cz/item/CS_URS_2023_02/279113134" TargetMode="External" /><Relationship Id="rId8" Type="http://schemas.openxmlformats.org/officeDocument/2006/relationships/hyperlink" Target="https://podminky.urs.cz/item/CS_URS_2023_02/279361821" TargetMode="External" /><Relationship Id="rId9" Type="http://schemas.openxmlformats.org/officeDocument/2006/relationships/hyperlink" Target="https://podminky.urs.cz/item/CS_URS_2023_02/331231115" TargetMode="External" /><Relationship Id="rId10" Type="http://schemas.openxmlformats.org/officeDocument/2006/relationships/hyperlink" Target="https://podminky.urs.cz/item/CS_URS_2023_02/331273013" TargetMode="External" /><Relationship Id="rId11" Type="http://schemas.openxmlformats.org/officeDocument/2006/relationships/hyperlink" Target="https://podminky.urs.cz/item/CS_URS_2023_02/331361821" TargetMode="External" /><Relationship Id="rId12" Type="http://schemas.openxmlformats.org/officeDocument/2006/relationships/hyperlink" Target="https://podminky.urs.cz/item/CS_URS_2023_02/342241162" TargetMode="External" /><Relationship Id="rId13" Type="http://schemas.openxmlformats.org/officeDocument/2006/relationships/hyperlink" Target="https://podminky.urs.cz/item/CS_URS_2023_02/348171120" TargetMode="External" /><Relationship Id="rId14" Type="http://schemas.openxmlformats.org/officeDocument/2006/relationships/hyperlink" Target="https://podminky.urs.cz/item/CS_URS_2023_02/348172214" TargetMode="External" /><Relationship Id="rId15" Type="http://schemas.openxmlformats.org/officeDocument/2006/relationships/hyperlink" Target="https://podminky.urs.cz/item/CS_URS_2023_02/417321414" TargetMode="External" /><Relationship Id="rId16" Type="http://schemas.openxmlformats.org/officeDocument/2006/relationships/hyperlink" Target="https://podminky.urs.cz/item/CS_URS_2023_02/417351115" TargetMode="External" /><Relationship Id="rId17" Type="http://schemas.openxmlformats.org/officeDocument/2006/relationships/hyperlink" Target="https://podminky.urs.cz/item/CS_URS_2023_02/417351116" TargetMode="External" /><Relationship Id="rId18" Type="http://schemas.openxmlformats.org/officeDocument/2006/relationships/hyperlink" Target="https://podminky.urs.cz/item/CS_URS_2023_02/417361821" TargetMode="External" /><Relationship Id="rId19" Type="http://schemas.openxmlformats.org/officeDocument/2006/relationships/hyperlink" Target="https://podminky.urs.cz/item/CS_URS_2023_02/622131101" TargetMode="External" /><Relationship Id="rId20" Type="http://schemas.openxmlformats.org/officeDocument/2006/relationships/hyperlink" Target="https://podminky.urs.cz/item/CS_URS_2023_02/622131102" TargetMode="External" /><Relationship Id="rId21" Type="http://schemas.openxmlformats.org/officeDocument/2006/relationships/hyperlink" Target="https://podminky.urs.cz/item/CS_URS_2023_02/622135011" TargetMode="External" /><Relationship Id="rId22" Type="http://schemas.openxmlformats.org/officeDocument/2006/relationships/hyperlink" Target="https://podminky.urs.cz/item/CS_URS_2023_02/622142001" TargetMode="External" /><Relationship Id="rId23" Type="http://schemas.openxmlformats.org/officeDocument/2006/relationships/hyperlink" Target="https://podminky.urs.cz/item/CS_URS_2023_02/622321121" TargetMode="External" /><Relationship Id="rId24" Type="http://schemas.openxmlformats.org/officeDocument/2006/relationships/hyperlink" Target="https://podminky.urs.cz/item/CS_URS_2023_02/623131101" TargetMode="External" /><Relationship Id="rId25" Type="http://schemas.openxmlformats.org/officeDocument/2006/relationships/hyperlink" Target="https://podminky.urs.cz/item/CS_URS_2023_02/623131102" TargetMode="External" /><Relationship Id="rId26" Type="http://schemas.openxmlformats.org/officeDocument/2006/relationships/hyperlink" Target="https://podminky.urs.cz/item/CS_URS_2023_02/623142001" TargetMode="External" /><Relationship Id="rId27" Type="http://schemas.openxmlformats.org/officeDocument/2006/relationships/hyperlink" Target="https://podminky.urs.cz/item/CS_URS_2023_02/623321121" TargetMode="External" /><Relationship Id="rId28" Type="http://schemas.openxmlformats.org/officeDocument/2006/relationships/hyperlink" Target="https://podminky.urs.cz/item/CS_URS_2023_02/998232110" TargetMode="External" /><Relationship Id="rId29" Type="http://schemas.openxmlformats.org/officeDocument/2006/relationships/hyperlink" Target="https://podminky.urs.cz/item/CS_URS_2023_02/711111001" TargetMode="External" /><Relationship Id="rId30" Type="http://schemas.openxmlformats.org/officeDocument/2006/relationships/hyperlink" Target="https://podminky.urs.cz/item/CS_URS_2023_02/711141559" TargetMode="External" /><Relationship Id="rId31" Type="http://schemas.openxmlformats.org/officeDocument/2006/relationships/hyperlink" Target="https://podminky.urs.cz/item/CS_URS_2023_02/711161273" TargetMode="External" /><Relationship Id="rId32" Type="http://schemas.openxmlformats.org/officeDocument/2006/relationships/hyperlink" Target="https://podminky.urs.cz/item/CS_URS_2023_02/711491176" TargetMode="External" /><Relationship Id="rId33" Type="http://schemas.openxmlformats.org/officeDocument/2006/relationships/hyperlink" Target="https://podminky.urs.cz/item/CS_URS_2023_02/998711101" TargetMode="External" /><Relationship Id="rId34" Type="http://schemas.openxmlformats.org/officeDocument/2006/relationships/hyperlink" Target="https://podminky.urs.cz/item/CS_URS_2023_02/783823137" TargetMode="External" /><Relationship Id="rId35" Type="http://schemas.openxmlformats.org/officeDocument/2006/relationships/hyperlink" Target="https://podminky.urs.cz/item/CS_URS_2023_02/783827127" TargetMode="External" /><Relationship Id="rId3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2101101" TargetMode="External" /><Relationship Id="rId3" Type="http://schemas.openxmlformats.org/officeDocument/2006/relationships/hyperlink" Target="https://podminky.urs.cz/item/CS_URS_2023_02/112101121" TargetMode="External" /><Relationship Id="rId4" Type="http://schemas.openxmlformats.org/officeDocument/2006/relationships/hyperlink" Target="https://podminky.urs.cz/item/CS_URS_2023_02/112251101" TargetMode="External" /><Relationship Id="rId5" Type="http://schemas.openxmlformats.org/officeDocument/2006/relationships/hyperlink" Target="https://podminky.urs.cz/item/CS_URS_2023_02/162201401" TargetMode="External" /><Relationship Id="rId6" Type="http://schemas.openxmlformats.org/officeDocument/2006/relationships/hyperlink" Target="https://podminky.urs.cz/item/CS_URS_2023_02/162201405" TargetMode="External" /><Relationship Id="rId7" Type="http://schemas.openxmlformats.org/officeDocument/2006/relationships/hyperlink" Target="https://podminky.urs.cz/item/CS_URS_2023_02/162201411" TargetMode="External" /><Relationship Id="rId8" Type="http://schemas.openxmlformats.org/officeDocument/2006/relationships/hyperlink" Target="https://podminky.urs.cz/item/CS_URS_2023_02/162201415" TargetMode="External" /><Relationship Id="rId9" Type="http://schemas.openxmlformats.org/officeDocument/2006/relationships/hyperlink" Target="https://podminky.urs.cz/item/CS_URS_2023_02/162201421" TargetMode="External" /><Relationship Id="rId10" Type="http://schemas.openxmlformats.org/officeDocument/2006/relationships/hyperlink" Target="https://podminky.urs.cz/item/CS_URS_2023_02/162301501" TargetMode="External" /><Relationship Id="rId11" Type="http://schemas.openxmlformats.org/officeDocument/2006/relationships/hyperlink" Target="https://podminky.urs.cz/item/CS_URS_2023_02/162301931" TargetMode="External" /><Relationship Id="rId12" Type="http://schemas.openxmlformats.org/officeDocument/2006/relationships/hyperlink" Target="https://podminky.urs.cz/item/CS_URS_2023_02/162301941" TargetMode="External" /><Relationship Id="rId13" Type="http://schemas.openxmlformats.org/officeDocument/2006/relationships/hyperlink" Target="https://podminky.urs.cz/item/CS_URS_2023_02/162301951" TargetMode="External" /><Relationship Id="rId14" Type="http://schemas.openxmlformats.org/officeDocument/2006/relationships/hyperlink" Target="https://podminky.urs.cz/item/CS_URS_2023_02/162301961" TargetMode="External" /><Relationship Id="rId15" Type="http://schemas.openxmlformats.org/officeDocument/2006/relationships/hyperlink" Target="https://podminky.urs.cz/item/CS_URS_2023_02/162301971" TargetMode="External" /><Relationship Id="rId16" Type="http://schemas.openxmlformats.org/officeDocument/2006/relationships/hyperlink" Target="https://podminky.urs.cz/item/CS_URS_2023_02/162301981" TargetMode="External" /><Relationship Id="rId17" Type="http://schemas.openxmlformats.org/officeDocument/2006/relationships/hyperlink" Target="https://podminky.urs.cz/item/CS_URS_2023_02/162751113" TargetMode="External" /><Relationship Id="rId18" Type="http://schemas.openxmlformats.org/officeDocument/2006/relationships/hyperlink" Target="https://podminky.urs.cz/item/CS_URS_2023_02/167151101" TargetMode="External" /><Relationship Id="rId19" Type="http://schemas.openxmlformats.org/officeDocument/2006/relationships/hyperlink" Target="https://podminky.urs.cz/item/CS_URS_2023_02/181111111" TargetMode="External" /><Relationship Id="rId20" Type="http://schemas.openxmlformats.org/officeDocument/2006/relationships/hyperlink" Target="https://podminky.urs.cz/item/CS_URS_2023_02/181351003" TargetMode="External" /><Relationship Id="rId21" Type="http://schemas.openxmlformats.org/officeDocument/2006/relationships/hyperlink" Target="https://podminky.urs.cz/item/CS_URS_2023_02/181351103" TargetMode="External" /><Relationship Id="rId22" Type="http://schemas.openxmlformats.org/officeDocument/2006/relationships/hyperlink" Target="https://podminky.urs.cz/item/CS_URS_2023_02/181411131" TargetMode="External" /><Relationship Id="rId23" Type="http://schemas.openxmlformats.org/officeDocument/2006/relationships/hyperlink" Target="https://podminky.urs.cz/item/CS_URS_2023_02/183101221" TargetMode="External" /><Relationship Id="rId24" Type="http://schemas.openxmlformats.org/officeDocument/2006/relationships/hyperlink" Target="https://podminky.urs.cz/item/CS_URS_2023_02/183111212" TargetMode="External" /><Relationship Id="rId25" Type="http://schemas.openxmlformats.org/officeDocument/2006/relationships/hyperlink" Target="https://podminky.urs.cz/item/CS_URS_2023_02/183111214" TargetMode="External" /><Relationship Id="rId26" Type="http://schemas.openxmlformats.org/officeDocument/2006/relationships/hyperlink" Target="https://podminky.urs.cz/item/CS_URS_2023_02/183403151" TargetMode="External" /><Relationship Id="rId27" Type="http://schemas.openxmlformats.org/officeDocument/2006/relationships/hyperlink" Target="https://podminky.urs.cz/item/CS_URS_2023_02/183403153" TargetMode="External" /><Relationship Id="rId28" Type="http://schemas.openxmlformats.org/officeDocument/2006/relationships/hyperlink" Target="https://podminky.urs.cz/item/CS_URS_2023_02/183403161" TargetMode="External" /><Relationship Id="rId29" Type="http://schemas.openxmlformats.org/officeDocument/2006/relationships/hyperlink" Target="https://podminky.urs.cz/item/CS_URS_2023_02/184102116" TargetMode="External" /><Relationship Id="rId30" Type="http://schemas.openxmlformats.org/officeDocument/2006/relationships/hyperlink" Target="https://podminky.urs.cz/item/CS_URS_2023_02/184102211" TargetMode="External" /><Relationship Id="rId31" Type="http://schemas.openxmlformats.org/officeDocument/2006/relationships/hyperlink" Target="https://podminky.urs.cz/item/CS_URS_2023_02/184215132" TargetMode="External" /><Relationship Id="rId32" Type="http://schemas.openxmlformats.org/officeDocument/2006/relationships/hyperlink" Target="https://podminky.urs.cz/item/CS_URS_2023_02/184215413" TargetMode="External" /><Relationship Id="rId33" Type="http://schemas.openxmlformats.org/officeDocument/2006/relationships/hyperlink" Target="https://podminky.urs.cz/item/CS_URS_2023_02/184813511" TargetMode="External" /><Relationship Id="rId34" Type="http://schemas.openxmlformats.org/officeDocument/2006/relationships/hyperlink" Target="https://podminky.urs.cz/item/CS_URS_2023_02/184813521" TargetMode="External" /><Relationship Id="rId35" Type="http://schemas.openxmlformats.org/officeDocument/2006/relationships/hyperlink" Target="https://podminky.urs.cz/item/CS_URS_2023_02/184911311" TargetMode="External" /><Relationship Id="rId36" Type="http://schemas.openxmlformats.org/officeDocument/2006/relationships/hyperlink" Target="https://podminky.urs.cz/item/CS_URS_2023_02/184911421" TargetMode="External" /><Relationship Id="rId37" Type="http://schemas.openxmlformats.org/officeDocument/2006/relationships/hyperlink" Target="https://podminky.urs.cz/item/CS_URS_2023_02/185804312" TargetMode="External" /><Relationship Id="rId38" Type="http://schemas.openxmlformats.org/officeDocument/2006/relationships/hyperlink" Target="https://podminky.urs.cz/item/CS_URS_2023_02/233211118" TargetMode="External" /><Relationship Id="rId39" Type="http://schemas.openxmlformats.org/officeDocument/2006/relationships/hyperlink" Target="https://podminky.urs.cz/item/CS_URS_2023_02/279113122" TargetMode="External" /><Relationship Id="rId40" Type="http://schemas.openxmlformats.org/officeDocument/2006/relationships/hyperlink" Target="https://podminky.urs.cz/item/CS_URS_2023_02/919791011" TargetMode="External" /><Relationship Id="rId41" Type="http://schemas.openxmlformats.org/officeDocument/2006/relationships/hyperlink" Target="https://podminky.urs.cz/item/CS_URS_2023_02/936124113" TargetMode="External" /><Relationship Id="rId42" Type="http://schemas.openxmlformats.org/officeDocument/2006/relationships/hyperlink" Target="https://podminky.urs.cz/item/CS_URS_2023_02/953945133" TargetMode="External" /><Relationship Id="rId43" Type="http://schemas.openxmlformats.org/officeDocument/2006/relationships/hyperlink" Target="https://podminky.urs.cz/item/CS_URS_2023_02/966001211" TargetMode="External" /><Relationship Id="rId44" Type="http://schemas.openxmlformats.org/officeDocument/2006/relationships/hyperlink" Target="https://podminky.urs.cz/item/CS_URS_2023_02/998231311" TargetMode="External" /><Relationship Id="rId45" Type="http://schemas.openxmlformats.org/officeDocument/2006/relationships/hyperlink" Target="https://podminky.urs.cz/item/CS_URS_2023_02/762081351" TargetMode="External" /><Relationship Id="rId46" Type="http://schemas.openxmlformats.org/officeDocument/2006/relationships/hyperlink" Target="https://podminky.urs.cz/item/CS_URS_2023_02/762713111" TargetMode="External" /><Relationship Id="rId47" Type="http://schemas.openxmlformats.org/officeDocument/2006/relationships/hyperlink" Target="https://podminky.urs.cz/item/CS_URS_2023_02/762795000" TargetMode="External" /><Relationship Id="rId48" Type="http://schemas.openxmlformats.org/officeDocument/2006/relationships/hyperlink" Target="https://podminky.urs.cz/item/CS_URS_2023_02/998762101" TargetMode="External" /><Relationship Id="rId49" Type="http://schemas.openxmlformats.org/officeDocument/2006/relationships/hyperlink" Target="https://podminky.urs.cz/item/CS_URS_2023_02/783228111" TargetMode="External" /><Relationship Id="rId50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6104411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11" TargetMode="External" /><Relationship Id="rId4" Type="http://schemas.openxmlformats.org/officeDocument/2006/relationships/hyperlink" Target="https://podminky.urs.cz/item/CS_URS_2023_02/997013861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2316P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Vnitroblok Hradební - Dlouhá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9. 11. 2023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31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ROUND(AG56,2)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ROUND(AS56,2)</f>
        <v>0</v>
      </c>
      <c r="AT55" s="120">
        <f>ROUND(SUM(AV55:AW55),2)</f>
        <v>0</v>
      </c>
      <c r="AU55" s="121">
        <f>ROUND(AU56,5)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ROUND(AZ56,2)</f>
        <v>0</v>
      </c>
      <c r="BA55" s="120">
        <f>ROUND(BA56,2)</f>
        <v>0</v>
      </c>
      <c r="BB55" s="120">
        <f>ROUND(BB56,2)</f>
        <v>0</v>
      </c>
      <c r="BC55" s="120">
        <f>ROUND(BC56,2)</f>
        <v>0</v>
      </c>
      <c r="BD55" s="122">
        <f>ROUND(BD56,2)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4"/>
      <c r="B56" s="63"/>
      <c r="C56" s="124"/>
      <c r="D56" s="124"/>
      <c r="E56" s="125" t="s">
        <v>79</v>
      </c>
      <c r="F56" s="125"/>
      <c r="G56" s="125"/>
      <c r="H56" s="125"/>
      <c r="I56" s="125"/>
      <c r="J56" s="124"/>
      <c r="K56" s="125" t="s">
        <v>80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ROUND(SUM(AG57:AG65),2)</f>
        <v>0</v>
      </c>
      <c r="AH56" s="124"/>
      <c r="AI56" s="124"/>
      <c r="AJ56" s="124"/>
      <c r="AK56" s="124"/>
      <c r="AL56" s="124"/>
      <c r="AM56" s="124"/>
      <c r="AN56" s="127">
        <f>SUM(AG56,AT56)</f>
        <v>0</v>
      </c>
      <c r="AO56" s="124"/>
      <c r="AP56" s="124"/>
      <c r="AQ56" s="128" t="s">
        <v>81</v>
      </c>
      <c r="AR56" s="65"/>
      <c r="AS56" s="129">
        <f>ROUND(SUM(AS57:AS65),2)</f>
        <v>0</v>
      </c>
      <c r="AT56" s="130">
        <f>ROUND(SUM(AV56:AW56),2)</f>
        <v>0</v>
      </c>
      <c r="AU56" s="131">
        <f>ROUND(SUM(AU57:AU65),5)</f>
        <v>0</v>
      </c>
      <c r="AV56" s="130">
        <f>ROUND(AZ56*L29,2)</f>
        <v>0</v>
      </c>
      <c r="AW56" s="130">
        <f>ROUND(BA56*L30,2)</f>
        <v>0</v>
      </c>
      <c r="AX56" s="130">
        <f>ROUND(BB56*L29,2)</f>
        <v>0</v>
      </c>
      <c r="AY56" s="130">
        <f>ROUND(BC56*L30,2)</f>
        <v>0</v>
      </c>
      <c r="AZ56" s="130">
        <f>ROUND(SUM(AZ57:AZ65),2)</f>
        <v>0</v>
      </c>
      <c r="BA56" s="130">
        <f>ROUND(SUM(BA57:BA65),2)</f>
        <v>0</v>
      </c>
      <c r="BB56" s="130">
        <f>ROUND(SUM(BB57:BB65),2)</f>
        <v>0</v>
      </c>
      <c r="BC56" s="130">
        <f>ROUND(SUM(BC57:BC65),2)</f>
        <v>0</v>
      </c>
      <c r="BD56" s="132">
        <f>ROUND(SUM(BD57:BD65),2)</f>
        <v>0</v>
      </c>
      <c r="BE56" s="4"/>
      <c r="BS56" s="133" t="s">
        <v>68</v>
      </c>
      <c r="BT56" s="133" t="s">
        <v>78</v>
      </c>
      <c r="BU56" s="133" t="s">
        <v>70</v>
      </c>
      <c r="BV56" s="133" t="s">
        <v>71</v>
      </c>
      <c r="BW56" s="133" t="s">
        <v>82</v>
      </c>
      <c r="BX56" s="133" t="s">
        <v>77</v>
      </c>
      <c r="CL56" s="133" t="s">
        <v>19</v>
      </c>
    </row>
    <row r="57" s="4" customFormat="1" ht="16.5" customHeight="1">
      <c r="A57" s="134" t="s">
        <v>83</v>
      </c>
      <c r="B57" s="63"/>
      <c r="C57" s="124"/>
      <c r="D57" s="124"/>
      <c r="E57" s="124"/>
      <c r="F57" s="125" t="s">
        <v>84</v>
      </c>
      <c r="G57" s="125"/>
      <c r="H57" s="125"/>
      <c r="I57" s="125"/>
      <c r="J57" s="125"/>
      <c r="K57" s="124"/>
      <c r="L57" s="125" t="s">
        <v>85</v>
      </c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7">
        <f>'01 - SO D1 Komunikace'!J34</f>
        <v>0</v>
      </c>
      <c r="AH57" s="124"/>
      <c r="AI57" s="124"/>
      <c r="AJ57" s="124"/>
      <c r="AK57" s="124"/>
      <c r="AL57" s="124"/>
      <c r="AM57" s="124"/>
      <c r="AN57" s="127">
        <f>SUM(AG57,AT57)</f>
        <v>0</v>
      </c>
      <c r="AO57" s="124"/>
      <c r="AP57" s="124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'01 - SO D1 Komunikace'!P107</f>
        <v>0</v>
      </c>
      <c r="AV57" s="130">
        <f>'01 - SO D1 Komunikace'!J37</f>
        <v>0</v>
      </c>
      <c r="AW57" s="130">
        <f>'01 - SO D1 Komunikace'!J38</f>
        <v>0</v>
      </c>
      <c r="AX57" s="130">
        <f>'01 - SO D1 Komunikace'!J39</f>
        <v>0</v>
      </c>
      <c r="AY57" s="130">
        <f>'01 - SO D1 Komunikace'!J40</f>
        <v>0</v>
      </c>
      <c r="AZ57" s="130">
        <f>'01 - SO D1 Komunikace'!F37</f>
        <v>0</v>
      </c>
      <c r="BA57" s="130">
        <f>'01 - SO D1 Komunikace'!F38</f>
        <v>0</v>
      </c>
      <c r="BB57" s="130">
        <f>'01 - SO D1 Komunikace'!F39</f>
        <v>0</v>
      </c>
      <c r="BC57" s="130">
        <f>'01 - SO D1 Komunikace'!F40</f>
        <v>0</v>
      </c>
      <c r="BD57" s="132">
        <f>'01 - SO D1 Komunikace'!F41</f>
        <v>0</v>
      </c>
      <c r="BE57" s="4"/>
      <c r="BT57" s="133" t="s">
        <v>86</v>
      </c>
      <c r="BV57" s="133" t="s">
        <v>71</v>
      </c>
      <c r="BW57" s="133" t="s">
        <v>87</v>
      </c>
      <c r="BX57" s="133" t="s">
        <v>82</v>
      </c>
      <c r="CL57" s="133" t="s">
        <v>19</v>
      </c>
    </row>
    <row r="58" s="4" customFormat="1" ht="16.5" customHeight="1">
      <c r="A58" s="134" t="s">
        <v>83</v>
      </c>
      <c r="B58" s="63"/>
      <c r="C58" s="124"/>
      <c r="D58" s="124"/>
      <c r="E58" s="124"/>
      <c r="F58" s="125" t="s">
        <v>88</v>
      </c>
      <c r="G58" s="125"/>
      <c r="H58" s="125"/>
      <c r="I58" s="125"/>
      <c r="J58" s="125"/>
      <c r="K58" s="124"/>
      <c r="L58" s="125" t="s">
        <v>89</v>
      </c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7">
        <f>'01A - Podzemní kontejnery'!J34</f>
        <v>0</v>
      </c>
      <c r="AH58" s="124"/>
      <c r="AI58" s="124"/>
      <c r="AJ58" s="124"/>
      <c r="AK58" s="124"/>
      <c r="AL58" s="124"/>
      <c r="AM58" s="124"/>
      <c r="AN58" s="127">
        <f>SUM(AG58,AT58)</f>
        <v>0</v>
      </c>
      <c r="AO58" s="124"/>
      <c r="AP58" s="124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'01A - Podzemní kontejnery'!P97</f>
        <v>0</v>
      </c>
      <c r="AV58" s="130">
        <f>'01A - Podzemní kontejnery'!J37</f>
        <v>0</v>
      </c>
      <c r="AW58" s="130">
        <f>'01A - Podzemní kontejnery'!J38</f>
        <v>0</v>
      </c>
      <c r="AX58" s="130">
        <f>'01A - Podzemní kontejnery'!J39</f>
        <v>0</v>
      </c>
      <c r="AY58" s="130">
        <f>'01A - Podzemní kontejnery'!J40</f>
        <v>0</v>
      </c>
      <c r="AZ58" s="130">
        <f>'01A - Podzemní kontejnery'!F37</f>
        <v>0</v>
      </c>
      <c r="BA58" s="130">
        <f>'01A - Podzemní kontejnery'!F38</f>
        <v>0</v>
      </c>
      <c r="BB58" s="130">
        <f>'01A - Podzemní kontejnery'!F39</f>
        <v>0</v>
      </c>
      <c r="BC58" s="130">
        <f>'01A - Podzemní kontejnery'!F40</f>
        <v>0</v>
      </c>
      <c r="BD58" s="132">
        <f>'01A - Podzemní kontejnery'!F41</f>
        <v>0</v>
      </c>
      <c r="BE58" s="4"/>
      <c r="BT58" s="133" t="s">
        <v>86</v>
      </c>
      <c r="BV58" s="133" t="s">
        <v>71</v>
      </c>
      <c r="BW58" s="133" t="s">
        <v>90</v>
      </c>
      <c r="BX58" s="133" t="s">
        <v>82</v>
      </c>
      <c r="CL58" s="133" t="s">
        <v>19</v>
      </c>
    </row>
    <row r="59" s="4" customFormat="1" ht="16.5" customHeight="1">
      <c r="A59" s="134" t="s">
        <v>83</v>
      </c>
      <c r="B59" s="63"/>
      <c r="C59" s="124"/>
      <c r="D59" s="124"/>
      <c r="E59" s="124"/>
      <c r="F59" s="125" t="s">
        <v>91</v>
      </c>
      <c r="G59" s="125"/>
      <c r="H59" s="125"/>
      <c r="I59" s="125"/>
      <c r="J59" s="125"/>
      <c r="K59" s="124"/>
      <c r="L59" s="125" t="s">
        <v>92</v>
      </c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7">
        <f>'02 - SO D2 Odvodnění'!J34</f>
        <v>0</v>
      </c>
      <c r="AH59" s="124"/>
      <c r="AI59" s="124"/>
      <c r="AJ59" s="124"/>
      <c r="AK59" s="124"/>
      <c r="AL59" s="124"/>
      <c r="AM59" s="124"/>
      <c r="AN59" s="127">
        <f>SUM(AG59,AT59)</f>
        <v>0</v>
      </c>
      <c r="AO59" s="124"/>
      <c r="AP59" s="124"/>
      <c r="AQ59" s="128" t="s">
        <v>81</v>
      </c>
      <c r="AR59" s="65"/>
      <c r="AS59" s="129">
        <v>0</v>
      </c>
      <c r="AT59" s="130">
        <f>ROUND(SUM(AV59:AW59),2)</f>
        <v>0</v>
      </c>
      <c r="AU59" s="131">
        <f>'02 - SO D2 Odvodnění'!P103</f>
        <v>0</v>
      </c>
      <c r="AV59" s="130">
        <f>'02 - SO D2 Odvodnění'!J37</f>
        <v>0</v>
      </c>
      <c r="AW59" s="130">
        <f>'02 - SO D2 Odvodnění'!J38</f>
        <v>0</v>
      </c>
      <c r="AX59" s="130">
        <f>'02 - SO D2 Odvodnění'!J39</f>
        <v>0</v>
      </c>
      <c r="AY59" s="130">
        <f>'02 - SO D2 Odvodnění'!J40</f>
        <v>0</v>
      </c>
      <c r="AZ59" s="130">
        <f>'02 - SO D2 Odvodnění'!F37</f>
        <v>0</v>
      </c>
      <c r="BA59" s="130">
        <f>'02 - SO D2 Odvodnění'!F38</f>
        <v>0</v>
      </c>
      <c r="BB59" s="130">
        <f>'02 - SO D2 Odvodnění'!F39</f>
        <v>0</v>
      </c>
      <c r="BC59" s="130">
        <f>'02 - SO D2 Odvodnění'!F40</f>
        <v>0</v>
      </c>
      <c r="BD59" s="132">
        <f>'02 - SO D2 Odvodnění'!F41</f>
        <v>0</v>
      </c>
      <c r="BE59" s="4"/>
      <c r="BT59" s="133" t="s">
        <v>86</v>
      </c>
      <c r="BV59" s="133" t="s">
        <v>71</v>
      </c>
      <c r="BW59" s="133" t="s">
        <v>93</v>
      </c>
      <c r="BX59" s="133" t="s">
        <v>82</v>
      </c>
      <c r="CL59" s="133" t="s">
        <v>19</v>
      </c>
    </row>
    <row r="60" s="4" customFormat="1" ht="16.5" customHeight="1">
      <c r="A60" s="134" t="s">
        <v>83</v>
      </c>
      <c r="B60" s="63"/>
      <c r="C60" s="124"/>
      <c r="D60" s="124"/>
      <c r="E60" s="124"/>
      <c r="F60" s="125" t="s">
        <v>94</v>
      </c>
      <c r="G60" s="125"/>
      <c r="H60" s="125"/>
      <c r="I60" s="125"/>
      <c r="J60" s="125"/>
      <c r="K60" s="124"/>
      <c r="L60" s="125" t="s">
        <v>95</v>
      </c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7">
        <f>'03 - SO D3 Elektro, veřej...'!J34</f>
        <v>0</v>
      </c>
      <c r="AH60" s="124"/>
      <c r="AI60" s="124"/>
      <c r="AJ60" s="124"/>
      <c r="AK60" s="124"/>
      <c r="AL60" s="124"/>
      <c r="AM60" s="124"/>
      <c r="AN60" s="127">
        <f>SUM(AG60,AT60)</f>
        <v>0</v>
      </c>
      <c r="AO60" s="124"/>
      <c r="AP60" s="124"/>
      <c r="AQ60" s="128" t="s">
        <v>81</v>
      </c>
      <c r="AR60" s="65"/>
      <c r="AS60" s="129">
        <v>0</v>
      </c>
      <c r="AT60" s="130">
        <f>ROUND(SUM(AV60:AW60),2)</f>
        <v>0</v>
      </c>
      <c r="AU60" s="131">
        <f>'03 - SO D3 Elektro, veřej...'!P99</f>
        <v>0</v>
      </c>
      <c r="AV60" s="130">
        <f>'03 - SO D3 Elektro, veřej...'!J37</f>
        <v>0</v>
      </c>
      <c r="AW60" s="130">
        <f>'03 - SO D3 Elektro, veřej...'!J38</f>
        <v>0</v>
      </c>
      <c r="AX60" s="130">
        <f>'03 - SO D3 Elektro, veřej...'!J39</f>
        <v>0</v>
      </c>
      <c r="AY60" s="130">
        <f>'03 - SO D3 Elektro, veřej...'!J40</f>
        <v>0</v>
      </c>
      <c r="AZ60" s="130">
        <f>'03 - SO D3 Elektro, veřej...'!F37</f>
        <v>0</v>
      </c>
      <c r="BA60" s="130">
        <f>'03 - SO D3 Elektro, veřej...'!F38</f>
        <v>0</v>
      </c>
      <c r="BB60" s="130">
        <f>'03 - SO D3 Elektro, veřej...'!F39</f>
        <v>0</v>
      </c>
      <c r="BC60" s="130">
        <f>'03 - SO D3 Elektro, veřej...'!F40</f>
        <v>0</v>
      </c>
      <c r="BD60" s="132">
        <f>'03 - SO D3 Elektro, veřej...'!F41</f>
        <v>0</v>
      </c>
      <c r="BE60" s="4"/>
      <c r="BT60" s="133" t="s">
        <v>86</v>
      </c>
      <c r="BV60" s="133" t="s">
        <v>71</v>
      </c>
      <c r="BW60" s="133" t="s">
        <v>96</v>
      </c>
      <c r="BX60" s="133" t="s">
        <v>82</v>
      </c>
      <c r="CL60" s="133" t="s">
        <v>19</v>
      </c>
    </row>
    <row r="61" s="4" customFormat="1" ht="16.5" customHeight="1">
      <c r="A61" s="134" t="s">
        <v>83</v>
      </c>
      <c r="B61" s="63"/>
      <c r="C61" s="124"/>
      <c r="D61" s="124"/>
      <c r="E61" s="124"/>
      <c r="F61" s="125" t="s">
        <v>97</v>
      </c>
      <c r="G61" s="125"/>
      <c r="H61" s="125"/>
      <c r="I61" s="125"/>
      <c r="J61" s="125"/>
      <c r="K61" s="124"/>
      <c r="L61" s="125" t="s">
        <v>98</v>
      </c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7">
        <f>'03A - Optika'!J34</f>
        <v>0</v>
      </c>
      <c r="AH61" s="124"/>
      <c r="AI61" s="124"/>
      <c r="AJ61" s="124"/>
      <c r="AK61" s="124"/>
      <c r="AL61" s="124"/>
      <c r="AM61" s="124"/>
      <c r="AN61" s="127">
        <f>SUM(AG61,AT61)</f>
        <v>0</v>
      </c>
      <c r="AO61" s="124"/>
      <c r="AP61" s="124"/>
      <c r="AQ61" s="128" t="s">
        <v>81</v>
      </c>
      <c r="AR61" s="65"/>
      <c r="AS61" s="129">
        <v>0</v>
      </c>
      <c r="AT61" s="130">
        <f>ROUND(SUM(AV61:AW61),2)</f>
        <v>0</v>
      </c>
      <c r="AU61" s="131">
        <f>'03A - Optika'!P96</f>
        <v>0</v>
      </c>
      <c r="AV61" s="130">
        <f>'03A - Optika'!J37</f>
        <v>0</v>
      </c>
      <c r="AW61" s="130">
        <f>'03A - Optika'!J38</f>
        <v>0</v>
      </c>
      <c r="AX61" s="130">
        <f>'03A - Optika'!J39</f>
        <v>0</v>
      </c>
      <c r="AY61" s="130">
        <f>'03A - Optika'!J40</f>
        <v>0</v>
      </c>
      <c r="AZ61" s="130">
        <f>'03A - Optika'!F37</f>
        <v>0</v>
      </c>
      <c r="BA61" s="130">
        <f>'03A - Optika'!F38</f>
        <v>0</v>
      </c>
      <c r="BB61" s="130">
        <f>'03A - Optika'!F39</f>
        <v>0</v>
      </c>
      <c r="BC61" s="130">
        <f>'03A - Optika'!F40</f>
        <v>0</v>
      </c>
      <c r="BD61" s="132">
        <f>'03A - Optika'!F41</f>
        <v>0</v>
      </c>
      <c r="BE61" s="4"/>
      <c r="BT61" s="133" t="s">
        <v>86</v>
      </c>
      <c r="BV61" s="133" t="s">
        <v>71</v>
      </c>
      <c r="BW61" s="133" t="s">
        <v>99</v>
      </c>
      <c r="BX61" s="133" t="s">
        <v>82</v>
      </c>
      <c r="CL61" s="133" t="s">
        <v>19</v>
      </c>
    </row>
    <row r="62" s="4" customFormat="1" ht="16.5" customHeight="1">
      <c r="A62" s="134" t="s">
        <v>83</v>
      </c>
      <c r="B62" s="63"/>
      <c r="C62" s="124"/>
      <c r="D62" s="124"/>
      <c r="E62" s="124"/>
      <c r="F62" s="125" t="s">
        <v>100</v>
      </c>
      <c r="G62" s="125"/>
      <c r="H62" s="125"/>
      <c r="I62" s="125"/>
      <c r="J62" s="125"/>
      <c r="K62" s="124"/>
      <c r="L62" s="125" t="s">
        <v>101</v>
      </c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7">
        <f>'04 - SO D4 Oplocení'!J34</f>
        <v>0</v>
      </c>
      <c r="AH62" s="124"/>
      <c r="AI62" s="124"/>
      <c r="AJ62" s="124"/>
      <c r="AK62" s="124"/>
      <c r="AL62" s="124"/>
      <c r="AM62" s="124"/>
      <c r="AN62" s="127">
        <f>SUM(AG62,AT62)</f>
        <v>0</v>
      </c>
      <c r="AO62" s="124"/>
      <c r="AP62" s="124"/>
      <c r="AQ62" s="128" t="s">
        <v>81</v>
      </c>
      <c r="AR62" s="65"/>
      <c r="AS62" s="129">
        <v>0</v>
      </c>
      <c r="AT62" s="130">
        <f>ROUND(SUM(AV62:AW62),2)</f>
        <v>0</v>
      </c>
      <c r="AU62" s="131">
        <f>'04 - SO D4 Oplocení'!P101</f>
        <v>0</v>
      </c>
      <c r="AV62" s="130">
        <f>'04 - SO D4 Oplocení'!J37</f>
        <v>0</v>
      </c>
      <c r="AW62" s="130">
        <f>'04 - SO D4 Oplocení'!J38</f>
        <v>0</v>
      </c>
      <c r="AX62" s="130">
        <f>'04 - SO D4 Oplocení'!J39</f>
        <v>0</v>
      </c>
      <c r="AY62" s="130">
        <f>'04 - SO D4 Oplocení'!J40</f>
        <v>0</v>
      </c>
      <c r="AZ62" s="130">
        <f>'04 - SO D4 Oplocení'!F37</f>
        <v>0</v>
      </c>
      <c r="BA62" s="130">
        <f>'04 - SO D4 Oplocení'!F38</f>
        <v>0</v>
      </c>
      <c r="BB62" s="130">
        <f>'04 - SO D4 Oplocení'!F39</f>
        <v>0</v>
      </c>
      <c r="BC62" s="130">
        <f>'04 - SO D4 Oplocení'!F40</f>
        <v>0</v>
      </c>
      <c r="BD62" s="132">
        <f>'04 - SO D4 Oplocení'!F41</f>
        <v>0</v>
      </c>
      <c r="BE62" s="4"/>
      <c r="BT62" s="133" t="s">
        <v>86</v>
      </c>
      <c r="BV62" s="133" t="s">
        <v>71</v>
      </c>
      <c r="BW62" s="133" t="s">
        <v>102</v>
      </c>
      <c r="BX62" s="133" t="s">
        <v>82</v>
      </c>
      <c r="CL62" s="133" t="s">
        <v>19</v>
      </c>
    </row>
    <row r="63" s="4" customFormat="1" ht="16.5" customHeight="1">
      <c r="A63" s="134" t="s">
        <v>83</v>
      </c>
      <c r="B63" s="63"/>
      <c r="C63" s="124"/>
      <c r="D63" s="124"/>
      <c r="E63" s="124"/>
      <c r="F63" s="125" t="s">
        <v>103</v>
      </c>
      <c r="G63" s="125"/>
      <c r="H63" s="125"/>
      <c r="I63" s="125"/>
      <c r="J63" s="125"/>
      <c r="K63" s="124"/>
      <c r="L63" s="125" t="s">
        <v>104</v>
      </c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7">
        <f>'05 - Sadové úpravy'!J34</f>
        <v>0</v>
      </c>
      <c r="AH63" s="124"/>
      <c r="AI63" s="124"/>
      <c r="AJ63" s="124"/>
      <c r="AK63" s="124"/>
      <c r="AL63" s="124"/>
      <c r="AM63" s="124"/>
      <c r="AN63" s="127">
        <f>SUM(AG63,AT63)</f>
        <v>0</v>
      </c>
      <c r="AO63" s="124"/>
      <c r="AP63" s="124"/>
      <c r="AQ63" s="128" t="s">
        <v>81</v>
      </c>
      <c r="AR63" s="65"/>
      <c r="AS63" s="129">
        <v>0</v>
      </c>
      <c r="AT63" s="130">
        <f>ROUND(SUM(AV63:AW63),2)</f>
        <v>0</v>
      </c>
      <c r="AU63" s="131">
        <f>'05 - Sadové úpravy'!P100</f>
        <v>0</v>
      </c>
      <c r="AV63" s="130">
        <f>'05 - Sadové úpravy'!J37</f>
        <v>0</v>
      </c>
      <c r="AW63" s="130">
        <f>'05 - Sadové úpravy'!J38</f>
        <v>0</v>
      </c>
      <c r="AX63" s="130">
        <f>'05 - Sadové úpravy'!J39</f>
        <v>0</v>
      </c>
      <c r="AY63" s="130">
        <f>'05 - Sadové úpravy'!J40</f>
        <v>0</v>
      </c>
      <c r="AZ63" s="130">
        <f>'05 - Sadové úpravy'!F37</f>
        <v>0</v>
      </c>
      <c r="BA63" s="130">
        <f>'05 - Sadové úpravy'!F38</f>
        <v>0</v>
      </c>
      <c r="BB63" s="130">
        <f>'05 - Sadové úpravy'!F39</f>
        <v>0</v>
      </c>
      <c r="BC63" s="130">
        <f>'05 - Sadové úpravy'!F40</f>
        <v>0</v>
      </c>
      <c r="BD63" s="132">
        <f>'05 - Sadové úpravy'!F41</f>
        <v>0</v>
      </c>
      <c r="BE63" s="4"/>
      <c r="BT63" s="133" t="s">
        <v>86</v>
      </c>
      <c r="BV63" s="133" t="s">
        <v>71</v>
      </c>
      <c r="BW63" s="133" t="s">
        <v>105</v>
      </c>
      <c r="BX63" s="133" t="s">
        <v>82</v>
      </c>
      <c r="CL63" s="133" t="s">
        <v>19</v>
      </c>
    </row>
    <row r="64" s="4" customFormat="1" ht="16.5" customHeight="1">
      <c r="A64" s="134" t="s">
        <v>83</v>
      </c>
      <c r="B64" s="63"/>
      <c r="C64" s="124"/>
      <c r="D64" s="124"/>
      <c r="E64" s="124"/>
      <c r="F64" s="125" t="s">
        <v>106</v>
      </c>
      <c r="G64" s="125"/>
      <c r="H64" s="125"/>
      <c r="I64" s="125"/>
      <c r="J64" s="125"/>
      <c r="K64" s="124"/>
      <c r="L64" s="125" t="s">
        <v>107</v>
      </c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7">
        <f>'06 - Ostatní stavební prá...'!J34</f>
        <v>0</v>
      </c>
      <c r="AH64" s="124"/>
      <c r="AI64" s="124"/>
      <c r="AJ64" s="124"/>
      <c r="AK64" s="124"/>
      <c r="AL64" s="124"/>
      <c r="AM64" s="124"/>
      <c r="AN64" s="127">
        <f>SUM(AG64,AT64)</f>
        <v>0</v>
      </c>
      <c r="AO64" s="124"/>
      <c r="AP64" s="124"/>
      <c r="AQ64" s="128" t="s">
        <v>81</v>
      </c>
      <c r="AR64" s="65"/>
      <c r="AS64" s="129">
        <v>0</v>
      </c>
      <c r="AT64" s="130">
        <f>ROUND(SUM(AV64:AW64),2)</f>
        <v>0</v>
      </c>
      <c r="AU64" s="131">
        <f>'06 - Ostatní stavební prá...'!P94</f>
        <v>0</v>
      </c>
      <c r="AV64" s="130">
        <f>'06 - Ostatní stavební prá...'!J37</f>
        <v>0</v>
      </c>
      <c r="AW64" s="130">
        <f>'06 - Ostatní stavební prá...'!J38</f>
        <v>0</v>
      </c>
      <c r="AX64" s="130">
        <f>'06 - Ostatní stavební prá...'!J39</f>
        <v>0</v>
      </c>
      <c r="AY64" s="130">
        <f>'06 - Ostatní stavební prá...'!J40</f>
        <v>0</v>
      </c>
      <c r="AZ64" s="130">
        <f>'06 - Ostatní stavební prá...'!F37</f>
        <v>0</v>
      </c>
      <c r="BA64" s="130">
        <f>'06 - Ostatní stavební prá...'!F38</f>
        <v>0</v>
      </c>
      <c r="BB64" s="130">
        <f>'06 - Ostatní stavební prá...'!F39</f>
        <v>0</v>
      </c>
      <c r="BC64" s="130">
        <f>'06 - Ostatní stavební prá...'!F40</f>
        <v>0</v>
      </c>
      <c r="BD64" s="132">
        <f>'06 - Ostatní stavební prá...'!F41</f>
        <v>0</v>
      </c>
      <c r="BE64" s="4"/>
      <c r="BT64" s="133" t="s">
        <v>86</v>
      </c>
      <c r="BV64" s="133" t="s">
        <v>71</v>
      </c>
      <c r="BW64" s="133" t="s">
        <v>108</v>
      </c>
      <c r="BX64" s="133" t="s">
        <v>82</v>
      </c>
      <c r="CL64" s="133" t="s">
        <v>19</v>
      </c>
    </row>
    <row r="65" s="4" customFormat="1" ht="16.5" customHeight="1">
      <c r="A65" s="134" t="s">
        <v>83</v>
      </c>
      <c r="B65" s="63"/>
      <c r="C65" s="124"/>
      <c r="D65" s="124"/>
      <c r="E65" s="124"/>
      <c r="F65" s="125" t="s">
        <v>109</v>
      </c>
      <c r="G65" s="125"/>
      <c r="H65" s="125"/>
      <c r="I65" s="125"/>
      <c r="J65" s="125"/>
      <c r="K65" s="124"/>
      <c r="L65" s="125" t="s">
        <v>110</v>
      </c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7">
        <f>'07 - VRN'!J34</f>
        <v>0</v>
      </c>
      <c r="AH65" s="124"/>
      <c r="AI65" s="124"/>
      <c r="AJ65" s="124"/>
      <c r="AK65" s="124"/>
      <c r="AL65" s="124"/>
      <c r="AM65" s="124"/>
      <c r="AN65" s="127">
        <f>SUM(AG65,AT65)</f>
        <v>0</v>
      </c>
      <c r="AO65" s="124"/>
      <c r="AP65" s="124"/>
      <c r="AQ65" s="128" t="s">
        <v>81</v>
      </c>
      <c r="AR65" s="65"/>
      <c r="AS65" s="135">
        <v>0</v>
      </c>
      <c r="AT65" s="136">
        <f>ROUND(SUM(AV65:AW65),2)</f>
        <v>0</v>
      </c>
      <c r="AU65" s="137">
        <f>'07 - VRN'!P97</f>
        <v>0</v>
      </c>
      <c r="AV65" s="136">
        <f>'07 - VRN'!J37</f>
        <v>0</v>
      </c>
      <c r="AW65" s="136">
        <f>'07 - VRN'!J38</f>
        <v>0</v>
      </c>
      <c r="AX65" s="136">
        <f>'07 - VRN'!J39</f>
        <v>0</v>
      </c>
      <c r="AY65" s="136">
        <f>'07 - VRN'!J40</f>
        <v>0</v>
      </c>
      <c r="AZ65" s="136">
        <f>'07 - VRN'!F37</f>
        <v>0</v>
      </c>
      <c r="BA65" s="136">
        <f>'07 - VRN'!F38</f>
        <v>0</v>
      </c>
      <c r="BB65" s="136">
        <f>'07 - VRN'!F39</f>
        <v>0</v>
      </c>
      <c r="BC65" s="136">
        <f>'07 - VRN'!F40</f>
        <v>0</v>
      </c>
      <c r="BD65" s="138">
        <f>'07 - VRN'!F41</f>
        <v>0</v>
      </c>
      <c r="BE65" s="4"/>
      <c r="BT65" s="133" t="s">
        <v>86</v>
      </c>
      <c r="BV65" s="133" t="s">
        <v>71</v>
      </c>
      <c r="BW65" s="133" t="s">
        <v>111</v>
      </c>
      <c r="BX65" s="133" t="s">
        <v>82</v>
      </c>
      <c r="CL65" s="133" t="s">
        <v>19</v>
      </c>
    </row>
    <row r="66" s="2" customFormat="1" ht="30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</sheetData>
  <sheetProtection sheet="1" formatColumns="0" formatRows="0" objects="1" scenarios="1" spinCount="100000" saltValue="VcMi3MVaxGAdq6LuNQ+mIFsI9EyuW3Ma6p5GfCeyEDe3w3b5JtfnfA02OJIfkogEjtvnTG35lfXFSVSdetO03g==" hashValue="fQxnsrj6h40VTlpfUmNOGHosyfCDRE1esR3stbSMaWN4CzMmPw/foQUgQGj4P7+OkP0tG9SMj0oPHwTBiC7Z/g==" algorithmName="SHA-512" password="CC35"/>
  <mergeCells count="82">
    <mergeCell ref="C52:G52"/>
    <mergeCell ref="D55:H55"/>
    <mergeCell ref="E56:I56"/>
    <mergeCell ref="F58:J58"/>
    <mergeCell ref="F63:J63"/>
    <mergeCell ref="F62:J62"/>
    <mergeCell ref="F61:J61"/>
    <mergeCell ref="F60:J60"/>
    <mergeCell ref="F59:J59"/>
    <mergeCell ref="F57:J57"/>
    <mergeCell ref="F64:J64"/>
    <mergeCell ref="I52:AF52"/>
    <mergeCell ref="J55:AF55"/>
    <mergeCell ref="K56:AF56"/>
    <mergeCell ref="L64:AF64"/>
    <mergeCell ref="L63:AF63"/>
    <mergeCell ref="L62:AF62"/>
    <mergeCell ref="L61:AF61"/>
    <mergeCell ref="L60:AF60"/>
    <mergeCell ref="L59:AF59"/>
    <mergeCell ref="L58:AF58"/>
    <mergeCell ref="L45:AO45"/>
    <mergeCell ref="L57:AF57"/>
    <mergeCell ref="F65:J65"/>
    <mergeCell ref="L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55:AM55"/>
    <mergeCell ref="AG64:AM64"/>
    <mergeCell ref="AG63:AM63"/>
    <mergeCell ref="AG62:AM62"/>
    <mergeCell ref="AG61:AM61"/>
    <mergeCell ref="AG60:AM60"/>
    <mergeCell ref="AG59:AM59"/>
    <mergeCell ref="AG57:AM57"/>
    <mergeCell ref="AG58:AM58"/>
    <mergeCell ref="AG56:AM56"/>
    <mergeCell ref="AM47:AN47"/>
    <mergeCell ref="AM49:AP49"/>
    <mergeCell ref="AM50:AP50"/>
    <mergeCell ref="AN52:AP52"/>
    <mergeCell ref="AN61:AP61"/>
    <mergeCell ref="AN59:AP59"/>
    <mergeCell ref="AN56:AP56"/>
    <mergeCell ref="AN62:AP62"/>
    <mergeCell ref="AN60:AP60"/>
    <mergeCell ref="AN55:AP55"/>
    <mergeCell ref="AN63:AP63"/>
    <mergeCell ref="AN58:AP58"/>
    <mergeCell ref="AN64:AP64"/>
    <mergeCell ref="AN57:AP57"/>
    <mergeCell ref="AS49:AT51"/>
    <mergeCell ref="AN65:AP65"/>
    <mergeCell ref="AG65:AM65"/>
    <mergeCell ref="AN54:AP54"/>
  </mergeCells>
  <hyperlinks>
    <hyperlink ref="A57" location="'01 - SO D1 Komunikace'!C2" display="/"/>
    <hyperlink ref="A58" location="'01A - Podzemní kontejnery'!C2" display="/"/>
    <hyperlink ref="A59" location="'02 - SO D2 Odvodnění'!C2" display="/"/>
    <hyperlink ref="A60" location="'03 - SO D3 Elektro, veřej...'!C2" display="/"/>
    <hyperlink ref="A61" location="'03A - Optika'!C2" display="/"/>
    <hyperlink ref="A62" location="'04 - SO D4 Oplocení'!C2" display="/"/>
    <hyperlink ref="A63" location="'05 - Sadové úpravy'!C2" display="/"/>
    <hyperlink ref="A64" location="'06 - Ostatní stavební prá...'!C2" display="/"/>
    <hyperlink ref="A65" location="'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2332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ROUND(J97,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ROUND((SUM(BE97:BE131)),  2)</f>
        <v>0</v>
      </c>
      <c r="G37" s="38"/>
      <c r="H37" s="38"/>
      <c r="I37" s="158">
        <v>0.20999999999999999</v>
      </c>
      <c r="J37" s="157">
        <f>ROUND(((SUM(BE97:BE131))*I37),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ROUND((SUM(BF97:BF131)),  2)</f>
        <v>0</v>
      </c>
      <c r="G38" s="38"/>
      <c r="H38" s="38"/>
      <c r="I38" s="158">
        <v>0.14999999999999999</v>
      </c>
      <c r="J38" s="157">
        <f>ROUND(((SUM(BF97:BF131))*I38),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ROUND((SUM(BG97:BG131)),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ROUND((SUM(BH97:BH131)),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ROUND((SUM(BI97:BI131)),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07 - VRN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J97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139</v>
      </c>
      <c r="E68" s="179"/>
      <c r="F68" s="179"/>
      <c r="G68" s="179"/>
      <c r="H68" s="179"/>
      <c r="I68" s="179"/>
      <c r="J68" s="180">
        <f>J98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2333</v>
      </c>
      <c r="E69" s="184"/>
      <c r="F69" s="184"/>
      <c r="G69" s="184"/>
      <c r="H69" s="184"/>
      <c r="I69" s="184"/>
      <c r="J69" s="185">
        <f>J99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2334</v>
      </c>
      <c r="E70" s="184"/>
      <c r="F70" s="184"/>
      <c r="G70" s="184"/>
      <c r="H70" s="184"/>
      <c r="I70" s="184"/>
      <c r="J70" s="185">
        <f>J106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2335</v>
      </c>
      <c r="E71" s="184"/>
      <c r="F71" s="184"/>
      <c r="G71" s="184"/>
      <c r="H71" s="184"/>
      <c r="I71" s="184"/>
      <c r="J71" s="185">
        <f>J119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2336</v>
      </c>
      <c r="E72" s="184"/>
      <c r="F72" s="184"/>
      <c r="G72" s="184"/>
      <c r="H72" s="184"/>
      <c r="I72" s="184"/>
      <c r="J72" s="185">
        <f>J122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2337</v>
      </c>
      <c r="E73" s="184"/>
      <c r="F73" s="184"/>
      <c r="G73" s="184"/>
      <c r="H73" s="184"/>
      <c r="I73" s="184"/>
      <c r="J73" s="185">
        <f>J127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141</v>
      </c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70" t="str">
        <f>E7</f>
        <v>Vnitroblok Hradební - Dlouhá</v>
      </c>
      <c r="F83" s="32"/>
      <c r="G83" s="32"/>
      <c r="H83" s="32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113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1" customFormat="1" ht="16.5" customHeight="1">
      <c r="B85" s="21"/>
      <c r="C85" s="22"/>
      <c r="D85" s="22"/>
      <c r="E85" s="170" t="s">
        <v>114</v>
      </c>
      <c r="F85" s="22"/>
      <c r="G85" s="22"/>
      <c r="H85" s="22"/>
      <c r="I85" s="22"/>
      <c r="J85" s="22"/>
      <c r="K85" s="22"/>
      <c r="L85" s="20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71" t="s">
        <v>116</v>
      </c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E13</f>
        <v>07 - VRN</v>
      </c>
      <c r="F89" s="40"/>
      <c r="G89" s="40"/>
      <c r="H89" s="40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F16</f>
        <v>Cheb</v>
      </c>
      <c r="G91" s="40"/>
      <c r="H91" s="40"/>
      <c r="I91" s="32" t="s">
        <v>23</v>
      </c>
      <c r="J91" s="72" t="str">
        <f>IF(J16="","",J16)</f>
        <v>9. 11. 2023</v>
      </c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E19</f>
        <v xml:space="preserve"> </v>
      </c>
      <c r="G93" s="40"/>
      <c r="H93" s="40"/>
      <c r="I93" s="32" t="s">
        <v>30</v>
      </c>
      <c r="J93" s="36" t="str">
        <f>E25</f>
        <v>Atelier Stoeckl</v>
      </c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IF(E22="","",E22)</f>
        <v>Vyplň údaj</v>
      </c>
      <c r="G94" s="40"/>
      <c r="H94" s="40"/>
      <c r="I94" s="32" t="s">
        <v>31</v>
      </c>
      <c r="J94" s="36" t="str">
        <f>E28</f>
        <v xml:space="preserve"> </v>
      </c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87"/>
      <c r="B96" s="188"/>
      <c r="C96" s="189" t="s">
        <v>142</v>
      </c>
      <c r="D96" s="190" t="s">
        <v>54</v>
      </c>
      <c r="E96" s="190" t="s">
        <v>50</v>
      </c>
      <c r="F96" s="190" t="s">
        <v>51</v>
      </c>
      <c r="G96" s="190" t="s">
        <v>143</v>
      </c>
      <c r="H96" s="190" t="s">
        <v>144</v>
      </c>
      <c r="I96" s="190" t="s">
        <v>145</v>
      </c>
      <c r="J96" s="190" t="s">
        <v>123</v>
      </c>
      <c r="K96" s="191" t="s">
        <v>146</v>
      </c>
      <c r="L96" s="192"/>
      <c r="M96" s="92" t="s">
        <v>19</v>
      </c>
      <c r="N96" s="93" t="s">
        <v>39</v>
      </c>
      <c r="O96" s="93" t="s">
        <v>147</v>
      </c>
      <c r="P96" s="93" t="s">
        <v>148</v>
      </c>
      <c r="Q96" s="93" t="s">
        <v>149</v>
      </c>
      <c r="R96" s="93" t="s">
        <v>150</v>
      </c>
      <c r="S96" s="93" t="s">
        <v>151</v>
      </c>
      <c r="T96" s="94" t="s">
        <v>152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8"/>
      <c r="B97" s="39"/>
      <c r="C97" s="99" t="s">
        <v>153</v>
      </c>
      <c r="D97" s="40"/>
      <c r="E97" s="40"/>
      <c r="F97" s="40"/>
      <c r="G97" s="40"/>
      <c r="H97" s="40"/>
      <c r="I97" s="40"/>
      <c r="J97" s="193">
        <f>BK97</f>
        <v>0</v>
      </c>
      <c r="K97" s="40"/>
      <c r="L97" s="44"/>
      <c r="M97" s="95"/>
      <c r="N97" s="194"/>
      <c r="O97" s="96"/>
      <c r="P97" s="195">
        <f>P98</f>
        <v>0</v>
      </c>
      <c r="Q97" s="96"/>
      <c r="R97" s="195">
        <f>R98</f>
        <v>0</v>
      </c>
      <c r="S97" s="96"/>
      <c r="T97" s="196">
        <f>T98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68</v>
      </c>
      <c r="AU97" s="17" t="s">
        <v>124</v>
      </c>
      <c r="BK97" s="197">
        <f>BK98</f>
        <v>0</v>
      </c>
    </row>
    <row r="98" s="12" customFormat="1" ht="25.92" customHeight="1">
      <c r="A98" s="12"/>
      <c r="B98" s="198"/>
      <c r="C98" s="199"/>
      <c r="D98" s="200" t="s">
        <v>68</v>
      </c>
      <c r="E98" s="201" t="s">
        <v>110</v>
      </c>
      <c r="F98" s="201" t="s">
        <v>936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P99+P106+P119+P122+P127</f>
        <v>0</v>
      </c>
      <c r="Q98" s="206"/>
      <c r="R98" s="207">
        <f>R99+R106+R119+R122+R127</f>
        <v>0</v>
      </c>
      <c r="S98" s="206"/>
      <c r="T98" s="208">
        <f>T99+T106+T119+T122+T127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190</v>
      </c>
      <c r="AT98" s="210" t="s">
        <v>68</v>
      </c>
      <c r="AU98" s="210" t="s">
        <v>69</v>
      </c>
      <c r="AY98" s="209" t="s">
        <v>156</v>
      </c>
      <c r="BK98" s="211">
        <f>BK99+BK106+BK119+BK122+BK127</f>
        <v>0</v>
      </c>
    </row>
    <row r="99" s="12" customFormat="1" ht="22.8" customHeight="1">
      <c r="A99" s="12"/>
      <c r="B99" s="198"/>
      <c r="C99" s="199"/>
      <c r="D99" s="200" t="s">
        <v>68</v>
      </c>
      <c r="E99" s="212" t="s">
        <v>2338</v>
      </c>
      <c r="F99" s="212" t="s">
        <v>2339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SUM(P100:P105)</f>
        <v>0</v>
      </c>
      <c r="Q99" s="206"/>
      <c r="R99" s="207">
        <f>SUM(R100:R105)</f>
        <v>0</v>
      </c>
      <c r="S99" s="206"/>
      <c r="T99" s="208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190</v>
      </c>
      <c r="AT99" s="210" t="s">
        <v>68</v>
      </c>
      <c r="AU99" s="210" t="s">
        <v>76</v>
      </c>
      <c r="AY99" s="209" t="s">
        <v>156</v>
      </c>
      <c r="BK99" s="211">
        <f>SUM(BK100:BK105)</f>
        <v>0</v>
      </c>
    </row>
    <row r="100" s="2" customFormat="1" ht="37.8" customHeight="1">
      <c r="A100" s="38"/>
      <c r="B100" s="39"/>
      <c r="C100" s="214" t="s">
        <v>76</v>
      </c>
      <c r="D100" s="214" t="s">
        <v>158</v>
      </c>
      <c r="E100" s="215" t="s">
        <v>2340</v>
      </c>
      <c r="F100" s="216" t="s">
        <v>2341</v>
      </c>
      <c r="G100" s="217" t="s">
        <v>823</v>
      </c>
      <c r="H100" s="218">
        <v>4</v>
      </c>
      <c r="I100" s="219"/>
      <c r="J100" s="220">
        <f>ROUND(I100*H100,2)</f>
        <v>0</v>
      </c>
      <c r="K100" s="216" t="s">
        <v>19</v>
      </c>
      <c r="L100" s="44"/>
      <c r="M100" s="221" t="s">
        <v>19</v>
      </c>
      <c r="N100" s="222" t="s">
        <v>40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5" t="s">
        <v>942</v>
      </c>
      <c r="AT100" s="225" t="s">
        <v>158</v>
      </c>
      <c r="AU100" s="225" t="s">
        <v>78</v>
      </c>
      <c r="AY100" s="17" t="s">
        <v>156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76</v>
      </c>
      <c r="BK100" s="226">
        <f>ROUND(I100*H100,2)</f>
        <v>0</v>
      </c>
      <c r="BL100" s="17" t="s">
        <v>942</v>
      </c>
      <c r="BM100" s="225" t="s">
        <v>2342</v>
      </c>
    </row>
    <row r="101" s="2" customFormat="1">
      <c r="A101" s="38"/>
      <c r="B101" s="39"/>
      <c r="C101" s="40"/>
      <c r="D101" s="227" t="s">
        <v>165</v>
      </c>
      <c r="E101" s="40"/>
      <c r="F101" s="228" t="s">
        <v>2341</v>
      </c>
      <c r="G101" s="40"/>
      <c r="H101" s="40"/>
      <c r="I101" s="229"/>
      <c r="J101" s="40"/>
      <c r="K101" s="40"/>
      <c r="L101" s="44"/>
      <c r="M101" s="230"/>
      <c r="N101" s="23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165</v>
      </c>
      <c r="AU101" s="17" t="s">
        <v>78</v>
      </c>
    </row>
    <row r="102" s="2" customFormat="1" ht="21.75" customHeight="1">
      <c r="A102" s="38"/>
      <c r="B102" s="39"/>
      <c r="C102" s="214" t="s">
        <v>78</v>
      </c>
      <c r="D102" s="214" t="s">
        <v>158</v>
      </c>
      <c r="E102" s="215" t="s">
        <v>2343</v>
      </c>
      <c r="F102" s="216" t="s">
        <v>2344</v>
      </c>
      <c r="G102" s="217" t="s">
        <v>823</v>
      </c>
      <c r="H102" s="218">
        <v>1</v>
      </c>
      <c r="I102" s="219"/>
      <c r="J102" s="220">
        <f>ROUND(I102*H102,2)</f>
        <v>0</v>
      </c>
      <c r="K102" s="216" t="s">
        <v>19</v>
      </c>
      <c r="L102" s="44"/>
      <c r="M102" s="221" t="s">
        <v>19</v>
      </c>
      <c r="N102" s="222" t="s">
        <v>40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942</v>
      </c>
      <c r="AT102" s="225" t="s">
        <v>158</v>
      </c>
      <c r="AU102" s="225" t="s">
        <v>78</v>
      </c>
      <c r="AY102" s="17" t="s">
        <v>156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76</v>
      </c>
      <c r="BK102" s="226">
        <f>ROUND(I102*H102,2)</f>
        <v>0</v>
      </c>
      <c r="BL102" s="17" t="s">
        <v>942</v>
      </c>
      <c r="BM102" s="225" t="s">
        <v>2345</v>
      </c>
    </row>
    <row r="103" s="2" customFormat="1">
      <c r="A103" s="38"/>
      <c r="B103" s="39"/>
      <c r="C103" s="40"/>
      <c r="D103" s="227" t="s">
        <v>165</v>
      </c>
      <c r="E103" s="40"/>
      <c r="F103" s="228" t="s">
        <v>2344</v>
      </c>
      <c r="G103" s="40"/>
      <c r="H103" s="40"/>
      <c r="I103" s="229"/>
      <c r="J103" s="40"/>
      <c r="K103" s="40"/>
      <c r="L103" s="44"/>
      <c r="M103" s="230"/>
      <c r="N103" s="23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165</v>
      </c>
      <c r="AU103" s="17" t="s">
        <v>78</v>
      </c>
    </row>
    <row r="104" s="2" customFormat="1" ht="16.5" customHeight="1">
      <c r="A104" s="38"/>
      <c r="B104" s="39"/>
      <c r="C104" s="214" t="s">
        <v>86</v>
      </c>
      <c r="D104" s="214" t="s">
        <v>158</v>
      </c>
      <c r="E104" s="215" t="s">
        <v>2346</v>
      </c>
      <c r="F104" s="216" t="s">
        <v>2347</v>
      </c>
      <c r="G104" s="217" t="s">
        <v>413</v>
      </c>
      <c r="H104" s="218">
        <v>4</v>
      </c>
      <c r="I104" s="219"/>
      <c r="J104" s="220">
        <f>ROUND(I104*H104,2)</f>
        <v>0</v>
      </c>
      <c r="K104" s="216" t="s">
        <v>19</v>
      </c>
      <c r="L104" s="44"/>
      <c r="M104" s="221" t="s">
        <v>19</v>
      </c>
      <c r="N104" s="222" t="s">
        <v>40</v>
      </c>
      <c r="O104" s="84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942</v>
      </c>
      <c r="AT104" s="225" t="s">
        <v>158</v>
      </c>
      <c r="AU104" s="225" t="s">
        <v>78</v>
      </c>
      <c r="AY104" s="17" t="s">
        <v>156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76</v>
      </c>
      <c r="BK104" s="226">
        <f>ROUND(I104*H104,2)</f>
        <v>0</v>
      </c>
      <c r="BL104" s="17" t="s">
        <v>942</v>
      </c>
      <c r="BM104" s="225" t="s">
        <v>2348</v>
      </c>
    </row>
    <row r="105" s="2" customFormat="1">
      <c r="A105" s="38"/>
      <c r="B105" s="39"/>
      <c r="C105" s="40"/>
      <c r="D105" s="227" t="s">
        <v>165</v>
      </c>
      <c r="E105" s="40"/>
      <c r="F105" s="228" t="s">
        <v>2347</v>
      </c>
      <c r="G105" s="40"/>
      <c r="H105" s="40"/>
      <c r="I105" s="229"/>
      <c r="J105" s="40"/>
      <c r="K105" s="40"/>
      <c r="L105" s="44"/>
      <c r="M105" s="230"/>
      <c r="N105" s="23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78</v>
      </c>
    </row>
    <row r="106" s="12" customFormat="1" ht="22.8" customHeight="1">
      <c r="A106" s="12"/>
      <c r="B106" s="198"/>
      <c r="C106" s="199"/>
      <c r="D106" s="200" t="s">
        <v>68</v>
      </c>
      <c r="E106" s="212" t="s">
        <v>2349</v>
      </c>
      <c r="F106" s="212" t="s">
        <v>2350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SUM(P107:P118)</f>
        <v>0</v>
      </c>
      <c r="Q106" s="206"/>
      <c r="R106" s="207">
        <f>SUM(R107:R118)</f>
        <v>0</v>
      </c>
      <c r="S106" s="206"/>
      <c r="T106" s="208">
        <f>SUM(T107:T118)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190</v>
      </c>
      <c r="AT106" s="210" t="s">
        <v>68</v>
      </c>
      <c r="AU106" s="210" t="s">
        <v>76</v>
      </c>
      <c r="AY106" s="209" t="s">
        <v>156</v>
      </c>
      <c r="BK106" s="211">
        <f>SUM(BK107:BK118)</f>
        <v>0</v>
      </c>
    </row>
    <row r="107" s="2" customFormat="1" ht="16.5" customHeight="1">
      <c r="A107" s="38"/>
      <c r="B107" s="39"/>
      <c r="C107" s="214" t="s">
        <v>163</v>
      </c>
      <c r="D107" s="214" t="s">
        <v>158</v>
      </c>
      <c r="E107" s="215" t="s">
        <v>2351</v>
      </c>
      <c r="F107" s="216" t="s">
        <v>2352</v>
      </c>
      <c r="G107" s="217" t="s">
        <v>823</v>
      </c>
      <c r="H107" s="218">
        <v>1</v>
      </c>
      <c r="I107" s="219"/>
      <c r="J107" s="220">
        <f>ROUND(I107*H107,2)</f>
        <v>0</v>
      </c>
      <c r="K107" s="216" t="s">
        <v>19</v>
      </c>
      <c r="L107" s="44"/>
      <c r="M107" s="221" t="s">
        <v>19</v>
      </c>
      <c r="N107" s="222" t="s">
        <v>40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942</v>
      </c>
      <c r="AT107" s="225" t="s">
        <v>158</v>
      </c>
      <c r="AU107" s="225" t="s">
        <v>78</v>
      </c>
      <c r="AY107" s="17" t="s">
        <v>156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76</v>
      </c>
      <c r="BK107" s="226">
        <f>ROUND(I107*H107,2)</f>
        <v>0</v>
      </c>
      <c r="BL107" s="17" t="s">
        <v>942</v>
      </c>
      <c r="BM107" s="225" t="s">
        <v>2353</v>
      </c>
    </row>
    <row r="108" s="2" customFormat="1">
      <c r="A108" s="38"/>
      <c r="B108" s="39"/>
      <c r="C108" s="40"/>
      <c r="D108" s="227" t="s">
        <v>165</v>
      </c>
      <c r="E108" s="40"/>
      <c r="F108" s="228" t="s">
        <v>2352</v>
      </c>
      <c r="G108" s="40"/>
      <c r="H108" s="40"/>
      <c r="I108" s="229"/>
      <c r="J108" s="40"/>
      <c r="K108" s="40"/>
      <c r="L108" s="44"/>
      <c r="M108" s="230"/>
      <c r="N108" s="23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165</v>
      </c>
      <c r="AU108" s="17" t="s">
        <v>78</v>
      </c>
    </row>
    <row r="109" s="2" customFormat="1" ht="16.5" customHeight="1">
      <c r="A109" s="38"/>
      <c r="B109" s="39"/>
      <c r="C109" s="214" t="s">
        <v>190</v>
      </c>
      <c r="D109" s="214" t="s">
        <v>158</v>
      </c>
      <c r="E109" s="215" t="s">
        <v>2354</v>
      </c>
      <c r="F109" s="216" t="s">
        <v>2355</v>
      </c>
      <c r="G109" s="217" t="s">
        <v>413</v>
      </c>
      <c r="H109" s="218">
        <v>1</v>
      </c>
      <c r="I109" s="219"/>
      <c r="J109" s="220">
        <f>ROUND(I109*H109,2)</f>
        <v>0</v>
      </c>
      <c r="K109" s="216" t="s">
        <v>19</v>
      </c>
      <c r="L109" s="44"/>
      <c r="M109" s="221" t="s">
        <v>19</v>
      </c>
      <c r="N109" s="222" t="s">
        <v>40</v>
      </c>
      <c r="O109" s="84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5" t="s">
        <v>942</v>
      </c>
      <c r="AT109" s="225" t="s">
        <v>158</v>
      </c>
      <c r="AU109" s="225" t="s">
        <v>78</v>
      </c>
      <c r="AY109" s="17" t="s">
        <v>156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76</v>
      </c>
      <c r="BK109" s="226">
        <f>ROUND(I109*H109,2)</f>
        <v>0</v>
      </c>
      <c r="BL109" s="17" t="s">
        <v>942</v>
      </c>
      <c r="BM109" s="225" t="s">
        <v>2356</v>
      </c>
    </row>
    <row r="110" s="2" customFormat="1">
      <c r="A110" s="38"/>
      <c r="B110" s="39"/>
      <c r="C110" s="40"/>
      <c r="D110" s="227" t="s">
        <v>165</v>
      </c>
      <c r="E110" s="40"/>
      <c r="F110" s="228" t="s">
        <v>2355</v>
      </c>
      <c r="G110" s="40"/>
      <c r="H110" s="40"/>
      <c r="I110" s="229"/>
      <c r="J110" s="40"/>
      <c r="K110" s="40"/>
      <c r="L110" s="44"/>
      <c r="M110" s="230"/>
      <c r="N110" s="23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165</v>
      </c>
      <c r="AU110" s="17" t="s">
        <v>78</v>
      </c>
    </row>
    <row r="111" s="2" customFormat="1" ht="16.5" customHeight="1">
      <c r="A111" s="38"/>
      <c r="B111" s="39"/>
      <c r="C111" s="214" t="s">
        <v>196</v>
      </c>
      <c r="D111" s="214" t="s">
        <v>158</v>
      </c>
      <c r="E111" s="215" t="s">
        <v>2357</v>
      </c>
      <c r="F111" s="216" t="s">
        <v>2358</v>
      </c>
      <c r="G111" s="217" t="s">
        <v>823</v>
      </c>
      <c r="H111" s="218">
        <v>1</v>
      </c>
      <c r="I111" s="219"/>
      <c r="J111" s="220">
        <f>ROUND(I111*H111,2)</f>
        <v>0</v>
      </c>
      <c r="K111" s="216" t="s">
        <v>19</v>
      </c>
      <c r="L111" s="44"/>
      <c r="M111" s="221" t="s">
        <v>19</v>
      </c>
      <c r="N111" s="222" t="s">
        <v>40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942</v>
      </c>
      <c r="AT111" s="225" t="s">
        <v>158</v>
      </c>
      <c r="AU111" s="225" t="s">
        <v>78</v>
      </c>
      <c r="AY111" s="17" t="s">
        <v>156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76</v>
      </c>
      <c r="BK111" s="226">
        <f>ROUND(I111*H111,2)</f>
        <v>0</v>
      </c>
      <c r="BL111" s="17" t="s">
        <v>942</v>
      </c>
      <c r="BM111" s="225" t="s">
        <v>2359</v>
      </c>
    </row>
    <row r="112" s="2" customFormat="1">
      <c r="A112" s="38"/>
      <c r="B112" s="39"/>
      <c r="C112" s="40"/>
      <c r="D112" s="227" t="s">
        <v>165</v>
      </c>
      <c r="E112" s="40"/>
      <c r="F112" s="228" t="s">
        <v>2358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78</v>
      </c>
    </row>
    <row r="113" s="2" customFormat="1" ht="16.5" customHeight="1">
      <c r="A113" s="38"/>
      <c r="B113" s="39"/>
      <c r="C113" s="214" t="s">
        <v>206</v>
      </c>
      <c r="D113" s="214" t="s">
        <v>158</v>
      </c>
      <c r="E113" s="215" t="s">
        <v>2360</v>
      </c>
      <c r="F113" s="216" t="s">
        <v>2361</v>
      </c>
      <c r="G113" s="217" t="s">
        <v>413</v>
      </c>
      <c r="H113" s="218">
        <v>1</v>
      </c>
      <c r="I113" s="219"/>
      <c r="J113" s="220">
        <f>ROUND(I113*H113,2)</f>
        <v>0</v>
      </c>
      <c r="K113" s="216" t="s">
        <v>19</v>
      </c>
      <c r="L113" s="44"/>
      <c r="M113" s="221" t="s">
        <v>19</v>
      </c>
      <c r="N113" s="222" t="s">
        <v>40</v>
      </c>
      <c r="O113" s="84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5" t="s">
        <v>942</v>
      </c>
      <c r="AT113" s="225" t="s">
        <v>158</v>
      </c>
      <c r="AU113" s="225" t="s">
        <v>78</v>
      </c>
      <c r="AY113" s="17" t="s">
        <v>156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76</v>
      </c>
      <c r="BK113" s="226">
        <f>ROUND(I113*H113,2)</f>
        <v>0</v>
      </c>
      <c r="BL113" s="17" t="s">
        <v>942</v>
      </c>
      <c r="BM113" s="225" t="s">
        <v>2362</v>
      </c>
    </row>
    <row r="114" s="2" customFormat="1">
      <c r="A114" s="38"/>
      <c r="B114" s="39"/>
      <c r="C114" s="40"/>
      <c r="D114" s="227" t="s">
        <v>165</v>
      </c>
      <c r="E114" s="40"/>
      <c r="F114" s="228" t="s">
        <v>2361</v>
      </c>
      <c r="G114" s="40"/>
      <c r="H114" s="40"/>
      <c r="I114" s="229"/>
      <c r="J114" s="40"/>
      <c r="K114" s="40"/>
      <c r="L114" s="44"/>
      <c r="M114" s="230"/>
      <c r="N114" s="23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165</v>
      </c>
      <c r="AU114" s="17" t="s">
        <v>78</v>
      </c>
    </row>
    <row r="115" s="2" customFormat="1" ht="16.5" customHeight="1">
      <c r="A115" s="38"/>
      <c r="B115" s="39"/>
      <c r="C115" s="214" t="s">
        <v>216</v>
      </c>
      <c r="D115" s="214" t="s">
        <v>158</v>
      </c>
      <c r="E115" s="215" t="s">
        <v>2363</v>
      </c>
      <c r="F115" s="216" t="s">
        <v>2364</v>
      </c>
      <c r="G115" s="217" t="s">
        <v>823</v>
      </c>
      <c r="H115" s="218">
        <v>1</v>
      </c>
      <c r="I115" s="219"/>
      <c r="J115" s="220">
        <f>ROUND(I115*H115,2)</f>
        <v>0</v>
      </c>
      <c r="K115" s="216" t="s">
        <v>19</v>
      </c>
      <c r="L115" s="44"/>
      <c r="M115" s="221" t="s">
        <v>19</v>
      </c>
      <c r="N115" s="222" t="s">
        <v>40</v>
      </c>
      <c r="O115" s="84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942</v>
      </c>
      <c r="AT115" s="225" t="s">
        <v>158</v>
      </c>
      <c r="AU115" s="225" t="s">
        <v>78</v>
      </c>
      <c r="AY115" s="17" t="s">
        <v>156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76</v>
      </c>
      <c r="BK115" s="226">
        <f>ROUND(I115*H115,2)</f>
        <v>0</v>
      </c>
      <c r="BL115" s="17" t="s">
        <v>942</v>
      </c>
      <c r="BM115" s="225" t="s">
        <v>2365</v>
      </c>
    </row>
    <row r="116" s="2" customFormat="1">
      <c r="A116" s="38"/>
      <c r="B116" s="39"/>
      <c r="C116" s="40"/>
      <c r="D116" s="227" t="s">
        <v>165</v>
      </c>
      <c r="E116" s="40"/>
      <c r="F116" s="228" t="s">
        <v>2364</v>
      </c>
      <c r="G116" s="40"/>
      <c r="H116" s="40"/>
      <c r="I116" s="229"/>
      <c r="J116" s="40"/>
      <c r="K116" s="40"/>
      <c r="L116" s="44"/>
      <c r="M116" s="230"/>
      <c r="N116" s="23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165</v>
      </c>
      <c r="AU116" s="17" t="s">
        <v>78</v>
      </c>
    </row>
    <row r="117" s="2" customFormat="1" ht="16.5" customHeight="1">
      <c r="A117" s="38"/>
      <c r="B117" s="39"/>
      <c r="C117" s="214" t="s">
        <v>224</v>
      </c>
      <c r="D117" s="214" t="s">
        <v>158</v>
      </c>
      <c r="E117" s="215" t="s">
        <v>2366</v>
      </c>
      <c r="F117" s="216" t="s">
        <v>2367</v>
      </c>
      <c r="G117" s="217" t="s">
        <v>823</v>
      </c>
      <c r="H117" s="218">
        <v>1</v>
      </c>
      <c r="I117" s="219"/>
      <c r="J117" s="220">
        <f>ROUND(I117*H117,2)</f>
        <v>0</v>
      </c>
      <c r="K117" s="216" t="s">
        <v>19</v>
      </c>
      <c r="L117" s="44"/>
      <c r="M117" s="221" t="s">
        <v>19</v>
      </c>
      <c r="N117" s="222" t="s">
        <v>40</v>
      </c>
      <c r="O117" s="84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5" t="s">
        <v>942</v>
      </c>
      <c r="AT117" s="225" t="s">
        <v>158</v>
      </c>
      <c r="AU117" s="225" t="s">
        <v>78</v>
      </c>
      <c r="AY117" s="17" t="s">
        <v>156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76</v>
      </c>
      <c r="BK117" s="226">
        <f>ROUND(I117*H117,2)</f>
        <v>0</v>
      </c>
      <c r="BL117" s="17" t="s">
        <v>942</v>
      </c>
      <c r="BM117" s="225" t="s">
        <v>2368</v>
      </c>
    </row>
    <row r="118" s="2" customFormat="1">
      <c r="A118" s="38"/>
      <c r="B118" s="39"/>
      <c r="C118" s="40"/>
      <c r="D118" s="227" t="s">
        <v>165</v>
      </c>
      <c r="E118" s="40"/>
      <c r="F118" s="228" t="s">
        <v>2367</v>
      </c>
      <c r="G118" s="40"/>
      <c r="H118" s="40"/>
      <c r="I118" s="229"/>
      <c r="J118" s="40"/>
      <c r="K118" s="40"/>
      <c r="L118" s="44"/>
      <c r="M118" s="230"/>
      <c r="N118" s="23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165</v>
      </c>
      <c r="AU118" s="17" t="s">
        <v>78</v>
      </c>
    </row>
    <row r="119" s="12" customFormat="1" ht="22.8" customHeight="1">
      <c r="A119" s="12"/>
      <c r="B119" s="198"/>
      <c r="C119" s="199"/>
      <c r="D119" s="200" t="s">
        <v>68</v>
      </c>
      <c r="E119" s="212" t="s">
        <v>2369</v>
      </c>
      <c r="F119" s="212" t="s">
        <v>2370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SUM(P120:P121)</f>
        <v>0</v>
      </c>
      <c r="Q119" s="206"/>
      <c r="R119" s="207">
        <f>SUM(R120:R121)</f>
        <v>0</v>
      </c>
      <c r="S119" s="206"/>
      <c r="T119" s="208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190</v>
      </c>
      <c r="AT119" s="210" t="s">
        <v>68</v>
      </c>
      <c r="AU119" s="210" t="s">
        <v>76</v>
      </c>
      <c r="AY119" s="209" t="s">
        <v>156</v>
      </c>
      <c r="BK119" s="211">
        <f>SUM(BK120:BK121)</f>
        <v>0</v>
      </c>
    </row>
    <row r="120" s="2" customFormat="1" ht="16.5" customHeight="1">
      <c r="A120" s="38"/>
      <c r="B120" s="39"/>
      <c r="C120" s="214" t="s">
        <v>231</v>
      </c>
      <c r="D120" s="214" t="s">
        <v>158</v>
      </c>
      <c r="E120" s="215" t="s">
        <v>2371</v>
      </c>
      <c r="F120" s="216" t="s">
        <v>2372</v>
      </c>
      <c r="G120" s="217" t="s">
        <v>823</v>
      </c>
      <c r="H120" s="218">
        <v>1</v>
      </c>
      <c r="I120" s="219"/>
      <c r="J120" s="220">
        <f>ROUND(I120*H120,2)</f>
        <v>0</v>
      </c>
      <c r="K120" s="216" t="s">
        <v>19</v>
      </c>
      <c r="L120" s="44"/>
      <c r="M120" s="221" t="s">
        <v>19</v>
      </c>
      <c r="N120" s="222" t="s">
        <v>40</v>
      </c>
      <c r="O120" s="84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942</v>
      </c>
      <c r="AT120" s="225" t="s">
        <v>158</v>
      </c>
      <c r="AU120" s="225" t="s">
        <v>78</v>
      </c>
      <c r="AY120" s="17" t="s">
        <v>156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76</v>
      </c>
      <c r="BK120" s="226">
        <f>ROUND(I120*H120,2)</f>
        <v>0</v>
      </c>
      <c r="BL120" s="17" t="s">
        <v>942</v>
      </c>
      <c r="BM120" s="225" t="s">
        <v>2373</v>
      </c>
    </row>
    <row r="121" s="2" customFormat="1">
      <c r="A121" s="38"/>
      <c r="B121" s="39"/>
      <c r="C121" s="40"/>
      <c r="D121" s="227" t="s">
        <v>165</v>
      </c>
      <c r="E121" s="40"/>
      <c r="F121" s="228" t="s">
        <v>2372</v>
      </c>
      <c r="G121" s="40"/>
      <c r="H121" s="40"/>
      <c r="I121" s="229"/>
      <c r="J121" s="40"/>
      <c r="K121" s="40"/>
      <c r="L121" s="44"/>
      <c r="M121" s="230"/>
      <c r="N121" s="23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165</v>
      </c>
      <c r="AU121" s="17" t="s">
        <v>78</v>
      </c>
    </row>
    <row r="122" s="12" customFormat="1" ht="22.8" customHeight="1">
      <c r="A122" s="12"/>
      <c r="B122" s="198"/>
      <c r="C122" s="199"/>
      <c r="D122" s="200" t="s">
        <v>68</v>
      </c>
      <c r="E122" s="212" t="s">
        <v>2374</v>
      </c>
      <c r="F122" s="212" t="s">
        <v>2375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SUM(P123:P126)</f>
        <v>0</v>
      </c>
      <c r="Q122" s="206"/>
      <c r="R122" s="207">
        <f>SUM(R123:R126)</f>
        <v>0</v>
      </c>
      <c r="S122" s="206"/>
      <c r="T122" s="208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190</v>
      </c>
      <c r="AT122" s="210" t="s">
        <v>68</v>
      </c>
      <c r="AU122" s="210" t="s">
        <v>76</v>
      </c>
      <c r="AY122" s="209" t="s">
        <v>156</v>
      </c>
      <c r="BK122" s="211">
        <f>SUM(BK123:BK126)</f>
        <v>0</v>
      </c>
    </row>
    <row r="123" s="2" customFormat="1" ht="16.5" customHeight="1">
      <c r="A123" s="38"/>
      <c r="B123" s="39"/>
      <c r="C123" s="214" t="s">
        <v>238</v>
      </c>
      <c r="D123" s="214" t="s">
        <v>158</v>
      </c>
      <c r="E123" s="215" t="s">
        <v>2376</v>
      </c>
      <c r="F123" s="216" t="s">
        <v>2377</v>
      </c>
      <c r="G123" s="217" t="s">
        <v>823</v>
      </c>
      <c r="H123" s="218">
        <v>1</v>
      </c>
      <c r="I123" s="219"/>
      <c r="J123" s="220">
        <f>ROUND(I123*H123,2)</f>
        <v>0</v>
      </c>
      <c r="K123" s="216" t="s">
        <v>19</v>
      </c>
      <c r="L123" s="44"/>
      <c r="M123" s="221" t="s">
        <v>19</v>
      </c>
      <c r="N123" s="222" t="s">
        <v>40</v>
      </c>
      <c r="O123" s="84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5" t="s">
        <v>942</v>
      </c>
      <c r="AT123" s="225" t="s">
        <v>158</v>
      </c>
      <c r="AU123" s="225" t="s">
        <v>78</v>
      </c>
      <c r="AY123" s="17" t="s">
        <v>156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76</v>
      </c>
      <c r="BK123" s="226">
        <f>ROUND(I123*H123,2)</f>
        <v>0</v>
      </c>
      <c r="BL123" s="17" t="s">
        <v>942</v>
      </c>
      <c r="BM123" s="225" t="s">
        <v>2378</v>
      </c>
    </row>
    <row r="124" s="2" customFormat="1">
      <c r="A124" s="38"/>
      <c r="B124" s="39"/>
      <c r="C124" s="40"/>
      <c r="D124" s="227" t="s">
        <v>165</v>
      </c>
      <c r="E124" s="40"/>
      <c r="F124" s="228" t="s">
        <v>2377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165</v>
      </c>
      <c r="AU124" s="17" t="s">
        <v>78</v>
      </c>
    </row>
    <row r="125" s="2" customFormat="1" ht="16.5" customHeight="1">
      <c r="A125" s="38"/>
      <c r="B125" s="39"/>
      <c r="C125" s="214" t="s">
        <v>245</v>
      </c>
      <c r="D125" s="214" t="s">
        <v>158</v>
      </c>
      <c r="E125" s="215" t="s">
        <v>2379</v>
      </c>
      <c r="F125" s="216" t="s">
        <v>2380</v>
      </c>
      <c r="G125" s="217" t="s">
        <v>823</v>
      </c>
      <c r="H125" s="218">
        <v>1</v>
      </c>
      <c r="I125" s="219"/>
      <c r="J125" s="220">
        <f>ROUND(I125*H125,2)</f>
        <v>0</v>
      </c>
      <c r="K125" s="216" t="s">
        <v>19</v>
      </c>
      <c r="L125" s="44"/>
      <c r="M125" s="221" t="s">
        <v>19</v>
      </c>
      <c r="N125" s="222" t="s">
        <v>40</v>
      </c>
      <c r="O125" s="84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5" t="s">
        <v>942</v>
      </c>
      <c r="AT125" s="225" t="s">
        <v>158</v>
      </c>
      <c r="AU125" s="225" t="s">
        <v>78</v>
      </c>
      <c r="AY125" s="17" t="s">
        <v>156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76</v>
      </c>
      <c r="BK125" s="226">
        <f>ROUND(I125*H125,2)</f>
        <v>0</v>
      </c>
      <c r="BL125" s="17" t="s">
        <v>942</v>
      </c>
      <c r="BM125" s="225" t="s">
        <v>2381</v>
      </c>
    </row>
    <row r="126" s="2" customFormat="1">
      <c r="A126" s="38"/>
      <c r="B126" s="39"/>
      <c r="C126" s="40"/>
      <c r="D126" s="227" t="s">
        <v>165</v>
      </c>
      <c r="E126" s="40"/>
      <c r="F126" s="228" t="s">
        <v>2380</v>
      </c>
      <c r="G126" s="40"/>
      <c r="H126" s="40"/>
      <c r="I126" s="229"/>
      <c r="J126" s="40"/>
      <c r="K126" s="40"/>
      <c r="L126" s="44"/>
      <c r="M126" s="230"/>
      <c r="N126" s="23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165</v>
      </c>
      <c r="AU126" s="17" t="s">
        <v>78</v>
      </c>
    </row>
    <row r="127" s="12" customFormat="1" ht="22.8" customHeight="1">
      <c r="A127" s="12"/>
      <c r="B127" s="198"/>
      <c r="C127" s="199"/>
      <c r="D127" s="200" t="s">
        <v>68</v>
      </c>
      <c r="E127" s="212" t="s">
        <v>2382</v>
      </c>
      <c r="F127" s="212" t="s">
        <v>2383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SUM(P128:P131)</f>
        <v>0</v>
      </c>
      <c r="Q127" s="206"/>
      <c r="R127" s="207">
        <f>SUM(R128:R131)</f>
        <v>0</v>
      </c>
      <c r="S127" s="206"/>
      <c r="T127" s="20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190</v>
      </c>
      <c r="AT127" s="210" t="s">
        <v>68</v>
      </c>
      <c r="AU127" s="210" t="s">
        <v>76</v>
      </c>
      <c r="AY127" s="209" t="s">
        <v>156</v>
      </c>
      <c r="BK127" s="211">
        <f>SUM(BK128:BK131)</f>
        <v>0</v>
      </c>
    </row>
    <row r="128" s="2" customFormat="1" ht="24.15" customHeight="1">
      <c r="A128" s="38"/>
      <c r="B128" s="39"/>
      <c r="C128" s="214" t="s">
        <v>252</v>
      </c>
      <c r="D128" s="214" t="s">
        <v>158</v>
      </c>
      <c r="E128" s="215" t="s">
        <v>2384</v>
      </c>
      <c r="F128" s="216" t="s">
        <v>2385</v>
      </c>
      <c r="G128" s="217" t="s">
        <v>823</v>
      </c>
      <c r="H128" s="218">
        <v>1</v>
      </c>
      <c r="I128" s="219"/>
      <c r="J128" s="220">
        <f>ROUND(I128*H128,2)</f>
        <v>0</v>
      </c>
      <c r="K128" s="216" t="s">
        <v>19</v>
      </c>
      <c r="L128" s="44"/>
      <c r="M128" s="221" t="s">
        <v>19</v>
      </c>
      <c r="N128" s="222" t="s">
        <v>40</v>
      </c>
      <c r="O128" s="84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942</v>
      </c>
      <c r="AT128" s="225" t="s">
        <v>158</v>
      </c>
      <c r="AU128" s="225" t="s">
        <v>78</v>
      </c>
      <c r="AY128" s="17" t="s">
        <v>156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76</v>
      </c>
      <c r="BK128" s="226">
        <f>ROUND(I128*H128,2)</f>
        <v>0</v>
      </c>
      <c r="BL128" s="17" t="s">
        <v>942</v>
      </c>
      <c r="BM128" s="225" t="s">
        <v>2386</v>
      </c>
    </row>
    <row r="129" s="2" customFormat="1">
      <c r="A129" s="38"/>
      <c r="B129" s="39"/>
      <c r="C129" s="40"/>
      <c r="D129" s="227" t="s">
        <v>165</v>
      </c>
      <c r="E129" s="40"/>
      <c r="F129" s="228" t="s">
        <v>2385</v>
      </c>
      <c r="G129" s="40"/>
      <c r="H129" s="40"/>
      <c r="I129" s="229"/>
      <c r="J129" s="40"/>
      <c r="K129" s="40"/>
      <c r="L129" s="44"/>
      <c r="M129" s="230"/>
      <c r="N129" s="23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165</v>
      </c>
      <c r="AU129" s="17" t="s">
        <v>78</v>
      </c>
    </row>
    <row r="130" s="2" customFormat="1" ht="16.5" customHeight="1">
      <c r="A130" s="38"/>
      <c r="B130" s="39"/>
      <c r="C130" s="214" t="s">
        <v>264</v>
      </c>
      <c r="D130" s="214" t="s">
        <v>158</v>
      </c>
      <c r="E130" s="215" t="s">
        <v>2387</v>
      </c>
      <c r="F130" s="216" t="s">
        <v>2388</v>
      </c>
      <c r="G130" s="217" t="s">
        <v>823</v>
      </c>
      <c r="H130" s="218">
        <v>1</v>
      </c>
      <c r="I130" s="219"/>
      <c r="J130" s="220">
        <f>ROUND(I130*H130,2)</f>
        <v>0</v>
      </c>
      <c r="K130" s="216" t="s">
        <v>19</v>
      </c>
      <c r="L130" s="44"/>
      <c r="M130" s="221" t="s">
        <v>19</v>
      </c>
      <c r="N130" s="222" t="s">
        <v>40</v>
      </c>
      <c r="O130" s="84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942</v>
      </c>
      <c r="AT130" s="225" t="s">
        <v>158</v>
      </c>
      <c r="AU130" s="225" t="s">
        <v>78</v>
      </c>
      <c r="AY130" s="17" t="s">
        <v>156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76</v>
      </c>
      <c r="BK130" s="226">
        <f>ROUND(I130*H130,2)</f>
        <v>0</v>
      </c>
      <c r="BL130" s="17" t="s">
        <v>942</v>
      </c>
      <c r="BM130" s="225" t="s">
        <v>2389</v>
      </c>
    </row>
    <row r="131" s="2" customFormat="1">
      <c r="A131" s="38"/>
      <c r="B131" s="39"/>
      <c r="C131" s="40"/>
      <c r="D131" s="227" t="s">
        <v>165</v>
      </c>
      <c r="E131" s="40"/>
      <c r="F131" s="228" t="s">
        <v>2388</v>
      </c>
      <c r="G131" s="40"/>
      <c r="H131" s="40"/>
      <c r="I131" s="229"/>
      <c r="J131" s="40"/>
      <c r="K131" s="40"/>
      <c r="L131" s="44"/>
      <c r="M131" s="256"/>
      <c r="N131" s="257"/>
      <c r="O131" s="258"/>
      <c r="P131" s="258"/>
      <c r="Q131" s="258"/>
      <c r="R131" s="258"/>
      <c r="S131" s="258"/>
      <c r="T131" s="25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165</v>
      </c>
      <c r="AU131" s="17" t="s">
        <v>78</v>
      </c>
    </row>
    <row r="132" s="2" customFormat="1" ht="6.96" customHeight="1">
      <c r="A132" s="38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uSt3EVTKrVOeaZoyDZzUwhgr+2kKFbP3bGsFuxyk1cr7g+4whW3HIYIZymP9UyudErlYi0se0U/yVhBjcFzPww==" hashValue="Y6xYXYi2wqw2h2xfSXLJ77OX9cpohdFhfb3kldtdT97lS18htENehxTlap/Xppf0/Lag2jkNAXP9Xfv2psjE/A==" algorithmName="SHA-512" password="CC35"/>
  <autoFilter ref="C96:K13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4" customFormat="1" ht="45" customHeight="1">
      <c r="B3" s="267"/>
      <c r="C3" s="268" t="s">
        <v>2390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2391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2392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2393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2394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2395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2396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2397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2398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2399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2400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75</v>
      </c>
      <c r="F18" s="274" t="s">
        <v>2401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2402</v>
      </c>
      <c r="F19" s="274" t="s">
        <v>2403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2404</v>
      </c>
      <c r="F20" s="274" t="s">
        <v>2405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2406</v>
      </c>
      <c r="F21" s="274" t="s">
        <v>2407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2408</v>
      </c>
      <c r="F22" s="274" t="s">
        <v>2409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81</v>
      </c>
      <c r="F23" s="274" t="s">
        <v>2410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2411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2412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2413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2414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2415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2416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2417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2418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2419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142</v>
      </c>
      <c r="F36" s="274"/>
      <c r="G36" s="274" t="s">
        <v>2420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2421</v>
      </c>
      <c r="F37" s="274"/>
      <c r="G37" s="274" t="s">
        <v>2422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50</v>
      </c>
      <c r="F38" s="274"/>
      <c r="G38" s="274" t="s">
        <v>2423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51</v>
      </c>
      <c r="F39" s="274"/>
      <c r="G39" s="274" t="s">
        <v>2424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143</v>
      </c>
      <c r="F40" s="274"/>
      <c r="G40" s="274" t="s">
        <v>2425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144</v>
      </c>
      <c r="F41" s="274"/>
      <c r="G41" s="274" t="s">
        <v>2426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2427</v>
      </c>
      <c r="F42" s="274"/>
      <c r="G42" s="274" t="s">
        <v>2428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2429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2430</v>
      </c>
      <c r="F44" s="274"/>
      <c r="G44" s="274" t="s">
        <v>2431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146</v>
      </c>
      <c r="F45" s="274"/>
      <c r="G45" s="274" t="s">
        <v>2432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2433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2434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2435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2436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2437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2438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2439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2440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2441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2442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2443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2444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2445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2446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2447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2448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2449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2450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2451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2452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2453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2454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2455</v>
      </c>
      <c r="D76" s="292"/>
      <c r="E76" s="292"/>
      <c r="F76" s="292" t="s">
        <v>2456</v>
      </c>
      <c r="G76" s="293"/>
      <c r="H76" s="292" t="s">
        <v>51</v>
      </c>
      <c r="I76" s="292" t="s">
        <v>54</v>
      </c>
      <c r="J76" s="292" t="s">
        <v>2457</v>
      </c>
      <c r="K76" s="291"/>
    </row>
    <row r="77" s="1" customFormat="1" ht="17.25" customHeight="1">
      <c r="B77" s="289"/>
      <c r="C77" s="294" t="s">
        <v>2458</v>
      </c>
      <c r="D77" s="294"/>
      <c r="E77" s="294"/>
      <c r="F77" s="295" t="s">
        <v>2459</v>
      </c>
      <c r="G77" s="296"/>
      <c r="H77" s="294"/>
      <c r="I77" s="294"/>
      <c r="J77" s="294" t="s">
        <v>2460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50</v>
      </c>
      <c r="D79" s="299"/>
      <c r="E79" s="299"/>
      <c r="F79" s="300" t="s">
        <v>2461</v>
      </c>
      <c r="G79" s="301"/>
      <c r="H79" s="277" t="s">
        <v>2462</v>
      </c>
      <c r="I79" s="277" t="s">
        <v>2463</v>
      </c>
      <c r="J79" s="277">
        <v>20</v>
      </c>
      <c r="K79" s="291"/>
    </row>
    <row r="80" s="1" customFormat="1" ht="15" customHeight="1">
      <c r="B80" s="289"/>
      <c r="C80" s="277" t="s">
        <v>2464</v>
      </c>
      <c r="D80" s="277"/>
      <c r="E80" s="277"/>
      <c r="F80" s="300" t="s">
        <v>2461</v>
      </c>
      <c r="G80" s="301"/>
      <c r="H80" s="277" t="s">
        <v>2465</v>
      </c>
      <c r="I80" s="277" t="s">
        <v>2463</v>
      </c>
      <c r="J80" s="277">
        <v>120</v>
      </c>
      <c r="K80" s="291"/>
    </row>
    <row r="81" s="1" customFormat="1" ht="15" customHeight="1">
      <c r="B81" s="302"/>
      <c r="C81" s="277" t="s">
        <v>2466</v>
      </c>
      <c r="D81" s="277"/>
      <c r="E81" s="277"/>
      <c r="F81" s="300" t="s">
        <v>2467</v>
      </c>
      <c r="G81" s="301"/>
      <c r="H81" s="277" t="s">
        <v>2468</v>
      </c>
      <c r="I81" s="277" t="s">
        <v>2463</v>
      </c>
      <c r="J81" s="277">
        <v>50</v>
      </c>
      <c r="K81" s="291"/>
    </row>
    <row r="82" s="1" customFormat="1" ht="15" customHeight="1">
      <c r="B82" s="302"/>
      <c r="C82" s="277" t="s">
        <v>2469</v>
      </c>
      <c r="D82" s="277"/>
      <c r="E82" s="277"/>
      <c r="F82" s="300" t="s">
        <v>2461</v>
      </c>
      <c r="G82" s="301"/>
      <c r="H82" s="277" t="s">
        <v>2470</v>
      </c>
      <c r="I82" s="277" t="s">
        <v>2471</v>
      </c>
      <c r="J82" s="277"/>
      <c r="K82" s="291"/>
    </row>
    <row r="83" s="1" customFormat="1" ht="15" customHeight="1">
      <c r="B83" s="302"/>
      <c r="C83" s="303" t="s">
        <v>2472</v>
      </c>
      <c r="D83" s="303"/>
      <c r="E83" s="303"/>
      <c r="F83" s="304" t="s">
        <v>2467</v>
      </c>
      <c r="G83" s="303"/>
      <c r="H83" s="303" t="s">
        <v>2473</v>
      </c>
      <c r="I83" s="303" t="s">
        <v>2463</v>
      </c>
      <c r="J83" s="303">
        <v>15</v>
      </c>
      <c r="K83" s="291"/>
    </row>
    <row r="84" s="1" customFormat="1" ht="15" customHeight="1">
      <c r="B84" s="302"/>
      <c r="C84" s="303" t="s">
        <v>2474</v>
      </c>
      <c r="D84" s="303"/>
      <c r="E84" s="303"/>
      <c r="F84" s="304" t="s">
        <v>2467</v>
      </c>
      <c r="G84" s="303"/>
      <c r="H84" s="303" t="s">
        <v>2475</v>
      </c>
      <c r="I84" s="303" t="s">
        <v>2463</v>
      </c>
      <c r="J84" s="303">
        <v>15</v>
      </c>
      <c r="K84" s="291"/>
    </row>
    <row r="85" s="1" customFormat="1" ht="15" customHeight="1">
      <c r="B85" s="302"/>
      <c r="C85" s="303" t="s">
        <v>2476</v>
      </c>
      <c r="D85" s="303"/>
      <c r="E85" s="303"/>
      <c r="F85" s="304" t="s">
        <v>2467</v>
      </c>
      <c r="G85" s="303"/>
      <c r="H85" s="303" t="s">
        <v>2477</v>
      </c>
      <c r="I85" s="303" t="s">
        <v>2463</v>
      </c>
      <c r="J85" s="303">
        <v>20</v>
      </c>
      <c r="K85" s="291"/>
    </row>
    <row r="86" s="1" customFormat="1" ht="15" customHeight="1">
      <c r="B86" s="302"/>
      <c r="C86" s="303" t="s">
        <v>2478</v>
      </c>
      <c r="D86" s="303"/>
      <c r="E86" s="303"/>
      <c r="F86" s="304" t="s">
        <v>2467</v>
      </c>
      <c r="G86" s="303"/>
      <c r="H86" s="303" t="s">
        <v>2479</v>
      </c>
      <c r="I86" s="303" t="s">
        <v>2463</v>
      </c>
      <c r="J86" s="303">
        <v>20</v>
      </c>
      <c r="K86" s="291"/>
    </row>
    <row r="87" s="1" customFormat="1" ht="15" customHeight="1">
      <c r="B87" s="302"/>
      <c r="C87" s="277" t="s">
        <v>2480</v>
      </c>
      <c r="D87" s="277"/>
      <c r="E87" s="277"/>
      <c r="F87" s="300" t="s">
        <v>2467</v>
      </c>
      <c r="G87" s="301"/>
      <c r="H87" s="277" t="s">
        <v>2481</v>
      </c>
      <c r="I87" s="277" t="s">
        <v>2463</v>
      </c>
      <c r="J87" s="277">
        <v>50</v>
      </c>
      <c r="K87" s="291"/>
    </row>
    <row r="88" s="1" customFormat="1" ht="15" customHeight="1">
      <c r="B88" s="302"/>
      <c r="C88" s="277" t="s">
        <v>2482</v>
      </c>
      <c r="D88" s="277"/>
      <c r="E88" s="277"/>
      <c r="F88" s="300" t="s">
        <v>2467</v>
      </c>
      <c r="G88" s="301"/>
      <c r="H88" s="277" t="s">
        <v>2483</v>
      </c>
      <c r="I88" s="277" t="s">
        <v>2463</v>
      </c>
      <c r="J88" s="277">
        <v>20</v>
      </c>
      <c r="K88" s="291"/>
    </row>
    <row r="89" s="1" customFormat="1" ht="15" customHeight="1">
      <c r="B89" s="302"/>
      <c r="C89" s="277" t="s">
        <v>2484</v>
      </c>
      <c r="D89" s="277"/>
      <c r="E89" s="277"/>
      <c r="F89" s="300" t="s">
        <v>2467</v>
      </c>
      <c r="G89" s="301"/>
      <c r="H89" s="277" t="s">
        <v>2485</v>
      </c>
      <c r="I89" s="277" t="s">
        <v>2463</v>
      </c>
      <c r="J89" s="277">
        <v>20</v>
      </c>
      <c r="K89" s="291"/>
    </row>
    <row r="90" s="1" customFormat="1" ht="15" customHeight="1">
      <c r="B90" s="302"/>
      <c r="C90" s="277" t="s">
        <v>2486</v>
      </c>
      <c r="D90" s="277"/>
      <c r="E90" s="277"/>
      <c r="F90" s="300" t="s">
        <v>2467</v>
      </c>
      <c r="G90" s="301"/>
      <c r="H90" s="277" t="s">
        <v>2487</v>
      </c>
      <c r="I90" s="277" t="s">
        <v>2463</v>
      </c>
      <c r="J90" s="277">
        <v>50</v>
      </c>
      <c r="K90" s="291"/>
    </row>
    <row r="91" s="1" customFormat="1" ht="15" customHeight="1">
      <c r="B91" s="302"/>
      <c r="C91" s="277" t="s">
        <v>2488</v>
      </c>
      <c r="D91" s="277"/>
      <c r="E91" s="277"/>
      <c r="F91" s="300" t="s">
        <v>2467</v>
      </c>
      <c r="G91" s="301"/>
      <c r="H91" s="277" t="s">
        <v>2488</v>
      </c>
      <c r="I91" s="277" t="s">
        <v>2463</v>
      </c>
      <c r="J91" s="277">
        <v>50</v>
      </c>
      <c r="K91" s="291"/>
    </row>
    <row r="92" s="1" customFormat="1" ht="15" customHeight="1">
      <c r="B92" s="302"/>
      <c r="C92" s="277" t="s">
        <v>2489</v>
      </c>
      <c r="D92" s="277"/>
      <c r="E92" s="277"/>
      <c r="F92" s="300" t="s">
        <v>2467</v>
      </c>
      <c r="G92" s="301"/>
      <c r="H92" s="277" t="s">
        <v>2490</v>
      </c>
      <c r="I92" s="277" t="s">
        <v>2463</v>
      </c>
      <c r="J92" s="277">
        <v>255</v>
      </c>
      <c r="K92" s="291"/>
    </row>
    <row r="93" s="1" customFormat="1" ht="15" customHeight="1">
      <c r="B93" s="302"/>
      <c r="C93" s="277" t="s">
        <v>2491</v>
      </c>
      <c r="D93" s="277"/>
      <c r="E93" s="277"/>
      <c r="F93" s="300" t="s">
        <v>2461</v>
      </c>
      <c r="G93" s="301"/>
      <c r="H93" s="277" t="s">
        <v>2492</v>
      </c>
      <c r="I93" s="277" t="s">
        <v>2493</v>
      </c>
      <c r="J93" s="277"/>
      <c r="K93" s="291"/>
    </row>
    <row r="94" s="1" customFormat="1" ht="15" customHeight="1">
      <c r="B94" s="302"/>
      <c r="C94" s="277" t="s">
        <v>2494</v>
      </c>
      <c r="D94" s="277"/>
      <c r="E94" s="277"/>
      <c r="F94" s="300" t="s">
        <v>2461</v>
      </c>
      <c r="G94" s="301"/>
      <c r="H94" s="277" t="s">
        <v>2495</v>
      </c>
      <c r="I94" s="277" t="s">
        <v>2496</v>
      </c>
      <c r="J94" s="277"/>
      <c r="K94" s="291"/>
    </row>
    <row r="95" s="1" customFormat="1" ht="15" customHeight="1">
      <c r="B95" s="302"/>
      <c r="C95" s="277" t="s">
        <v>2497</v>
      </c>
      <c r="D95" s="277"/>
      <c r="E95" s="277"/>
      <c r="F95" s="300" t="s">
        <v>2461</v>
      </c>
      <c r="G95" s="301"/>
      <c r="H95" s="277" t="s">
        <v>2497</v>
      </c>
      <c r="I95" s="277" t="s">
        <v>2496</v>
      </c>
      <c r="J95" s="277"/>
      <c r="K95" s="291"/>
    </row>
    <row r="96" s="1" customFormat="1" ht="15" customHeight="1">
      <c r="B96" s="302"/>
      <c r="C96" s="277" t="s">
        <v>35</v>
      </c>
      <c r="D96" s="277"/>
      <c r="E96" s="277"/>
      <c r="F96" s="300" t="s">
        <v>2461</v>
      </c>
      <c r="G96" s="301"/>
      <c r="H96" s="277" t="s">
        <v>2498</v>
      </c>
      <c r="I96" s="277" t="s">
        <v>2496</v>
      </c>
      <c r="J96" s="277"/>
      <c r="K96" s="291"/>
    </row>
    <row r="97" s="1" customFormat="1" ht="15" customHeight="1">
      <c r="B97" s="302"/>
      <c r="C97" s="277" t="s">
        <v>45</v>
      </c>
      <c r="D97" s="277"/>
      <c r="E97" s="277"/>
      <c r="F97" s="300" t="s">
        <v>2461</v>
      </c>
      <c r="G97" s="301"/>
      <c r="H97" s="277" t="s">
        <v>2499</v>
      </c>
      <c r="I97" s="277" t="s">
        <v>2496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2500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2455</v>
      </c>
      <c r="D103" s="292"/>
      <c r="E103" s="292"/>
      <c r="F103" s="292" t="s">
        <v>2456</v>
      </c>
      <c r="G103" s="293"/>
      <c r="H103" s="292" t="s">
        <v>51</v>
      </c>
      <c r="I103" s="292" t="s">
        <v>54</v>
      </c>
      <c r="J103" s="292" t="s">
        <v>2457</v>
      </c>
      <c r="K103" s="291"/>
    </row>
    <row r="104" s="1" customFormat="1" ht="17.25" customHeight="1">
      <c r="B104" s="289"/>
      <c r="C104" s="294" t="s">
        <v>2458</v>
      </c>
      <c r="D104" s="294"/>
      <c r="E104" s="294"/>
      <c r="F104" s="295" t="s">
        <v>2459</v>
      </c>
      <c r="G104" s="296"/>
      <c r="H104" s="294"/>
      <c r="I104" s="294"/>
      <c r="J104" s="294" t="s">
        <v>2460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50</v>
      </c>
      <c r="D106" s="299"/>
      <c r="E106" s="299"/>
      <c r="F106" s="300" t="s">
        <v>2461</v>
      </c>
      <c r="G106" s="277"/>
      <c r="H106" s="277" t="s">
        <v>2501</v>
      </c>
      <c r="I106" s="277" t="s">
        <v>2463</v>
      </c>
      <c r="J106" s="277">
        <v>20</v>
      </c>
      <c r="K106" s="291"/>
    </row>
    <row r="107" s="1" customFormat="1" ht="15" customHeight="1">
      <c r="B107" s="289"/>
      <c r="C107" s="277" t="s">
        <v>2464</v>
      </c>
      <c r="D107" s="277"/>
      <c r="E107" s="277"/>
      <c r="F107" s="300" t="s">
        <v>2461</v>
      </c>
      <c r="G107" s="277"/>
      <c r="H107" s="277" t="s">
        <v>2501</v>
      </c>
      <c r="I107" s="277" t="s">
        <v>2463</v>
      </c>
      <c r="J107" s="277">
        <v>120</v>
      </c>
      <c r="K107" s="291"/>
    </row>
    <row r="108" s="1" customFormat="1" ht="15" customHeight="1">
      <c r="B108" s="302"/>
      <c r="C108" s="277" t="s">
        <v>2466</v>
      </c>
      <c r="D108" s="277"/>
      <c r="E108" s="277"/>
      <c r="F108" s="300" t="s">
        <v>2467</v>
      </c>
      <c r="G108" s="277"/>
      <c r="H108" s="277" t="s">
        <v>2501</v>
      </c>
      <c r="I108" s="277" t="s">
        <v>2463</v>
      </c>
      <c r="J108" s="277">
        <v>50</v>
      </c>
      <c r="K108" s="291"/>
    </row>
    <row r="109" s="1" customFormat="1" ht="15" customHeight="1">
      <c r="B109" s="302"/>
      <c r="C109" s="277" t="s">
        <v>2469</v>
      </c>
      <c r="D109" s="277"/>
      <c r="E109" s="277"/>
      <c r="F109" s="300" t="s">
        <v>2461</v>
      </c>
      <c r="G109" s="277"/>
      <c r="H109" s="277" t="s">
        <v>2501</v>
      </c>
      <c r="I109" s="277" t="s">
        <v>2471</v>
      </c>
      <c r="J109" s="277"/>
      <c r="K109" s="291"/>
    </row>
    <row r="110" s="1" customFormat="1" ht="15" customHeight="1">
      <c r="B110" s="302"/>
      <c r="C110" s="277" t="s">
        <v>2480</v>
      </c>
      <c r="D110" s="277"/>
      <c r="E110" s="277"/>
      <c r="F110" s="300" t="s">
        <v>2467</v>
      </c>
      <c r="G110" s="277"/>
      <c r="H110" s="277" t="s">
        <v>2501</v>
      </c>
      <c r="I110" s="277" t="s">
        <v>2463</v>
      </c>
      <c r="J110" s="277">
        <v>50</v>
      </c>
      <c r="K110" s="291"/>
    </row>
    <row r="111" s="1" customFormat="1" ht="15" customHeight="1">
      <c r="B111" s="302"/>
      <c r="C111" s="277" t="s">
        <v>2488</v>
      </c>
      <c r="D111" s="277"/>
      <c r="E111" s="277"/>
      <c r="F111" s="300" t="s">
        <v>2467</v>
      </c>
      <c r="G111" s="277"/>
      <c r="H111" s="277" t="s">
        <v>2501</v>
      </c>
      <c r="I111" s="277" t="s">
        <v>2463</v>
      </c>
      <c r="J111" s="277">
        <v>50</v>
      </c>
      <c r="K111" s="291"/>
    </row>
    <row r="112" s="1" customFormat="1" ht="15" customHeight="1">
      <c r="B112" s="302"/>
      <c r="C112" s="277" t="s">
        <v>2486</v>
      </c>
      <c r="D112" s="277"/>
      <c r="E112" s="277"/>
      <c r="F112" s="300" t="s">
        <v>2467</v>
      </c>
      <c r="G112" s="277"/>
      <c r="H112" s="277" t="s">
        <v>2501</v>
      </c>
      <c r="I112" s="277" t="s">
        <v>2463</v>
      </c>
      <c r="J112" s="277">
        <v>50</v>
      </c>
      <c r="K112" s="291"/>
    </row>
    <row r="113" s="1" customFormat="1" ht="15" customHeight="1">
      <c r="B113" s="302"/>
      <c r="C113" s="277" t="s">
        <v>50</v>
      </c>
      <c r="D113" s="277"/>
      <c r="E113" s="277"/>
      <c r="F113" s="300" t="s">
        <v>2461</v>
      </c>
      <c r="G113" s="277"/>
      <c r="H113" s="277" t="s">
        <v>2502</v>
      </c>
      <c r="I113" s="277" t="s">
        <v>2463</v>
      </c>
      <c r="J113" s="277">
        <v>20</v>
      </c>
      <c r="K113" s="291"/>
    </row>
    <row r="114" s="1" customFormat="1" ht="15" customHeight="1">
      <c r="B114" s="302"/>
      <c r="C114" s="277" t="s">
        <v>2503</v>
      </c>
      <c r="D114" s="277"/>
      <c r="E114" s="277"/>
      <c r="F114" s="300" t="s">
        <v>2461</v>
      </c>
      <c r="G114" s="277"/>
      <c r="H114" s="277" t="s">
        <v>2504</v>
      </c>
      <c r="I114" s="277" t="s">
        <v>2463</v>
      </c>
      <c r="J114" s="277">
        <v>120</v>
      </c>
      <c r="K114" s="291"/>
    </row>
    <row r="115" s="1" customFormat="1" ht="15" customHeight="1">
      <c r="B115" s="302"/>
      <c r="C115" s="277" t="s">
        <v>35</v>
      </c>
      <c r="D115" s="277"/>
      <c r="E115" s="277"/>
      <c r="F115" s="300" t="s">
        <v>2461</v>
      </c>
      <c r="G115" s="277"/>
      <c r="H115" s="277" t="s">
        <v>2505</v>
      </c>
      <c r="I115" s="277" t="s">
        <v>2496</v>
      </c>
      <c r="J115" s="277"/>
      <c r="K115" s="291"/>
    </row>
    <row r="116" s="1" customFormat="1" ht="15" customHeight="1">
      <c r="B116" s="302"/>
      <c r="C116" s="277" t="s">
        <v>45</v>
      </c>
      <c r="D116" s="277"/>
      <c r="E116" s="277"/>
      <c r="F116" s="300" t="s">
        <v>2461</v>
      </c>
      <c r="G116" s="277"/>
      <c r="H116" s="277" t="s">
        <v>2506</v>
      </c>
      <c r="I116" s="277" t="s">
        <v>2496</v>
      </c>
      <c r="J116" s="277"/>
      <c r="K116" s="291"/>
    </row>
    <row r="117" s="1" customFormat="1" ht="15" customHeight="1">
      <c r="B117" s="302"/>
      <c r="C117" s="277" t="s">
        <v>54</v>
      </c>
      <c r="D117" s="277"/>
      <c r="E117" s="277"/>
      <c r="F117" s="300" t="s">
        <v>2461</v>
      </c>
      <c r="G117" s="277"/>
      <c r="H117" s="277" t="s">
        <v>2507</v>
      </c>
      <c r="I117" s="277" t="s">
        <v>2508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2509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2455</v>
      </c>
      <c r="D123" s="292"/>
      <c r="E123" s="292"/>
      <c r="F123" s="292" t="s">
        <v>2456</v>
      </c>
      <c r="G123" s="293"/>
      <c r="H123" s="292" t="s">
        <v>51</v>
      </c>
      <c r="I123" s="292" t="s">
        <v>54</v>
      </c>
      <c r="J123" s="292" t="s">
        <v>2457</v>
      </c>
      <c r="K123" s="321"/>
    </row>
    <row r="124" s="1" customFormat="1" ht="17.25" customHeight="1">
      <c r="B124" s="320"/>
      <c r="C124" s="294" t="s">
        <v>2458</v>
      </c>
      <c r="D124" s="294"/>
      <c r="E124" s="294"/>
      <c r="F124" s="295" t="s">
        <v>2459</v>
      </c>
      <c r="G124" s="296"/>
      <c r="H124" s="294"/>
      <c r="I124" s="294"/>
      <c r="J124" s="294" t="s">
        <v>2460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2464</v>
      </c>
      <c r="D126" s="299"/>
      <c r="E126" s="299"/>
      <c r="F126" s="300" t="s">
        <v>2461</v>
      </c>
      <c r="G126" s="277"/>
      <c r="H126" s="277" t="s">
        <v>2501</v>
      </c>
      <c r="I126" s="277" t="s">
        <v>2463</v>
      </c>
      <c r="J126" s="277">
        <v>120</v>
      </c>
      <c r="K126" s="325"/>
    </row>
    <row r="127" s="1" customFormat="1" ht="15" customHeight="1">
      <c r="B127" s="322"/>
      <c r="C127" s="277" t="s">
        <v>2510</v>
      </c>
      <c r="D127" s="277"/>
      <c r="E127" s="277"/>
      <c r="F127" s="300" t="s">
        <v>2461</v>
      </c>
      <c r="G127" s="277"/>
      <c r="H127" s="277" t="s">
        <v>2511</v>
      </c>
      <c r="I127" s="277" t="s">
        <v>2463</v>
      </c>
      <c r="J127" s="277" t="s">
        <v>2512</v>
      </c>
      <c r="K127" s="325"/>
    </row>
    <row r="128" s="1" customFormat="1" ht="15" customHeight="1">
      <c r="B128" s="322"/>
      <c r="C128" s="277" t="s">
        <v>81</v>
      </c>
      <c r="D128" s="277"/>
      <c r="E128" s="277"/>
      <c r="F128" s="300" t="s">
        <v>2461</v>
      </c>
      <c r="G128" s="277"/>
      <c r="H128" s="277" t="s">
        <v>2513</v>
      </c>
      <c r="I128" s="277" t="s">
        <v>2463</v>
      </c>
      <c r="J128" s="277" t="s">
        <v>2512</v>
      </c>
      <c r="K128" s="325"/>
    </row>
    <row r="129" s="1" customFormat="1" ht="15" customHeight="1">
      <c r="B129" s="322"/>
      <c r="C129" s="277" t="s">
        <v>2472</v>
      </c>
      <c r="D129" s="277"/>
      <c r="E129" s="277"/>
      <c r="F129" s="300" t="s">
        <v>2467</v>
      </c>
      <c r="G129" s="277"/>
      <c r="H129" s="277" t="s">
        <v>2473</v>
      </c>
      <c r="I129" s="277" t="s">
        <v>2463</v>
      </c>
      <c r="J129" s="277">
        <v>15</v>
      </c>
      <c r="K129" s="325"/>
    </row>
    <row r="130" s="1" customFormat="1" ht="15" customHeight="1">
      <c r="B130" s="322"/>
      <c r="C130" s="303" t="s">
        <v>2474</v>
      </c>
      <c r="D130" s="303"/>
      <c r="E130" s="303"/>
      <c r="F130" s="304" t="s">
        <v>2467</v>
      </c>
      <c r="G130" s="303"/>
      <c r="H130" s="303" t="s">
        <v>2475</v>
      </c>
      <c r="I130" s="303" t="s">
        <v>2463</v>
      </c>
      <c r="J130" s="303">
        <v>15</v>
      </c>
      <c r="K130" s="325"/>
    </row>
    <row r="131" s="1" customFormat="1" ht="15" customHeight="1">
      <c r="B131" s="322"/>
      <c r="C131" s="303" t="s">
        <v>2476</v>
      </c>
      <c r="D131" s="303"/>
      <c r="E131" s="303"/>
      <c r="F131" s="304" t="s">
        <v>2467</v>
      </c>
      <c r="G131" s="303"/>
      <c r="H131" s="303" t="s">
        <v>2477</v>
      </c>
      <c r="I131" s="303" t="s">
        <v>2463</v>
      </c>
      <c r="J131" s="303">
        <v>20</v>
      </c>
      <c r="K131" s="325"/>
    </row>
    <row r="132" s="1" customFormat="1" ht="15" customHeight="1">
      <c r="B132" s="322"/>
      <c r="C132" s="303" t="s">
        <v>2478</v>
      </c>
      <c r="D132" s="303"/>
      <c r="E132" s="303"/>
      <c r="F132" s="304" t="s">
        <v>2467</v>
      </c>
      <c r="G132" s="303"/>
      <c r="H132" s="303" t="s">
        <v>2479</v>
      </c>
      <c r="I132" s="303" t="s">
        <v>2463</v>
      </c>
      <c r="J132" s="303">
        <v>20</v>
      </c>
      <c r="K132" s="325"/>
    </row>
    <row r="133" s="1" customFormat="1" ht="15" customHeight="1">
      <c r="B133" s="322"/>
      <c r="C133" s="277" t="s">
        <v>2466</v>
      </c>
      <c r="D133" s="277"/>
      <c r="E133" s="277"/>
      <c r="F133" s="300" t="s">
        <v>2467</v>
      </c>
      <c r="G133" s="277"/>
      <c r="H133" s="277" t="s">
        <v>2501</v>
      </c>
      <c r="I133" s="277" t="s">
        <v>2463</v>
      </c>
      <c r="J133" s="277">
        <v>50</v>
      </c>
      <c r="K133" s="325"/>
    </row>
    <row r="134" s="1" customFormat="1" ht="15" customHeight="1">
      <c r="B134" s="322"/>
      <c r="C134" s="277" t="s">
        <v>2480</v>
      </c>
      <c r="D134" s="277"/>
      <c r="E134" s="277"/>
      <c r="F134" s="300" t="s">
        <v>2467</v>
      </c>
      <c r="G134" s="277"/>
      <c r="H134" s="277" t="s">
        <v>2501</v>
      </c>
      <c r="I134" s="277" t="s">
        <v>2463</v>
      </c>
      <c r="J134" s="277">
        <v>50</v>
      </c>
      <c r="K134" s="325"/>
    </row>
    <row r="135" s="1" customFormat="1" ht="15" customHeight="1">
      <c r="B135" s="322"/>
      <c r="C135" s="277" t="s">
        <v>2486</v>
      </c>
      <c r="D135" s="277"/>
      <c r="E135" s="277"/>
      <c r="F135" s="300" t="s">
        <v>2467</v>
      </c>
      <c r="G135" s="277"/>
      <c r="H135" s="277" t="s">
        <v>2501</v>
      </c>
      <c r="I135" s="277" t="s">
        <v>2463</v>
      </c>
      <c r="J135" s="277">
        <v>50</v>
      </c>
      <c r="K135" s="325"/>
    </row>
    <row r="136" s="1" customFormat="1" ht="15" customHeight="1">
      <c r="B136" s="322"/>
      <c r="C136" s="277" t="s">
        <v>2488</v>
      </c>
      <c r="D136" s="277"/>
      <c r="E136" s="277"/>
      <c r="F136" s="300" t="s">
        <v>2467</v>
      </c>
      <c r="G136" s="277"/>
      <c r="H136" s="277" t="s">
        <v>2501</v>
      </c>
      <c r="I136" s="277" t="s">
        <v>2463</v>
      </c>
      <c r="J136" s="277">
        <v>50</v>
      </c>
      <c r="K136" s="325"/>
    </row>
    <row r="137" s="1" customFormat="1" ht="15" customHeight="1">
      <c r="B137" s="322"/>
      <c r="C137" s="277" t="s">
        <v>2489</v>
      </c>
      <c r="D137" s="277"/>
      <c r="E137" s="277"/>
      <c r="F137" s="300" t="s">
        <v>2467</v>
      </c>
      <c r="G137" s="277"/>
      <c r="H137" s="277" t="s">
        <v>2514</v>
      </c>
      <c r="I137" s="277" t="s">
        <v>2463</v>
      </c>
      <c r="J137" s="277">
        <v>255</v>
      </c>
      <c r="K137" s="325"/>
    </row>
    <row r="138" s="1" customFormat="1" ht="15" customHeight="1">
      <c r="B138" s="322"/>
      <c r="C138" s="277" t="s">
        <v>2491</v>
      </c>
      <c r="D138" s="277"/>
      <c r="E138" s="277"/>
      <c r="F138" s="300" t="s">
        <v>2461</v>
      </c>
      <c r="G138" s="277"/>
      <c r="H138" s="277" t="s">
        <v>2515</v>
      </c>
      <c r="I138" s="277" t="s">
        <v>2493</v>
      </c>
      <c r="J138" s="277"/>
      <c r="K138" s="325"/>
    </row>
    <row r="139" s="1" customFormat="1" ht="15" customHeight="1">
      <c r="B139" s="322"/>
      <c r="C139" s="277" t="s">
        <v>2494</v>
      </c>
      <c r="D139" s="277"/>
      <c r="E139" s="277"/>
      <c r="F139" s="300" t="s">
        <v>2461</v>
      </c>
      <c r="G139" s="277"/>
      <c r="H139" s="277" t="s">
        <v>2516</v>
      </c>
      <c r="I139" s="277" t="s">
        <v>2496</v>
      </c>
      <c r="J139" s="277"/>
      <c r="K139" s="325"/>
    </row>
    <row r="140" s="1" customFormat="1" ht="15" customHeight="1">
      <c r="B140" s="322"/>
      <c r="C140" s="277" t="s">
        <v>2497</v>
      </c>
      <c r="D140" s="277"/>
      <c r="E140" s="277"/>
      <c r="F140" s="300" t="s">
        <v>2461</v>
      </c>
      <c r="G140" s="277"/>
      <c r="H140" s="277" t="s">
        <v>2497</v>
      </c>
      <c r="I140" s="277" t="s">
        <v>2496</v>
      </c>
      <c r="J140" s="277"/>
      <c r="K140" s="325"/>
    </row>
    <row r="141" s="1" customFormat="1" ht="15" customHeight="1">
      <c r="B141" s="322"/>
      <c r="C141" s="277" t="s">
        <v>35</v>
      </c>
      <c r="D141" s="277"/>
      <c r="E141" s="277"/>
      <c r="F141" s="300" t="s">
        <v>2461</v>
      </c>
      <c r="G141" s="277"/>
      <c r="H141" s="277" t="s">
        <v>2517</v>
      </c>
      <c r="I141" s="277" t="s">
        <v>2496</v>
      </c>
      <c r="J141" s="277"/>
      <c r="K141" s="325"/>
    </row>
    <row r="142" s="1" customFormat="1" ht="15" customHeight="1">
      <c r="B142" s="322"/>
      <c r="C142" s="277" t="s">
        <v>2518</v>
      </c>
      <c r="D142" s="277"/>
      <c r="E142" s="277"/>
      <c r="F142" s="300" t="s">
        <v>2461</v>
      </c>
      <c r="G142" s="277"/>
      <c r="H142" s="277" t="s">
        <v>2519</v>
      </c>
      <c r="I142" s="277" t="s">
        <v>2496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2520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2455</v>
      </c>
      <c r="D148" s="292"/>
      <c r="E148" s="292"/>
      <c r="F148" s="292" t="s">
        <v>2456</v>
      </c>
      <c r="G148" s="293"/>
      <c r="H148" s="292" t="s">
        <v>51</v>
      </c>
      <c r="I148" s="292" t="s">
        <v>54</v>
      </c>
      <c r="J148" s="292" t="s">
        <v>2457</v>
      </c>
      <c r="K148" s="291"/>
    </row>
    <row r="149" s="1" customFormat="1" ht="17.25" customHeight="1">
      <c r="B149" s="289"/>
      <c r="C149" s="294" t="s">
        <v>2458</v>
      </c>
      <c r="D149" s="294"/>
      <c r="E149" s="294"/>
      <c r="F149" s="295" t="s">
        <v>2459</v>
      </c>
      <c r="G149" s="296"/>
      <c r="H149" s="294"/>
      <c r="I149" s="294"/>
      <c r="J149" s="294" t="s">
        <v>2460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2464</v>
      </c>
      <c r="D151" s="277"/>
      <c r="E151" s="277"/>
      <c r="F151" s="330" t="s">
        <v>2461</v>
      </c>
      <c r="G151" s="277"/>
      <c r="H151" s="329" t="s">
        <v>2501</v>
      </c>
      <c r="I151" s="329" t="s">
        <v>2463</v>
      </c>
      <c r="J151" s="329">
        <v>120</v>
      </c>
      <c r="K151" s="325"/>
    </row>
    <row r="152" s="1" customFormat="1" ht="15" customHeight="1">
      <c r="B152" s="302"/>
      <c r="C152" s="329" t="s">
        <v>2510</v>
      </c>
      <c r="D152" s="277"/>
      <c r="E152" s="277"/>
      <c r="F152" s="330" t="s">
        <v>2461</v>
      </c>
      <c r="G152" s="277"/>
      <c r="H152" s="329" t="s">
        <v>2521</v>
      </c>
      <c r="I152" s="329" t="s">
        <v>2463</v>
      </c>
      <c r="J152" s="329" t="s">
        <v>2512</v>
      </c>
      <c r="K152" s="325"/>
    </row>
    <row r="153" s="1" customFormat="1" ht="15" customHeight="1">
      <c r="B153" s="302"/>
      <c r="C153" s="329" t="s">
        <v>81</v>
      </c>
      <c r="D153" s="277"/>
      <c r="E153" s="277"/>
      <c r="F153" s="330" t="s">
        <v>2461</v>
      </c>
      <c r="G153" s="277"/>
      <c r="H153" s="329" t="s">
        <v>2522</v>
      </c>
      <c r="I153" s="329" t="s">
        <v>2463</v>
      </c>
      <c r="J153" s="329" t="s">
        <v>2512</v>
      </c>
      <c r="K153" s="325"/>
    </row>
    <row r="154" s="1" customFormat="1" ht="15" customHeight="1">
      <c r="B154" s="302"/>
      <c r="C154" s="329" t="s">
        <v>2466</v>
      </c>
      <c r="D154" s="277"/>
      <c r="E154" s="277"/>
      <c r="F154" s="330" t="s">
        <v>2467</v>
      </c>
      <c r="G154" s="277"/>
      <c r="H154" s="329" t="s">
        <v>2501</v>
      </c>
      <c r="I154" s="329" t="s">
        <v>2463</v>
      </c>
      <c r="J154" s="329">
        <v>50</v>
      </c>
      <c r="K154" s="325"/>
    </row>
    <row r="155" s="1" customFormat="1" ht="15" customHeight="1">
      <c r="B155" s="302"/>
      <c r="C155" s="329" t="s">
        <v>2469</v>
      </c>
      <c r="D155" s="277"/>
      <c r="E155" s="277"/>
      <c r="F155" s="330" t="s">
        <v>2461</v>
      </c>
      <c r="G155" s="277"/>
      <c r="H155" s="329" t="s">
        <v>2501</v>
      </c>
      <c r="I155" s="329" t="s">
        <v>2471</v>
      </c>
      <c r="J155" s="329"/>
      <c r="K155" s="325"/>
    </row>
    <row r="156" s="1" customFormat="1" ht="15" customHeight="1">
      <c r="B156" s="302"/>
      <c r="C156" s="329" t="s">
        <v>2480</v>
      </c>
      <c r="D156" s="277"/>
      <c r="E156" s="277"/>
      <c r="F156" s="330" t="s">
        <v>2467</v>
      </c>
      <c r="G156" s="277"/>
      <c r="H156" s="329" t="s">
        <v>2501</v>
      </c>
      <c r="I156" s="329" t="s">
        <v>2463</v>
      </c>
      <c r="J156" s="329">
        <v>50</v>
      </c>
      <c r="K156" s="325"/>
    </row>
    <row r="157" s="1" customFormat="1" ht="15" customHeight="1">
      <c r="B157" s="302"/>
      <c r="C157" s="329" t="s">
        <v>2488</v>
      </c>
      <c r="D157" s="277"/>
      <c r="E157" s="277"/>
      <c r="F157" s="330" t="s">
        <v>2467</v>
      </c>
      <c r="G157" s="277"/>
      <c r="H157" s="329" t="s">
        <v>2501</v>
      </c>
      <c r="I157" s="329" t="s">
        <v>2463</v>
      </c>
      <c r="J157" s="329">
        <v>50</v>
      </c>
      <c r="K157" s="325"/>
    </row>
    <row r="158" s="1" customFormat="1" ht="15" customHeight="1">
      <c r="B158" s="302"/>
      <c r="C158" s="329" t="s">
        <v>2486</v>
      </c>
      <c r="D158" s="277"/>
      <c r="E158" s="277"/>
      <c r="F158" s="330" t="s">
        <v>2467</v>
      </c>
      <c r="G158" s="277"/>
      <c r="H158" s="329" t="s">
        <v>2501</v>
      </c>
      <c r="I158" s="329" t="s">
        <v>2463</v>
      </c>
      <c r="J158" s="329">
        <v>50</v>
      </c>
      <c r="K158" s="325"/>
    </row>
    <row r="159" s="1" customFormat="1" ht="15" customHeight="1">
      <c r="B159" s="302"/>
      <c r="C159" s="329" t="s">
        <v>122</v>
      </c>
      <c r="D159" s="277"/>
      <c r="E159" s="277"/>
      <c r="F159" s="330" t="s">
        <v>2461</v>
      </c>
      <c r="G159" s="277"/>
      <c r="H159" s="329" t="s">
        <v>2523</v>
      </c>
      <c r="I159" s="329" t="s">
        <v>2463</v>
      </c>
      <c r="J159" s="329" t="s">
        <v>2524</v>
      </c>
      <c r="K159" s="325"/>
    </row>
    <row r="160" s="1" customFormat="1" ht="15" customHeight="1">
      <c r="B160" s="302"/>
      <c r="C160" s="329" t="s">
        <v>2525</v>
      </c>
      <c r="D160" s="277"/>
      <c r="E160" s="277"/>
      <c r="F160" s="330" t="s">
        <v>2461</v>
      </c>
      <c r="G160" s="277"/>
      <c r="H160" s="329" t="s">
        <v>2526</v>
      </c>
      <c r="I160" s="329" t="s">
        <v>2496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2527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2455</v>
      </c>
      <c r="D166" s="292"/>
      <c r="E166" s="292"/>
      <c r="F166" s="292" t="s">
        <v>2456</v>
      </c>
      <c r="G166" s="334"/>
      <c r="H166" s="335" t="s">
        <v>51</v>
      </c>
      <c r="I166" s="335" t="s">
        <v>54</v>
      </c>
      <c r="J166" s="292" t="s">
        <v>2457</v>
      </c>
      <c r="K166" s="269"/>
    </row>
    <row r="167" s="1" customFormat="1" ht="17.25" customHeight="1">
      <c r="B167" s="270"/>
      <c r="C167" s="294" t="s">
        <v>2458</v>
      </c>
      <c r="D167" s="294"/>
      <c r="E167" s="294"/>
      <c r="F167" s="295" t="s">
        <v>2459</v>
      </c>
      <c r="G167" s="336"/>
      <c r="H167" s="337"/>
      <c r="I167" s="337"/>
      <c r="J167" s="294" t="s">
        <v>2460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2464</v>
      </c>
      <c r="D169" s="277"/>
      <c r="E169" s="277"/>
      <c r="F169" s="300" t="s">
        <v>2461</v>
      </c>
      <c r="G169" s="277"/>
      <c r="H169" s="277" t="s">
        <v>2501</v>
      </c>
      <c r="I169" s="277" t="s">
        <v>2463</v>
      </c>
      <c r="J169" s="277">
        <v>120</v>
      </c>
      <c r="K169" s="325"/>
    </row>
    <row r="170" s="1" customFormat="1" ht="15" customHeight="1">
      <c r="B170" s="302"/>
      <c r="C170" s="277" t="s">
        <v>2510</v>
      </c>
      <c r="D170" s="277"/>
      <c r="E170" s="277"/>
      <c r="F170" s="300" t="s">
        <v>2461</v>
      </c>
      <c r="G170" s="277"/>
      <c r="H170" s="277" t="s">
        <v>2511</v>
      </c>
      <c r="I170" s="277" t="s">
        <v>2463</v>
      </c>
      <c r="J170" s="277" t="s">
        <v>2512</v>
      </c>
      <c r="K170" s="325"/>
    </row>
    <row r="171" s="1" customFormat="1" ht="15" customHeight="1">
      <c r="B171" s="302"/>
      <c r="C171" s="277" t="s">
        <v>81</v>
      </c>
      <c r="D171" s="277"/>
      <c r="E171" s="277"/>
      <c r="F171" s="300" t="s">
        <v>2461</v>
      </c>
      <c r="G171" s="277"/>
      <c r="H171" s="277" t="s">
        <v>2528</v>
      </c>
      <c r="I171" s="277" t="s">
        <v>2463</v>
      </c>
      <c r="J171" s="277" t="s">
        <v>2512</v>
      </c>
      <c r="K171" s="325"/>
    </row>
    <row r="172" s="1" customFormat="1" ht="15" customHeight="1">
      <c r="B172" s="302"/>
      <c r="C172" s="277" t="s">
        <v>2466</v>
      </c>
      <c r="D172" s="277"/>
      <c r="E172" s="277"/>
      <c r="F172" s="300" t="s">
        <v>2467</v>
      </c>
      <c r="G172" s="277"/>
      <c r="H172" s="277" t="s">
        <v>2528</v>
      </c>
      <c r="I172" s="277" t="s">
        <v>2463</v>
      </c>
      <c r="J172" s="277">
        <v>50</v>
      </c>
      <c r="K172" s="325"/>
    </row>
    <row r="173" s="1" customFormat="1" ht="15" customHeight="1">
      <c r="B173" s="302"/>
      <c r="C173" s="277" t="s">
        <v>2469</v>
      </c>
      <c r="D173" s="277"/>
      <c r="E173" s="277"/>
      <c r="F173" s="300" t="s">
        <v>2461</v>
      </c>
      <c r="G173" s="277"/>
      <c r="H173" s="277" t="s">
        <v>2528</v>
      </c>
      <c r="I173" s="277" t="s">
        <v>2471</v>
      </c>
      <c r="J173" s="277"/>
      <c r="K173" s="325"/>
    </row>
    <row r="174" s="1" customFormat="1" ht="15" customHeight="1">
      <c r="B174" s="302"/>
      <c r="C174" s="277" t="s">
        <v>2480</v>
      </c>
      <c r="D174" s="277"/>
      <c r="E174" s="277"/>
      <c r="F174" s="300" t="s">
        <v>2467</v>
      </c>
      <c r="G174" s="277"/>
      <c r="H174" s="277" t="s">
        <v>2528</v>
      </c>
      <c r="I174" s="277" t="s">
        <v>2463</v>
      </c>
      <c r="J174" s="277">
        <v>50</v>
      </c>
      <c r="K174" s="325"/>
    </row>
    <row r="175" s="1" customFormat="1" ht="15" customHeight="1">
      <c r="B175" s="302"/>
      <c r="C175" s="277" t="s">
        <v>2488</v>
      </c>
      <c r="D175" s="277"/>
      <c r="E175" s="277"/>
      <c r="F175" s="300" t="s">
        <v>2467</v>
      </c>
      <c r="G175" s="277"/>
      <c r="H175" s="277" t="s">
        <v>2528</v>
      </c>
      <c r="I175" s="277" t="s">
        <v>2463</v>
      </c>
      <c r="J175" s="277">
        <v>50</v>
      </c>
      <c r="K175" s="325"/>
    </row>
    <row r="176" s="1" customFormat="1" ht="15" customHeight="1">
      <c r="B176" s="302"/>
      <c r="C176" s="277" t="s">
        <v>2486</v>
      </c>
      <c r="D176" s="277"/>
      <c r="E176" s="277"/>
      <c r="F176" s="300" t="s">
        <v>2467</v>
      </c>
      <c r="G176" s="277"/>
      <c r="H176" s="277" t="s">
        <v>2528</v>
      </c>
      <c r="I176" s="277" t="s">
        <v>2463</v>
      </c>
      <c r="J176" s="277">
        <v>50</v>
      </c>
      <c r="K176" s="325"/>
    </row>
    <row r="177" s="1" customFormat="1" ht="15" customHeight="1">
      <c r="B177" s="302"/>
      <c r="C177" s="277" t="s">
        <v>142</v>
      </c>
      <c r="D177" s="277"/>
      <c r="E177" s="277"/>
      <c r="F177" s="300" t="s">
        <v>2461</v>
      </c>
      <c r="G177" s="277"/>
      <c r="H177" s="277" t="s">
        <v>2529</v>
      </c>
      <c r="I177" s="277" t="s">
        <v>2530</v>
      </c>
      <c r="J177" s="277"/>
      <c r="K177" s="325"/>
    </row>
    <row r="178" s="1" customFormat="1" ht="15" customHeight="1">
      <c r="B178" s="302"/>
      <c r="C178" s="277" t="s">
        <v>54</v>
      </c>
      <c r="D178" s="277"/>
      <c r="E178" s="277"/>
      <c r="F178" s="300" t="s">
        <v>2461</v>
      </c>
      <c r="G178" s="277"/>
      <c r="H178" s="277" t="s">
        <v>2531</v>
      </c>
      <c r="I178" s="277" t="s">
        <v>2532</v>
      </c>
      <c r="J178" s="277">
        <v>1</v>
      </c>
      <c r="K178" s="325"/>
    </row>
    <row r="179" s="1" customFormat="1" ht="15" customHeight="1">
      <c r="B179" s="302"/>
      <c r="C179" s="277" t="s">
        <v>50</v>
      </c>
      <c r="D179" s="277"/>
      <c r="E179" s="277"/>
      <c r="F179" s="300" t="s">
        <v>2461</v>
      </c>
      <c r="G179" s="277"/>
      <c r="H179" s="277" t="s">
        <v>2533</v>
      </c>
      <c r="I179" s="277" t="s">
        <v>2463</v>
      </c>
      <c r="J179" s="277">
        <v>20</v>
      </c>
      <c r="K179" s="325"/>
    </row>
    <row r="180" s="1" customFormat="1" ht="15" customHeight="1">
      <c r="B180" s="302"/>
      <c r="C180" s="277" t="s">
        <v>51</v>
      </c>
      <c r="D180" s="277"/>
      <c r="E180" s="277"/>
      <c r="F180" s="300" t="s">
        <v>2461</v>
      </c>
      <c r="G180" s="277"/>
      <c r="H180" s="277" t="s">
        <v>2534</v>
      </c>
      <c r="I180" s="277" t="s">
        <v>2463</v>
      </c>
      <c r="J180" s="277">
        <v>255</v>
      </c>
      <c r="K180" s="325"/>
    </row>
    <row r="181" s="1" customFormat="1" ht="15" customHeight="1">
      <c r="B181" s="302"/>
      <c r="C181" s="277" t="s">
        <v>143</v>
      </c>
      <c r="D181" s="277"/>
      <c r="E181" s="277"/>
      <c r="F181" s="300" t="s">
        <v>2461</v>
      </c>
      <c r="G181" s="277"/>
      <c r="H181" s="277" t="s">
        <v>2425</v>
      </c>
      <c r="I181" s="277" t="s">
        <v>2463</v>
      </c>
      <c r="J181" s="277">
        <v>10</v>
      </c>
      <c r="K181" s="325"/>
    </row>
    <row r="182" s="1" customFormat="1" ht="15" customHeight="1">
      <c r="B182" s="302"/>
      <c r="C182" s="277" t="s">
        <v>144</v>
      </c>
      <c r="D182" s="277"/>
      <c r="E182" s="277"/>
      <c r="F182" s="300" t="s">
        <v>2461</v>
      </c>
      <c r="G182" s="277"/>
      <c r="H182" s="277" t="s">
        <v>2535</v>
      </c>
      <c r="I182" s="277" t="s">
        <v>2496</v>
      </c>
      <c r="J182" s="277"/>
      <c r="K182" s="325"/>
    </row>
    <row r="183" s="1" customFormat="1" ht="15" customHeight="1">
      <c r="B183" s="302"/>
      <c r="C183" s="277" t="s">
        <v>2536</v>
      </c>
      <c r="D183" s="277"/>
      <c r="E183" s="277"/>
      <c r="F183" s="300" t="s">
        <v>2461</v>
      </c>
      <c r="G183" s="277"/>
      <c r="H183" s="277" t="s">
        <v>2537</v>
      </c>
      <c r="I183" s="277" t="s">
        <v>2496</v>
      </c>
      <c r="J183" s="277"/>
      <c r="K183" s="325"/>
    </row>
    <row r="184" s="1" customFormat="1" ht="15" customHeight="1">
      <c r="B184" s="302"/>
      <c r="C184" s="277" t="s">
        <v>2525</v>
      </c>
      <c r="D184" s="277"/>
      <c r="E184" s="277"/>
      <c r="F184" s="300" t="s">
        <v>2461</v>
      </c>
      <c r="G184" s="277"/>
      <c r="H184" s="277" t="s">
        <v>2538</v>
      </c>
      <c r="I184" s="277" t="s">
        <v>2496</v>
      </c>
      <c r="J184" s="277"/>
      <c r="K184" s="325"/>
    </row>
    <row r="185" s="1" customFormat="1" ht="15" customHeight="1">
      <c r="B185" s="302"/>
      <c r="C185" s="277" t="s">
        <v>146</v>
      </c>
      <c r="D185" s="277"/>
      <c r="E185" s="277"/>
      <c r="F185" s="300" t="s">
        <v>2467</v>
      </c>
      <c r="G185" s="277"/>
      <c r="H185" s="277" t="s">
        <v>2539</v>
      </c>
      <c r="I185" s="277" t="s">
        <v>2463</v>
      </c>
      <c r="J185" s="277">
        <v>50</v>
      </c>
      <c r="K185" s="325"/>
    </row>
    <row r="186" s="1" customFormat="1" ht="15" customHeight="1">
      <c r="B186" s="302"/>
      <c r="C186" s="277" t="s">
        <v>2540</v>
      </c>
      <c r="D186" s="277"/>
      <c r="E186" s="277"/>
      <c r="F186" s="300" t="s">
        <v>2467</v>
      </c>
      <c r="G186" s="277"/>
      <c r="H186" s="277" t="s">
        <v>2541</v>
      </c>
      <c r="I186" s="277" t="s">
        <v>2542</v>
      </c>
      <c r="J186" s="277"/>
      <c r="K186" s="325"/>
    </row>
    <row r="187" s="1" customFormat="1" ht="15" customHeight="1">
      <c r="B187" s="302"/>
      <c r="C187" s="277" t="s">
        <v>2543</v>
      </c>
      <c r="D187" s="277"/>
      <c r="E187" s="277"/>
      <c r="F187" s="300" t="s">
        <v>2467</v>
      </c>
      <c r="G187" s="277"/>
      <c r="H187" s="277" t="s">
        <v>2544</v>
      </c>
      <c r="I187" s="277" t="s">
        <v>2542</v>
      </c>
      <c r="J187" s="277"/>
      <c r="K187" s="325"/>
    </row>
    <row r="188" s="1" customFormat="1" ht="15" customHeight="1">
      <c r="B188" s="302"/>
      <c r="C188" s="277" t="s">
        <v>2545</v>
      </c>
      <c r="D188" s="277"/>
      <c r="E188" s="277"/>
      <c r="F188" s="300" t="s">
        <v>2467</v>
      </c>
      <c r="G188" s="277"/>
      <c r="H188" s="277" t="s">
        <v>2546</v>
      </c>
      <c r="I188" s="277" t="s">
        <v>2542</v>
      </c>
      <c r="J188" s="277"/>
      <c r="K188" s="325"/>
    </row>
    <row r="189" s="1" customFormat="1" ht="15" customHeight="1">
      <c r="B189" s="302"/>
      <c r="C189" s="338" t="s">
        <v>2547</v>
      </c>
      <c r="D189" s="277"/>
      <c r="E189" s="277"/>
      <c r="F189" s="300" t="s">
        <v>2467</v>
      </c>
      <c r="G189" s="277"/>
      <c r="H189" s="277" t="s">
        <v>2548</v>
      </c>
      <c r="I189" s="277" t="s">
        <v>2549</v>
      </c>
      <c r="J189" s="339" t="s">
        <v>2550</v>
      </c>
      <c r="K189" s="325"/>
    </row>
    <row r="190" s="15" customFormat="1" ht="15" customHeight="1">
      <c r="B190" s="340"/>
      <c r="C190" s="341" t="s">
        <v>2551</v>
      </c>
      <c r="D190" s="342"/>
      <c r="E190" s="342"/>
      <c r="F190" s="343" t="s">
        <v>2467</v>
      </c>
      <c r="G190" s="342"/>
      <c r="H190" s="342" t="s">
        <v>2552</v>
      </c>
      <c r="I190" s="342" t="s">
        <v>2549</v>
      </c>
      <c r="J190" s="344" t="s">
        <v>2550</v>
      </c>
      <c r="K190" s="345"/>
    </row>
    <row r="191" s="1" customFormat="1" ht="15" customHeight="1">
      <c r="B191" s="302"/>
      <c r="C191" s="338" t="s">
        <v>39</v>
      </c>
      <c r="D191" s="277"/>
      <c r="E191" s="277"/>
      <c r="F191" s="300" t="s">
        <v>2461</v>
      </c>
      <c r="G191" s="277"/>
      <c r="H191" s="274" t="s">
        <v>2553</v>
      </c>
      <c r="I191" s="277" t="s">
        <v>2554</v>
      </c>
      <c r="J191" s="277"/>
      <c r="K191" s="325"/>
    </row>
    <row r="192" s="1" customFormat="1" ht="15" customHeight="1">
      <c r="B192" s="302"/>
      <c r="C192" s="338" t="s">
        <v>2555</v>
      </c>
      <c r="D192" s="277"/>
      <c r="E192" s="277"/>
      <c r="F192" s="300" t="s">
        <v>2461</v>
      </c>
      <c r="G192" s="277"/>
      <c r="H192" s="277" t="s">
        <v>2556</v>
      </c>
      <c r="I192" s="277" t="s">
        <v>2496</v>
      </c>
      <c r="J192" s="277"/>
      <c r="K192" s="325"/>
    </row>
    <row r="193" s="1" customFormat="1" ht="15" customHeight="1">
      <c r="B193" s="302"/>
      <c r="C193" s="338" t="s">
        <v>2557</v>
      </c>
      <c r="D193" s="277"/>
      <c r="E193" s="277"/>
      <c r="F193" s="300" t="s">
        <v>2461</v>
      </c>
      <c r="G193" s="277"/>
      <c r="H193" s="277" t="s">
        <v>2558</v>
      </c>
      <c r="I193" s="277" t="s">
        <v>2496</v>
      </c>
      <c r="J193" s="277"/>
      <c r="K193" s="325"/>
    </row>
    <row r="194" s="1" customFormat="1" ht="15" customHeight="1">
      <c r="B194" s="302"/>
      <c r="C194" s="338" t="s">
        <v>2559</v>
      </c>
      <c r="D194" s="277"/>
      <c r="E194" s="277"/>
      <c r="F194" s="300" t="s">
        <v>2467</v>
      </c>
      <c r="G194" s="277"/>
      <c r="H194" s="277" t="s">
        <v>2560</v>
      </c>
      <c r="I194" s="277" t="s">
        <v>2496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2561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2562</v>
      </c>
      <c r="D201" s="347"/>
      <c r="E201" s="347"/>
      <c r="F201" s="347" t="s">
        <v>2563</v>
      </c>
      <c r="G201" s="348"/>
      <c r="H201" s="347" t="s">
        <v>2564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2554</v>
      </c>
      <c r="D203" s="277"/>
      <c r="E203" s="277"/>
      <c r="F203" s="300" t="s">
        <v>40</v>
      </c>
      <c r="G203" s="277"/>
      <c r="H203" s="277" t="s">
        <v>2565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41</v>
      </c>
      <c r="G204" s="277"/>
      <c r="H204" s="277" t="s">
        <v>2566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44</v>
      </c>
      <c r="G205" s="277"/>
      <c r="H205" s="277" t="s">
        <v>2567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42</v>
      </c>
      <c r="G206" s="277"/>
      <c r="H206" s="277" t="s">
        <v>2568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43</v>
      </c>
      <c r="G207" s="277"/>
      <c r="H207" s="277" t="s">
        <v>2569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2508</v>
      </c>
      <c r="D209" s="277"/>
      <c r="E209" s="277"/>
      <c r="F209" s="300" t="s">
        <v>75</v>
      </c>
      <c r="G209" s="277"/>
      <c r="H209" s="277" t="s">
        <v>2570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2404</v>
      </c>
      <c r="G210" s="277"/>
      <c r="H210" s="277" t="s">
        <v>2405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2402</v>
      </c>
      <c r="G211" s="277"/>
      <c r="H211" s="277" t="s">
        <v>2571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2406</v>
      </c>
      <c r="G212" s="338"/>
      <c r="H212" s="329" t="s">
        <v>2407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2408</v>
      </c>
      <c r="G213" s="338"/>
      <c r="H213" s="329" t="s">
        <v>2383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2532</v>
      </c>
      <c r="D215" s="277"/>
      <c r="E215" s="277"/>
      <c r="F215" s="300">
        <v>1</v>
      </c>
      <c r="G215" s="338"/>
      <c r="H215" s="329" t="s">
        <v>2572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2573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2574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2575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118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ROUND(J107,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ROUND((SUM(BE107:BE603)),  2)</f>
        <v>0</v>
      </c>
      <c r="G37" s="38"/>
      <c r="H37" s="38"/>
      <c r="I37" s="158">
        <v>0.20999999999999999</v>
      </c>
      <c r="J37" s="157">
        <f>ROUND(((SUM(BE107:BE603))*I37),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ROUND((SUM(BF107:BF603)),  2)</f>
        <v>0</v>
      </c>
      <c r="G38" s="38"/>
      <c r="H38" s="38"/>
      <c r="I38" s="158">
        <v>0.14999999999999999</v>
      </c>
      <c r="J38" s="157">
        <f>ROUND(((SUM(BF107:BF603))*I38),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ROUND((SUM(BG107:BG603)),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ROUND((SUM(BH107:BH603)),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ROUND((SUM(BI107:BI603)),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01 - SO D1 Komunikace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J107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J109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127</v>
      </c>
      <c r="E70" s="184"/>
      <c r="F70" s="184"/>
      <c r="G70" s="184"/>
      <c r="H70" s="184"/>
      <c r="I70" s="184"/>
      <c r="J70" s="185">
        <f>J201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128</v>
      </c>
      <c r="E71" s="184"/>
      <c r="F71" s="184"/>
      <c r="G71" s="184"/>
      <c r="H71" s="184"/>
      <c r="I71" s="184"/>
      <c r="J71" s="185">
        <f>J235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129</v>
      </c>
      <c r="E72" s="184"/>
      <c r="F72" s="184"/>
      <c r="G72" s="184"/>
      <c r="H72" s="184"/>
      <c r="I72" s="184"/>
      <c r="J72" s="185">
        <f>J263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130</v>
      </c>
      <c r="E73" s="184"/>
      <c r="F73" s="184"/>
      <c r="G73" s="184"/>
      <c r="H73" s="184"/>
      <c r="I73" s="184"/>
      <c r="J73" s="185">
        <f>J287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4"/>
      <c r="D74" s="183" t="s">
        <v>131</v>
      </c>
      <c r="E74" s="184"/>
      <c r="F74" s="184"/>
      <c r="G74" s="184"/>
      <c r="H74" s="184"/>
      <c r="I74" s="184"/>
      <c r="J74" s="185">
        <f>J293</f>
        <v>0</v>
      </c>
      <c r="K74" s="124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4"/>
      <c r="D75" s="183" t="s">
        <v>132</v>
      </c>
      <c r="E75" s="184"/>
      <c r="F75" s="184"/>
      <c r="G75" s="184"/>
      <c r="H75" s="184"/>
      <c r="I75" s="184"/>
      <c r="J75" s="185">
        <f>J388</f>
        <v>0</v>
      </c>
      <c r="K75" s="124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4"/>
      <c r="D76" s="183" t="s">
        <v>133</v>
      </c>
      <c r="E76" s="184"/>
      <c r="F76" s="184"/>
      <c r="G76" s="184"/>
      <c r="H76" s="184"/>
      <c r="I76" s="184"/>
      <c r="J76" s="185">
        <f>J393</f>
        <v>0</v>
      </c>
      <c r="K76" s="124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4"/>
      <c r="D77" s="183" t="s">
        <v>134</v>
      </c>
      <c r="E77" s="184"/>
      <c r="F77" s="184"/>
      <c r="G77" s="184"/>
      <c r="H77" s="184"/>
      <c r="I77" s="184"/>
      <c r="J77" s="185">
        <f>J410</f>
        <v>0</v>
      </c>
      <c r="K77" s="124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4"/>
      <c r="D78" s="183" t="s">
        <v>135</v>
      </c>
      <c r="E78" s="184"/>
      <c r="F78" s="184"/>
      <c r="G78" s="184"/>
      <c r="H78" s="184"/>
      <c r="I78" s="184"/>
      <c r="J78" s="185">
        <f>J551</f>
        <v>0</v>
      </c>
      <c r="K78" s="124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4"/>
      <c r="D79" s="183" t="s">
        <v>136</v>
      </c>
      <c r="E79" s="184"/>
      <c r="F79" s="184"/>
      <c r="G79" s="184"/>
      <c r="H79" s="184"/>
      <c r="I79" s="184"/>
      <c r="J79" s="185">
        <f>J589</f>
        <v>0</v>
      </c>
      <c r="K79" s="124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137</v>
      </c>
      <c r="E80" s="179"/>
      <c r="F80" s="179"/>
      <c r="G80" s="179"/>
      <c r="H80" s="179"/>
      <c r="I80" s="179"/>
      <c r="J80" s="180">
        <f>J595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2"/>
      <c r="C81" s="124"/>
      <c r="D81" s="183" t="s">
        <v>138</v>
      </c>
      <c r="E81" s="184"/>
      <c r="F81" s="184"/>
      <c r="G81" s="184"/>
      <c r="H81" s="184"/>
      <c r="I81" s="184"/>
      <c r="J81" s="185">
        <f>J596</f>
        <v>0</v>
      </c>
      <c r="K81" s="124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6"/>
      <c r="C82" s="177"/>
      <c r="D82" s="178" t="s">
        <v>139</v>
      </c>
      <c r="E82" s="179"/>
      <c r="F82" s="179"/>
      <c r="G82" s="179"/>
      <c r="H82" s="179"/>
      <c r="I82" s="179"/>
      <c r="J82" s="180">
        <f>J600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4"/>
      <c r="D83" s="183" t="s">
        <v>140</v>
      </c>
      <c r="E83" s="184"/>
      <c r="F83" s="184"/>
      <c r="G83" s="184"/>
      <c r="H83" s="184"/>
      <c r="I83" s="184"/>
      <c r="J83" s="185">
        <f>J601</f>
        <v>0</v>
      </c>
      <c r="K83" s="124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9" s="2" customFormat="1" ht="6.96" customHeight="1">
      <c r="A89" s="38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4.96" customHeight="1">
      <c r="A90" s="38"/>
      <c r="B90" s="39"/>
      <c r="C90" s="23" t="s">
        <v>141</v>
      </c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16</v>
      </c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6.5" customHeight="1">
      <c r="A93" s="38"/>
      <c r="B93" s="39"/>
      <c r="C93" s="40"/>
      <c r="D93" s="40"/>
      <c r="E93" s="170" t="str">
        <f>E7</f>
        <v>Vnitroblok Hradební - Dlouhá</v>
      </c>
      <c r="F93" s="32"/>
      <c r="G93" s="32"/>
      <c r="H93" s="32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" customFormat="1" ht="12" customHeight="1">
      <c r="B94" s="21"/>
      <c r="C94" s="32" t="s">
        <v>113</v>
      </c>
      <c r="D94" s="22"/>
      <c r="E94" s="22"/>
      <c r="F94" s="22"/>
      <c r="G94" s="22"/>
      <c r="H94" s="22"/>
      <c r="I94" s="22"/>
      <c r="J94" s="22"/>
      <c r="K94" s="22"/>
      <c r="L94" s="20"/>
    </row>
    <row r="95" s="1" customFormat="1" ht="16.5" customHeight="1">
      <c r="B95" s="21"/>
      <c r="C95" s="22"/>
      <c r="D95" s="22"/>
      <c r="E95" s="170" t="s">
        <v>114</v>
      </c>
      <c r="F95" s="22"/>
      <c r="G95" s="22"/>
      <c r="H95" s="22"/>
      <c r="I95" s="22"/>
      <c r="J95" s="22"/>
      <c r="K95" s="22"/>
      <c r="L95" s="20"/>
    </row>
    <row r="96" s="1" customFormat="1" ht="12" customHeight="1">
      <c r="B96" s="21"/>
      <c r="C96" s="32" t="s">
        <v>115</v>
      </c>
      <c r="D96" s="22"/>
      <c r="E96" s="22"/>
      <c r="F96" s="22"/>
      <c r="G96" s="22"/>
      <c r="H96" s="22"/>
      <c r="I96" s="22"/>
      <c r="J96" s="22"/>
      <c r="K96" s="22"/>
      <c r="L96" s="20"/>
    </row>
    <row r="97" s="2" customFormat="1" ht="16.5" customHeight="1">
      <c r="A97" s="38"/>
      <c r="B97" s="39"/>
      <c r="C97" s="40"/>
      <c r="D97" s="40"/>
      <c r="E97" s="171" t="s">
        <v>116</v>
      </c>
      <c r="F97" s="40"/>
      <c r="G97" s="40"/>
      <c r="H97" s="40"/>
      <c r="I97" s="40"/>
      <c r="J97" s="40"/>
      <c r="K97" s="40"/>
      <c r="L97" s="14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2" customHeight="1">
      <c r="A98" s="38"/>
      <c r="B98" s="39"/>
      <c r="C98" s="32" t="s">
        <v>117</v>
      </c>
      <c r="D98" s="40"/>
      <c r="E98" s="40"/>
      <c r="F98" s="40"/>
      <c r="G98" s="40"/>
      <c r="H98" s="40"/>
      <c r="I98" s="40"/>
      <c r="J98" s="40"/>
      <c r="K98" s="40"/>
      <c r="L98" s="146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6.5" customHeight="1">
      <c r="A99" s="38"/>
      <c r="B99" s="39"/>
      <c r="C99" s="40"/>
      <c r="D99" s="40"/>
      <c r="E99" s="69" t="str">
        <f>E13</f>
        <v>01 - SO D1 Komunikace</v>
      </c>
      <c r="F99" s="40"/>
      <c r="G99" s="40"/>
      <c r="H99" s="40"/>
      <c r="I99" s="40"/>
      <c r="J99" s="40"/>
      <c r="K99" s="40"/>
      <c r="L99" s="146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146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2" customHeight="1">
      <c r="A101" s="38"/>
      <c r="B101" s="39"/>
      <c r="C101" s="32" t="s">
        <v>21</v>
      </c>
      <c r="D101" s="40"/>
      <c r="E101" s="40"/>
      <c r="F101" s="27" t="str">
        <f>F16</f>
        <v>Cheb</v>
      </c>
      <c r="G101" s="40"/>
      <c r="H101" s="40"/>
      <c r="I101" s="32" t="s">
        <v>23</v>
      </c>
      <c r="J101" s="72" t="str">
        <f>IF(J16="","",J16)</f>
        <v>9. 11. 2023</v>
      </c>
      <c r="K101" s="40"/>
      <c r="L101" s="146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146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15.15" customHeight="1">
      <c r="A103" s="38"/>
      <c r="B103" s="39"/>
      <c r="C103" s="32" t="s">
        <v>25</v>
      </c>
      <c r="D103" s="40"/>
      <c r="E103" s="40"/>
      <c r="F103" s="27" t="str">
        <f>E19</f>
        <v xml:space="preserve"> </v>
      </c>
      <c r="G103" s="40"/>
      <c r="H103" s="40"/>
      <c r="I103" s="32" t="s">
        <v>30</v>
      </c>
      <c r="J103" s="36" t="str">
        <f>E25</f>
        <v>Atelier Stoeckl</v>
      </c>
      <c r="K103" s="40"/>
      <c r="L103" s="146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5.15" customHeight="1">
      <c r="A104" s="38"/>
      <c r="B104" s="39"/>
      <c r="C104" s="32" t="s">
        <v>28</v>
      </c>
      <c r="D104" s="40"/>
      <c r="E104" s="40"/>
      <c r="F104" s="27" t="str">
        <f>IF(E22="","",E22)</f>
        <v>Vyplň údaj</v>
      </c>
      <c r="G104" s="40"/>
      <c r="H104" s="40"/>
      <c r="I104" s="32" t="s">
        <v>31</v>
      </c>
      <c r="J104" s="36" t="str">
        <f>E28</f>
        <v xml:space="preserve"> </v>
      </c>
      <c r="K104" s="40"/>
      <c r="L104" s="146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0.32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146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11" customFormat="1" ht="29.28" customHeight="1">
      <c r="A106" s="187"/>
      <c r="B106" s="188"/>
      <c r="C106" s="189" t="s">
        <v>142</v>
      </c>
      <c r="D106" s="190" t="s">
        <v>54</v>
      </c>
      <c r="E106" s="190" t="s">
        <v>50</v>
      </c>
      <c r="F106" s="190" t="s">
        <v>51</v>
      </c>
      <c r="G106" s="190" t="s">
        <v>143</v>
      </c>
      <c r="H106" s="190" t="s">
        <v>144</v>
      </c>
      <c r="I106" s="190" t="s">
        <v>145</v>
      </c>
      <c r="J106" s="190" t="s">
        <v>123</v>
      </c>
      <c r="K106" s="191" t="s">
        <v>146</v>
      </c>
      <c r="L106" s="192"/>
      <c r="M106" s="92" t="s">
        <v>19</v>
      </c>
      <c r="N106" s="93" t="s">
        <v>39</v>
      </c>
      <c r="O106" s="93" t="s">
        <v>147</v>
      </c>
      <c r="P106" s="93" t="s">
        <v>148</v>
      </c>
      <c r="Q106" s="93" t="s">
        <v>149</v>
      </c>
      <c r="R106" s="93" t="s">
        <v>150</v>
      </c>
      <c r="S106" s="93" t="s">
        <v>151</v>
      </c>
      <c r="T106" s="94" t="s">
        <v>152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="2" customFormat="1" ht="22.8" customHeight="1">
      <c r="A107" s="38"/>
      <c r="B107" s="39"/>
      <c r="C107" s="99" t="s">
        <v>153</v>
      </c>
      <c r="D107" s="40"/>
      <c r="E107" s="40"/>
      <c r="F107" s="40"/>
      <c r="G107" s="40"/>
      <c r="H107" s="40"/>
      <c r="I107" s="40"/>
      <c r="J107" s="193">
        <f>BK107</f>
        <v>0</v>
      </c>
      <c r="K107" s="40"/>
      <c r="L107" s="44"/>
      <c r="M107" s="95"/>
      <c r="N107" s="194"/>
      <c r="O107" s="96"/>
      <c r="P107" s="195">
        <f>P108+P595+P600</f>
        <v>0</v>
      </c>
      <c r="Q107" s="96"/>
      <c r="R107" s="195">
        <f>R108+R595+R600</f>
        <v>1291.5704153752402</v>
      </c>
      <c r="S107" s="96"/>
      <c r="T107" s="196">
        <f>T108+T595+T600</f>
        <v>1468.08358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68</v>
      </c>
      <c r="AU107" s="17" t="s">
        <v>124</v>
      </c>
      <c r="BK107" s="197">
        <f>BK108+BK595+BK600</f>
        <v>0</v>
      </c>
    </row>
    <row r="108" s="12" customFormat="1" ht="25.92" customHeight="1">
      <c r="A108" s="12"/>
      <c r="B108" s="198"/>
      <c r="C108" s="199"/>
      <c r="D108" s="200" t="s">
        <v>68</v>
      </c>
      <c r="E108" s="201" t="s">
        <v>154</v>
      </c>
      <c r="F108" s="201" t="s">
        <v>155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P109+P201+P235+P263+P287+P293+P388+P393+P410+P551+P589</f>
        <v>0</v>
      </c>
      <c r="Q108" s="206"/>
      <c r="R108" s="207">
        <f>R109+R201+R235+R263+R287+R293+R388+R393+R410+R551+R589</f>
        <v>1291.5704153752402</v>
      </c>
      <c r="S108" s="206"/>
      <c r="T108" s="208">
        <f>T109+T201+T235+T263+T287+T293+T388+T393+T410+T551+T589</f>
        <v>1467.9715799999999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76</v>
      </c>
      <c r="AT108" s="210" t="s">
        <v>68</v>
      </c>
      <c r="AU108" s="210" t="s">
        <v>69</v>
      </c>
      <c r="AY108" s="209" t="s">
        <v>156</v>
      </c>
      <c r="BK108" s="211">
        <f>BK109+BK201+BK235+BK263+BK287+BK293+BK388+BK393+BK410+BK551+BK589</f>
        <v>0</v>
      </c>
    </row>
    <row r="109" s="12" customFormat="1" ht="22.8" customHeight="1">
      <c r="A109" s="12"/>
      <c r="B109" s="198"/>
      <c r="C109" s="199"/>
      <c r="D109" s="200" t="s">
        <v>68</v>
      </c>
      <c r="E109" s="212" t="s">
        <v>76</v>
      </c>
      <c r="F109" s="212" t="s">
        <v>157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SUM(P110:P200)</f>
        <v>0</v>
      </c>
      <c r="Q109" s="206"/>
      <c r="R109" s="207">
        <f>SUM(R110:R200)</f>
        <v>0</v>
      </c>
      <c r="S109" s="206"/>
      <c r="T109" s="208">
        <f>SUM(T110:T200)</f>
        <v>1413.0800999999999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76</v>
      </c>
      <c r="AT109" s="210" t="s">
        <v>68</v>
      </c>
      <c r="AU109" s="210" t="s">
        <v>76</v>
      </c>
      <c r="AY109" s="209" t="s">
        <v>156</v>
      </c>
      <c r="BK109" s="211">
        <f>SUM(BK110:BK200)</f>
        <v>0</v>
      </c>
    </row>
    <row r="110" s="2" customFormat="1" ht="24.15" customHeight="1">
      <c r="A110" s="38"/>
      <c r="B110" s="39"/>
      <c r="C110" s="214" t="s">
        <v>76</v>
      </c>
      <c r="D110" s="214" t="s">
        <v>158</v>
      </c>
      <c r="E110" s="215" t="s">
        <v>159</v>
      </c>
      <c r="F110" s="216" t="s">
        <v>160</v>
      </c>
      <c r="G110" s="217" t="s">
        <v>161</v>
      </c>
      <c r="H110" s="218">
        <v>24</v>
      </c>
      <c r="I110" s="219"/>
      <c r="J110" s="220">
        <f>ROUND(I110*H110,2)</f>
        <v>0</v>
      </c>
      <c r="K110" s="216" t="s">
        <v>162</v>
      </c>
      <c r="L110" s="44"/>
      <c r="M110" s="221" t="s">
        <v>19</v>
      </c>
      <c r="N110" s="222" t="s">
        <v>40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0.26000000000000001</v>
      </c>
      <c r="T110" s="224">
        <f>S110*H110</f>
        <v>6.2400000000000002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5" t="s">
        <v>163</v>
      </c>
      <c r="AT110" s="225" t="s">
        <v>158</v>
      </c>
      <c r="AU110" s="225" t="s">
        <v>78</v>
      </c>
      <c r="AY110" s="17" t="s">
        <v>156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76</v>
      </c>
      <c r="BK110" s="226">
        <f>ROUND(I110*H110,2)</f>
        <v>0</v>
      </c>
      <c r="BL110" s="17" t="s">
        <v>163</v>
      </c>
      <c r="BM110" s="225" t="s">
        <v>164</v>
      </c>
    </row>
    <row r="111" s="2" customFormat="1">
      <c r="A111" s="38"/>
      <c r="B111" s="39"/>
      <c r="C111" s="40"/>
      <c r="D111" s="227" t="s">
        <v>165</v>
      </c>
      <c r="E111" s="40"/>
      <c r="F111" s="228" t="s">
        <v>166</v>
      </c>
      <c r="G111" s="40"/>
      <c r="H111" s="40"/>
      <c r="I111" s="229"/>
      <c r="J111" s="40"/>
      <c r="K111" s="40"/>
      <c r="L111" s="44"/>
      <c r="M111" s="230"/>
      <c r="N111" s="23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165</v>
      </c>
      <c r="AU111" s="17" t="s">
        <v>78</v>
      </c>
    </row>
    <row r="112" s="2" customFormat="1">
      <c r="A112" s="38"/>
      <c r="B112" s="39"/>
      <c r="C112" s="40"/>
      <c r="D112" s="232" t="s">
        <v>167</v>
      </c>
      <c r="E112" s="40"/>
      <c r="F112" s="233" t="s">
        <v>168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167</v>
      </c>
      <c r="AU112" s="17" t="s">
        <v>78</v>
      </c>
    </row>
    <row r="113" s="13" customFormat="1">
      <c r="A113" s="13"/>
      <c r="B113" s="234"/>
      <c r="C113" s="235"/>
      <c r="D113" s="227" t="s">
        <v>169</v>
      </c>
      <c r="E113" s="236" t="s">
        <v>19</v>
      </c>
      <c r="F113" s="237" t="s">
        <v>170</v>
      </c>
      <c r="G113" s="235"/>
      <c r="H113" s="238">
        <v>24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169</v>
      </c>
      <c r="AU113" s="244" t="s">
        <v>78</v>
      </c>
      <c r="AV113" s="13" t="s">
        <v>78</v>
      </c>
      <c r="AW113" s="13" t="s">
        <v>32</v>
      </c>
      <c r="AX113" s="13" t="s">
        <v>69</v>
      </c>
      <c r="AY113" s="244" t="s">
        <v>156</v>
      </c>
    </row>
    <row r="114" s="2" customFormat="1" ht="33" customHeight="1">
      <c r="A114" s="38"/>
      <c r="B114" s="39"/>
      <c r="C114" s="214" t="s">
        <v>78</v>
      </c>
      <c r="D114" s="214" t="s">
        <v>158</v>
      </c>
      <c r="E114" s="215" t="s">
        <v>171</v>
      </c>
      <c r="F114" s="216" t="s">
        <v>172</v>
      </c>
      <c r="G114" s="217" t="s">
        <v>161</v>
      </c>
      <c r="H114" s="218">
        <v>25</v>
      </c>
      <c r="I114" s="219"/>
      <c r="J114" s="220">
        <f>ROUND(I114*H114,2)</f>
        <v>0</v>
      </c>
      <c r="K114" s="216" t="s">
        <v>162</v>
      </c>
      <c r="L114" s="44"/>
      <c r="M114" s="221" t="s">
        <v>19</v>
      </c>
      <c r="N114" s="222" t="s">
        <v>40</v>
      </c>
      <c r="O114" s="84"/>
      <c r="P114" s="223">
        <f>O114*H114</f>
        <v>0</v>
      </c>
      <c r="Q114" s="223">
        <v>0</v>
      </c>
      <c r="R114" s="223">
        <f>Q114*H114</f>
        <v>0</v>
      </c>
      <c r="S114" s="223">
        <v>0.255</v>
      </c>
      <c r="T114" s="224">
        <f>S114*H114</f>
        <v>6.375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5" t="s">
        <v>163</v>
      </c>
      <c r="AT114" s="225" t="s">
        <v>158</v>
      </c>
      <c r="AU114" s="225" t="s">
        <v>78</v>
      </c>
      <c r="AY114" s="17" t="s">
        <v>156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7" t="s">
        <v>76</v>
      </c>
      <c r="BK114" s="226">
        <f>ROUND(I114*H114,2)</f>
        <v>0</v>
      </c>
      <c r="BL114" s="17" t="s">
        <v>163</v>
      </c>
      <c r="BM114" s="225" t="s">
        <v>173</v>
      </c>
    </row>
    <row r="115" s="2" customFormat="1">
      <c r="A115" s="38"/>
      <c r="B115" s="39"/>
      <c r="C115" s="40"/>
      <c r="D115" s="227" t="s">
        <v>165</v>
      </c>
      <c r="E115" s="40"/>
      <c r="F115" s="228" t="s">
        <v>174</v>
      </c>
      <c r="G115" s="40"/>
      <c r="H115" s="40"/>
      <c r="I115" s="229"/>
      <c r="J115" s="40"/>
      <c r="K115" s="40"/>
      <c r="L115" s="44"/>
      <c r="M115" s="230"/>
      <c r="N115" s="23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165</v>
      </c>
      <c r="AU115" s="17" t="s">
        <v>78</v>
      </c>
    </row>
    <row r="116" s="2" customFormat="1">
      <c r="A116" s="38"/>
      <c r="B116" s="39"/>
      <c r="C116" s="40"/>
      <c r="D116" s="232" t="s">
        <v>167</v>
      </c>
      <c r="E116" s="40"/>
      <c r="F116" s="233" t="s">
        <v>175</v>
      </c>
      <c r="G116" s="40"/>
      <c r="H116" s="40"/>
      <c r="I116" s="229"/>
      <c r="J116" s="40"/>
      <c r="K116" s="40"/>
      <c r="L116" s="44"/>
      <c r="M116" s="230"/>
      <c r="N116" s="23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167</v>
      </c>
      <c r="AU116" s="17" t="s">
        <v>78</v>
      </c>
    </row>
    <row r="117" s="2" customFormat="1" ht="24.15" customHeight="1">
      <c r="A117" s="38"/>
      <c r="B117" s="39"/>
      <c r="C117" s="214" t="s">
        <v>86</v>
      </c>
      <c r="D117" s="214" t="s">
        <v>158</v>
      </c>
      <c r="E117" s="215" t="s">
        <v>176</v>
      </c>
      <c r="F117" s="216" t="s">
        <v>177</v>
      </c>
      <c r="G117" s="217" t="s">
        <v>161</v>
      </c>
      <c r="H117" s="218">
        <v>19.300000000000001</v>
      </c>
      <c r="I117" s="219"/>
      <c r="J117" s="220">
        <f>ROUND(I117*H117,2)</f>
        <v>0</v>
      </c>
      <c r="K117" s="216" t="s">
        <v>162</v>
      </c>
      <c r="L117" s="44"/>
      <c r="M117" s="221" t="s">
        <v>19</v>
      </c>
      <c r="N117" s="222" t="s">
        <v>40</v>
      </c>
      <c r="O117" s="84"/>
      <c r="P117" s="223">
        <f>O117*H117</f>
        <v>0</v>
      </c>
      <c r="Q117" s="223">
        <v>0</v>
      </c>
      <c r="R117" s="223">
        <f>Q117*H117</f>
        <v>0</v>
      </c>
      <c r="S117" s="223">
        <v>0.41699999999999998</v>
      </c>
      <c r="T117" s="224">
        <f>S117*H117</f>
        <v>8.0480999999999998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5" t="s">
        <v>163</v>
      </c>
      <c r="AT117" s="225" t="s">
        <v>158</v>
      </c>
      <c r="AU117" s="225" t="s">
        <v>78</v>
      </c>
      <c r="AY117" s="17" t="s">
        <v>156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76</v>
      </c>
      <c r="BK117" s="226">
        <f>ROUND(I117*H117,2)</f>
        <v>0</v>
      </c>
      <c r="BL117" s="17" t="s">
        <v>163</v>
      </c>
      <c r="BM117" s="225" t="s">
        <v>178</v>
      </c>
    </row>
    <row r="118" s="2" customFormat="1">
      <c r="A118" s="38"/>
      <c r="B118" s="39"/>
      <c r="C118" s="40"/>
      <c r="D118" s="227" t="s">
        <v>165</v>
      </c>
      <c r="E118" s="40"/>
      <c r="F118" s="228" t="s">
        <v>179</v>
      </c>
      <c r="G118" s="40"/>
      <c r="H118" s="40"/>
      <c r="I118" s="229"/>
      <c r="J118" s="40"/>
      <c r="K118" s="40"/>
      <c r="L118" s="44"/>
      <c r="M118" s="230"/>
      <c r="N118" s="23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165</v>
      </c>
      <c r="AU118" s="17" t="s">
        <v>78</v>
      </c>
    </row>
    <row r="119" s="2" customFormat="1">
      <c r="A119" s="38"/>
      <c r="B119" s="39"/>
      <c r="C119" s="40"/>
      <c r="D119" s="232" t="s">
        <v>167</v>
      </c>
      <c r="E119" s="40"/>
      <c r="F119" s="233" t="s">
        <v>180</v>
      </c>
      <c r="G119" s="40"/>
      <c r="H119" s="40"/>
      <c r="I119" s="229"/>
      <c r="J119" s="40"/>
      <c r="K119" s="40"/>
      <c r="L119" s="44"/>
      <c r="M119" s="230"/>
      <c r="N119" s="23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167</v>
      </c>
      <c r="AU119" s="17" t="s">
        <v>78</v>
      </c>
    </row>
    <row r="120" s="13" customFormat="1">
      <c r="A120" s="13"/>
      <c r="B120" s="234"/>
      <c r="C120" s="235"/>
      <c r="D120" s="227" t="s">
        <v>169</v>
      </c>
      <c r="E120" s="236" t="s">
        <v>19</v>
      </c>
      <c r="F120" s="237" t="s">
        <v>181</v>
      </c>
      <c r="G120" s="235"/>
      <c r="H120" s="238">
        <v>11.800000000000001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169</v>
      </c>
      <c r="AU120" s="244" t="s">
        <v>78</v>
      </c>
      <c r="AV120" s="13" t="s">
        <v>78</v>
      </c>
      <c r="AW120" s="13" t="s">
        <v>32</v>
      </c>
      <c r="AX120" s="13" t="s">
        <v>69</v>
      </c>
      <c r="AY120" s="244" t="s">
        <v>156</v>
      </c>
    </row>
    <row r="121" s="13" customFormat="1">
      <c r="A121" s="13"/>
      <c r="B121" s="234"/>
      <c r="C121" s="235"/>
      <c r="D121" s="227" t="s">
        <v>169</v>
      </c>
      <c r="E121" s="236" t="s">
        <v>19</v>
      </c>
      <c r="F121" s="237" t="s">
        <v>182</v>
      </c>
      <c r="G121" s="235"/>
      <c r="H121" s="238">
        <v>7.5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169</v>
      </c>
      <c r="AU121" s="244" t="s">
        <v>78</v>
      </c>
      <c r="AV121" s="13" t="s">
        <v>78</v>
      </c>
      <c r="AW121" s="13" t="s">
        <v>32</v>
      </c>
      <c r="AX121" s="13" t="s">
        <v>69</v>
      </c>
      <c r="AY121" s="244" t="s">
        <v>156</v>
      </c>
    </row>
    <row r="122" s="2" customFormat="1" ht="33" customHeight="1">
      <c r="A122" s="38"/>
      <c r="B122" s="39"/>
      <c r="C122" s="214" t="s">
        <v>163</v>
      </c>
      <c r="D122" s="214" t="s">
        <v>158</v>
      </c>
      <c r="E122" s="215" t="s">
        <v>183</v>
      </c>
      <c r="F122" s="216" t="s">
        <v>184</v>
      </c>
      <c r="G122" s="217" t="s">
        <v>161</v>
      </c>
      <c r="H122" s="218">
        <v>130</v>
      </c>
      <c r="I122" s="219"/>
      <c r="J122" s="220">
        <f>ROUND(I122*H122,2)</f>
        <v>0</v>
      </c>
      <c r="K122" s="216" t="s">
        <v>162</v>
      </c>
      <c r="L122" s="44"/>
      <c r="M122" s="221" t="s">
        <v>19</v>
      </c>
      <c r="N122" s="222" t="s">
        <v>40</v>
      </c>
      <c r="O122" s="84"/>
      <c r="P122" s="223">
        <f>O122*H122</f>
        <v>0</v>
      </c>
      <c r="Q122" s="223">
        <v>0</v>
      </c>
      <c r="R122" s="223">
        <f>Q122*H122</f>
        <v>0</v>
      </c>
      <c r="S122" s="223">
        <v>0.42499999999999999</v>
      </c>
      <c r="T122" s="224">
        <f>S122*H122</f>
        <v>55.25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5" t="s">
        <v>163</v>
      </c>
      <c r="AT122" s="225" t="s">
        <v>158</v>
      </c>
      <c r="AU122" s="225" t="s">
        <v>78</v>
      </c>
      <c r="AY122" s="17" t="s">
        <v>156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76</v>
      </c>
      <c r="BK122" s="226">
        <f>ROUND(I122*H122,2)</f>
        <v>0</v>
      </c>
      <c r="BL122" s="17" t="s">
        <v>163</v>
      </c>
      <c r="BM122" s="225" t="s">
        <v>185</v>
      </c>
    </row>
    <row r="123" s="2" customFormat="1">
      <c r="A123" s="38"/>
      <c r="B123" s="39"/>
      <c r="C123" s="40"/>
      <c r="D123" s="227" t="s">
        <v>165</v>
      </c>
      <c r="E123" s="40"/>
      <c r="F123" s="228" t="s">
        <v>186</v>
      </c>
      <c r="G123" s="40"/>
      <c r="H123" s="40"/>
      <c r="I123" s="229"/>
      <c r="J123" s="40"/>
      <c r="K123" s="40"/>
      <c r="L123" s="44"/>
      <c r="M123" s="230"/>
      <c r="N123" s="23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165</v>
      </c>
      <c r="AU123" s="17" t="s">
        <v>78</v>
      </c>
    </row>
    <row r="124" s="2" customFormat="1">
      <c r="A124" s="38"/>
      <c r="B124" s="39"/>
      <c r="C124" s="40"/>
      <c r="D124" s="232" t="s">
        <v>167</v>
      </c>
      <c r="E124" s="40"/>
      <c r="F124" s="233" t="s">
        <v>187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167</v>
      </c>
      <c r="AU124" s="17" t="s">
        <v>78</v>
      </c>
    </row>
    <row r="125" s="13" customFormat="1">
      <c r="A125" s="13"/>
      <c r="B125" s="234"/>
      <c r="C125" s="235"/>
      <c r="D125" s="227" t="s">
        <v>169</v>
      </c>
      <c r="E125" s="236" t="s">
        <v>19</v>
      </c>
      <c r="F125" s="237" t="s">
        <v>188</v>
      </c>
      <c r="G125" s="235"/>
      <c r="H125" s="238">
        <v>110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169</v>
      </c>
      <c r="AU125" s="244" t="s">
        <v>78</v>
      </c>
      <c r="AV125" s="13" t="s">
        <v>78</v>
      </c>
      <c r="AW125" s="13" t="s">
        <v>32</v>
      </c>
      <c r="AX125" s="13" t="s">
        <v>69</v>
      </c>
      <c r="AY125" s="244" t="s">
        <v>156</v>
      </c>
    </row>
    <row r="126" s="13" customFormat="1">
      <c r="A126" s="13"/>
      <c r="B126" s="234"/>
      <c r="C126" s="235"/>
      <c r="D126" s="227" t="s">
        <v>169</v>
      </c>
      <c r="E126" s="236" t="s">
        <v>19</v>
      </c>
      <c r="F126" s="237" t="s">
        <v>189</v>
      </c>
      <c r="G126" s="235"/>
      <c r="H126" s="238">
        <v>20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169</v>
      </c>
      <c r="AU126" s="244" t="s">
        <v>78</v>
      </c>
      <c r="AV126" s="13" t="s">
        <v>78</v>
      </c>
      <c r="AW126" s="13" t="s">
        <v>32</v>
      </c>
      <c r="AX126" s="13" t="s">
        <v>69</v>
      </c>
      <c r="AY126" s="244" t="s">
        <v>156</v>
      </c>
    </row>
    <row r="127" s="2" customFormat="1" ht="24.15" customHeight="1">
      <c r="A127" s="38"/>
      <c r="B127" s="39"/>
      <c r="C127" s="214" t="s">
        <v>190</v>
      </c>
      <c r="D127" s="214" t="s">
        <v>158</v>
      </c>
      <c r="E127" s="215" t="s">
        <v>191</v>
      </c>
      <c r="F127" s="216" t="s">
        <v>192</v>
      </c>
      <c r="G127" s="217" t="s">
        <v>161</v>
      </c>
      <c r="H127" s="218">
        <v>7.5</v>
      </c>
      <c r="I127" s="219"/>
      <c r="J127" s="220">
        <f>ROUND(I127*H127,2)</f>
        <v>0</v>
      </c>
      <c r="K127" s="216" t="s">
        <v>162</v>
      </c>
      <c r="L127" s="44"/>
      <c r="M127" s="221" t="s">
        <v>19</v>
      </c>
      <c r="N127" s="222" t="s">
        <v>40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0.44</v>
      </c>
      <c r="T127" s="224">
        <f>S127*H127</f>
        <v>3.2999999999999998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163</v>
      </c>
      <c r="AT127" s="225" t="s">
        <v>158</v>
      </c>
      <c r="AU127" s="225" t="s">
        <v>78</v>
      </c>
      <c r="AY127" s="17" t="s">
        <v>156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76</v>
      </c>
      <c r="BK127" s="226">
        <f>ROUND(I127*H127,2)</f>
        <v>0</v>
      </c>
      <c r="BL127" s="17" t="s">
        <v>163</v>
      </c>
      <c r="BM127" s="225" t="s">
        <v>193</v>
      </c>
    </row>
    <row r="128" s="2" customFormat="1">
      <c r="A128" s="38"/>
      <c r="B128" s="39"/>
      <c r="C128" s="40"/>
      <c r="D128" s="227" t="s">
        <v>165</v>
      </c>
      <c r="E128" s="40"/>
      <c r="F128" s="228" t="s">
        <v>194</v>
      </c>
      <c r="G128" s="40"/>
      <c r="H128" s="40"/>
      <c r="I128" s="229"/>
      <c r="J128" s="40"/>
      <c r="K128" s="40"/>
      <c r="L128" s="44"/>
      <c r="M128" s="230"/>
      <c r="N128" s="23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165</v>
      </c>
      <c r="AU128" s="17" t="s">
        <v>78</v>
      </c>
    </row>
    <row r="129" s="2" customFormat="1">
      <c r="A129" s="38"/>
      <c r="B129" s="39"/>
      <c r="C129" s="40"/>
      <c r="D129" s="232" t="s">
        <v>167</v>
      </c>
      <c r="E129" s="40"/>
      <c r="F129" s="233" t="s">
        <v>195</v>
      </c>
      <c r="G129" s="40"/>
      <c r="H129" s="40"/>
      <c r="I129" s="229"/>
      <c r="J129" s="40"/>
      <c r="K129" s="40"/>
      <c r="L129" s="44"/>
      <c r="M129" s="230"/>
      <c r="N129" s="23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167</v>
      </c>
      <c r="AU129" s="17" t="s">
        <v>78</v>
      </c>
    </row>
    <row r="130" s="13" customFormat="1">
      <c r="A130" s="13"/>
      <c r="B130" s="234"/>
      <c r="C130" s="235"/>
      <c r="D130" s="227" t="s">
        <v>169</v>
      </c>
      <c r="E130" s="236" t="s">
        <v>19</v>
      </c>
      <c r="F130" s="237" t="s">
        <v>182</v>
      </c>
      <c r="G130" s="235"/>
      <c r="H130" s="238">
        <v>7.5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169</v>
      </c>
      <c r="AU130" s="244" t="s">
        <v>78</v>
      </c>
      <c r="AV130" s="13" t="s">
        <v>78</v>
      </c>
      <c r="AW130" s="13" t="s">
        <v>32</v>
      </c>
      <c r="AX130" s="13" t="s">
        <v>69</v>
      </c>
      <c r="AY130" s="244" t="s">
        <v>156</v>
      </c>
    </row>
    <row r="131" s="2" customFormat="1" ht="24.15" customHeight="1">
      <c r="A131" s="38"/>
      <c r="B131" s="39"/>
      <c r="C131" s="214" t="s">
        <v>196</v>
      </c>
      <c r="D131" s="214" t="s">
        <v>158</v>
      </c>
      <c r="E131" s="215" t="s">
        <v>197</v>
      </c>
      <c r="F131" s="216" t="s">
        <v>198</v>
      </c>
      <c r="G131" s="217" t="s">
        <v>161</v>
      </c>
      <c r="H131" s="218">
        <v>1799</v>
      </c>
      <c r="I131" s="219"/>
      <c r="J131" s="220">
        <f>ROUND(I131*H131,2)</f>
        <v>0</v>
      </c>
      <c r="K131" s="216" t="s">
        <v>162</v>
      </c>
      <c r="L131" s="44"/>
      <c r="M131" s="221" t="s">
        <v>19</v>
      </c>
      <c r="N131" s="222" t="s">
        <v>40</v>
      </c>
      <c r="O131" s="84"/>
      <c r="P131" s="223">
        <f>O131*H131</f>
        <v>0</v>
      </c>
      <c r="Q131" s="223">
        <v>0</v>
      </c>
      <c r="R131" s="223">
        <f>Q131*H131</f>
        <v>0</v>
      </c>
      <c r="S131" s="223">
        <v>0.17999999999999999</v>
      </c>
      <c r="T131" s="224">
        <f>S131*H131</f>
        <v>323.81999999999999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163</v>
      </c>
      <c r="AT131" s="225" t="s">
        <v>158</v>
      </c>
      <c r="AU131" s="225" t="s">
        <v>78</v>
      </c>
      <c r="AY131" s="17" t="s">
        <v>156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76</v>
      </c>
      <c r="BK131" s="226">
        <f>ROUND(I131*H131,2)</f>
        <v>0</v>
      </c>
      <c r="BL131" s="17" t="s">
        <v>163</v>
      </c>
      <c r="BM131" s="225" t="s">
        <v>199</v>
      </c>
    </row>
    <row r="132" s="2" customFormat="1">
      <c r="A132" s="38"/>
      <c r="B132" s="39"/>
      <c r="C132" s="40"/>
      <c r="D132" s="227" t="s">
        <v>165</v>
      </c>
      <c r="E132" s="40"/>
      <c r="F132" s="228" t="s">
        <v>200</v>
      </c>
      <c r="G132" s="40"/>
      <c r="H132" s="40"/>
      <c r="I132" s="229"/>
      <c r="J132" s="40"/>
      <c r="K132" s="40"/>
      <c r="L132" s="44"/>
      <c r="M132" s="230"/>
      <c r="N132" s="23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165</v>
      </c>
      <c r="AU132" s="17" t="s">
        <v>78</v>
      </c>
    </row>
    <row r="133" s="2" customFormat="1">
      <c r="A133" s="38"/>
      <c r="B133" s="39"/>
      <c r="C133" s="40"/>
      <c r="D133" s="232" t="s">
        <v>167</v>
      </c>
      <c r="E133" s="40"/>
      <c r="F133" s="233" t="s">
        <v>201</v>
      </c>
      <c r="G133" s="40"/>
      <c r="H133" s="40"/>
      <c r="I133" s="229"/>
      <c r="J133" s="40"/>
      <c r="K133" s="40"/>
      <c r="L133" s="44"/>
      <c r="M133" s="230"/>
      <c r="N133" s="23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167</v>
      </c>
      <c r="AU133" s="17" t="s">
        <v>78</v>
      </c>
    </row>
    <row r="134" s="13" customFormat="1">
      <c r="A134" s="13"/>
      <c r="B134" s="234"/>
      <c r="C134" s="235"/>
      <c r="D134" s="227" t="s">
        <v>169</v>
      </c>
      <c r="E134" s="236" t="s">
        <v>19</v>
      </c>
      <c r="F134" s="237" t="s">
        <v>202</v>
      </c>
      <c r="G134" s="235"/>
      <c r="H134" s="238">
        <v>670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169</v>
      </c>
      <c r="AU134" s="244" t="s">
        <v>78</v>
      </c>
      <c r="AV134" s="13" t="s">
        <v>78</v>
      </c>
      <c r="AW134" s="13" t="s">
        <v>32</v>
      </c>
      <c r="AX134" s="13" t="s">
        <v>69</v>
      </c>
      <c r="AY134" s="244" t="s">
        <v>156</v>
      </c>
    </row>
    <row r="135" s="13" customFormat="1">
      <c r="A135" s="13"/>
      <c r="B135" s="234"/>
      <c r="C135" s="235"/>
      <c r="D135" s="227" t="s">
        <v>169</v>
      </c>
      <c r="E135" s="236" t="s">
        <v>19</v>
      </c>
      <c r="F135" s="237" t="s">
        <v>203</v>
      </c>
      <c r="G135" s="235"/>
      <c r="H135" s="238">
        <v>360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169</v>
      </c>
      <c r="AU135" s="244" t="s">
        <v>78</v>
      </c>
      <c r="AV135" s="13" t="s">
        <v>78</v>
      </c>
      <c r="AW135" s="13" t="s">
        <v>32</v>
      </c>
      <c r="AX135" s="13" t="s">
        <v>69</v>
      </c>
      <c r="AY135" s="244" t="s">
        <v>156</v>
      </c>
    </row>
    <row r="136" s="13" customFormat="1">
      <c r="A136" s="13"/>
      <c r="B136" s="234"/>
      <c r="C136" s="235"/>
      <c r="D136" s="227" t="s">
        <v>169</v>
      </c>
      <c r="E136" s="236" t="s">
        <v>19</v>
      </c>
      <c r="F136" s="237" t="s">
        <v>204</v>
      </c>
      <c r="G136" s="235"/>
      <c r="H136" s="238">
        <v>159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169</v>
      </c>
      <c r="AU136" s="244" t="s">
        <v>78</v>
      </c>
      <c r="AV136" s="13" t="s">
        <v>78</v>
      </c>
      <c r="AW136" s="13" t="s">
        <v>32</v>
      </c>
      <c r="AX136" s="13" t="s">
        <v>69</v>
      </c>
      <c r="AY136" s="244" t="s">
        <v>156</v>
      </c>
    </row>
    <row r="137" s="13" customFormat="1">
      <c r="A137" s="13"/>
      <c r="B137" s="234"/>
      <c r="C137" s="235"/>
      <c r="D137" s="227" t="s">
        <v>169</v>
      </c>
      <c r="E137" s="236" t="s">
        <v>19</v>
      </c>
      <c r="F137" s="237" t="s">
        <v>205</v>
      </c>
      <c r="G137" s="235"/>
      <c r="H137" s="238">
        <v>610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169</v>
      </c>
      <c r="AU137" s="244" t="s">
        <v>78</v>
      </c>
      <c r="AV137" s="13" t="s">
        <v>78</v>
      </c>
      <c r="AW137" s="13" t="s">
        <v>32</v>
      </c>
      <c r="AX137" s="13" t="s">
        <v>69</v>
      </c>
      <c r="AY137" s="244" t="s">
        <v>156</v>
      </c>
    </row>
    <row r="138" s="2" customFormat="1" ht="24.15" customHeight="1">
      <c r="A138" s="38"/>
      <c r="B138" s="39"/>
      <c r="C138" s="214" t="s">
        <v>206</v>
      </c>
      <c r="D138" s="214" t="s">
        <v>158</v>
      </c>
      <c r="E138" s="215" t="s">
        <v>207</v>
      </c>
      <c r="F138" s="216" t="s">
        <v>208</v>
      </c>
      <c r="G138" s="217" t="s">
        <v>161</v>
      </c>
      <c r="H138" s="218">
        <v>1606.8</v>
      </c>
      <c r="I138" s="219"/>
      <c r="J138" s="220">
        <f>ROUND(I138*H138,2)</f>
        <v>0</v>
      </c>
      <c r="K138" s="216" t="s">
        <v>162</v>
      </c>
      <c r="L138" s="44"/>
      <c r="M138" s="221" t="s">
        <v>19</v>
      </c>
      <c r="N138" s="222" t="s">
        <v>40</v>
      </c>
      <c r="O138" s="84"/>
      <c r="P138" s="223">
        <f>O138*H138</f>
        <v>0</v>
      </c>
      <c r="Q138" s="223">
        <v>0</v>
      </c>
      <c r="R138" s="223">
        <f>Q138*H138</f>
        <v>0</v>
      </c>
      <c r="S138" s="223">
        <v>0.44</v>
      </c>
      <c r="T138" s="224">
        <f>S138*H138</f>
        <v>706.99199999999996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163</v>
      </c>
      <c r="AT138" s="225" t="s">
        <v>158</v>
      </c>
      <c r="AU138" s="225" t="s">
        <v>78</v>
      </c>
      <c r="AY138" s="17" t="s">
        <v>156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76</v>
      </c>
      <c r="BK138" s="226">
        <f>ROUND(I138*H138,2)</f>
        <v>0</v>
      </c>
      <c r="BL138" s="17" t="s">
        <v>163</v>
      </c>
      <c r="BM138" s="225" t="s">
        <v>209</v>
      </c>
    </row>
    <row r="139" s="2" customFormat="1">
      <c r="A139" s="38"/>
      <c r="B139" s="39"/>
      <c r="C139" s="40"/>
      <c r="D139" s="227" t="s">
        <v>165</v>
      </c>
      <c r="E139" s="40"/>
      <c r="F139" s="228" t="s">
        <v>210</v>
      </c>
      <c r="G139" s="40"/>
      <c r="H139" s="40"/>
      <c r="I139" s="229"/>
      <c r="J139" s="40"/>
      <c r="K139" s="40"/>
      <c r="L139" s="44"/>
      <c r="M139" s="230"/>
      <c r="N139" s="23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165</v>
      </c>
      <c r="AU139" s="17" t="s">
        <v>78</v>
      </c>
    </row>
    <row r="140" s="2" customFormat="1">
      <c r="A140" s="38"/>
      <c r="B140" s="39"/>
      <c r="C140" s="40"/>
      <c r="D140" s="232" t="s">
        <v>167</v>
      </c>
      <c r="E140" s="40"/>
      <c r="F140" s="233" t="s">
        <v>211</v>
      </c>
      <c r="G140" s="40"/>
      <c r="H140" s="40"/>
      <c r="I140" s="229"/>
      <c r="J140" s="40"/>
      <c r="K140" s="40"/>
      <c r="L140" s="44"/>
      <c r="M140" s="230"/>
      <c r="N140" s="23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78</v>
      </c>
    </row>
    <row r="141" s="13" customFormat="1">
      <c r="A141" s="13"/>
      <c r="B141" s="234"/>
      <c r="C141" s="235"/>
      <c r="D141" s="227" t="s">
        <v>169</v>
      </c>
      <c r="E141" s="236" t="s">
        <v>19</v>
      </c>
      <c r="F141" s="237" t="s">
        <v>212</v>
      </c>
      <c r="G141" s="235"/>
      <c r="H141" s="238">
        <v>11.800000000000001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169</v>
      </c>
      <c r="AU141" s="244" t="s">
        <v>78</v>
      </c>
      <c r="AV141" s="13" t="s">
        <v>78</v>
      </c>
      <c r="AW141" s="13" t="s">
        <v>32</v>
      </c>
      <c r="AX141" s="13" t="s">
        <v>69</v>
      </c>
      <c r="AY141" s="244" t="s">
        <v>156</v>
      </c>
    </row>
    <row r="142" s="13" customFormat="1">
      <c r="A142" s="13"/>
      <c r="B142" s="234"/>
      <c r="C142" s="235"/>
      <c r="D142" s="227" t="s">
        <v>169</v>
      </c>
      <c r="E142" s="236" t="s">
        <v>19</v>
      </c>
      <c r="F142" s="237" t="s">
        <v>213</v>
      </c>
      <c r="G142" s="235"/>
      <c r="H142" s="238">
        <v>775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169</v>
      </c>
      <c r="AU142" s="244" t="s">
        <v>78</v>
      </c>
      <c r="AV142" s="13" t="s">
        <v>78</v>
      </c>
      <c r="AW142" s="13" t="s">
        <v>32</v>
      </c>
      <c r="AX142" s="13" t="s">
        <v>69</v>
      </c>
      <c r="AY142" s="244" t="s">
        <v>156</v>
      </c>
    </row>
    <row r="143" s="13" customFormat="1">
      <c r="A143" s="13"/>
      <c r="B143" s="234"/>
      <c r="C143" s="235"/>
      <c r="D143" s="227" t="s">
        <v>169</v>
      </c>
      <c r="E143" s="236" t="s">
        <v>19</v>
      </c>
      <c r="F143" s="237" t="s">
        <v>214</v>
      </c>
      <c r="G143" s="235"/>
      <c r="H143" s="238">
        <v>210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169</v>
      </c>
      <c r="AU143" s="244" t="s">
        <v>78</v>
      </c>
      <c r="AV143" s="13" t="s">
        <v>78</v>
      </c>
      <c r="AW143" s="13" t="s">
        <v>32</v>
      </c>
      <c r="AX143" s="13" t="s">
        <v>69</v>
      </c>
      <c r="AY143" s="244" t="s">
        <v>156</v>
      </c>
    </row>
    <row r="144" s="13" customFormat="1">
      <c r="A144" s="13"/>
      <c r="B144" s="234"/>
      <c r="C144" s="235"/>
      <c r="D144" s="227" t="s">
        <v>169</v>
      </c>
      <c r="E144" s="236" t="s">
        <v>19</v>
      </c>
      <c r="F144" s="237" t="s">
        <v>215</v>
      </c>
      <c r="G144" s="235"/>
      <c r="H144" s="238">
        <v>610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169</v>
      </c>
      <c r="AU144" s="244" t="s">
        <v>78</v>
      </c>
      <c r="AV144" s="13" t="s">
        <v>78</v>
      </c>
      <c r="AW144" s="13" t="s">
        <v>32</v>
      </c>
      <c r="AX144" s="13" t="s">
        <v>69</v>
      </c>
      <c r="AY144" s="244" t="s">
        <v>156</v>
      </c>
    </row>
    <row r="145" s="2" customFormat="1" ht="24.15" customHeight="1">
      <c r="A145" s="38"/>
      <c r="B145" s="39"/>
      <c r="C145" s="214" t="s">
        <v>216</v>
      </c>
      <c r="D145" s="214" t="s">
        <v>158</v>
      </c>
      <c r="E145" s="215" t="s">
        <v>217</v>
      </c>
      <c r="F145" s="216" t="s">
        <v>218</v>
      </c>
      <c r="G145" s="217" t="s">
        <v>161</v>
      </c>
      <c r="H145" s="218">
        <v>775</v>
      </c>
      <c r="I145" s="219"/>
      <c r="J145" s="220">
        <f>ROUND(I145*H145,2)</f>
        <v>0</v>
      </c>
      <c r="K145" s="216" t="s">
        <v>162</v>
      </c>
      <c r="L145" s="44"/>
      <c r="M145" s="221" t="s">
        <v>19</v>
      </c>
      <c r="N145" s="222" t="s">
        <v>40</v>
      </c>
      <c r="O145" s="84"/>
      <c r="P145" s="223">
        <f>O145*H145</f>
        <v>0</v>
      </c>
      <c r="Q145" s="223">
        <v>0</v>
      </c>
      <c r="R145" s="223">
        <f>Q145*H145</f>
        <v>0</v>
      </c>
      <c r="S145" s="223">
        <v>0.32500000000000001</v>
      </c>
      <c r="T145" s="224">
        <f>S145*H145</f>
        <v>251.875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163</v>
      </c>
      <c r="AT145" s="225" t="s">
        <v>158</v>
      </c>
      <c r="AU145" s="225" t="s">
        <v>78</v>
      </c>
      <c r="AY145" s="17" t="s">
        <v>156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76</v>
      </c>
      <c r="BK145" s="226">
        <f>ROUND(I145*H145,2)</f>
        <v>0</v>
      </c>
      <c r="BL145" s="17" t="s">
        <v>163</v>
      </c>
      <c r="BM145" s="225" t="s">
        <v>219</v>
      </c>
    </row>
    <row r="146" s="2" customFormat="1">
      <c r="A146" s="38"/>
      <c r="B146" s="39"/>
      <c r="C146" s="40"/>
      <c r="D146" s="227" t="s">
        <v>165</v>
      </c>
      <c r="E146" s="40"/>
      <c r="F146" s="228" t="s">
        <v>220</v>
      </c>
      <c r="G146" s="40"/>
      <c r="H146" s="40"/>
      <c r="I146" s="229"/>
      <c r="J146" s="40"/>
      <c r="K146" s="40"/>
      <c r="L146" s="44"/>
      <c r="M146" s="230"/>
      <c r="N146" s="23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165</v>
      </c>
      <c r="AU146" s="17" t="s">
        <v>78</v>
      </c>
    </row>
    <row r="147" s="2" customFormat="1">
      <c r="A147" s="38"/>
      <c r="B147" s="39"/>
      <c r="C147" s="40"/>
      <c r="D147" s="232" t="s">
        <v>167</v>
      </c>
      <c r="E147" s="40"/>
      <c r="F147" s="233" t="s">
        <v>221</v>
      </c>
      <c r="G147" s="40"/>
      <c r="H147" s="40"/>
      <c r="I147" s="229"/>
      <c r="J147" s="40"/>
      <c r="K147" s="40"/>
      <c r="L147" s="44"/>
      <c r="M147" s="230"/>
      <c r="N147" s="23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167</v>
      </c>
      <c r="AU147" s="17" t="s">
        <v>78</v>
      </c>
    </row>
    <row r="148" s="13" customFormat="1">
      <c r="A148" s="13"/>
      <c r="B148" s="234"/>
      <c r="C148" s="235"/>
      <c r="D148" s="227" t="s">
        <v>169</v>
      </c>
      <c r="E148" s="236" t="s">
        <v>19</v>
      </c>
      <c r="F148" s="237" t="s">
        <v>222</v>
      </c>
      <c r="G148" s="235"/>
      <c r="H148" s="238">
        <v>550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169</v>
      </c>
      <c r="AU148" s="244" t="s">
        <v>78</v>
      </c>
      <c r="AV148" s="13" t="s">
        <v>78</v>
      </c>
      <c r="AW148" s="13" t="s">
        <v>32</v>
      </c>
      <c r="AX148" s="13" t="s">
        <v>69</v>
      </c>
      <c r="AY148" s="244" t="s">
        <v>156</v>
      </c>
    </row>
    <row r="149" s="13" customFormat="1">
      <c r="A149" s="13"/>
      <c r="B149" s="234"/>
      <c r="C149" s="235"/>
      <c r="D149" s="227" t="s">
        <v>169</v>
      </c>
      <c r="E149" s="236" t="s">
        <v>19</v>
      </c>
      <c r="F149" s="237" t="s">
        <v>223</v>
      </c>
      <c r="G149" s="235"/>
      <c r="H149" s="238">
        <v>225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169</v>
      </c>
      <c r="AU149" s="244" t="s">
        <v>78</v>
      </c>
      <c r="AV149" s="13" t="s">
        <v>78</v>
      </c>
      <c r="AW149" s="13" t="s">
        <v>32</v>
      </c>
      <c r="AX149" s="13" t="s">
        <v>69</v>
      </c>
      <c r="AY149" s="244" t="s">
        <v>156</v>
      </c>
    </row>
    <row r="150" s="2" customFormat="1" ht="24.15" customHeight="1">
      <c r="A150" s="38"/>
      <c r="B150" s="39"/>
      <c r="C150" s="214" t="s">
        <v>224</v>
      </c>
      <c r="D150" s="214" t="s">
        <v>158</v>
      </c>
      <c r="E150" s="215" t="s">
        <v>225</v>
      </c>
      <c r="F150" s="216" t="s">
        <v>226</v>
      </c>
      <c r="G150" s="217" t="s">
        <v>161</v>
      </c>
      <c r="H150" s="218">
        <v>210</v>
      </c>
      <c r="I150" s="219"/>
      <c r="J150" s="220">
        <f>ROUND(I150*H150,2)</f>
        <v>0</v>
      </c>
      <c r="K150" s="216" t="s">
        <v>162</v>
      </c>
      <c r="L150" s="44"/>
      <c r="M150" s="221" t="s">
        <v>19</v>
      </c>
      <c r="N150" s="222" t="s">
        <v>40</v>
      </c>
      <c r="O150" s="84"/>
      <c r="P150" s="223">
        <f>O150*H150</f>
        <v>0</v>
      </c>
      <c r="Q150" s="223">
        <v>0</v>
      </c>
      <c r="R150" s="223">
        <f>Q150*H150</f>
        <v>0</v>
      </c>
      <c r="S150" s="223">
        <v>0.098000000000000004</v>
      </c>
      <c r="T150" s="224">
        <f>S150*H150</f>
        <v>20.580000000000002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163</v>
      </c>
      <c r="AT150" s="225" t="s">
        <v>158</v>
      </c>
      <c r="AU150" s="225" t="s">
        <v>78</v>
      </c>
      <c r="AY150" s="17" t="s">
        <v>156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76</v>
      </c>
      <c r="BK150" s="226">
        <f>ROUND(I150*H150,2)</f>
        <v>0</v>
      </c>
      <c r="BL150" s="17" t="s">
        <v>163</v>
      </c>
      <c r="BM150" s="225" t="s">
        <v>227</v>
      </c>
    </row>
    <row r="151" s="2" customFormat="1">
      <c r="A151" s="38"/>
      <c r="B151" s="39"/>
      <c r="C151" s="40"/>
      <c r="D151" s="227" t="s">
        <v>165</v>
      </c>
      <c r="E151" s="40"/>
      <c r="F151" s="228" t="s">
        <v>228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165</v>
      </c>
      <c r="AU151" s="17" t="s">
        <v>78</v>
      </c>
    </row>
    <row r="152" s="2" customFormat="1">
      <c r="A152" s="38"/>
      <c r="B152" s="39"/>
      <c r="C152" s="40"/>
      <c r="D152" s="232" t="s">
        <v>167</v>
      </c>
      <c r="E152" s="40"/>
      <c r="F152" s="233" t="s">
        <v>229</v>
      </c>
      <c r="G152" s="40"/>
      <c r="H152" s="40"/>
      <c r="I152" s="229"/>
      <c r="J152" s="40"/>
      <c r="K152" s="40"/>
      <c r="L152" s="44"/>
      <c r="M152" s="230"/>
      <c r="N152" s="23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167</v>
      </c>
      <c r="AU152" s="17" t="s">
        <v>78</v>
      </c>
    </row>
    <row r="153" s="13" customFormat="1">
      <c r="A153" s="13"/>
      <c r="B153" s="234"/>
      <c r="C153" s="235"/>
      <c r="D153" s="227" t="s">
        <v>169</v>
      </c>
      <c r="E153" s="236" t="s">
        <v>19</v>
      </c>
      <c r="F153" s="237" t="s">
        <v>230</v>
      </c>
      <c r="G153" s="235"/>
      <c r="H153" s="238">
        <v>210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169</v>
      </c>
      <c r="AU153" s="244" t="s">
        <v>78</v>
      </c>
      <c r="AV153" s="13" t="s">
        <v>78</v>
      </c>
      <c r="AW153" s="13" t="s">
        <v>32</v>
      </c>
      <c r="AX153" s="13" t="s">
        <v>69</v>
      </c>
      <c r="AY153" s="244" t="s">
        <v>156</v>
      </c>
    </row>
    <row r="154" s="2" customFormat="1" ht="24.15" customHeight="1">
      <c r="A154" s="38"/>
      <c r="B154" s="39"/>
      <c r="C154" s="214" t="s">
        <v>231</v>
      </c>
      <c r="D154" s="214" t="s">
        <v>158</v>
      </c>
      <c r="E154" s="215" t="s">
        <v>232</v>
      </c>
      <c r="F154" s="216" t="s">
        <v>233</v>
      </c>
      <c r="G154" s="217" t="s">
        <v>161</v>
      </c>
      <c r="H154" s="218">
        <v>110</v>
      </c>
      <c r="I154" s="219"/>
      <c r="J154" s="220">
        <f>ROUND(I154*H154,2)</f>
        <v>0</v>
      </c>
      <c r="K154" s="216" t="s">
        <v>162</v>
      </c>
      <c r="L154" s="44"/>
      <c r="M154" s="221" t="s">
        <v>19</v>
      </c>
      <c r="N154" s="222" t="s">
        <v>40</v>
      </c>
      <c r="O154" s="84"/>
      <c r="P154" s="223">
        <f>O154*H154</f>
        <v>0</v>
      </c>
      <c r="Q154" s="223">
        <v>0</v>
      </c>
      <c r="R154" s="223">
        <f>Q154*H154</f>
        <v>0</v>
      </c>
      <c r="S154" s="223">
        <v>0.23999999999999999</v>
      </c>
      <c r="T154" s="224">
        <f>S154*H154</f>
        <v>26.399999999999999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163</v>
      </c>
      <c r="AT154" s="225" t="s">
        <v>158</v>
      </c>
      <c r="AU154" s="225" t="s">
        <v>78</v>
      </c>
      <c r="AY154" s="17" t="s">
        <v>156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76</v>
      </c>
      <c r="BK154" s="226">
        <f>ROUND(I154*H154,2)</f>
        <v>0</v>
      </c>
      <c r="BL154" s="17" t="s">
        <v>163</v>
      </c>
      <c r="BM154" s="225" t="s">
        <v>234</v>
      </c>
    </row>
    <row r="155" s="2" customFormat="1">
      <c r="A155" s="38"/>
      <c r="B155" s="39"/>
      <c r="C155" s="40"/>
      <c r="D155" s="227" t="s">
        <v>165</v>
      </c>
      <c r="E155" s="40"/>
      <c r="F155" s="228" t="s">
        <v>235</v>
      </c>
      <c r="G155" s="40"/>
      <c r="H155" s="40"/>
      <c r="I155" s="229"/>
      <c r="J155" s="40"/>
      <c r="K155" s="40"/>
      <c r="L155" s="44"/>
      <c r="M155" s="230"/>
      <c r="N155" s="23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165</v>
      </c>
      <c r="AU155" s="17" t="s">
        <v>78</v>
      </c>
    </row>
    <row r="156" s="2" customFormat="1">
      <c r="A156" s="38"/>
      <c r="B156" s="39"/>
      <c r="C156" s="40"/>
      <c r="D156" s="232" t="s">
        <v>167</v>
      </c>
      <c r="E156" s="40"/>
      <c r="F156" s="233" t="s">
        <v>236</v>
      </c>
      <c r="G156" s="40"/>
      <c r="H156" s="40"/>
      <c r="I156" s="229"/>
      <c r="J156" s="40"/>
      <c r="K156" s="40"/>
      <c r="L156" s="44"/>
      <c r="M156" s="230"/>
      <c r="N156" s="23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167</v>
      </c>
      <c r="AU156" s="17" t="s">
        <v>78</v>
      </c>
    </row>
    <row r="157" s="13" customFormat="1">
      <c r="A157" s="13"/>
      <c r="B157" s="234"/>
      <c r="C157" s="235"/>
      <c r="D157" s="227" t="s">
        <v>169</v>
      </c>
      <c r="E157" s="236" t="s">
        <v>19</v>
      </c>
      <c r="F157" s="237" t="s">
        <v>237</v>
      </c>
      <c r="G157" s="235"/>
      <c r="H157" s="238">
        <v>110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169</v>
      </c>
      <c r="AU157" s="244" t="s">
        <v>78</v>
      </c>
      <c r="AV157" s="13" t="s">
        <v>78</v>
      </c>
      <c r="AW157" s="13" t="s">
        <v>32</v>
      </c>
      <c r="AX157" s="13" t="s">
        <v>69</v>
      </c>
      <c r="AY157" s="244" t="s">
        <v>156</v>
      </c>
    </row>
    <row r="158" s="2" customFormat="1" ht="16.5" customHeight="1">
      <c r="A158" s="38"/>
      <c r="B158" s="39"/>
      <c r="C158" s="214" t="s">
        <v>238</v>
      </c>
      <c r="D158" s="214" t="s">
        <v>158</v>
      </c>
      <c r="E158" s="215" t="s">
        <v>239</v>
      </c>
      <c r="F158" s="216" t="s">
        <v>240</v>
      </c>
      <c r="G158" s="217" t="s">
        <v>241</v>
      </c>
      <c r="H158" s="218">
        <v>105</v>
      </c>
      <c r="I158" s="219"/>
      <c r="J158" s="220">
        <f>ROUND(I158*H158,2)</f>
        <v>0</v>
      </c>
      <c r="K158" s="216" t="s">
        <v>162</v>
      </c>
      <c r="L158" s="44"/>
      <c r="M158" s="221" t="s">
        <v>19</v>
      </c>
      <c r="N158" s="222" t="s">
        <v>40</v>
      </c>
      <c r="O158" s="84"/>
      <c r="P158" s="223">
        <f>O158*H158</f>
        <v>0</v>
      </c>
      <c r="Q158" s="223">
        <v>0</v>
      </c>
      <c r="R158" s="223">
        <f>Q158*H158</f>
        <v>0</v>
      </c>
      <c r="S158" s="223">
        <v>0.040000000000000001</v>
      </c>
      <c r="T158" s="224">
        <f>S158*H158</f>
        <v>4.2000000000000002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163</v>
      </c>
      <c r="AT158" s="225" t="s">
        <v>158</v>
      </c>
      <c r="AU158" s="225" t="s">
        <v>78</v>
      </c>
      <c r="AY158" s="17" t="s">
        <v>156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76</v>
      </c>
      <c r="BK158" s="226">
        <f>ROUND(I158*H158,2)</f>
        <v>0</v>
      </c>
      <c r="BL158" s="17" t="s">
        <v>163</v>
      </c>
      <c r="BM158" s="225" t="s">
        <v>242</v>
      </c>
    </row>
    <row r="159" s="2" customFormat="1">
      <c r="A159" s="38"/>
      <c r="B159" s="39"/>
      <c r="C159" s="40"/>
      <c r="D159" s="227" t="s">
        <v>165</v>
      </c>
      <c r="E159" s="40"/>
      <c r="F159" s="228" t="s">
        <v>243</v>
      </c>
      <c r="G159" s="40"/>
      <c r="H159" s="40"/>
      <c r="I159" s="229"/>
      <c r="J159" s="40"/>
      <c r="K159" s="40"/>
      <c r="L159" s="44"/>
      <c r="M159" s="230"/>
      <c r="N159" s="23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165</v>
      </c>
      <c r="AU159" s="17" t="s">
        <v>78</v>
      </c>
    </row>
    <row r="160" s="2" customFormat="1">
      <c r="A160" s="38"/>
      <c r="B160" s="39"/>
      <c r="C160" s="40"/>
      <c r="D160" s="232" t="s">
        <v>167</v>
      </c>
      <c r="E160" s="40"/>
      <c r="F160" s="233" t="s">
        <v>244</v>
      </c>
      <c r="G160" s="40"/>
      <c r="H160" s="40"/>
      <c r="I160" s="229"/>
      <c r="J160" s="40"/>
      <c r="K160" s="40"/>
      <c r="L160" s="44"/>
      <c r="M160" s="230"/>
      <c r="N160" s="23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78</v>
      </c>
    </row>
    <row r="161" s="2" customFormat="1" ht="24.15" customHeight="1">
      <c r="A161" s="38"/>
      <c r="B161" s="39"/>
      <c r="C161" s="214" t="s">
        <v>245</v>
      </c>
      <c r="D161" s="214" t="s">
        <v>158</v>
      </c>
      <c r="E161" s="215" t="s">
        <v>246</v>
      </c>
      <c r="F161" s="216" t="s">
        <v>247</v>
      </c>
      <c r="G161" s="217" t="s">
        <v>161</v>
      </c>
      <c r="H161" s="218">
        <v>350</v>
      </c>
      <c r="I161" s="219"/>
      <c r="J161" s="220">
        <f>ROUND(I161*H161,2)</f>
        <v>0</v>
      </c>
      <c r="K161" s="216" t="s">
        <v>162</v>
      </c>
      <c r="L161" s="44"/>
      <c r="M161" s="221" t="s">
        <v>19</v>
      </c>
      <c r="N161" s="222" t="s">
        <v>40</v>
      </c>
      <c r="O161" s="84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163</v>
      </c>
      <c r="AT161" s="225" t="s">
        <v>158</v>
      </c>
      <c r="AU161" s="225" t="s">
        <v>78</v>
      </c>
      <c r="AY161" s="17" t="s">
        <v>156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76</v>
      </c>
      <c r="BK161" s="226">
        <f>ROUND(I161*H161,2)</f>
        <v>0</v>
      </c>
      <c r="BL161" s="17" t="s">
        <v>163</v>
      </c>
      <c r="BM161" s="225" t="s">
        <v>248</v>
      </c>
    </row>
    <row r="162" s="2" customFormat="1">
      <c r="A162" s="38"/>
      <c r="B162" s="39"/>
      <c r="C162" s="40"/>
      <c r="D162" s="227" t="s">
        <v>165</v>
      </c>
      <c r="E162" s="40"/>
      <c r="F162" s="228" t="s">
        <v>249</v>
      </c>
      <c r="G162" s="40"/>
      <c r="H162" s="40"/>
      <c r="I162" s="229"/>
      <c r="J162" s="40"/>
      <c r="K162" s="40"/>
      <c r="L162" s="44"/>
      <c r="M162" s="230"/>
      <c r="N162" s="23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165</v>
      </c>
      <c r="AU162" s="17" t="s">
        <v>78</v>
      </c>
    </row>
    <row r="163" s="2" customFormat="1">
      <c r="A163" s="38"/>
      <c r="B163" s="39"/>
      <c r="C163" s="40"/>
      <c r="D163" s="232" t="s">
        <v>167</v>
      </c>
      <c r="E163" s="40"/>
      <c r="F163" s="233" t="s">
        <v>250</v>
      </c>
      <c r="G163" s="40"/>
      <c r="H163" s="40"/>
      <c r="I163" s="229"/>
      <c r="J163" s="40"/>
      <c r="K163" s="40"/>
      <c r="L163" s="44"/>
      <c r="M163" s="230"/>
      <c r="N163" s="23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167</v>
      </c>
      <c r="AU163" s="17" t="s">
        <v>78</v>
      </c>
    </row>
    <row r="164" s="13" customFormat="1">
      <c r="A164" s="13"/>
      <c r="B164" s="234"/>
      <c r="C164" s="235"/>
      <c r="D164" s="227" t="s">
        <v>169</v>
      </c>
      <c r="E164" s="236" t="s">
        <v>19</v>
      </c>
      <c r="F164" s="237" t="s">
        <v>251</v>
      </c>
      <c r="G164" s="235"/>
      <c r="H164" s="238">
        <v>350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169</v>
      </c>
      <c r="AU164" s="244" t="s">
        <v>78</v>
      </c>
      <c r="AV164" s="13" t="s">
        <v>78</v>
      </c>
      <c r="AW164" s="13" t="s">
        <v>32</v>
      </c>
      <c r="AX164" s="13" t="s">
        <v>69</v>
      </c>
      <c r="AY164" s="244" t="s">
        <v>156</v>
      </c>
    </row>
    <row r="165" s="2" customFormat="1" ht="33" customHeight="1">
      <c r="A165" s="38"/>
      <c r="B165" s="39"/>
      <c r="C165" s="214" t="s">
        <v>252</v>
      </c>
      <c r="D165" s="214" t="s">
        <v>158</v>
      </c>
      <c r="E165" s="215" t="s">
        <v>253</v>
      </c>
      <c r="F165" s="216" t="s">
        <v>254</v>
      </c>
      <c r="G165" s="217" t="s">
        <v>255</v>
      </c>
      <c r="H165" s="218">
        <v>472.41500000000002</v>
      </c>
      <c r="I165" s="219"/>
      <c r="J165" s="220">
        <f>ROUND(I165*H165,2)</f>
        <v>0</v>
      </c>
      <c r="K165" s="216" t="s">
        <v>162</v>
      </c>
      <c r="L165" s="44"/>
      <c r="M165" s="221" t="s">
        <v>19</v>
      </c>
      <c r="N165" s="222" t="s">
        <v>40</v>
      </c>
      <c r="O165" s="84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163</v>
      </c>
      <c r="AT165" s="225" t="s">
        <v>158</v>
      </c>
      <c r="AU165" s="225" t="s">
        <v>78</v>
      </c>
      <c r="AY165" s="17" t="s">
        <v>156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76</v>
      </c>
      <c r="BK165" s="226">
        <f>ROUND(I165*H165,2)</f>
        <v>0</v>
      </c>
      <c r="BL165" s="17" t="s">
        <v>163</v>
      </c>
      <c r="BM165" s="225" t="s">
        <v>256</v>
      </c>
    </row>
    <row r="166" s="2" customFormat="1">
      <c r="A166" s="38"/>
      <c r="B166" s="39"/>
      <c r="C166" s="40"/>
      <c r="D166" s="227" t="s">
        <v>165</v>
      </c>
      <c r="E166" s="40"/>
      <c r="F166" s="228" t="s">
        <v>257</v>
      </c>
      <c r="G166" s="40"/>
      <c r="H166" s="40"/>
      <c r="I166" s="229"/>
      <c r="J166" s="40"/>
      <c r="K166" s="40"/>
      <c r="L166" s="44"/>
      <c r="M166" s="230"/>
      <c r="N166" s="23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165</v>
      </c>
      <c r="AU166" s="17" t="s">
        <v>78</v>
      </c>
    </row>
    <row r="167" s="2" customFormat="1">
      <c r="A167" s="38"/>
      <c r="B167" s="39"/>
      <c r="C167" s="40"/>
      <c r="D167" s="232" t="s">
        <v>167</v>
      </c>
      <c r="E167" s="40"/>
      <c r="F167" s="233" t="s">
        <v>258</v>
      </c>
      <c r="G167" s="40"/>
      <c r="H167" s="40"/>
      <c r="I167" s="229"/>
      <c r="J167" s="40"/>
      <c r="K167" s="40"/>
      <c r="L167" s="44"/>
      <c r="M167" s="230"/>
      <c r="N167" s="23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167</v>
      </c>
      <c r="AU167" s="17" t="s">
        <v>78</v>
      </c>
    </row>
    <row r="168" s="13" customFormat="1">
      <c r="A168" s="13"/>
      <c r="B168" s="234"/>
      <c r="C168" s="235"/>
      <c r="D168" s="227" t="s">
        <v>169</v>
      </c>
      <c r="E168" s="236" t="s">
        <v>19</v>
      </c>
      <c r="F168" s="237" t="s">
        <v>259</v>
      </c>
      <c r="G168" s="235"/>
      <c r="H168" s="238">
        <v>339.53640000000001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169</v>
      </c>
      <c r="AU168" s="244" t="s">
        <v>78</v>
      </c>
      <c r="AV168" s="13" t="s">
        <v>78</v>
      </c>
      <c r="AW168" s="13" t="s">
        <v>32</v>
      </c>
      <c r="AX168" s="13" t="s">
        <v>69</v>
      </c>
      <c r="AY168" s="244" t="s">
        <v>156</v>
      </c>
    </row>
    <row r="169" s="13" customFormat="1">
      <c r="A169" s="13"/>
      <c r="B169" s="234"/>
      <c r="C169" s="235"/>
      <c r="D169" s="227" t="s">
        <v>169</v>
      </c>
      <c r="E169" s="236" t="s">
        <v>19</v>
      </c>
      <c r="F169" s="237" t="s">
        <v>260</v>
      </c>
      <c r="G169" s="235"/>
      <c r="H169" s="238">
        <v>-18.401250000000001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169</v>
      </c>
      <c r="AU169" s="244" t="s">
        <v>78</v>
      </c>
      <c r="AV169" s="13" t="s">
        <v>78</v>
      </c>
      <c r="AW169" s="13" t="s">
        <v>32</v>
      </c>
      <c r="AX169" s="13" t="s">
        <v>69</v>
      </c>
      <c r="AY169" s="244" t="s">
        <v>156</v>
      </c>
    </row>
    <row r="170" s="13" customFormat="1">
      <c r="A170" s="13"/>
      <c r="B170" s="234"/>
      <c r="C170" s="235"/>
      <c r="D170" s="227" t="s">
        <v>169</v>
      </c>
      <c r="E170" s="236" t="s">
        <v>19</v>
      </c>
      <c r="F170" s="237" t="s">
        <v>261</v>
      </c>
      <c r="G170" s="235"/>
      <c r="H170" s="238">
        <v>109.63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169</v>
      </c>
      <c r="AU170" s="244" t="s">
        <v>78</v>
      </c>
      <c r="AV170" s="13" t="s">
        <v>78</v>
      </c>
      <c r="AW170" s="13" t="s">
        <v>32</v>
      </c>
      <c r="AX170" s="13" t="s">
        <v>69</v>
      </c>
      <c r="AY170" s="244" t="s">
        <v>156</v>
      </c>
    </row>
    <row r="171" s="13" customFormat="1">
      <c r="A171" s="13"/>
      <c r="B171" s="234"/>
      <c r="C171" s="235"/>
      <c r="D171" s="227" t="s">
        <v>169</v>
      </c>
      <c r="E171" s="236" t="s">
        <v>19</v>
      </c>
      <c r="F171" s="237" t="s">
        <v>262</v>
      </c>
      <c r="G171" s="235"/>
      <c r="H171" s="238">
        <v>-11.210000000000001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169</v>
      </c>
      <c r="AU171" s="244" t="s">
        <v>78</v>
      </c>
      <c r="AV171" s="13" t="s">
        <v>78</v>
      </c>
      <c r="AW171" s="13" t="s">
        <v>32</v>
      </c>
      <c r="AX171" s="13" t="s">
        <v>69</v>
      </c>
      <c r="AY171" s="244" t="s">
        <v>156</v>
      </c>
    </row>
    <row r="172" s="13" customFormat="1">
      <c r="A172" s="13"/>
      <c r="B172" s="234"/>
      <c r="C172" s="235"/>
      <c r="D172" s="227" t="s">
        <v>169</v>
      </c>
      <c r="E172" s="236" t="s">
        <v>19</v>
      </c>
      <c r="F172" s="237" t="s">
        <v>263</v>
      </c>
      <c r="G172" s="235"/>
      <c r="H172" s="238">
        <v>52.859999999999999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169</v>
      </c>
      <c r="AU172" s="244" t="s">
        <v>78</v>
      </c>
      <c r="AV172" s="13" t="s">
        <v>78</v>
      </c>
      <c r="AW172" s="13" t="s">
        <v>32</v>
      </c>
      <c r="AX172" s="13" t="s">
        <v>69</v>
      </c>
      <c r="AY172" s="244" t="s">
        <v>156</v>
      </c>
    </row>
    <row r="173" s="2" customFormat="1" ht="33" customHeight="1">
      <c r="A173" s="38"/>
      <c r="B173" s="39"/>
      <c r="C173" s="214" t="s">
        <v>264</v>
      </c>
      <c r="D173" s="214" t="s">
        <v>158</v>
      </c>
      <c r="E173" s="215" t="s">
        <v>265</v>
      </c>
      <c r="F173" s="216" t="s">
        <v>266</v>
      </c>
      <c r="G173" s="217" t="s">
        <v>255</v>
      </c>
      <c r="H173" s="218">
        <v>5.29</v>
      </c>
      <c r="I173" s="219"/>
      <c r="J173" s="220">
        <f>ROUND(I173*H173,2)</f>
        <v>0</v>
      </c>
      <c r="K173" s="216" t="s">
        <v>162</v>
      </c>
      <c r="L173" s="44"/>
      <c r="M173" s="221" t="s">
        <v>19</v>
      </c>
      <c r="N173" s="222" t="s">
        <v>40</v>
      </c>
      <c r="O173" s="84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163</v>
      </c>
      <c r="AT173" s="225" t="s">
        <v>158</v>
      </c>
      <c r="AU173" s="225" t="s">
        <v>78</v>
      </c>
      <c r="AY173" s="17" t="s">
        <v>156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76</v>
      </c>
      <c r="BK173" s="226">
        <f>ROUND(I173*H173,2)</f>
        <v>0</v>
      </c>
      <c r="BL173" s="17" t="s">
        <v>163</v>
      </c>
      <c r="BM173" s="225" t="s">
        <v>267</v>
      </c>
    </row>
    <row r="174" s="2" customFormat="1">
      <c r="A174" s="38"/>
      <c r="B174" s="39"/>
      <c r="C174" s="40"/>
      <c r="D174" s="227" t="s">
        <v>165</v>
      </c>
      <c r="E174" s="40"/>
      <c r="F174" s="228" t="s">
        <v>268</v>
      </c>
      <c r="G174" s="40"/>
      <c r="H174" s="40"/>
      <c r="I174" s="229"/>
      <c r="J174" s="40"/>
      <c r="K174" s="40"/>
      <c r="L174" s="44"/>
      <c r="M174" s="230"/>
      <c r="N174" s="23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78</v>
      </c>
    </row>
    <row r="175" s="2" customFormat="1">
      <c r="A175" s="38"/>
      <c r="B175" s="39"/>
      <c r="C175" s="40"/>
      <c r="D175" s="232" t="s">
        <v>167</v>
      </c>
      <c r="E175" s="40"/>
      <c r="F175" s="233" t="s">
        <v>269</v>
      </c>
      <c r="G175" s="40"/>
      <c r="H175" s="40"/>
      <c r="I175" s="229"/>
      <c r="J175" s="40"/>
      <c r="K175" s="40"/>
      <c r="L175" s="44"/>
      <c r="M175" s="230"/>
      <c r="N175" s="23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167</v>
      </c>
      <c r="AU175" s="17" t="s">
        <v>78</v>
      </c>
    </row>
    <row r="176" s="13" customFormat="1">
      <c r="A176" s="13"/>
      <c r="B176" s="234"/>
      <c r="C176" s="235"/>
      <c r="D176" s="227" t="s">
        <v>169</v>
      </c>
      <c r="E176" s="236" t="s">
        <v>19</v>
      </c>
      <c r="F176" s="237" t="s">
        <v>270</v>
      </c>
      <c r="G176" s="235"/>
      <c r="H176" s="238">
        <v>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169</v>
      </c>
      <c r="AU176" s="244" t="s">
        <v>78</v>
      </c>
      <c r="AV176" s="13" t="s">
        <v>78</v>
      </c>
      <c r="AW176" s="13" t="s">
        <v>32</v>
      </c>
      <c r="AX176" s="13" t="s">
        <v>69</v>
      </c>
      <c r="AY176" s="244" t="s">
        <v>156</v>
      </c>
    </row>
    <row r="177" s="13" customFormat="1">
      <c r="A177" s="13"/>
      <c r="B177" s="234"/>
      <c r="C177" s="235"/>
      <c r="D177" s="227" t="s">
        <v>169</v>
      </c>
      <c r="E177" s="236" t="s">
        <v>19</v>
      </c>
      <c r="F177" s="237" t="s">
        <v>271</v>
      </c>
      <c r="G177" s="235"/>
      <c r="H177" s="238">
        <v>1.29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169</v>
      </c>
      <c r="AU177" s="244" t="s">
        <v>78</v>
      </c>
      <c r="AV177" s="13" t="s">
        <v>78</v>
      </c>
      <c r="AW177" s="13" t="s">
        <v>32</v>
      </c>
      <c r="AX177" s="13" t="s">
        <v>69</v>
      </c>
      <c r="AY177" s="244" t="s">
        <v>156</v>
      </c>
    </row>
    <row r="178" s="13" customFormat="1">
      <c r="A178" s="13"/>
      <c r="B178" s="234"/>
      <c r="C178" s="235"/>
      <c r="D178" s="227" t="s">
        <v>169</v>
      </c>
      <c r="E178" s="236" t="s">
        <v>19</v>
      </c>
      <c r="F178" s="237" t="s">
        <v>272</v>
      </c>
      <c r="G178" s="235"/>
      <c r="H178" s="238">
        <v>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169</v>
      </c>
      <c r="AU178" s="244" t="s">
        <v>78</v>
      </c>
      <c r="AV178" s="13" t="s">
        <v>78</v>
      </c>
      <c r="AW178" s="13" t="s">
        <v>32</v>
      </c>
      <c r="AX178" s="13" t="s">
        <v>69</v>
      </c>
      <c r="AY178" s="244" t="s">
        <v>156</v>
      </c>
    </row>
    <row r="179" s="2" customFormat="1" ht="24.15" customHeight="1">
      <c r="A179" s="38"/>
      <c r="B179" s="39"/>
      <c r="C179" s="214" t="s">
        <v>8</v>
      </c>
      <c r="D179" s="214" t="s">
        <v>158</v>
      </c>
      <c r="E179" s="215" t="s">
        <v>273</v>
      </c>
      <c r="F179" s="216" t="s">
        <v>274</v>
      </c>
      <c r="G179" s="217" t="s">
        <v>255</v>
      </c>
      <c r="H179" s="218">
        <v>50</v>
      </c>
      <c r="I179" s="219"/>
      <c r="J179" s="220">
        <f>ROUND(I179*H179,2)</f>
        <v>0</v>
      </c>
      <c r="K179" s="216" t="s">
        <v>162</v>
      </c>
      <c r="L179" s="44"/>
      <c r="M179" s="221" t="s">
        <v>19</v>
      </c>
      <c r="N179" s="222" t="s">
        <v>40</v>
      </c>
      <c r="O179" s="84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163</v>
      </c>
      <c r="AT179" s="225" t="s">
        <v>158</v>
      </c>
      <c r="AU179" s="225" t="s">
        <v>78</v>
      </c>
      <c r="AY179" s="17" t="s">
        <v>156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76</v>
      </c>
      <c r="BK179" s="226">
        <f>ROUND(I179*H179,2)</f>
        <v>0</v>
      </c>
      <c r="BL179" s="17" t="s">
        <v>163</v>
      </c>
      <c r="BM179" s="225" t="s">
        <v>275</v>
      </c>
    </row>
    <row r="180" s="2" customFormat="1">
      <c r="A180" s="38"/>
      <c r="B180" s="39"/>
      <c r="C180" s="40"/>
      <c r="D180" s="227" t="s">
        <v>165</v>
      </c>
      <c r="E180" s="40"/>
      <c r="F180" s="228" t="s">
        <v>276</v>
      </c>
      <c r="G180" s="40"/>
      <c r="H180" s="40"/>
      <c r="I180" s="229"/>
      <c r="J180" s="40"/>
      <c r="K180" s="40"/>
      <c r="L180" s="44"/>
      <c r="M180" s="230"/>
      <c r="N180" s="23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165</v>
      </c>
      <c r="AU180" s="17" t="s">
        <v>78</v>
      </c>
    </row>
    <row r="181" s="2" customFormat="1">
      <c r="A181" s="38"/>
      <c r="B181" s="39"/>
      <c r="C181" s="40"/>
      <c r="D181" s="232" t="s">
        <v>167</v>
      </c>
      <c r="E181" s="40"/>
      <c r="F181" s="233" t="s">
        <v>277</v>
      </c>
      <c r="G181" s="40"/>
      <c r="H181" s="40"/>
      <c r="I181" s="229"/>
      <c r="J181" s="40"/>
      <c r="K181" s="40"/>
      <c r="L181" s="44"/>
      <c r="M181" s="230"/>
      <c r="N181" s="23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78</v>
      </c>
    </row>
    <row r="182" s="13" customFormat="1">
      <c r="A182" s="13"/>
      <c r="B182" s="234"/>
      <c r="C182" s="235"/>
      <c r="D182" s="227" t="s">
        <v>169</v>
      </c>
      <c r="E182" s="236" t="s">
        <v>19</v>
      </c>
      <c r="F182" s="237" t="s">
        <v>278</v>
      </c>
      <c r="G182" s="235"/>
      <c r="H182" s="238">
        <v>50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169</v>
      </c>
      <c r="AU182" s="244" t="s">
        <v>78</v>
      </c>
      <c r="AV182" s="13" t="s">
        <v>78</v>
      </c>
      <c r="AW182" s="13" t="s">
        <v>32</v>
      </c>
      <c r="AX182" s="13" t="s">
        <v>69</v>
      </c>
      <c r="AY182" s="244" t="s">
        <v>156</v>
      </c>
    </row>
    <row r="183" s="2" customFormat="1" ht="37.8" customHeight="1">
      <c r="A183" s="38"/>
      <c r="B183" s="39"/>
      <c r="C183" s="214" t="s">
        <v>279</v>
      </c>
      <c r="D183" s="214" t="s">
        <v>158</v>
      </c>
      <c r="E183" s="215" t="s">
        <v>280</v>
      </c>
      <c r="F183" s="216" t="s">
        <v>281</v>
      </c>
      <c r="G183" s="217" t="s">
        <v>255</v>
      </c>
      <c r="H183" s="218">
        <v>35</v>
      </c>
      <c r="I183" s="219"/>
      <c r="J183" s="220">
        <f>ROUND(I183*H183,2)</f>
        <v>0</v>
      </c>
      <c r="K183" s="216" t="s">
        <v>162</v>
      </c>
      <c r="L183" s="44"/>
      <c r="M183" s="221" t="s">
        <v>19</v>
      </c>
      <c r="N183" s="222" t="s">
        <v>40</v>
      </c>
      <c r="O183" s="84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163</v>
      </c>
      <c r="AT183" s="225" t="s">
        <v>158</v>
      </c>
      <c r="AU183" s="225" t="s">
        <v>78</v>
      </c>
      <c r="AY183" s="17" t="s">
        <v>156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76</v>
      </c>
      <c r="BK183" s="226">
        <f>ROUND(I183*H183,2)</f>
        <v>0</v>
      </c>
      <c r="BL183" s="17" t="s">
        <v>163</v>
      </c>
      <c r="BM183" s="225" t="s">
        <v>282</v>
      </c>
    </row>
    <row r="184" s="2" customFormat="1">
      <c r="A184" s="38"/>
      <c r="B184" s="39"/>
      <c r="C184" s="40"/>
      <c r="D184" s="227" t="s">
        <v>165</v>
      </c>
      <c r="E184" s="40"/>
      <c r="F184" s="228" t="s">
        <v>283</v>
      </c>
      <c r="G184" s="40"/>
      <c r="H184" s="40"/>
      <c r="I184" s="229"/>
      <c r="J184" s="40"/>
      <c r="K184" s="40"/>
      <c r="L184" s="44"/>
      <c r="M184" s="230"/>
      <c r="N184" s="23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165</v>
      </c>
      <c r="AU184" s="17" t="s">
        <v>78</v>
      </c>
    </row>
    <row r="185" s="2" customFormat="1">
      <c r="A185" s="38"/>
      <c r="B185" s="39"/>
      <c r="C185" s="40"/>
      <c r="D185" s="232" t="s">
        <v>167</v>
      </c>
      <c r="E185" s="40"/>
      <c r="F185" s="233" t="s">
        <v>284</v>
      </c>
      <c r="G185" s="40"/>
      <c r="H185" s="40"/>
      <c r="I185" s="229"/>
      <c r="J185" s="40"/>
      <c r="K185" s="40"/>
      <c r="L185" s="44"/>
      <c r="M185" s="230"/>
      <c r="N185" s="23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78</v>
      </c>
    </row>
    <row r="186" s="13" customFormat="1">
      <c r="A186" s="13"/>
      <c r="B186" s="234"/>
      <c r="C186" s="235"/>
      <c r="D186" s="227" t="s">
        <v>169</v>
      </c>
      <c r="E186" s="236" t="s">
        <v>19</v>
      </c>
      <c r="F186" s="237" t="s">
        <v>285</v>
      </c>
      <c r="G186" s="235"/>
      <c r="H186" s="238">
        <v>35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169</v>
      </c>
      <c r="AU186" s="244" t="s">
        <v>78</v>
      </c>
      <c r="AV186" s="13" t="s">
        <v>78</v>
      </c>
      <c r="AW186" s="13" t="s">
        <v>32</v>
      </c>
      <c r="AX186" s="13" t="s">
        <v>69</v>
      </c>
      <c r="AY186" s="244" t="s">
        <v>156</v>
      </c>
    </row>
    <row r="187" s="2" customFormat="1" ht="37.8" customHeight="1">
      <c r="A187" s="38"/>
      <c r="B187" s="39"/>
      <c r="C187" s="214" t="s">
        <v>286</v>
      </c>
      <c r="D187" s="214" t="s">
        <v>158</v>
      </c>
      <c r="E187" s="215" t="s">
        <v>287</v>
      </c>
      <c r="F187" s="216" t="s">
        <v>288</v>
      </c>
      <c r="G187" s="217" t="s">
        <v>255</v>
      </c>
      <c r="H187" s="218">
        <v>477.70499999999998</v>
      </c>
      <c r="I187" s="219"/>
      <c r="J187" s="220">
        <f>ROUND(I187*H187,2)</f>
        <v>0</v>
      </c>
      <c r="K187" s="216" t="s">
        <v>162</v>
      </c>
      <c r="L187" s="44"/>
      <c r="M187" s="221" t="s">
        <v>19</v>
      </c>
      <c r="N187" s="222" t="s">
        <v>40</v>
      </c>
      <c r="O187" s="84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163</v>
      </c>
      <c r="AT187" s="225" t="s">
        <v>158</v>
      </c>
      <c r="AU187" s="225" t="s">
        <v>78</v>
      </c>
      <c r="AY187" s="17" t="s">
        <v>156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76</v>
      </c>
      <c r="BK187" s="226">
        <f>ROUND(I187*H187,2)</f>
        <v>0</v>
      </c>
      <c r="BL187" s="17" t="s">
        <v>163</v>
      </c>
      <c r="BM187" s="225" t="s">
        <v>289</v>
      </c>
    </row>
    <row r="188" s="2" customFormat="1">
      <c r="A188" s="38"/>
      <c r="B188" s="39"/>
      <c r="C188" s="40"/>
      <c r="D188" s="227" t="s">
        <v>165</v>
      </c>
      <c r="E188" s="40"/>
      <c r="F188" s="228" t="s">
        <v>290</v>
      </c>
      <c r="G188" s="40"/>
      <c r="H188" s="40"/>
      <c r="I188" s="229"/>
      <c r="J188" s="40"/>
      <c r="K188" s="40"/>
      <c r="L188" s="44"/>
      <c r="M188" s="230"/>
      <c r="N188" s="23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165</v>
      </c>
      <c r="AU188" s="17" t="s">
        <v>78</v>
      </c>
    </row>
    <row r="189" s="2" customFormat="1">
      <c r="A189" s="38"/>
      <c r="B189" s="39"/>
      <c r="C189" s="40"/>
      <c r="D189" s="232" t="s">
        <v>167</v>
      </c>
      <c r="E189" s="40"/>
      <c r="F189" s="233" t="s">
        <v>291</v>
      </c>
      <c r="G189" s="40"/>
      <c r="H189" s="40"/>
      <c r="I189" s="229"/>
      <c r="J189" s="40"/>
      <c r="K189" s="40"/>
      <c r="L189" s="44"/>
      <c r="M189" s="230"/>
      <c r="N189" s="23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78</v>
      </c>
    </row>
    <row r="190" s="13" customFormat="1">
      <c r="A190" s="13"/>
      <c r="B190" s="234"/>
      <c r="C190" s="235"/>
      <c r="D190" s="227" t="s">
        <v>169</v>
      </c>
      <c r="E190" s="236" t="s">
        <v>19</v>
      </c>
      <c r="F190" s="237" t="s">
        <v>292</v>
      </c>
      <c r="G190" s="235"/>
      <c r="H190" s="238">
        <v>477.70499999999998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169</v>
      </c>
      <c r="AU190" s="244" t="s">
        <v>78</v>
      </c>
      <c r="AV190" s="13" t="s">
        <v>78</v>
      </c>
      <c r="AW190" s="13" t="s">
        <v>32</v>
      </c>
      <c r="AX190" s="13" t="s">
        <v>69</v>
      </c>
      <c r="AY190" s="244" t="s">
        <v>156</v>
      </c>
    </row>
    <row r="191" s="2" customFormat="1" ht="33" customHeight="1">
      <c r="A191" s="38"/>
      <c r="B191" s="39"/>
      <c r="C191" s="214" t="s">
        <v>293</v>
      </c>
      <c r="D191" s="214" t="s">
        <v>158</v>
      </c>
      <c r="E191" s="215" t="s">
        <v>294</v>
      </c>
      <c r="F191" s="216" t="s">
        <v>295</v>
      </c>
      <c r="G191" s="217" t="s">
        <v>296</v>
      </c>
      <c r="H191" s="218">
        <v>907.63999999999999</v>
      </c>
      <c r="I191" s="219"/>
      <c r="J191" s="220">
        <f>ROUND(I191*H191,2)</f>
        <v>0</v>
      </c>
      <c r="K191" s="216" t="s">
        <v>162</v>
      </c>
      <c r="L191" s="44"/>
      <c r="M191" s="221" t="s">
        <v>19</v>
      </c>
      <c r="N191" s="222" t="s">
        <v>40</v>
      </c>
      <c r="O191" s="84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163</v>
      </c>
      <c r="AT191" s="225" t="s">
        <v>158</v>
      </c>
      <c r="AU191" s="225" t="s">
        <v>78</v>
      </c>
      <c r="AY191" s="17" t="s">
        <v>156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76</v>
      </c>
      <c r="BK191" s="226">
        <f>ROUND(I191*H191,2)</f>
        <v>0</v>
      </c>
      <c r="BL191" s="17" t="s">
        <v>163</v>
      </c>
      <c r="BM191" s="225" t="s">
        <v>297</v>
      </c>
    </row>
    <row r="192" s="2" customFormat="1">
      <c r="A192" s="38"/>
      <c r="B192" s="39"/>
      <c r="C192" s="40"/>
      <c r="D192" s="227" t="s">
        <v>165</v>
      </c>
      <c r="E192" s="40"/>
      <c r="F192" s="228" t="s">
        <v>298</v>
      </c>
      <c r="G192" s="40"/>
      <c r="H192" s="40"/>
      <c r="I192" s="229"/>
      <c r="J192" s="40"/>
      <c r="K192" s="40"/>
      <c r="L192" s="44"/>
      <c r="M192" s="230"/>
      <c r="N192" s="23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165</v>
      </c>
      <c r="AU192" s="17" t="s">
        <v>78</v>
      </c>
    </row>
    <row r="193" s="2" customFormat="1">
      <c r="A193" s="38"/>
      <c r="B193" s="39"/>
      <c r="C193" s="40"/>
      <c r="D193" s="232" t="s">
        <v>167</v>
      </c>
      <c r="E193" s="40"/>
      <c r="F193" s="233" t="s">
        <v>299</v>
      </c>
      <c r="G193" s="40"/>
      <c r="H193" s="40"/>
      <c r="I193" s="229"/>
      <c r="J193" s="40"/>
      <c r="K193" s="40"/>
      <c r="L193" s="44"/>
      <c r="M193" s="230"/>
      <c r="N193" s="23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167</v>
      </c>
      <c r="AU193" s="17" t="s">
        <v>78</v>
      </c>
    </row>
    <row r="194" s="13" customFormat="1">
      <c r="A194" s="13"/>
      <c r="B194" s="234"/>
      <c r="C194" s="235"/>
      <c r="D194" s="227" t="s">
        <v>169</v>
      </c>
      <c r="E194" s="235"/>
      <c r="F194" s="237" t="s">
        <v>300</v>
      </c>
      <c r="G194" s="235"/>
      <c r="H194" s="238">
        <v>907.63999999999999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169</v>
      </c>
      <c r="AU194" s="244" t="s">
        <v>78</v>
      </c>
      <c r="AV194" s="13" t="s">
        <v>78</v>
      </c>
      <c r="AW194" s="13" t="s">
        <v>4</v>
      </c>
      <c r="AX194" s="13" t="s">
        <v>76</v>
      </c>
      <c r="AY194" s="244" t="s">
        <v>156</v>
      </c>
    </row>
    <row r="195" s="2" customFormat="1" ht="24.15" customHeight="1">
      <c r="A195" s="38"/>
      <c r="B195" s="39"/>
      <c r="C195" s="214" t="s">
        <v>301</v>
      </c>
      <c r="D195" s="214" t="s">
        <v>158</v>
      </c>
      <c r="E195" s="215" t="s">
        <v>302</v>
      </c>
      <c r="F195" s="216" t="s">
        <v>303</v>
      </c>
      <c r="G195" s="217" t="s">
        <v>161</v>
      </c>
      <c r="H195" s="218">
        <v>2575.8150000000001</v>
      </c>
      <c r="I195" s="219"/>
      <c r="J195" s="220">
        <f>ROUND(I195*H195,2)</f>
        <v>0</v>
      </c>
      <c r="K195" s="216" t="s">
        <v>162</v>
      </c>
      <c r="L195" s="44"/>
      <c r="M195" s="221" t="s">
        <v>19</v>
      </c>
      <c r="N195" s="222" t="s">
        <v>40</v>
      </c>
      <c r="O195" s="84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163</v>
      </c>
      <c r="AT195" s="225" t="s">
        <v>158</v>
      </c>
      <c r="AU195" s="225" t="s">
        <v>78</v>
      </c>
      <c r="AY195" s="17" t="s">
        <v>156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76</v>
      </c>
      <c r="BK195" s="226">
        <f>ROUND(I195*H195,2)</f>
        <v>0</v>
      </c>
      <c r="BL195" s="17" t="s">
        <v>163</v>
      </c>
      <c r="BM195" s="225" t="s">
        <v>304</v>
      </c>
    </row>
    <row r="196" s="2" customFormat="1">
      <c r="A196" s="38"/>
      <c r="B196" s="39"/>
      <c r="C196" s="40"/>
      <c r="D196" s="227" t="s">
        <v>165</v>
      </c>
      <c r="E196" s="40"/>
      <c r="F196" s="228" t="s">
        <v>305</v>
      </c>
      <c r="G196" s="40"/>
      <c r="H196" s="40"/>
      <c r="I196" s="229"/>
      <c r="J196" s="40"/>
      <c r="K196" s="40"/>
      <c r="L196" s="44"/>
      <c r="M196" s="230"/>
      <c r="N196" s="23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165</v>
      </c>
      <c r="AU196" s="17" t="s">
        <v>78</v>
      </c>
    </row>
    <row r="197" s="2" customFormat="1">
      <c r="A197" s="38"/>
      <c r="B197" s="39"/>
      <c r="C197" s="40"/>
      <c r="D197" s="232" t="s">
        <v>167</v>
      </c>
      <c r="E197" s="40"/>
      <c r="F197" s="233" t="s">
        <v>306</v>
      </c>
      <c r="G197" s="40"/>
      <c r="H197" s="40"/>
      <c r="I197" s="229"/>
      <c r="J197" s="40"/>
      <c r="K197" s="40"/>
      <c r="L197" s="44"/>
      <c r="M197" s="230"/>
      <c r="N197" s="23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167</v>
      </c>
      <c r="AU197" s="17" t="s">
        <v>78</v>
      </c>
    </row>
    <row r="198" s="13" customFormat="1">
      <c r="A198" s="13"/>
      <c r="B198" s="234"/>
      <c r="C198" s="235"/>
      <c r="D198" s="227" t="s">
        <v>169</v>
      </c>
      <c r="E198" s="236" t="s">
        <v>19</v>
      </c>
      <c r="F198" s="237" t="s">
        <v>307</v>
      </c>
      <c r="G198" s="235"/>
      <c r="H198" s="238">
        <v>1529.2149999999999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169</v>
      </c>
      <c r="AU198" s="244" t="s">
        <v>78</v>
      </c>
      <c r="AV198" s="13" t="s">
        <v>78</v>
      </c>
      <c r="AW198" s="13" t="s">
        <v>32</v>
      </c>
      <c r="AX198" s="13" t="s">
        <v>69</v>
      </c>
      <c r="AY198" s="244" t="s">
        <v>156</v>
      </c>
    </row>
    <row r="199" s="13" customFormat="1">
      <c r="A199" s="13"/>
      <c r="B199" s="234"/>
      <c r="C199" s="235"/>
      <c r="D199" s="227" t="s">
        <v>169</v>
      </c>
      <c r="E199" s="236" t="s">
        <v>19</v>
      </c>
      <c r="F199" s="237" t="s">
        <v>308</v>
      </c>
      <c r="G199" s="235"/>
      <c r="H199" s="238">
        <v>518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169</v>
      </c>
      <c r="AU199" s="244" t="s">
        <v>78</v>
      </c>
      <c r="AV199" s="13" t="s">
        <v>78</v>
      </c>
      <c r="AW199" s="13" t="s">
        <v>32</v>
      </c>
      <c r="AX199" s="13" t="s">
        <v>69</v>
      </c>
      <c r="AY199" s="244" t="s">
        <v>156</v>
      </c>
    </row>
    <row r="200" s="13" customFormat="1">
      <c r="A200" s="13"/>
      <c r="B200" s="234"/>
      <c r="C200" s="235"/>
      <c r="D200" s="227" t="s">
        <v>169</v>
      </c>
      <c r="E200" s="236" t="s">
        <v>19</v>
      </c>
      <c r="F200" s="237" t="s">
        <v>309</v>
      </c>
      <c r="G200" s="235"/>
      <c r="H200" s="238">
        <v>528.60000000000002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169</v>
      </c>
      <c r="AU200" s="244" t="s">
        <v>78</v>
      </c>
      <c r="AV200" s="13" t="s">
        <v>78</v>
      </c>
      <c r="AW200" s="13" t="s">
        <v>32</v>
      </c>
      <c r="AX200" s="13" t="s">
        <v>69</v>
      </c>
      <c r="AY200" s="244" t="s">
        <v>156</v>
      </c>
    </row>
    <row r="201" s="12" customFormat="1" ht="22.8" customHeight="1">
      <c r="A201" s="12"/>
      <c r="B201" s="198"/>
      <c r="C201" s="199"/>
      <c r="D201" s="200" t="s">
        <v>68</v>
      </c>
      <c r="E201" s="212" t="s">
        <v>310</v>
      </c>
      <c r="F201" s="212" t="s">
        <v>311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SUM(P202:P234)</f>
        <v>0</v>
      </c>
      <c r="Q201" s="206"/>
      <c r="R201" s="207">
        <f>SUM(R202:R234)</f>
        <v>1.1771484999999999</v>
      </c>
      <c r="S201" s="206"/>
      <c r="T201" s="208">
        <f>SUM(T202:T234)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76</v>
      </c>
      <c r="AT201" s="210" t="s">
        <v>68</v>
      </c>
      <c r="AU201" s="210" t="s">
        <v>76</v>
      </c>
      <c r="AY201" s="209" t="s">
        <v>156</v>
      </c>
      <c r="BK201" s="211">
        <f>SUM(BK202:BK234)</f>
        <v>0</v>
      </c>
    </row>
    <row r="202" s="2" customFormat="1" ht="33" customHeight="1">
      <c r="A202" s="38"/>
      <c r="B202" s="39"/>
      <c r="C202" s="214" t="s">
        <v>312</v>
      </c>
      <c r="D202" s="214" t="s">
        <v>158</v>
      </c>
      <c r="E202" s="215" t="s">
        <v>253</v>
      </c>
      <c r="F202" s="216" t="s">
        <v>254</v>
      </c>
      <c r="G202" s="217" t="s">
        <v>255</v>
      </c>
      <c r="H202" s="218">
        <v>716.52499999999998</v>
      </c>
      <c r="I202" s="219"/>
      <c r="J202" s="220">
        <f>ROUND(I202*H202,2)</f>
        <v>0</v>
      </c>
      <c r="K202" s="216" t="s">
        <v>162</v>
      </c>
      <c r="L202" s="44"/>
      <c r="M202" s="221" t="s">
        <v>19</v>
      </c>
      <c r="N202" s="222" t="s">
        <v>40</v>
      </c>
      <c r="O202" s="84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163</v>
      </c>
      <c r="AT202" s="225" t="s">
        <v>158</v>
      </c>
      <c r="AU202" s="225" t="s">
        <v>78</v>
      </c>
      <c r="AY202" s="17" t="s">
        <v>156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76</v>
      </c>
      <c r="BK202" s="226">
        <f>ROUND(I202*H202,2)</f>
        <v>0</v>
      </c>
      <c r="BL202" s="17" t="s">
        <v>163</v>
      </c>
      <c r="BM202" s="225" t="s">
        <v>313</v>
      </c>
    </row>
    <row r="203" s="2" customFormat="1">
      <c r="A203" s="38"/>
      <c r="B203" s="39"/>
      <c r="C203" s="40"/>
      <c r="D203" s="227" t="s">
        <v>165</v>
      </c>
      <c r="E203" s="40"/>
      <c r="F203" s="228" t="s">
        <v>257</v>
      </c>
      <c r="G203" s="40"/>
      <c r="H203" s="40"/>
      <c r="I203" s="229"/>
      <c r="J203" s="40"/>
      <c r="K203" s="40"/>
      <c r="L203" s="44"/>
      <c r="M203" s="230"/>
      <c r="N203" s="23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165</v>
      </c>
      <c r="AU203" s="17" t="s">
        <v>78</v>
      </c>
    </row>
    <row r="204" s="2" customFormat="1">
      <c r="A204" s="38"/>
      <c r="B204" s="39"/>
      <c r="C204" s="40"/>
      <c r="D204" s="232" t="s">
        <v>167</v>
      </c>
      <c r="E204" s="40"/>
      <c r="F204" s="233" t="s">
        <v>258</v>
      </c>
      <c r="G204" s="40"/>
      <c r="H204" s="40"/>
      <c r="I204" s="229"/>
      <c r="J204" s="40"/>
      <c r="K204" s="40"/>
      <c r="L204" s="44"/>
      <c r="M204" s="230"/>
      <c r="N204" s="23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167</v>
      </c>
      <c r="AU204" s="17" t="s">
        <v>78</v>
      </c>
    </row>
    <row r="205" s="13" customFormat="1">
      <c r="A205" s="13"/>
      <c r="B205" s="234"/>
      <c r="C205" s="235"/>
      <c r="D205" s="227" t="s">
        <v>169</v>
      </c>
      <c r="E205" s="236" t="s">
        <v>19</v>
      </c>
      <c r="F205" s="237" t="s">
        <v>314</v>
      </c>
      <c r="G205" s="235"/>
      <c r="H205" s="238">
        <v>565.89400000000001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169</v>
      </c>
      <c r="AU205" s="244" t="s">
        <v>78</v>
      </c>
      <c r="AV205" s="13" t="s">
        <v>78</v>
      </c>
      <c r="AW205" s="13" t="s">
        <v>32</v>
      </c>
      <c r="AX205" s="13" t="s">
        <v>69</v>
      </c>
      <c r="AY205" s="244" t="s">
        <v>156</v>
      </c>
    </row>
    <row r="206" s="13" customFormat="1">
      <c r="A206" s="13"/>
      <c r="B206" s="234"/>
      <c r="C206" s="235"/>
      <c r="D206" s="227" t="s">
        <v>169</v>
      </c>
      <c r="E206" s="236" t="s">
        <v>19</v>
      </c>
      <c r="F206" s="237" t="s">
        <v>315</v>
      </c>
      <c r="G206" s="235"/>
      <c r="H206" s="238">
        <v>-30.668749999999999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169</v>
      </c>
      <c r="AU206" s="244" t="s">
        <v>78</v>
      </c>
      <c r="AV206" s="13" t="s">
        <v>78</v>
      </c>
      <c r="AW206" s="13" t="s">
        <v>32</v>
      </c>
      <c r="AX206" s="13" t="s">
        <v>69</v>
      </c>
      <c r="AY206" s="244" t="s">
        <v>156</v>
      </c>
    </row>
    <row r="207" s="13" customFormat="1">
      <c r="A207" s="13"/>
      <c r="B207" s="234"/>
      <c r="C207" s="235"/>
      <c r="D207" s="227" t="s">
        <v>169</v>
      </c>
      <c r="E207" s="236" t="s">
        <v>19</v>
      </c>
      <c r="F207" s="237" t="s">
        <v>316</v>
      </c>
      <c r="G207" s="235"/>
      <c r="H207" s="238">
        <v>201.94999999999999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169</v>
      </c>
      <c r="AU207" s="244" t="s">
        <v>78</v>
      </c>
      <c r="AV207" s="13" t="s">
        <v>78</v>
      </c>
      <c r="AW207" s="13" t="s">
        <v>32</v>
      </c>
      <c r="AX207" s="13" t="s">
        <v>69</v>
      </c>
      <c r="AY207" s="244" t="s">
        <v>156</v>
      </c>
    </row>
    <row r="208" s="13" customFormat="1">
      <c r="A208" s="13"/>
      <c r="B208" s="234"/>
      <c r="C208" s="235"/>
      <c r="D208" s="227" t="s">
        <v>169</v>
      </c>
      <c r="E208" s="236" t="s">
        <v>19</v>
      </c>
      <c r="F208" s="237" t="s">
        <v>317</v>
      </c>
      <c r="G208" s="235"/>
      <c r="H208" s="238">
        <v>-20.649999999999999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169</v>
      </c>
      <c r="AU208" s="244" t="s">
        <v>78</v>
      </c>
      <c r="AV208" s="13" t="s">
        <v>78</v>
      </c>
      <c r="AW208" s="13" t="s">
        <v>32</v>
      </c>
      <c r="AX208" s="13" t="s">
        <v>69</v>
      </c>
      <c r="AY208" s="244" t="s">
        <v>156</v>
      </c>
    </row>
    <row r="209" s="2" customFormat="1" ht="37.8" customHeight="1">
      <c r="A209" s="38"/>
      <c r="B209" s="39"/>
      <c r="C209" s="214" t="s">
        <v>7</v>
      </c>
      <c r="D209" s="214" t="s">
        <v>158</v>
      </c>
      <c r="E209" s="215" t="s">
        <v>287</v>
      </c>
      <c r="F209" s="216" t="s">
        <v>288</v>
      </c>
      <c r="G209" s="217" t="s">
        <v>255</v>
      </c>
      <c r="H209" s="218">
        <v>716.52499999999998</v>
      </c>
      <c r="I209" s="219"/>
      <c r="J209" s="220">
        <f>ROUND(I209*H209,2)</f>
        <v>0</v>
      </c>
      <c r="K209" s="216" t="s">
        <v>162</v>
      </c>
      <c r="L209" s="44"/>
      <c r="M209" s="221" t="s">
        <v>19</v>
      </c>
      <c r="N209" s="222" t="s">
        <v>40</v>
      </c>
      <c r="O209" s="84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163</v>
      </c>
      <c r="AT209" s="225" t="s">
        <v>158</v>
      </c>
      <c r="AU209" s="225" t="s">
        <v>78</v>
      </c>
      <c r="AY209" s="17" t="s">
        <v>156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76</v>
      </c>
      <c r="BK209" s="226">
        <f>ROUND(I209*H209,2)</f>
        <v>0</v>
      </c>
      <c r="BL209" s="17" t="s">
        <v>163</v>
      </c>
      <c r="BM209" s="225" t="s">
        <v>318</v>
      </c>
    </row>
    <row r="210" s="2" customFormat="1">
      <c r="A210" s="38"/>
      <c r="B210" s="39"/>
      <c r="C210" s="40"/>
      <c r="D210" s="227" t="s">
        <v>165</v>
      </c>
      <c r="E210" s="40"/>
      <c r="F210" s="228" t="s">
        <v>290</v>
      </c>
      <c r="G210" s="40"/>
      <c r="H210" s="40"/>
      <c r="I210" s="229"/>
      <c r="J210" s="40"/>
      <c r="K210" s="40"/>
      <c r="L210" s="44"/>
      <c r="M210" s="230"/>
      <c r="N210" s="23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165</v>
      </c>
      <c r="AU210" s="17" t="s">
        <v>78</v>
      </c>
    </row>
    <row r="211" s="2" customFormat="1">
      <c r="A211" s="38"/>
      <c r="B211" s="39"/>
      <c r="C211" s="40"/>
      <c r="D211" s="232" t="s">
        <v>167</v>
      </c>
      <c r="E211" s="40"/>
      <c r="F211" s="233" t="s">
        <v>291</v>
      </c>
      <c r="G211" s="40"/>
      <c r="H211" s="40"/>
      <c r="I211" s="229"/>
      <c r="J211" s="40"/>
      <c r="K211" s="40"/>
      <c r="L211" s="44"/>
      <c r="M211" s="230"/>
      <c r="N211" s="23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167</v>
      </c>
      <c r="AU211" s="17" t="s">
        <v>78</v>
      </c>
    </row>
    <row r="212" s="2" customFormat="1" ht="33" customHeight="1">
      <c r="A212" s="38"/>
      <c r="B212" s="39"/>
      <c r="C212" s="214" t="s">
        <v>319</v>
      </c>
      <c r="D212" s="214" t="s">
        <v>158</v>
      </c>
      <c r="E212" s="215" t="s">
        <v>294</v>
      </c>
      <c r="F212" s="216" t="s">
        <v>295</v>
      </c>
      <c r="G212" s="217" t="s">
        <v>296</v>
      </c>
      <c r="H212" s="218">
        <v>1361.3979999999999</v>
      </c>
      <c r="I212" s="219"/>
      <c r="J212" s="220">
        <f>ROUND(I212*H212,2)</f>
        <v>0</v>
      </c>
      <c r="K212" s="216" t="s">
        <v>162</v>
      </c>
      <c r="L212" s="44"/>
      <c r="M212" s="221" t="s">
        <v>19</v>
      </c>
      <c r="N212" s="222" t="s">
        <v>40</v>
      </c>
      <c r="O212" s="84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163</v>
      </c>
      <c r="AT212" s="225" t="s">
        <v>158</v>
      </c>
      <c r="AU212" s="225" t="s">
        <v>78</v>
      </c>
      <c r="AY212" s="17" t="s">
        <v>156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76</v>
      </c>
      <c r="BK212" s="226">
        <f>ROUND(I212*H212,2)</f>
        <v>0</v>
      </c>
      <c r="BL212" s="17" t="s">
        <v>163</v>
      </c>
      <c r="BM212" s="225" t="s">
        <v>320</v>
      </c>
    </row>
    <row r="213" s="2" customFormat="1">
      <c r="A213" s="38"/>
      <c r="B213" s="39"/>
      <c r="C213" s="40"/>
      <c r="D213" s="227" t="s">
        <v>165</v>
      </c>
      <c r="E213" s="40"/>
      <c r="F213" s="228" t="s">
        <v>298</v>
      </c>
      <c r="G213" s="40"/>
      <c r="H213" s="40"/>
      <c r="I213" s="229"/>
      <c r="J213" s="40"/>
      <c r="K213" s="40"/>
      <c r="L213" s="44"/>
      <c r="M213" s="230"/>
      <c r="N213" s="23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165</v>
      </c>
      <c r="AU213" s="17" t="s">
        <v>78</v>
      </c>
    </row>
    <row r="214" s="2" customFormat="1">
      <c r="A214" s="38"/>
      <c r="B214" s="39"/>
      <c r="C214" s="40"/>
      <c r="D214" s="232" t="s">
        <v>167</v>
      </c>
      <c r="E214" s="40"/>
      <c r="F214" s="233" t="s">
        <v>299</v>
      </c>
      <c r="G214" s="40"/>
      <c r="H214" s="40"/>
      <c r="I214" s="229"/>
      <c r="J214" s="40"/>
      <c r="K214" s="40"/>
      <c r="L214" s="44"/>
      <c r="M214" s="230"/>
      <c r="N214" s="23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78</v>
      </c>
    </row>
    <row r="215" s="13" customFormat="1">
      <c r="A215" s="13"/>
      <c r="B215" s="234"/>
      <c r="C215" s="235"/>
      <c r="D215" s="227" t="s">
        <v>169</v>
      </c>
      <c r="E215" s="235"/>
      <c r="F215" s="237" t="s">
        <v>321</v>
      </c>
      <c r="G215" s="235"/>
      <c r="H215" s="238">
        <v>1361.3979999999999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169</v>
      </c>
      <c r="AU215" s="244" t="s">
        <v>78</v>
      </c>
      <c r="AV215" s="13" t="s">
        <v>78</v>
      </c>
      <c r="AW215" s="13" t="s">
        <v>4</v>
      </c>
      <c r="AX215" s="13" t="s">
        <v>76</v>
      </c>
      <c r="AY215" s="244" t="s">
        <v>156</v>
      </c>
    </row>
    <row r="216" s="2" customFormat="1" ht="24.15" customHeight="1">
      <c r="A216" s="38"/>
      <c r="B216" s="39"/>
      <c r="C216" s="214" t="s">
        <v>322</v>
      </c>
      <c r="D216" s="214" t="s">
        <v>158</v>
      </c>
      <c r="E216" s="215" t="s">
        <v>323</v>
      </c>
      <c r="F216" s="216" t="s">
        <v>324</v>
      </c>
      <c r="G216" s="217" t="s">
        <v>161</v>
      </c>
      <c r="H216" s="218">
        <v>2047.2149999999999</v>
      </c>
      <c r="I216" s="219"/>
      <c r="J216" s="220">
        <f>ROUND(I216*H216,2)</f>
        <v>0</v>
      </c>
      <c r="K216" s="216" t="s">
        <v>162</v>
      </c>
      <c r="L216" s="44"/>
      <c r="M216" s="221" t="s">
        <v>19</v>
      </c>
      <c r="N216" s="222" t="s">
        <v>40</v>
      </c>
      <c r="O216" s="84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163</v>
      </c>
      <c r="AT216" s="225" t="s">
        <v>158</v>
      </c>
      <c r="AU216" s="225" t="s">
        <v>78</v>
      </c>
      <c r="AY216" s="17" t="s">
        <v>156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76</v>
      </c>
      <c r="BK216" s="226">
        <f>ROUND(I216*H216,2)</f>
        <v>0</v>
      </c>
      <c r="BL216" s="17" t="s">
        <v>163</v>
      </c>
      <c r="BM216" s="225" t="s">
        <v>325</v>
      </c>
    </row>
    <row r="217" s="2" customFormat="1">
      <c r="A217" s="38"/>
      <c r="B217" s="39"/>
      <c r="C217" s="40"/>
      <c r="D217" s="227" t="s">
        <v>165</v>
      </c>
      <c r="E217" s="40"/>
      <c r="F217" s="228" t="s">
        <v>326</v>
      </c>
      <c r="G217" s="40"/>
      <c r="H217" s="40"/>
      <c r="I217" s="229"/>
      <c r="J217" s="40"/>
      <c r="K217" s="40"/>
      <c r="L217" s="44"/>
      <c r="M217" s="230"/>
      <c r="N217" s="23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165</v>
      </c>
      <c r="AU217" s="17" t="s">
        <v>78</v>
      </c>
    </row>
    <row r="218" s="2" customFormat="1">
      <c r="A218" s="38"/>
      <c r="B218" s="39"/>
      <c r="C218" s="40"/>
      <c r="D218" s="232" t="s">
        <v>167</v>
      </c>
      <c r="E218" s="40"/>
      <c r="F218" s="233" t="s">
        <v>327</v>
      </c>
      <c r="G218" s="40"/>
      <c r="H218" s="40"/>
      <c r="I218" s="229"/>
      <c r="J218" s="40"/>
      <c r="K218" s="40"/>
      <c r="L218" s="44"/>
      <c r="M218" s="230"/>
      <c r="N218" s="23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78</v>
      </c>
    </row>
    <row r="219" s="13" customFormat="1">
      <c r="A219" s="13"/>
      <c r="B219" s="234"/>
      <c r="C219" s="235"/>
      <c r="D219" s="227" t="s">
        <v>169</v>
      </c>
      <c r="E219" s="236" t="s">
        <v>19</v>
      </c>
      <c r="F219" s="237" t="s">
        <v>328</v>
      </c>
      <c r="G219" s="235"/>
      <c r="H219" s="238">
        <v>1616.8399999999999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169</v>
      </c>
      <c r="AU219" s="244" t="s">
        <v>78</v>
      </c>
      <c r="AV219" s="13" t="s">
        <v>78</v>
      </c>
      <c r="AW219" s="13" t="s">
        <v>32</v>
      </c>
      <c r="AX219" s="13" t="s">
        <v>69</v>
      </c>
      <c r="AY219" s="244" t="s">
        <v>156</v>
      </c>
    </row>
    <row r="220" s="13" customFormat="1">
      <c r="A220" s="13"/>
      <c r="B220" s="234"/>
      <c r="C220" s="235"/>
      <c r="D220" s="227" t="s">
        <v>169</v>
      </c>
      <c r="E220" s="236" t="s">
        <v>19</v>
      </c>
      <c r="F220" s="237" t="s">
        <v>329</v>
      </c>
      <c r="G220" s="235"/>
      <c r="H220" s="238">
        <v>-87.625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169</v>
      </c>
      <c r="AU220" s="244" t="s">
        <v>78</v>
      </c>
      <c r="AV220" s="13" t="s">
        <v>78</v>
      </c>
      <c r="AW220" s="13" t="s">
        <v>32</v>
      </c>
      <c r="AX220" s="13" t="s">
        <v>69</v>
      </c>
      <c r="AY220" s="244" t="s">
        <v>156</v>
      </c>
    </row>
    <row r="221" s="13" customFormat="1">
      <c r="A221" s="13"/>
      <c r="B221" s="234"/>
      <c r="C221" s="235"/>
      <c r="D221" s="227" t="s">
        <v>169</v>
      </c>
      <c r="E221" s="236" t="s">
        <v>19</v>
      </c>
      <c r="F221" s="237" t="s">
        <v>330</v>
      </c>
      <c r="G221" s="235"/>
      <c r="H221" s="238">
        <v>577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169</v>
      </c>
      <c r="AU221" s="244" t="s">
        <v>78</v>
      </c>
      <c r="AV221" s="13" t="s">
        <v>78</v>
      </c>
      <c r="AW221" s="13" t="s">
        <v>32</v>
      </c>
      <c r="AX221" s="13" t="s">
        <v>69</v>
      </c>
      <c r="AY221" s="244" t="s">
        <v>156</v>
      </c>
    </row>
    <row r="222" s="13" customFormat="1">
      <c r="A222" s="13"/>
      <c r="B222" s="234"/>
      <c r="C222" s="235"/>
      <c r="D222" s="227" t="s">
        <v>169</v>
      </c>
      <c r="E222" s="236" t="s">
        <v>19</v>
      </c>
      <c r="F222" s="237" t="s">
        <v>331</v>
      </c>
      <c r="G222" s="235"/>
      <c r="H222" s="238">
        <v>-59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169</v>
      </c>
      <c r="AU222" s="244" t="s">
        <v>78</v>
      </c>
      <c r="AV222" s="13" t="s">
        <v>78</v>
      </c>
      <c r="AW222" s="13" t="s">
        <v>32</v>
      </c>
      <c r="AX222" s="13" t="s">
        <v>69</v>
      </c>
      <c r="AY222" s="244" t="s">
        <v>156</v>
      </c>
    </row>
    <row r="223" s="2" customFormat="1" ht="16.5" customHeight="1">
      <c r="A223" s="38"/>
      <c r="B223" s="39"/>
      <c r="C223" s="245" t="s">
        <v>332</v>
      </c>
      <c r="D223" s="245" t="s">
        <v>333</v>
      </c>
      <c r="E223" s="246" t="s">
        <v>334</v>
      </c>
      <c r="F223" s="247" t="s">
        <v>335</v>
      </c>
      <c r="G223" s="248" t="s">
        <v>161</v>
      </c>
      <c r="H223" s="249">
        <v>2354.297</v>
      </c>
      <c r="I223" s="250"/>
      <c r="J223" s="251">
        <f>ROUND(I223*H223,2)</f>
        <v>0</v>
      </c>
      <c r="K223" s="247" t="s">
        <v>162</v>
      </c>
      <c r="L223" s="252"/>
      <c r="M223" s="253" t="s">
        <v>19</v>
      </c>
      <c r="N223" s="254" t="s">
        <v>40</v>
      </c>
      <c r="O223" s="84"/>
      <c r="P223" s="223">
        <f>O223*H223</f>
        <v>0</v>
      </c>
      <c r="Q223" s="223">
        <v>0.00050000000000000001</v>
      </c>
      <c r="R223" s="223">
        <f>Q223*H223</f>
        <v>1.1771484999999999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216</v>
      </c>
      <c r="AT223" s="225" t="s">
        <v>333</v>
      </c>
      <c r="AU223" s="225" t="s">
        <v>78</v>
      </c>
      <c r="AY223" s="17" t="s">
        <v>156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76</v>
      </c>
      <c r="BK223" s="226">
        <f>ROUND(I223*H223,2)</f>
        <v>0</v>
      </c>
      <c r="BL223" s="17" t="s">
        <v>163</v>
      </c>
      <c r="BM223" s="225" t="s">
        <v>336</v>
      </c>
    </row>
    <row r="224" s="2" customFormat="1">
      <c r="A224" s="38"/>
      <c r="B224" s="39"/>
      <c r="C224" s="40"/>
      <c r="D224" s="227" t="s">
        <v>165</v>
      </c>
      <c r="E224" s="40"/>
      <c r="F224" s="228" t="s">
        <v>335</v>
      </c>
      <c r="G224" s="40"/>
      <c r="H224" s="40"/>
      <c r="I224" s="229"/>
      <c r="J224" s="40"/>
      <c r="K224" s="40"/>
      <c r="L224" s="44"/>
      <c r="M224" s="230"/>
      <c r="N224" s="23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165</v>
      </c>
      <c r="AU224" s="17" t="s">
        <v>78</v>
      </c>
    </row>
    <row r="225" s="13" customFormat="1">
      <c r="A225" s="13"/>
      <c r="B225" s="234"/>
      <c r="C225" s="235"/>
      <c r="D225" s="227" t="s">
        <v>169</v>
      </c>
      <c r="E225" s="235"/>
      <c r="F225" s="237" t="s">
        <v>337</v>
      </c>
      <c r="G225" s="235"/>
      <c r="H225" s="238">
        <v>2354.297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169</v>
      </c>
      <c r="AU225" s="244" t="s">
        <v>78</v>
      </c>
      <c r="AV225" s="13" t="s">
        <v>78</v>
      </c>
      <c r="AW225" s="13" t="s">
        <v>4</v>
      </c>
      <c r="AX225" s="13" t="s">
        <v>76</v>
      </c>
      <c r="AY225" s="244" t="s">
        <v>156</v>
      </c>
    </row>
    <row r="226" s="2" customFormat="1" ht="24.15" customHeight="1">
      <c r="A226" s="38"/>
      <c r="B226" s="39"/>
      <c r="C226" s="214" t="s">
        <v>338</v>
      </c>
      <c r="D226" s="214" t="s">
        <v>158</v>
      </c>
      <c r="E226" s="215" t="s">
        <v>339</v>
      </c>
      <c r="F226" s="216" t="s">
        <v>340</v>
      </c>
      <c r="G226" s="217" t="s">
        <v>296</v>
      </c>
      <c r="H226" s="218">
        <v>1.1770000000000001</v>
      </c>
      <c r="I226" s="219"/>
      <c r="J226" s="220">
        <f>ROUND(I226*H226,2)</f>
        <v>0</v>
      </c>
      <c r="K226" s="216" t="s">
        <v>162</v>
      </c>
      <c r="L226" s="44"/>
      <c r="M226" s="221" t="s">
        <v>19</v>
      </c>
      <c r="N226" s="222" t="s">
        <v>40</v>
      </c>
      <c r="O226" s="84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279</v>
      </c>
      <c r="AT226" s="225" t="s">
        <v>158</v>
      </c>
      <c r="AU226" s="225" t="s">
        <v>78</v>
      </c>
      <c r="AY226" s="17" t="s">
        <v>156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76</v>
      </c>
      <c r="BK226" s="226">
        <f>ROUND(I226*H226,2)</f>
        <v>0</v>
      </c>
      <c r="BL226" s="17" t="s">
        <v>279</v>
      </c>
      <c r="BM226" s="225" t="s">
        <v>341</v>
      </c>
    </row>
    <row r="227" s="2" customFormat="1">
      <c r="A227" s="38"/>
      <c r="B227" s="39"/>
      <c r="C227" s="40"/>
      <c r="D227" s="227" t="s">
        <v>165</v>
      </c>
      <c r="E227" s="40"/>
      <c r="F227" s="228" t="s">
        <v>342</v>
      </c>
      <c r="G227" s="40"/>
      <c r="H227" s="40"/>
      <c r="I227" s="229"/>
      <c r="J227" s="40"/>
      <c r="K227" s="40"/>
      <c r="L227" s="44"/>
      <c r="M227" s="230"/>
      <c r="N227" s="23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165</v>
      </c>
      <c r="AU227" s="17" t="s">
        <v>78</v>
      </c>
    </row>
    <row r="228" s="2" customFormat="1">
      <c r="A228" s="38"/>
      <c r="B228" s="39"/>
      <c r="C228" s="40"/>
      <c r="D228" s="232" t="s">
        <v>167</v>
      </c>
      <c r="E228" s="40"/>
      <c r="F228" s="233" t="s">
        <v>343</v>
      </c>
      <c r="G228" s="40"/>
      <c r="H228" s="40"/>
      <c r="I228" s="229"/>
      <c r="J228" s="40"/>
      <c r="K228" s="40"/>
      <c r="L228" s="44"/>
      <c r="M228" s="230"/>
      <c r="N228" s="23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167</v>
      </c>
      <c r="AU228" s="17" t="s">
        <v>78</v>
      </c>
    </row>
    <row r="229" s="2" customFormat="1" ht="24.15" customHeight="1">
      <c r="A229" s="38"/>
      <c r="B229" s="39"/>
      <c r="C229" s="214" t="s">
        <v>344</v>
      </c>
      <c r="D229" s="214" t="s">
        <v>158</v>
      </c>
      <c r="E229" s="215" t="s">
        <v>345</v>
      </c>
      <c r="F229" s="216" t="s">
        <v>346</v>
      </c>
      <c r="G229" s="217" t="s">
        <v>161</v>
      </c>
      <c r="H229" s="218">
        <v>2047.2149999999999</v>
      </c>
      <c r="I229" s="219"/>
      <c r="J229" s="220">
        <f>ROUND(I229*H229,2)</f>
        <v>0</v>
      </c>
      <c r="K229" s="216" t="s">
        <v>162</v>
      </c>
      <c r="L229" s="44"/>
      <c r="M229" s="221" t="s">
        <v>19</v>
      </c>
      <c r="N229" s="222" t="s">
        <v>40</v>
      </c>
      <c r="O229" s="84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163</v>
      </c>
      <c r="AT229" s="225" t="s">
        <v>158</v>
      </c>
      <c r="AU229" s="225" t="s">
        <v>78</v>
      </c>
      <c r="AY229" s="17" t="s">
        <v>156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76</v>
      </c>
      <c r="BK229" s="226">
        <f>ROUND(I229*H229,2)</f>
        <v>0</v>
      </c>
      <c r="BL229" s="17" t="s">
        <v>163</v>
      </c>
      <c r="BM229" s="225" t="s">
        <v>347</v>
      </c>
    </row>
    <row r="230" s="2" customFormat="1">
      <c r="A230" s="38"/>
      <c r="B230" s="39"/>
      <c r="C230" s="40"/>
      <c r="D230" s="227" t="s">
        <v>165</v>
      </c>
      <c r="E230" s="40"/>
      <c r="F230" s="228" t="s">
        <v>348</v>
      </c>
      <c r="G230" s="40"/>
      <c r="H230" s="40"/>
      <c r="I230" s="229"/>
      <c r="J230" s="40"/>
      <c r="K230" s="40"/>
      <c r="L230" s="44"/>
      <c r="M230" s="230"/>
      <c r="N230" s="23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165</v>
      </c>
      <c r="AU230" s="17" t="s">
        <v>78</v>
      </c>
    </row>
    <row r="231" s="2" customFormat="1">
      <c r="A231" s="38"/>
      <c r="B231" s="39"/>
      <c r="C231" s="40"/>
      <c r="D231" s="232" t="s">
        <v>167</v>
      </c>
      <c r="E231" s="40"/>
      <c r="F231" s="233" t="s">
        <v>349</v>
      </c>
      <c r="G231" s="40"/>
      <c r="H231" s="40"/>
      <c r="I231" s="229"/>
      <c r="J231" s="40"/>
      <c r="K231" s="40"/>
      <c r="L231" s="44"/>
      <c r="M231" s="230"/>
      <c r="N231" s="23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167</v>
      </c>
      <c r="AU231" s="17" t="s">
        <v>78</v>
      </c>
    </row>
    <row r="232" s="2" customFormat="1" ht="24.15" customHeight="1">
      <c r="A232" s="38"/>
      <c r="B232" s="39"/>
      <c r="C232" s="214" t="s">
        <v>350</v>
      </c>
      <c r="D232" s="214" t="s">
        <v>158</v>
      </c>
      <c r="E232" s="215" t="s">
        <v>351</v>
      </c>
      <c r="F232" s="216" t="s">
        <v>352</v>
      </c>
      <c r="G232" s="217" t="s">
        <v>161</v>
      </c>
      <c r="H232" s="218">
        <v>2047.2149999999999</v>
      </c>
      <c r="I232" s="219"/>
      <c r="J232" s="220">
        <f>ROUND(I232*H232,2)</f>
        <v>0</v>
      </c>
      <c r="K232" s="216" t="s">
        <v>162</v>
      </c>
      <c r="L232" s="44"/>
      <c r="M232" s="221" t="s">
        <v>19</v>
      </c>
      <c r="N232" s="222" t="s">
        <v>40</v>
      </c>
      <c r="O232" s="84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163</v>
      </c>
      <c r="AT232" s="225" t="s">
        <v>158</v>
      </c>
      <c r="AU232" s="225" t="s">
        <v>78</v>
      </c>
      <c r="AY232" s="17" t="s">
        <v>156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76</v>
      </c>
      <c r="BK232" s="226">
        <f>ROUND(I232*H232,2)</f>
        <v>0</v>
      </c>
      <c r="BL232" s="17" t="s">
        <v>163</v>
      </c>
      <c r="BM232" s="225" t="s">
        <v>353</v>
      </c>
    </row>
    <row r="233" s="2" customFormat="1">
      <c r="A233" s="38"/>
      <c r="B233" s="39"/>
      <c r="C233" s="40"/>
      <c r="D233" s="227" t="s">
        <v>165</v>
      </c>
      <c r="E233" s="40"/>
      <c r="F233" s="228" t="s">
        <v>354</v>
      </c>
      <c r="G233" s="40"/>
      <c r="H233" s="40"/>
      <c r="I233" s="229"/>
      <c r="J233" s="40"/>
      <c r="K233" s="40"/>
      <c r="L233" s="44"/>
      <c r="M233" s="230"/>
      <c r="N233" s="23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165</v>
      </c>
      <c r="AU233" s="17" t="s">
        <v>78</v>
      </c>
    </row>
    <row r="234" s="2" customFormat="1">
      <c r="A234" s="38"/>
      <c r="B234" s="39"/>
      <c r="C234" s="40"/>
      <c r="D234" s="232" t="s">
        <v>167</v>
      </c>
      <c r="E234" s="40"/>
      <c r="F234" s="233" t="s">
        <v>355</v>
      </c>
      <c r="G234" s="40"/>
      <c r="H234" s="40"/>
      <c r="I234" s="229"/>
      <c r="J234" s="40"/>
      <c r="K234" s="40"/>
      <c r="L234" s="44"/>
      <c r="M234" s="230"/>
      <c r="N234" s="23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78</v>
      </c>
    </row>
    <row r="235" s="12" customFormat="1" ht="22.8" customHeight="1">
      <c r="A235" s="12"/>
      <c r="B235" s="198"/>
      <c r="C235" s="199"/>
      <c r="D235" s="200" t="s">
        <v>68</v>
      </c>
      <c r="E235" s="212" t="s">
        <v>78</v>
      </c>
      <c r="F235" s="212" t="s">
        <v>356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SUM(P236:P262)</f>
        <v>0</v>
      </c>
      <c r="Q235" s="206"/>
      <c r="R235" s="207">
        <f>SUM(R236:R262)</f>
        <v>58.34922611172</v>
      </c>
      <c r="S235" s="206"/>
      <c r="T235" s="208">
        <f>SUM(T236:T262)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76</v>
      </c>
      <c r="AT235" s="210" t="s">
        <v>68</v>
      </c>
      <c r="AU235" s="210" t="s">
        <v>76</v>
      </c>
      <c r="AY235" s="209" t="s">
        <v>156</v>
      </c>
      <c r="BK235" s="211">
        <f>SUM(BK236:BK262)</f>
        <v>0</v>
      </c>
    </row>
    <row r="236" s="2" customFormat="1" ht="24.15" customHeight="1">
      <c r="A236" s="38"/>
      <c r="B236" s="39"/>
      <c r="C236" s="214" t="s">
        <v>357</v>
      </c>
      <c r="D236" s="214" t="s">
        <v>158</v>
      </c>
      <c r="E236" s="215" t="s">
        <v>358</v>
      </c>
      <c r="F236" s="216" t="s">
        <v>359</v>
      </c>
      <c r="G236" s="217" t="s">
        <v>161</v>
      </c>
      <c r="H236" s="218">
        <v>54.758000000000003</v>
      </c>
      <c r="I236" s="219"/>
      <c r="J236" s="220">
        <f>ROUND(I236*H236,2)</f>
        <v>0</v>
      </c>
      <c r="K236" s="216" t="s">
        <v>162</v>
      </c>
      <c r="L236" s="44"/>
      <c r="M236" s="221" t="s">
        <v>19</v>
      </c>
      <c r="N236" s="222" t="s">
        <v>40</v>
      </c>
      <c r="O236" s="84"/>
      <c r="P236" s="223">
        <f>O236*H236</f>
        <v>0</v>
      </c>
      <c r="Q236" s="223">
        <v>0.00016694</v>
      </c>
      <c r="R236" s="223">
        <f>Q236*H236</f>
        <v>0.0091413005200000012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163</v>
      </c>
      <c r="AT236" s="225" t="s">
        <v>158</v>
      </c>
      <c r="AU236" s="225" t="s">
        <v>78</v>
      </c>
      <c r="AY236" s="17" t="s">
        <v>156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76</v>
      </c>
      <c r="BK236" s="226">
        <f>ROUND(I236*H236,2)</f>
        <v>0</v>
      </c>
      <c r="BL236" s="17" t="s">
        <v>163</v>
      </c>
      <c r="BM236" s="225" t="s">
        <v>360</v>
      </c>
    </row>
    <row r="237" s="2" customFormat="1">
      <c r="A237" s="38"/>
      <c r="B237" s="39"/>
      <c r="C237" s="40"/>
      <c r="D237" s="227" t="s">
        <v>165</v>
      </c>
      <c r="E237" s="40"/>
      <c r="F237" s="228" t="s">
        <v>361</v>
      </c>
      <c r="G237" s="40"/>
      <c r="H237" s="40"/>
      <c r="I237" s="229"/>
      <c r="J237" s="40"/>
      <c r="K237" s="40"/>
      <c r="L237" s="44"/>
      <c r="M237" s="230"/>
      <c r="N237" s="23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165</v>
      </c>
      <c r="AU237" s="17" t="s">
        <v>78</v>
      </c>
    </row>
    <row r="238" s="2" customFormat="1">
      <c r="A238" s="38"/>
      <c r="B238" s="39"/>
      <c r="C238" s="40"/>
      <c r="D238" s="232" t="s">
        <v>167</v>
      </c>
      <c r="E238" s="40"/>
      <c r="F238" s="233" t="s">
        <v>362</v>
      </c>
      <c r="G238" s="40"/>
      <c r="H238" s="40"/>
      <c r="I238" s="229"/>
      <c r="J238" s="40"/>
      <c r="K238" s="40"/>
      <c r="L238" s="44"/>
      <c r="M238" s="230"/>
      <c r="N238" s="23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167</v>
      </c>
      <c r="AU238" s="17" t="s">
        <v>78</v>
      </c>
    </row>
    <row r="239" s="13" customFormat="1">
      <c r="A239" s="13"/>
      <c r="B239" s="234"/>
      <c r="C239" s="235"/>
      <c r="D239" s="227" t="s">
        <v>169</v>
      </c>
      <c r="E239" s="236" t="s">
        <v>19</v>
      </c>
      <c r="F239" s="237" t="s">
        <v>363</v>
      </c>
      <c r="G239" s="235"/>
      <c r="H239" s="238">
        <v>54.757959952073698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169</v>
      </c>
      <c r="AU239" s="244" t="s">
        <v>78</v>
      </c>
      <c r="AV239" s="13" t="s">
        <v>78</v>
      </c>
      <c r="AW239" s="13" t="s">
        <v>32</v>
      </c>
      <c r="AX239" s="13" t="s">
        <v>69</v>
      </c>
      <c r="AY239" s="244" t="s">
        <v>156</v>
      </c>
    </row>
    <row r="240" s="2" customFormat="1" ht="24.15" customHeight="1">
      <c r="A240" s="38"/>
      <c r="B240" s="39"/>
      <c r="C240" s="245" t="s">
        <v>364</v>
      </c>
      <c r="D240" s="245" t="s">
        <v>333</v>
      </c>
      <c r="E240" s="246" t="s">
        <v>365</v>
      </c>
      <c r="F240" s="247" t="s">
        <v>366</v>
      </c>
      <c r="G240" s="248" t="s">
        <v>161</v>
      </c>
      <c r="H240" s="249">
        <v>64.861000000000004</v>
      </c>
      <c r="I240" s="250"/>
      <c r="J240" s="251">
        <f>ROUND(I240*H240,2)</f>
        <v>0</v>
      </c>
      <c r="K240" s="247" t="s">
        <v>162</v>
      </c>
      <c r="L240" s="252"/>
      <c r="M240" s="253" t="s">
        <v>19</v>
      </c>
      <c r="N240" s="254" t="s">
        <v>40</v>
      </c>
      <c r="O240" s="84"/>
      <c r="P240" s="223">
        <f>O240*H240</f>
        <v>0</v>
      </c>
      <c r="Q240" s="223">
        <v>0.00029999999999999997</v>
      </c>
      <c r="R240" s="223">
        <f>Q240*H240</f>
        <v>0.019458300000000001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216</v>
      </c>
      <c r="AT240" s="225" t="s">
        <v>333</v>
      </c>
      <c r="AU240" s="225" t="s">
        <v>78</v>
      </c>
      <c r="AY240" s="17" t="s">
        <v>156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76</v>
      </c>
      <c r="BK240" s="226">
        <f>ROUND(I240*H240,2)</f>
        <v>0</v>
      </c>
      <c r="BL240" s="17" t="s">
        <v>163</v>
      </c>
      <c r="BM240" s="225" t="s">
        <v>367</v>
      </c>
    </row>
    <row r="241" s="2" customFormat="1">
      <c r="A241" s="38"/>
      <c r="B241" s="39"/>
      <c r="C241" s="40"/>
      <c r="D241" s="227" t="s">
        <v>165</v>
      </c>
      <c r="E241" s="40"/>
      <c r="F241" s="228" t="s">
        <v>366</v>
      </c>
      <c r="G241" s="40"/>
      <c r="H241" s="40"/>
      <c r="I241" s="229"/>
      <c r="J241" s="40"/>
      <c r="K241" s="40"/>
      <c r="L241" s="44"/>
      <c r="M241" s="230"/>
      <c r="N241" s="23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165</v>
      </c>
      <c r="AU241" s="17" t="s">
        <v>78</v>
      </c>
    </row>
    <row r="242" s="13" customFormat="1">
      <c r="A242" s="13"/>
      <c r="B242" s="234"/>
      <c r="C242" s="235"/>
      <c r="D242" s="227" t="s">
        <v>169</v>
      </c>
      <c r="E242" s="235"/>
      <c r="F242" s="237" t="s">
        <v>368</v>
      </c>
      <c r="G242" s="235"/>
      <c r="H242" s="238">
        <v>64.861000000000004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169</v>
      </c>
      <c r="AU242" s="244" t="s">
        <v>78</v>
      </c>
      <c r="AV242" s="13" t="s">
        <v>78</v>
      </c>
      <c r="AW242" s="13" t="s">
        <v>4</v>
      </c>
      <c r="AX242" s="13" t="s">
        <v>76</v>
      </c>
      <c r="AY242" s="244" t="s">
        <v>156</v>
      </c>
    </row>
    <row r="243" s="2" customFormat="1" ht="16.5" customHeight="1">
      <c r="A243" s="38"/>
      <c r="B243" s="39"/>
      <c r="C243" s="214" t="s">
        <v>369</v>
      </c>
      <c r="D243" s="214" t="s">
        <v>158</v>
      </c>
      <c r="E243" s="215" t="s">
        <v>370</v>
      </c>
      <c r="F243" s="216" t="s">
        <v>371</v>
      </c>
      <c r="G243" s="217" t="s">
        <v>255</v>
      </c>
      <c r="H243" s="218">
        <v>3.4860000000000002</v>
      </c>
      <c r="I243" s="219"/>
      <c r="J243" s="220">
        <f>ROUND(I243*H243,2)</f>
        <v>0</v>
      </c>
      <c r="K243" s="216" t="s">
        <v>19</v>
      </c>
      <c r="L243" s="44"/>
      <c r="M243" s="221" t="s">
        <v>19</v>
      </c>
      <c r="N243" s="222" t="s">
        <v>40</v>
      </c>
      <c r="O243" s="84"/>
      <c r="P243" s="223">
        <f>O243*H243</f>
        <v>0</v>
      </c>
      <c r="Q243" s="223">
        <v>2</v>
      </c>
      <c r="R243" s="223">
        <f>Q243*H243</f>
        <v>6.9720000000000004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163</v>
      </c>
      <c r="AT243" s="225" t="s">
        <v>158</v>
      </c>
      <c r="AU243" s="225" t="s">
        <v>78</v>
      </c>
      <c r="AY243" s="17" t="s">
        <v>156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76</v>
      </c>
      <c r="BK243" s="226">
        <f>ROUND(I243*H243,2)</f>
        <v>0</v>
      </c>
      <c r="BL243" s="17" t="s">
        <v>163</v>
      </c>
      <c r="BM243" s="225" t="s">
        <v>372</v>
      </c>
    </row>
    <row r="244" s="2" customFormat="1">
      <c r="A244" s="38"/>
      <c r="B244" s="39"/>
      <c r="C244" s="40"/>
      <c r="D244" s="227" t="s">
        <v>165</v>
      </c>
      <c r="E244" s="40"/>
      <c r="F244" s="228" t="s">
        <v>371</v>
      </c>
      <c r="G244" s="40"/>
      <c r="H244" s="40"/>
      <c r="I244" s="229"/>
      <c r="J244" s="40"/>
      <c r="K244" s="40"/>
      <c r="L244" s="44"/>
      <c r="M244" s="230"/>
      <c r="N244" s="23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165</v>
      </c>
      <c r="AU244" s="17" t="s">
        <v>78</v>
      </c>
    </row>
    <row r="245" s="13" customFormat="1">
      <c r="A245" s="13"/>
      <c r="B245" s="234"/>
      <c r="C245" s="235"/>
      <c r="D245" s="227" t="s">
        <v>169</v>
      </c>
      <c r="E245" s="236" t="s">
        <v>19</v>
      </c>
      <c r="F245" s="237" t="s">
        <v>373</v>
      </c>
      <c r="G245" s="235"/>
      <c r="H245" s="238">
        <v>3.4860000000000002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169</v>
      </c>
      <c r="AU245" s="244" t="s">
        <v>78</v>
      </c>
      <c r="AV245" s="13" t="s">
        <v>78</v>
      </c>
      <c r="AW245" s="13" t="s">
        <v>32</v>
      </c>
      <c r="AX245" s="13" t="s">
        <v>69</v>
      </c>
      <c r="AY245" s="244" t="s">
        <v>156</v>
      </c>
    </row>
    <row r="246" s="2" customFormat="1" ht="37.8" customHeight="1">
      <c r="A246" s="38"/>
      <c r="B246" s="39"/>
      <c r="C246" s="214" t="s">
        <v>374</v>
      </c>
      <c r="D246" s="214" t="s">
        <v>158</v>
      </c>
      <c r="E246" s="215" t="s">
        <v>375</v>
      </c>
      <c r="F246" s="216" t="s">
        <v>376</v>
      </c>
      <c r="G246" s="217" t="s">
        <v>241</v>
      </c>
      <c r="H246" s="218">
        <v>174.30000000000001</v>
      </c>
      <c r="I246" s="219"/>
      <c r="J246" s="220">
        <f>ROUND(I246*H246,2)</f>
        <v>0</v>
      </c>
      <c r="K246" s="216" t="s">
        <v>162</v>
      </c>
      <c r="L246" s="44"/>
      <c r="M246" s="221" t="s">
        <v>19</v>
      </c>
      <c r="N246" s="222" t="s">
        <v>40</v>
      </c>
      <c r="O246" s="84"/>
      <c r="P246" s="223">
        <f>O246*H246</f>
        <v>0</v>
      </c>
      <c r="Q246" s="223">
        <v>0.2046936</v>
      </c>
      <c r="R246" s="223">
        <f>Q246*H246</f>
        <v>35.678094480000006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163</v>
      </c>
      <c r="AT246" s="225" t="s">
        <v>158</v>
      </c>
      <c r="AU246" s="225" t="s">
        <v>78</v>
      </c>
      <c r="AY246" s="17" t="s">
        <v>156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76</v>
      </c>
      <c r="BK246" s="226">
        <f>ROUND(I246*H246,2)</f>
        <v>0</v>
      </c>
      <c r="BL246" s="17" t="s">
        <v>163</v>
      </c>
      <c r="BM246" s="225" t="s">
        <v>377</v>
      </c>
    </row>
    <row r="247" s="2" customFormat="1">
      <c r="A247" s="38"/>
      <c r="B247" s="39"/>
      <c r="C247" s="40"/>
      <c r="D247" s="227" t="s">
        <v>165</v>
      </c>
      <c r="E247" s="40"/>
      <c r="F247" s="228" t="s">
        <v>378</v>
      </c>
      <c r="G247" s="40"/>
      <c r="H247" s="40"/>
      <c r="I247" s="229"/>
      <c r="J247" s="40"/>
      <c r="K247" s="40"/>
      <c r="L247" s="44"/>
      <c r="M247" s="230"/>
      <c r="N247" s="23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165</v>
      </c>
      <c r="AU247" s="17" t="s">
        <v>78</v>
      </c>
    </row>
    <row r="248" s="2" customFormat="1">
      <c r="A248" s="38"/>
      <c r="B248" s="39"/>
      <c r="C248" s="40"/>
      <c r="D248" s="232" t="s">
        <v>167</v>
      </c>
      <c r="E248" s="40"/>
      <c r="F248" s="233" t="s">
        <v>379</v>
      </c>
      <c r="G248" s="40"/>
      <c r="H248" s="40"/>
      <c r="I248" s="229"/>
      <c r="J248" s="40"/>
      <c r="K248" s="40"/>
      <c r="L248" s="44"/>
      <c r="M248" s="230"/>
      <c r="N248" s="23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167</v>
      </c>
      <c r="AU248" s="17" t="s">
        <v>78</v>
      </c>
    </row>
    <row r="249" s="13" customFormat="1">
      <c r="A249" s="13"/>
      <c r="B249" s="234"/>
      <c r="C249" s="235"/>
      <c r="D249" s="227" t="s">
        <v>169</v>
      </c>
      <c r="E249" s="236" t="s">
        <v>19</v>
      </c>
      <c r="F249" s="237" t="s">
        <v>380</v>
      </c>
      <c r="G249" s="235"/>
      <c r="H249" s="238">
        <v>182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169</v>
      </c>
      <c r="AU249" s="244" t="s">
        <v>78</v>
      </c>
      <c r="AV249" s="13" t="s">
        <v>78</v>
      </c>
      <c r="AW249" s="13" t="s">
        <v>32</v>
      </c>
      <c r="AX249" s="13" t="s">
        <v>69</v>
      </c>
      <c r="AY249" s="244" t="s">
        <v>156</v>
      </c>
    </row>
    <row r="250" s="13" customFormat="1">
      <c r="A250" s="13"/>
      <c r="B250" s="234"/>
      <c r="C250" s="235"/>
      <c r="D250" s="227" t="s">
        <v>169</v>
      </c>
      <c r="E250" s="236" t="s">
        <v>19</v>
      </c>
      <c r="F250" s="237" t="s">
        <v>381</v>
      </c>
      <c r="G250" s="235"/>
      <c r="H250" s="238">
        <v>-7.7000000000000002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169</v>
      </c>
      <c r="AU250" s="244" t="s">
        <v>78</v>
      </c>
      <c r="AV250" s="13" t="s">
        <v>78</v>
      </c>
      <c r="AW250" s="13" t="s">
        <v>32</v>
      </c>
      <c r="AX250" s="13" t="s">
        <v>69</v>
      </c>
      <c r="AY250" s="244" t="s">
        <v>156</v>
      </c>
    </row>
    <row r="251" s="2" customFormat="1" ht="16.5" customHeight="1">
      <c r="A251" s="38"/>
      <c r="B251" s="39"/>
      <c r="C251" s="214" t="s">
        <v>382</v>
      </c>
      <c r="D251" s="214" t="s">
        <v>158</v>
      </c>
      <c r="E251" s="215" t="s">
        <v>383</v>
      </c>
      <c r="F251" s="216" t="s">
        <v>384</v>
      </c>
      <c r="G251" s="217" t="s">
        <v>255</v>
      </c>
      <c r="H251" s="218">
        <v>6.7999999999999998</v>
      </c>
      <c r="I251" s="219"/>
      <c r="J251" s="220">
        <f>ROUND(I251*H251,2)</f>
        <v>0</v>
      </c>
      <c r="K251" s="216" t="s">
        <v>162</v>
      </c>
      <c r="L251" s="44"/>
      <c r="M251" s="221" t="s">
        <v>19</v>
      </c>
      <c r="N251" s="222" t="s">
        <v>40</v>
      </c>
      <c r="O251" s="84"/>
      <c r="P251" s="223">
        <f>O251*H251</f>
        <v>0</v>
      </c>
      <c r="Q251" s="223">
        <v>2.3010222040000001</v>
      </c>
      <c r="R251" s="223">
        <f>Q251*H251</f>
        <v>15.6469509872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163</v>
      </c>
      <c r="AT251" s="225" t="s">
        <v>158</v>
      </c>
      <c r="AU251" s="225" t="s">
        <v>78</v>
      </c>
      <c r="AY251" s="17" t="s">
        <v>156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76</v>
      </c>
      <c r="BK251" s="226">
        <f>ROUND(I251*H251,2)</f>
        <v>0</v>
      </c>
      <c r="BL251" s="17" t="s">
        <v>163</v>
      </c>
      <c r="BM251" s="225" t="s">
        <v>385</v>
      </c>
    </row>
    <row r="252" s="2" customFormat="1">
      <c r="A252" s="38"/>
      <c r="B252" s="39"/>
      <c r="C252" s="40"/>
      <c r="D252" s="227" t="s">
        <v>165</v>
      </c>
      <c r="E252" s="40"/>
      <c r="F252" s="228" t="s">
        <v>386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165</v>
      </c>
      <c r="AU252" s="17" t="s">
        <v>78</v>
      </c>
    </row>
    <row r="253" s="2" customFormat="1">
      <c r="A253" s="38"/>
      <c r="B253" s="39"/>
      <c r="C253" s="40"/>
      <c r="D253" s="232" t="s">
        <v>167</v>
      </c>
      <c r="E253" s="40"/>
      <c r="F253" s="233" t="s">
        <v>387</v>
      </c>
      <c r="G253" s="40"/>
      <c r="H253" s="40"/>
      <c r="I253" s="229"/>
      <c r="J253" s="40"/>
      <c r="K253" s="40"/>
      <c r="L253" s="44"/>
      <c r="M253" s="230"/>
      <c r="N253" s="23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167</v>
      </c>
      <c r="AU253" s="17" t="s">
        <v>78</v>
      </c>
    </row>
    <row r="254" s="13" customFormat="1">
      <c r="A254" s="13"/>
      <c r="B254" s="234"/>
      <c r="C254" s="235"/>
      <c r="D254" s="227" t="s">
        <v>169</v>
      </c>
      <c r="E254" s="236" t="s">
        <v>19</v>
      </c>
      <c r="F254" s="237" t="s">
        <v>388</v>
      </c>
      <c r="G254" s="235"/>
      <c r="H254" s="238">
        <v>6.5700000000000003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169</v>
      </c>
      <c r="AU254" s="244" t="s">
        <v>78</v>
      </c>
      <c r="AV254" s="13" t="s">
        <v>78</v>
      </c>
      <c r="AW254" s="13" t="s">
        <v>32</v>
      </c>
      <c r="AX254" s="13" t="s">
        <v>69</v>
      </c>
      <c r="AY254" s="244" t="s">
        <v>156</v>
      </c>
    </row>
    <row r="255" s="13" customFormat="1">
      <c r="A255" s="13"/>
      <c r="B255" s="234"/>
      <c r="C255" s="235"/>
      <c r="D255" s="227" t="s">
        <v>169</v>
      </c>
      <c r="E255" s="235"/>
      <c r="F255" s="237" t="s">
        <v>389</v>
      </c>
      <c r="G255" s="235"/>
      <c r="H255" s="238">
        <v>6.7999999999999998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169</v>
      </c>
      <c r="AU255" s="244" t="s">
        <v>78</v>
      </c>
      <c r="AV255" s="13" t="s">
        <v>78</v>
      </c>
      <c r="AW255" s="13" t="s">
        <v>4</v>
      </c>
      <c r="AX255" s="13" t="s">
        <v>76</v>
      </c>
      <c r="AY255" s="244" t="s">
        <v>156</v>
      </c>
    </row>
    <row r="256" s="2" customFormat="1" ht="16.5" customHeight="1">
      <c r="A256" s="38"/>
      <c r="B256" s="39"/>
      <c r="C256" s="214" t="s">
        <v>390</v>
      </c>
      <c r="D256" s="214" t="s">
        <v>158</v>
      </c>
      <c r="E256" s="215" t="s">
        <v>391</v>
      </c>
      <c r="F256" s="216" t="s">
        <v>392</v>
      </c>
      <c r="G256" s="217" t="s">
        <v>161</v>
      </c>
      <c r="H256" s="218">
        <v>8.7599999999999998</v>
      </c>
      <c r="I256" s="219"/>
      <c r="J256" s="220">
        <f>ROUND(I256*H256,2)</f>
        <v>0</v>
      </c>
      <c r="K256" s="216" t="s">
        <v>162</v>
      </c>
      <c r="L256" s="44"/>
      <c r="M256" s="221" t="s">
        <v>19</v>
      </c>
      <c r="N256" s="222" t="s">
        <v>40</v>
      </c>
      <c r="O256" s="84"/>
      <c r="P256" s="223">
        <f>O256*H256</f>
        <v>0</v>
      </c>
      <c r="Q256" s="223">
        <v>0.0026919000000000001</v>
      </c>
      <c r="R256" s="223">
        <f>Q256*H256</f>
        <v>0.023581043999999999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163</v>
      </c>
      <c r="AT256" s="225" t="s">
        <v>158</v>
      </c>
      <c r="AU256" s="225" t="s">
        <v>78</v>
      </c>
      <c r="AY256" s="17" t="s">
        <v>156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76</v>
      </c>
      <c r="BK256" s="226">
        <f>ROUND(I256*H256,2)</f>
        <v>0</v>
      </c>
      <c r="BL256" s="17" t="s">
        <v>163</v>
      </c>
      <c r="BM256" s="225" t="s">
        <v>393</v>
      </c>
    </row>
    <row r="257" s="2" customFormat="1">
      <c r="A257" s="38"/>
      <c r="B257" s="39"/>
      <c r="C257" s="40"/>
      <c r="D257" s="227" t="s">
        <v>165</v>
      </c>
      <c r="E257" s="40"/>
      <c r="F257" s="228" t="s">
        <v>394</v>
      </c>
      <c r="G257" s="40"/>
      <c r="H257" s="40"/>
      <c r="I257" s="229"/>
      <c r="J257" s="40"/>
      <c r="K257" s="40"/>
      <c r="L257" s="44"/>
      <c r="M257" s="230"/>
      <c r="N257" s="23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165</v>
      </c>
      <c r="AU257" s="17" t="s">
        <v>78</v>
      </c>
    </row>
    <row r="258" s="2" customFormat="1">
      <c r="A258" s="38"/>
      <c r="B258" s="39"/>
      <c r="C258" s="40"/>
      <c r="D258" s="232" t="s">
        <v>167</v>
      </c>
      <c r="E258" s="40"/>
      <c r="F258" s="233" t="s">
        <v>395</v>
      </c>
      <c r="G258" s="40"/>
      <c r="H258" s="40"/>
      <c r="I258" s="229"/>
      <c r="J258" s="40"/>
      <c r="K258" s="40"/>
      <c r="L258" s="44"/>
      <c r="M258" s="230"/>
      <c r="N258" s="23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167</v>
      </c>
      <c r="AU258" s="17" t="s">
        <v>78</v>
      </c>
    </row>
    <row r="259" s="13" customFormat="1">
      <c r="A259" s="13"/>
      <c r="B259" s="234"/>
      <c r="C259" s="235"/>
      <c r="D259" s="227" t="s">
        <v>169</v>
      </c>
      <c r="E259" s="236" t="s">
        <v>19</v>
      </c>
      <c r="F259" s="237" t="s">
        <v>396</v>
      </c>
      <c r="G259" s="235"/>
      <c r="H259" s="238">
        <v>8.7599999999999998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169</v>
      </c>
      <c r="AU259" s="244" t="s">
        <v>78</v>
      </c>
      <c r="AV259" s="13" t="s">
        <v>78</v>
      </c>
      <c r="AW259" s="13" t="s">
        <v>32</v>
      </c>
      <c r="AX259" s="13" t="s">
        <v>69</v>
      </c>
      <c r="AY259" s="244" t="s">
        <v>156</v>
      </c>
    </row>
    <row r="260" s="2" customFormat="1" ht="16.5" customHeight="1">
      <c r="A260" s="38"/>
      <c r="B260" s="39"/>
      <c r="C260" s="214" t="s">
        <v>397</v>
      </c>
      <c r="D260" s="214" t="s">
        <v>158</v>
      </c>
      <c r="E260" s="215" t="s">
        <v>398</v>
      </c>
      <c r="F260" s="216" t="s">
        <v>399</v>
      </c>
      <c r="G260" s="217" t="s">
        <v>161</v>
      </c>
      <c r="H260" s="218">
        <v>8.7599999999999998</v>
      </c>
      <c r="I260" s="219"/>
      <c r="J260" s="220">
        <f>ROUND(I260*H260,2)</f>
        <v>0</v>
      </c>
      <c r="K260" s="216" t="s">
        <v>162</v>
      </c>
      <c r="L260" s="44"/>
      <c r="M260" s="221" t="s">
        <v>19</v>
      </c>
      <c r="N260" s="222" t="s">
        <v>40</v>
      </c>
      <c r="O260" s="84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163</v>
      </c>
      <c r="AT260" s="225" t="s">
        <v>158</v>
      </c>
      <c r="AU260" s="225" t="s">
        <v>78</v>
      </c>
      <c r="AY260" s="17" t="s">
        <v>156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76</v>
      </c>
      <c r="BK260" s="226">
        <f>ROUND(I260*H260,2)</f>
        <v>0</v>
      </c>
      <c r="BL260" s="17" t="s">
        <v>163</v>
      </c>
      <c r="BM260" s="225" t="s">
        <v>400</v>
      </c>
    </row>
    <row r="261" s="2" customFormat="1">
      <c r="A261" s="38"/>
      <c r="B261" s="39"/>
      <c r="C261" s="40"/>
      <c r="D261" s="227" t="s">
        <v>165</v>
      </c>
      <c r="E261" s="40"/>
      <c r="F261" s="228" t="s">
        <v>401</v>
      </c>
      <c r="G261" s="40"/>
      <c r="H261" s="40"/>
      <c r="I261" s="229"/>
      <c r="J261" s="40"/>
      <c r="K261" s="40"/>
      <c r="L261" s="44"/>
      <c r="M261" s="230"/>
      <c r="N261" s="23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165</v>
      </c>
      <c r="AU261" s="17" t="s">
        <v>78</v>
      </c>
    </row>
    <row r="262" s="2" customFormat="1">
      <c r="A262" s="38"/>
      <c r="B262" s="39"/>
      <c r="C262" s="40"/>
      <c r="D262" s="232" t="s">
        <v>167</v>
      </c>
      <c r="E262" s="40"/>
      <c r="F262" s="233" t="s">
        <v>402</v>
      </c>
      <c r="G262" s="40"/>
      <c r="H262" s="40"/>
      <c r="I262" s="229"/>
      <c r="J262" s="40"/>
      <c r="K262" s="40"/>
      <c r="L262" s="44"/>
      <c r="M262" s="230"/>
      <c r="N262" s="23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167</v>
      </c>
      <c r="AU262" s="17" t="s">
        <v>78</v>
      </c>
    </row>
    <row r="263" s="12" customFormat="1" ht="22.8" customHeight="1">
      <c r="A263" s="12"/>
      <c r="B263" s="198"/>
      <c r="C263" s="199"/>
      <c r="D263" s="200" t="s">
        <v>68</v>
      </c>
      <c r="E263" s="212" t="s">
        <v>86</v>
      </c>
      <c r="F263" s="212" t="s">
        <v>403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SUM(P264:P286)</f>
        <v>0</v>
      </c>
      <c r="Q263" s="206"/>
      <c r="R263" s="207">
        <f>SUM(R264:R286)</f>
        <v>11.590281679999999</v>
      </c>
      <c r="S263" s="206"/>
      <c r="T263" s="208">
        <f>SUM(T264:T286)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76</v>
      </c>
      <c r="AT263" s="210" t="s">
        <v>68</v>
      </c>
      <c r="AU263" s="210" t="s">
        <v>76</v>
      </c>
      <c r="AY263" s="209" t="s">
        <v>156</v>
      </c>
      <c r="BK263" s="211">
        <f>SUM(BK264:BK286)</f>
        <v>0</v>
      </c>
    </row>
    <row r="264" s="2" customFormat="1" ht="24.15" customHeight="1">
      <c r="A264" s="38"/>
      <c r="B264" s="39"/>
      <c r="C264" s="214" t="s">
        <v>404</v>
      </c>
      <c r="D264" s="214" t="s">
        <v>158</v>
      </c>
      <c r="E264" s="215" t="s">
        <v>405</v>
      </c>
      <c r="F264" s="216" t="s">
        <v>406</v>
      </c>
      <c r="G264" s="217" t="s">
        <v>241</v>
      </c>
      <c r="H264" s="218">
        <v>8.5999999999999996</v>
      </c>
      <c r="I264" s="219"/>
      <c r="J264" s="220">
        <f>ROUND(I264*H264,2)</f>
        <v>0</v>
      </c>
      <c r="K264" s="216" t="s">
        <v>162</v>
      </c>
      <c r="L264" s="44"/>
      <c r="M264" s="221" t="s">
        <v>19</v>
      </c>
      <c r="N264" s="222" t="s">
        <v>40</v>
      </c>
      <c r="O264" s="84"/>
      <c r="P264" s="223">
        <f>O264*H264</f>
        <v>0</v>
      </c>
      <c r="Q264" s="223">
        <v>0.24127199999999999</v>
      </c>
      <c r="R264" s="223">
        <f>Q264*H264</f>
        <v>2.0749391999999998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163</v>
      </c>
      <c r="AT264" s="225" t="s">
        <v>158</v>
      </c>
      <c r="AU264" s="225" t="s">
        <v>78</v>
      </c>
      <c r="AY264" s="17" t="s">
        <v>156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76</v>
      </c>
      <c r="BK264" s="226">
        <f>ROUND(I264*H264,2)</f>
        <v>0</v>
      </c>
      <c r="BL264" s="17" t="s">
        <v>163</v>
      </c>
      <c r="BM264" s="225" t="s">
        <v>407</v>
      </c>
    </row>
    <row r="265" s="2" customFormat="1">
      <c r="A265" s="38"/>
      <c r="B265" s="39"/>
      <c r="C265" s="40"/>
      <c r="D265" s="227" t="s">
        <v>165</v>
      </c>
      <c r="E265" s="40"/>
      <c r="F265" s="228" t="s">
        <v>408</v>
      </c>
      <c r="G265" s="40"/>
      <c r="H265" s="40"/>
      <c r="I265" s="229"/>
      <c r="J265" s="40"/>
      <c r="K265" s="40"/>
      <c r="L265" s="44"/>
      <c r="M265" s="230"/>
      <c r="N265" s="23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165</v>
      </c>
      <c r="AU265" s="17" t="s">
        <v>78</v>
      </c>
    </row>
    <row r="266" s="2" customFormat="1">
      <c r="A266" s="38"/>
      <c r="B266" s="39"/>
      <c r="C266" s="40"/>
      <c r="D266" s="232" t="s">
        <v>167</v>
      </c>
      <c r="E266" s="40"/>
      <c r="F266" s="233" t="s">
        <v>409</v>
      </c>
      <c r="G266" s="40"/>
      <c r="H266" s="40"/>
      <c r="I266" s="229"/>
      <c r="J266" s="40"/>
      <c r="K266" s="40"/>
      <c r="L266" s="44"/>
      <c r="M266" s="230"/>
      <c r="N266" s="23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167</v>
      </c>
      <c r="AU266" s="17" t="s">
        <v>78</v>
      </c>
    </row>
    <row r="267" s="2" customFormat="1" ht="16.5" customHeight="1">
      <c r="A267" s="38"/>
      <c r="B267" s="39"/>
      <c r="C267" s="245" t="s">
        <v>410</v>
      </c>
      <c r="D267" s="245" t="s">
        <v>333</v>
      </c>
      <c r="E267" s="246" t="s">
        <v>411</v>
      </c>
      <c r="F267" s="247" t="s">
        <v>412</v>
      </c>
      <c r="G267" s="248" t="s">
        <v>413</v>
      </c>
      <c r="H267" s="249">
        <v>55</v>
      </c>
      <c r="I267" s="250"/>
      <c r="J267" s="251">
        <f>ROUND(I267*H267,2)</f>
        <v>0</v>
      </c>
      <c r="K267" s="247" t="s">
        <v>19</v>
      </c>
      <c r="L267" s="252"/>
      <c r="M267" s="253" t="s">
        <v>19</v>
      </c>
      <c r="N267" s="254" t="s">
        <v>40</v>
      </c>
      <c r="O267" s="84"/>
      <c r="P267" s="223">
        <f>O267*H267</f>
        <v>0</v>
      </c>
      <c r="Q267" s="223">
        <v>0.060499999999999998</v>
      </c>
      <c r="R267" s="223">
        <f>Q267*H267</f>
        <v>3.3274999999999997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216</v>
      </c>
      <c r="AT267" s="225" t="s">
        <v>333</v>
      </c>
      <c r="AU267" s="225" t="s">
        <v>78</v>
      </c>
      <c r="AY267" s="17" t="s">
        <v>156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76</v>
      </c>
      <c r="BK267" s="226">
        <f>ROUND(I267*H267,2)</f>
        <v>0</v>
      </c>
      <c r="BL267" s="17" t="s">
        <v>163</v>
      </c>
      <c r="BM267" s="225" t="s">
        <v>414</v>
      </c>
    </row>
    <row r="268" s="2" customFormat="1">
      <c r="A268" s="38"/>
      <c r="B268" s="39"/>
      <c r="C268" s="40"/>
      <c r="D268" s="227" t="s">
        <v>165</v>
      </c>
      <c r="E268" s="40"/>
      <c r="F268" s="228" t="s">
        <v>412</v>
      </c>
      <c r="G268" s="40"/>
      <c r="H268" s="40"/>
      <c r="I268" s="229"/>
      <c r="J268" s="40"/>
      <c r="K268" s="40"/>
      <c r="L268" s="44"/>
      <c r="M268" s="230"/>
      <c r="N268" s="23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165</v>
      </c>
      <c r="AU268" s="17" t="s">
        <v>78</v>
      </c>
    </row>
    <row r="269" s="13" customFormat="1">
      <c r="A269" s="13"/>
      <c r="B269" s="234"/>
      <c r="C269" s="235"/>
      <c r="D269" s="227" t="s">
        <v>169</v>
      </c>
      <c r="E269" s="236" t="s">
        <v>19</v>
      </c>
      <c r="F269" s="237" t="s">
        <v>415</v>
      </c>
      <c r="G269" s="235"/>
      <c r="H269" s="238">
        <v>54.825000000000003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169</v>
      </c>
      <c r="AU269" s="244" t="s">
        <v>78</v>
      </c>
      <c r="AV269" s="13" t="s">
        <v>78</v>
      </c>
      <c r="AW269" s="13" t="s">
        <v>32</v>
      </c>
      <c r="AX269" s="13" t="s">
        <v>69</v>
      </c>
      <c r="AY269" s="244" t="s">
        <v>156</v>
      </c>
    </row>
    <row r="270" s="13" customFormat="1">
      <c r="A270" s="13"/>
      <c r="B270" s="234"/>
      <c r="C270" s="235"/>
      <c r="D270" s="227" t="s">
        <v>169</v>
      </c>
      <c r="E270" s="236" t="s">
        <v>19</v>
      </c>
      <c r="F270" s="237" t="s">
        <v>416</v>
      </c>
      <c r="G270" s="235"/>
      <c r="H270" s="238">
        <v>0.17499999999999999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169</v>
      </c>
      <c r="AU270" s="244" t="s">
        <v>78</v>
      </c>
      <c r="AV270" s="13" t="s">
        <v>78</v>
      </c>
      <c r="AW270" s="13" t="s">
        <v>32</v>
      </c>
      <c r="AX270" s="13" t="s">
        <v>69</v>
      </c>
      <c r="AY270" s="244" t="s">
        <v>156</v>
      </c>
    </row>
    <row r="271" s="2" customFormat="1" ht="33" customHeight="1">
      <c r="A271" s="38"/>
      <c r="B271" s="39"/>
      <c r="C271" s="214" t="s">
        <v>417</v>
      </c>
      <c r="D271" s="214" t="s">
        <v>158</v>
      </c>
      <c r="E271" s="215" t="s">
        <v>418</v>
      </c>
      <c r="F271" s="216" t="s">
        <v>419</v>
      </c>
      <c r="G271" s="217" t="s">
        <v>255</v>
      </c>
      <c r="H271" s="218">
        <v>2.1360000000000001</v>
      </c>
      <c r="I271" s="219"/>
      <c r="J271" s="220">
        <f>ROUND(I271*H271,2)</f>
        <v>0</v>
      </c>
      <c r="K271" s="216" t="s">
        <v>162</v>
      </c>
      <c r="L271" s="44"/>
      <c r="M271" s="221" t="s">
        <v>19</v>
      </c>
      <c r="N271" s="222" t="s">
        <v>40</v>
      </c>
      <c r="O271" s="84"/>
      <c r="P271" s="223">
        <f>O271*H271</f>
        <v>0</v>
      </c>
      <c r="Q271" s="223">
        <v>2.8969299999999998</v>
      </c>
      <c r="R271" s="223">
        <f>Q271*H271</f>
        <v>6.1878424799999996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163</v>
      </c>
      <c r="AT271" s="225" t="s">
        <v>158</v>
      </c>
      <c r="AU271" s="225" t="s">
        <v>78</v>
      </c>
      <c r="AY271" s="17" t="s">
        <v>156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76</v>
      </c>
      <c r="BK271" s="226">
        <f>ROUND(I271*H271,2)</f>
        <v>0</v>
      </c>
      <c r="BL271" s="17" t="s">
        <v>163</v>
      </c>
      <c r="BM271" s="225" t="s">
        <v>420</v>
      </c>
    </row>
    <row r="272" s="2" customFormat="1">
      <c r="A272" s="38"/>
      <c r="B272" s="39"/>
      <c r="C272" s="40"/>
      <c r="D272" s="227" t="s">
        <v>165</v>
      </c>
      <c r="E272" s="40"/>
      <c r="F272" s="228" t="s">
        <v>421</v>
      </c>
      <c r="G272" s="40"/>
      <c r="H272" s="40"/>
      <c r="I272" s="229"/>
      <c r="J272" s="40"/>
      <c r="K272" s="40"/>
      <c r="L272" s="44"/>
      <c r="M272" s="230"/>
      <c r="N272" s="23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165</v>
      </c>
      <c r="AU272" s="17" t="s">
        <v>78</v>
      </c>
    </row>
    <row r="273" s="2" customFormat="1">
      <c r="A273" s="38"/>
      <c r="B273" s="39"/>
      <c r="C273" s="40"/>
      <c r="D273" s="232" t="s">
        <v>167</v>
      </c>
      <c r="E273" s="40"/>
      <c r="F273" s="233" t="s">
        <v>422</v>
      </c>
      <c r="G273" s="40"/>
      <c r="H273" s="40"/>
      <c r="I273" s="229"/>
      <c r="J273" s="40"/>
      <c r="K273" s="40"/>
      <c r="L273" s="44"/>
      <c r="M273" s="230"/>
      <c r="N273" s="23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167</v>
      </c>
      <c r="AU273" s="17" t="s">
        <v>78</v>
      </c>
    </row>
    <row r="274" s="13" customFormat="1">
      <c r="A274" s="13"/>
      <c r="B274" s="234"/>
      <c r="C274" s="235"/>
      <c r="D274" s="227" t="s">
        <v>169</v>
      </c>
      <c r="E274" s="236" t="s">
        <v>19</v>
      </c>
      <c r="F274" s="237" t="s">
        <v>423</v>
      </c>
      <c r="G274" s="235"/>
      <c r="H274" s="238">
        <v>2.1360000000000001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169</v>
      </c>
      <c r="AU274" s="244" t="s">
        <v>78</v>
      </c>
      <c r="AV274" s="13" t="s">
        <v>78</v>
      </c>
      <c r="AW274" s="13" t="s">
        <v>32</v>
      </c>
      <c r="AX274" s="13" t="s">
        <v>69</v>
      </c>
      <c r="AY274" s="244" t="s">
        <v>156</v>
      </c>
    </row>
    <row r="275" s="2" customFormat="1" ht="24.15" customHeight="1">
      <c r="A275" s="38"/>
      <c r="B275" s="39"/>
      <c r="C275" s="214" t="s">
        <v>424</v>
      </c>
      <c r="D275" s="214" t="s">
        <v>158</v>
      </c>
      <c r="E275" s="215" t="s">
        <v>425</v>
      </c>
      <c r="F275" s="216" t="s">
        <v>426</v>
      </c>
      <c r="G275" s="217" t="s">
        <v>255</v>
      </c>
      <c r="H275" s="218">
        <v>1.224</v>
      </c>
      <c r="I275" s="219"/>
      <c r="J275" s="220">
        <f>ROUND(I275*H275,2)</f>
        <v>0</v>
      </c>
      <c r="K275" s="216" t="s">
        <v>162</v>
      </c>
      <c r="L275" s="44"/>
      <c r="M275" s="221" t="s">
        <v>19</v>
      </c>
      <c r="N275" s="222" t="s">
        <v>40</v>
      </c>
      <c r="O275" s="84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163</v>
      </c>
      <c r="AT275" s="225" t="s">
        <v>158</v>
      </c>
      <c r="AU275" s="225" t="s">
        <v>78</v>
      </c>
      <c r="AY275" s="17" t="s">
        <v>156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76</v>
      </c>
      <c r="BK275" s="226">
        <f>ROUND(I275*H275,2)</f>
        <v>0</v>
      </c>
      <c r="BL275" s="17" t="s">
        <v>163</v>
      </c>
      <c r="BM275" s="225" t="s">
        <v>427</v>
      </c>
    </row>
    <row r="276" s="2" customFormat="1">
      <c r="A276" s="38"/>
      <c r="B276" s="39"/>
      <c r="C276" s="40"/>
      <c r="D276" s="227" t="s">
        <v>165</v>
      </c>
      <c r="E276" s="40"/>
      <c r="F276" s="228" t="s">
        <v>428</v>
      </c>
      <c r="G276" s="40"/>
      <c r="H276" s="40"/>
      <c r="I276" s="229"/>
      <c r="J276" s="40"/>
      <c r="K276" s="40"/>
      <c r="L276" s="44"/>
      <c r="M276" s="230"/>
      <c r="N276" s="23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165</v>
      </c>
      <c r="AU276" s="17" t="s">
        <v>78</v>
      </c>
    </row>
    <row r="277" s="2" customFormat="1">
      <c r="A277" s="38"/>
      <c r="B277" s="39"/>
      <c r="C277" s="40"/>
      <c r="D277" s="232" t="s">
        <v>167</v>
      </c>
      <c r="E277" s="40"/>
      <c r="F277" s="233" t="s">
        <v>429</v>
      </c>
      <c r="G277" s="40"/>
      <c r="H277" s="40"/>
      <c r="I277" s="229"/>
      <c r="J277" s="40"/>
      <c r="K277" s="40"/>
      <c r="L277" s="44"/>
      <c r="M277" s="230"/>
      <c r="N277" s="23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167</v>
      </c>
      <c r="AU277" s="17" t="s">
        <v>78</v>
      </c>
    </row>
    <row r="278" s="13" customFormat="1">
      <c r="A278" s="13"/>
      <c r="B278" s="234"/>
      <c r="C278" s="235"/>
      <c r="D278" s="227" t="s">
        <v>169</v>
      </c>
      <c r="E278" s="236" t="s">
        <v>19</v>
      </c>
      <c r="F278" s="237" t="s">
        <v>430</v>
      </c>
      <c r="G278" s="235"/>
      <c r="H278" s="238">
        <v>1.224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169</v>
      </c>
      <c r="AU278" s="244" t="s">
        <v>78</v>
      </c>
      <c r="AV278" s="13" t="s">
        <v>78</v>
      </c>
      <c r="AW278" s="13" t="s">
        <v>32</v>
      </c>
      <c r="AX278" s="13" t="s">
        <v>69</v>
      </c>
      <c r="AY278" s="244" t="s">
        <v>156</v>
      </c>
    </row>
    <row r="279" s="2" customFormat="1" ht="24.15" customHeight="1">
      <c r="A279" s="38"/>
      <c r="B279" s="39"/>
      <c r="C279" s="214" t="s">
        <v>431</v>
      </c>
      <c r="D279" s="214" t="s">
        <v>158</v>
      </c>
      <c r="E279" s="215" t="s">
        <v>432</v>
      </c>
      <c r="F279" s="216" t="s">
        <v>433</v>
      </c>
      <c r="G279" s="217" t="s">
        <v>255</v>
      </c>
      <c r="H279" s="218">
        <v>0.91200000000000003</v>
      </c>
      <c r="I279" s="219"/>
      <c r="J279" s="220">
        <f>ROUND(I279*H279,2)</f>
        <v>0</v>
      </c>
      <c r="K279" s="216" t="s">
        <v>162</v>
      </c>
      <c r="L279" s="44"/>
      <c r="M279" s="221" t="s">
        <v>19</v>
      </c>
      <c r="N279" s="222" t="s">
        <v>40</v>
      </c>
      <c r="O279" s="84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163</v>
      </c>
      <c r="AT279" s="225" t="s">
        <v>158</v>
      </c>
      <c r="AU279" s="225" t="s">
        <v>78</v>
      </c>
      <c r="AY279" s="17" t="s">
        <v>156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76</v>
      </c>
      <c r="BK279" s="226">
        <f>ROUND(I279*H279,2)</f>
        <v>0</v>
      </c>
      <c r="BL279" s="17" t="s">
        <v>163</v>
      </c>
      <c r="BM279" s="225" t="s">
        <v>434</v>
      </c>
    </row>
    <row r="280" s="2" customFormat="1">
      <c r="A280" s="38"/>
      <c r="B280" s="39"/>
      <c r="C280" s="40"/>
      <c r="D280" s="227" t="s">
        <v>165</v>
      </c>
      <c r="E280" s="40"/>
      <c r="F280" s="228" t="s">
        <v>435</v>
      </c>
      <c r="G280" s="40"/>
      <c r="H280" s="40"/>
      <c r="I280" s="229"/>
      <c r="J280" s="40"/>
      <c r="K280" s="40"/>
      <c r="L280" s="44"/>
      <c r="M280" s="230"/>
      <c r="N280" s="23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165</v>
      </c>
      <c r="AU280" s="17" t="s">
        <v>78</v>
      </c>
    </row>
    <row r="281" s="2" customFormat="1">
      <c r="A281" s="38"/>
      <c r="B281" s="39"/>
      <c r="C281" s="40"/>
      <c r="D281" s="232" t="s">
        <v>167</v>
      </c>
      <c r="E281" s="40"/>
      <c r="F281" s="233" t="s">
        <v>436</v>
      </c>
      <c r="G281" s="40"/>
      <c r="H281" s="40"/>
      <c r="I281" s="229"/>
      <c r="J281" s="40"/>
      <c r="K281" s="40"/>
      <c r="L281" s="44"/>
      <c r="M281" s="230"/>
      <c r="N281" s="23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167</v>
      </c>
      <c r="AU281" s="17" t="s">
        <v>78</v>
      </c>
    </row>
    <row r="282" s="13" customFormat="1">
      <c r="A282" s="13"/>
      <c r="B282" s="234"/>
      <c r="C282" s="235"/>
      <c r="D282" s="227" t="s">
        <v>169</v>
      </c>
      <c r="E282" s="236" t="s">
        <v>19</v>
      </c>
      <c r="F282" s="237" t="s">
        <v>437</v>
      </c>
      <c r="G282" s="235"/>
      <c r="H282" s="238">
        <v>0.91200000000000003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169</v>
      </c>
      <c r="AU282" s="244" t="s">
        <v>78</v>
      </c>
      <c r="AV282" s="13" t="s">
        <v>78</v>
      </c>
      <c r="AW282" s="13" t="s">
        <v>32</v>
      </c>
      <c r="AX282" s="13" t="s">
        <v>69</v>
      </c>
      <c r="AY282" s="244" t="s">
        <v>156</v>
      </c>
    </row>
    <row r="283" s="2" customFormat="1" ht="24.15" customHeight="1">
      <c r="A283" s="38"/>
      <c r="B283" s="39"/>
      <c r="C283" s="214" t="s">
        <v>438</v>
      </c>
      <c r="D283" s="214" t="s">
        <v>158</v>
      </c>
      <c r="E283" s="215" t="s">
        <v>439</v>
      </c>
      <c r="F283" s="216" t="s">
        <v>440</v>
      </c>
      <c r="G283" s="217" t="s">
        <v>241</v>
      </c>
      <c r="H283" s="218">
        <v>5.7999999999999998</v>
      </c>
      <c r="I283" s="219"/>
      <c r="J283" s="220">
        <f>ROUND(I283*H283,2)</f>
        <v>0</v>
      </c>
      <c r="K283" s="216" t="s">
        <v>162</v>
      </c>
      <c r="L283" s="44"/>
      <c r="M283" s="221" t="s">
        <v>19</v>
      </c>
      <c r="N283" s="222" t="s">
        <v>40</v>
      </c>
      <c r="O283" s="84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163</v>
      </c>
      <c r="AT283" s="225" t="s">
        <v>158</v>
      </c>
      <c r="AU283" s="225" t="s">
        <v>78</v>
      </c>
      <c r="AY283" s="17" t="s">
        <v>156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76</v>
      </c>
      <c r="BK283" s="226">
        <f>ROUND(I283*H283,2)</f>
        <v>0</v>
      </c>
      <c r="BL283" s="17" t="s">
        <v>163</v>
      </c>
      <c r="BM283" s="225" t="s">
        <v>441</v>
      </c>
    </row>
    <row r="284" s="2" customFormat="1">
      <c r="A284" s="38"/>
      <c r="B284" s="39"/>
      <c r="C284" s="40"/>
      <c r="D284" s="227" t="s">
        <v>165</v>
      </c>
      <c r="E284" s="40"/>
      <c r="F284" s="228" t="s">
        <v>442</v>
      </c>
      <c r="G284" s="40"/>
      <c r="H284" s="40"/>
      <c r="I284" s="229"/>
      <c r="J284" s="40"/>
      <c r="K284" s="40"/>
      <c r="L284" s="44"/>
      <c r="M284" s="230"/>
      <c r="N284" s="23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165</v>
      </c>
      <c r="AU284" s="17" t="s">
        <v>78</v>
      </c>
    </row>
    <row r="285" s="2" customFormat="1">
      <c r="A285" s="38"/>
      <c r="B285" s="39"/>
      <c r="C285" s="40"/>
      <c r="D285" s="232" t="s">
        <v>167</v>
      </c>
      <c r="E285" s="40"/>
      <c r="F285" s="233" t="s">
        <v>443</v>
      </c>
      <c r="G285" s="40"/>
      <c r="H285" s="40"/>
      <c r="I285" s="229"/>
      <c r="J285" s="40"/>
      <c r="K285" s="40"/>
      <c r="L285" s="44"/>
      <c r="M285" s="230"/>
      <c r="N285" s="23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167</v>
      </c>
      <c r="AU285" s="17" t="s">
        <v>78</v>
      </c>
    </row>
    <row r="286" s="13" customFormat="1">
      <c r="A286" s="13"/>
      <c r="B286" s="234"/>
      <c r="C286" s="235"/>
      <c r="D286" s="227" t="s">
        <v>169</v>
      </c>
      <c r="E286" s="236" t="s">
        <v>19</v>
      </c>
      <c r="F286" s="237" t="s">
        <v>444</v>
      </c>
      <c r="G286" s="235"/>
      <c r="H286" s="238">
        <v>5.7999999999999998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169</v>
      </c>
      <c r="AU286" s="244" t="s">
        <v>78</v>
      </c>
      <c r="AV286" s="13" t="s">
        <v>78</v>
      </c>
      <c r="AW286" s="13" t="s">
        <v>32</v>
      </c>
      <c r="AX286" s="13" t="s">
        <v>69</v>
      </c>
      <c r="AY286" s="244" t="s">
        <v>156</v>
      </c>
    </row>
    <row r="287" s="12" customFormat="1" ht="22.8" customHeight="1">
      <c r="A287" s="12"/>
      <c r="B287" s="198"/>
      <c r="C287" s="199"/>
      <c r="D287" s="200" t="s">
        <v>68</v>
      </c>
      <c r="E287" s="212" t="s">
        <v>163</v>
      </c>
      <c r="F287" s="212" t="s">
        <v>445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SUM(P288:P292)</f>
        <v>0</v>
      </c>
      <c r="Q287" s="206"/>
      <c r="R287" s="207">
        <f>SUM(R288:R292)</f>
        <v>9.0312614043200004</v>
      </c>
      <c r="S287" s="206"/>
      <c r="T287" s="208">
        <f>SUM(T288:T292)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76</v>
      </c>
      <c r="AT287" s="210" t="s">
        <v>68</v>
      </c>
      <c r="AU287" s="210" t="s">
        <v>76</v>
      </c>
      <c r="AY287" s="209" t="s">
        <v>156</v>
      </c>
      <c r="BK287" s="211">
        <f>SUM(BK288:BK292)</f>
        <v>0</v>
      </c>
    </row>
    <row r="288" s="2" customFormat="1" ht="24.15" customHeight="1">
      <c r="A288" s="38"/>
      <c r="B288" s="39"/>
      <c r="C288" s="214" t="s">
        <v>446</v>
      </c>
      <c r="D288" s="214" t="s">
        <v>158</v>
      </c>
      <c r="E288" s="215" t="s">
        <v>447</v>
      </c>
      <c r="F288" s="216" t="s">
        <v>448</v>
      </c>
      <c r="G288" s="217" t="s">
        <v>241</v>
      </c>
      <c r="H288" s="218">
        <v>22.699999999999999</v>
      </c>
      <c r="I288" s="219"/>
      <c r="J288" s="220">
        <f>ROUND(I288*H288,2)</f>
        <v>0</v>
      </c>
      <c r="K288" s="216" t="s">
        <v>19</v>
      </c>
      <c r="L288" s="44"/>
      <c r="M288" s="221" t="s">
        <v>19</v>
      </c>
      <c r="N288" s="222" t="s">
        <v>40</v>
      </c>
      <c r="O288" s="84"/>
      <c r="P288" s="223">
        <f>O288*H288</f>
        <v>0</v>
      </c>
      <c r="Q288" s="223">
        <v>0.2519498416</v>
      </c>
      <c r="R288" s="223">
        <f>Q288*H288</f>
        <v>5.7192614043200001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163</v>
      </c>
      <c r="AT288" s="225" t="s">
        <v>158</v>
      </c>
      <c r="AU288" s="225" t="s">
        <v>78</v>
      </c>
      <c r="AY288" s="17" t="s">
        <v>156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76</v>
      </c>
      <c r="BK288" s="226">
        <f>ROUND(I288*H288,2)</f>
        <v>0</v>
      </c>
      <c r="BL288" s="17" t="s">
        <v>163</v>
      </c>
      <c r="BM288" s="225" t="s">
        <v>449</v>
      </c>
    </row>
    <row r="289" s="2" customFormat="1">
      <c r="A289" s="38"/>
      <c r="B289" s="39"/>
      <c r="C289" s="40"/>
      <c r="D289" s="227" t="s">
        <v>165</v>
      </c>
      <c r="E289" s="40"/>
      <c r="F289" s="228" t="s">
        <v>448</v>
      </c>
      <c r="G289" s="40"/>
      <c r="H289" s="40"/>
      <c r="I289" s="229"/>
      <c r="J289" s="40"/>
      <c r="K289" s="40"/>
      <c r="L289" s="44"/>
      <c r="M289" s="230"/>
      <c r="N289" s="23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165</v>
      </c>
      <c r="AU289" s="17" t="s">
        <v>78</v>
      </c>
    </row>
    <row r="290" s="13" customFormat="1">
      <c r="A290" s="13"/>
      <c r="B290" s="234"/>
      <c r="C290" s="235"/>
      <c r="D290" s="227" t="s">
        <v>169</v>
      </c>
      <c r="E290" s="236" t="s">
        <v>19</v>
      </c>
      <c r="F290" s="237" t="s">
        <v>450</v>
      </c>
      <c r="G290" s="235"/>
      <c r="H290" s="238">
        <v>22.699999999999999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169</v>
      </c>
      <c r="AU290" s="244" t="s">
        <v>78</v>
      </c>
      <c r="AV290" s="13" t="s">
        <v>78</v>
      </c>
      <c r="AW290" s="13" t="s">
        <v>32</v>
      </c>
      <c r="AX290" s="13" t="s">
        <v>69</v>
      </c>
      <c r="AY290" s="244" t="s">
        <v>156</v>
      </c>
    </row>
    <row r="291" s="2" customFormat="1" ht="24.15" customHeight="1">
      <c r="A291" s="38"/>
      <c r="B291" s="39"/>
      <c r="C291" s="245" t="s">
        <v>451</v>
      </c>
      <c r="D291" s="245" t="s">
        <v>333</v>
      </c>
      <c r="E291" s="246" t="s">
        <v>452</v>
      </c>
      <c r="F291" s="247" t="s">
        <v>453</v>
      </c>
      <c r="G291" s="248" t="s">
        <v>413</v>
      </c>
      <c r="H291" s="249">
        <v>24</v>
      </c>
      <c r="I291" s="250"/>
      <c r="J291" s="251">
        <f>ROUND(I291*H291,2)</f>
        <v>0</v>
      </c>
      <c r="K291" s="247" t="s">
        <v>162</v>
      </c>
      <c r="L291" s="252"/>
      <c r="M291" s="253" t="s">
        <v>19</v>
      </c>
      <c r="N291" s="254" t="s">
        <v>40</v>
      </c>
      <c r="O291" s="84"/>
      <c r="P291" s="223">
        <f>O291*H291</f>
        <v>0</v>
      </c>
      <c r="Q291" s="223">
        <v>0.13800000000000001</v>
      </c>
      <c r="R291" s="223">
        <f>Q291*H291</f>
        <v>3.3120000000000003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216</v>
      </c>
      <c r="AT291" s="225" t="s">
        <v>333</v>
      </c>
      <c r="AU291" s="225" t="s">
        <v>78</v>
      </c>
      <c r="AY291" s="17" t="s">
        <v>156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76</v>
      </c>
      <c r="BK291" s="226">
        <f>ROUND(I291*H291,2)</f>
        <v>0</v>
      </c>
      <c r="BL291" s="17" t="s">
        <v>163</v>
      </c>
      <c r="BM291" s="225" t="s">
        <v>454</v>
      </c>
    </row>
    <row r="292" s="2" customFormat="1">
      <c r="A292" s="38"/>
      <c r="B292" s="39"/>
      <c r="C292" s="40"/>
      <c r="D292" s="227" t="s">
        <v>165</v>
      </c>
      <c r="E292" s="40"/>
      <c r="F292" s="228" t="s">
        <v>453</v>
      </c>
      <c r="G292" s="40"/>
      <c r="H292" s="40"/>
      <c r="I292" s="229"/>
      <c r="J292" s="40"/>
      <c r="K292" s="40"/>
      <c r="L292" s="44"/>
      <c r="M292" s="230"/>
      <c r="N292" s="23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165</v>
      </c>
      <c r="AU292" s="17" t="s">
        <v>78</v>
      </c>
    </row>
    <row r="293" s="12" customFormat="1" ht="22.8" customHeight="1">
      <c r="A293" s="12"/>
      <c r="B293" s="198"/>
      <c r="C293" s="199"/>
      <c r="D293" s="200" t="s">
        <v>68</v>
      </c>
      <c r="E293" s="212" t="s">
        <v>190</v>
      </c>
      <c r="F293" s="212" t="s">
        <v>455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SUM(P294:P387)</f>
        <v>0</v>
      </c>
      <c r="Q293" s="206"/>
      <c r="R293" s="207">
        <f>SUM(R294:R387)</f>
        <v>1023.5627898192</v>
      </c>
      <c r="S293" s="206"/>
      <c r="T293" s="208">
        <f>SUM(T294:T387)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76</v>
      </c>
      <c r="AT293" s="210" t="s">
        <v>68</v>
      </c>
      <c r="AU293" s="210" t="s">
        <v>76</v>
      </c>
      <c r="AY293" s="209" t="s">
        <v>156</v>
      </c>
      <c r="BK293" s="211">
        <f>SUM(BK294:BK387)</f>
        <v>0</v>
      </c>
    </row>
    <row r="294" s="2" customFormat="1" ht="24.15" customHeight="1">
      <c r="A294" s="38"/>
      <c r="B294" s="39"/>
      <c r="C294" s="214" t="s">
        <v>456</v>
      </c>
      <c r="D294" s="214" t="s">
        <v>158</v>
      </c>
      <c r="E294" s="215" t="s">
        <v>457</v>
      </c>
      <c r="F294" s="216" t="s">
        <v>458</v>
      </c>
      <c r="G294" s="217" t="s">
        <v>161</v>
      </c>
      <c r="H294" s="218">
        <v>7</v>
      </c>
      <c r="I294" s="219"/>
      <c r="J294" s="220">
        <f>ROUND(I294*H294,2)</f>
        <v>0</v>
      </c>
      <c r="K294" s="216" t="s">
        <v>162</v>
      </c>
      <c r="L294" s="44"/>
      <c r="M294" s="221" t="s">
        <v>19</v>
      </c>
      <c r="N294" s="222" t="s">
        <v>40</v>
      </c>
      <c r="O294" s="84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163</v>
      </c>
      <c r="AT294" s="225" t="s">
        <v>158</v>
      </c>
      <c r="AU294" s="225" t="s">
        <v>78</v>
      </c>
      <c r="AY294" s="17" t="s">
        <v>156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76</v>
      </c>
      <c r="BK294" s="226">
        <f>ROUND(I294*H294,2)</f>
        <v>0</v>
      </c>
      <c r="BL294" s="17" t="s">
        <v>163</v>
      </c>
      <c r="BM294" s="225" t="s">
        <v>459</v>
      </c>
    </row>
    <row r="295" s="2" customFormat="1">
      <c r="A295" s="38"/>
      <c r="B295" s="39"/>
      <c r="C295" s="40"/>
      <c r="D295" s="227" t="s">
        <v>165</v>
      </c>
      <c r="E295" s="40"/>
      <c r="F295" s="228" t="s">
        <v>460</v>
      </c>
      <c r="G295" s="40"/>
      <c r="H295" s="40"/>
      <c r="I295" s="229"/>
      <c r="J295" s="40"/>
      <c r="K295" s="40"/>
      <c r="L295" s="44"/>
      <c r="M295" s="230"/>
      <c r="N295" s="23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165</v>
      </c>
      <c r="AU295" s="17" t="s">
        <v>78</v>
      </c>
    </row>
    <row r="296" s="2" customFormat="1">
      <c r="A296" s="38"/>
      <c r="B296" s="39"/>
      <c r="C296" s="40"/>
      <c r="D296" s="232" t="s">
        <v>167</v>
      </c>
      <c r="E296" s="40"/>
      <c r="F296" s="233" t="s">
        <v>461</v>
      </c>
      <c r="G296" s="40"/>
      <c r="H296" s="40"/>
      <c r="I296" s="229"/>
      <c r="J296" s="40"/>
      <c r="K296" s="40"/>
      <c r="L296" s="44"/>
      <c r="M296" s="230"/>
      <c r="N296" s="23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167</v>
      </c>
      <c r="AU296" s="17" t="s">
        <v>78</v>
      </c>
    </row>
    <row r="297" s="13" customFormat="1">
      <c r="A297" s="13"/>
      <c r="B297" s="234"/>
      <c r="C297" s="235"/>
      <c r="D297" s="227" t="s">
        <v>169</v>
      </c>
      <c r="E297" s="236" t="s">
        <v>19</v>
      </c>
      <c r="F297" s="237" t="s">
        <v>462</v>
      </c>
      <c r="G297" s="235"/>
      <c r="H297" s="238">
        <v>7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169</v>
      </c>
      <c r="AU297" s="244" t="s">
        <v>78</v>
      </c>
      <c r="AV297" s="13" t="s">
        <v>78</v>
      </c>
      <c r="AW297" s="13" t="s">
        <v>32</v>
      </c>
      <c r="AX297" s="13" t="s">
        <v>69</v>
      </c>
      <c r="AY297" s="244" t="s">
        <v>156</v>
      </c>
    </row>
    <row r="298" s="2" customFormat="1" ht="24.15" customHeight="1">
      <c r="A298" s="38"/>
      <c r="B298" s="39"/>
      <c r="C298" s="214" t="s">
        <v>463</v>
      </c>
      <c r="D298" s="214" t="s">
        <v>158</v>
      </c>
      <c r="E298" s="215" t="s">
        <v>464</v>
      </c>
      <c r="F298" s="216" t="s">
        <v>465</v>
      </c>
      <c r="G298" s="217" t="s">
        <v>161</v>
      </c>
      <c r="H298" s="218">
        <v>2047.2149999999999</v>
      </c>
      <c r="I298" s="219"/>
      <c r="J298" s="220">
        <f>ROUND(I298*H298,2)</f>
        <v>0</v>
      </c>
      <c r="K298" s="216" t="s">
        <v>19</v>
      </c>
      <c r="L298" s="44"/>
      <c r="M298" s="221" t="s">
        <v>19</v>
      </c>
      <c r="N298" s="222" t="s">
        <v>40</v>
      </c>
      <c r="O298" s="84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163</v>
      </c>
      <c r="AT298" s="225" t="s">
        <v>158</v>
      </c>
      <c r="AU298" s="225" t="s">
        <v>78</v>
      </c>
      <c r="AY298" s="17" t="s">
        <v>156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76</v>
      </c>
      <c r="BK298" s="226">
        <f>ROUND(I298*H298,2)</f>
        <v>0</v>
      </c>
      <c r="BL298" s="17" t="s">
        <v>163</v>
      </c>
      <c r="BM298" s="225" t="s">
        <v>466</v>
      </c>
    </row>
    <row r="299" s="2" customFormat="1">
      <c r="A299" s="38"/>
      <c r="B299" s="39"/>
      <c r="C299" s="40"/>
      <c r="D299" s="227" t="s">
        <v>165</v>
      </c>
      <c r="E299" s="40"/>
      <c r="F299" s="228" t="s">
        <v>467</v>
      </c>
      <c r="G299" s="40"/>
      <c r="H299" s="40"/>
      <c r="I299" s="229"/>
      <c r="J299" s="40"/>
      <c r="K299" s="40"/>
      <c r="L299" s="44"/>
      <c r="M299" s="230"/>
      <c r="N299" s="23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165</v>
      </c>
      <c r="AU299" s="17" t="s">
        <v>78</v>
      </c>
    </row>
    <row r="300" s="13" customFormat="1">
      <c r="A300" s="13"/>
      <c r="B300" s="234"/>
      <c r="C300" s="235"/>
      <c r="D300" s="227" t="s">
        <v>169</v>
      </c>
      <c r="E300" s="236" t="s">
        <v>19</v>
      </c>
      <c r="F300" s="237" t="s">
        <v>328</v>
      </c>
      <c r="G300" s="235"/>
      <c r="H300" s="238">
        <v>1616.8399999999999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169</v>
      </c>
      <c r="AU300" s="244" t="s">
        <v>78</v>
      </c>
      <c r="AV300" s="13" t="s">
        <v>78</v>
      </c>
      <c r="AW300" s="13" t="s">
        <v>32</v>
      </c>
      <c r="AX300" s="13" t="s">
        <v>69</v>
      </c>
      <c r="AY300" s="244" t="s">
        <v>156</v>
      </c>
    </row>
    <row r="301" s="13" customFormat="1">
      <c r="A301" s="13"/>
      <c r="B301" s="234"/>
      <c r="C301" s="235"/>
      <c r="D301" s="227" t="s">
        <v>169</v>
      </c>
      <c r="E301" s="236" t="s">
        <v>19</v>
      </c>
      <c r="F301" s="237" t="s">
        <v>329</v>
      </c>
      <c r="G301" s="235"/>
      <c r="H301" s="238">
        <v>-87.625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169</v>
      </c>
      <c r="AU301" s="244" t="s">
        <v>78</v>
      </c>
      <c r="AV301" s="13" t="s">
        <v>78</v>
      </c>
      <c r="AW301" s="13" t="s">
        <v>32</v>
      </c>
      <c r="AX301" s="13" t="s">
        <v>69</v>
      </c>
      <c r="AY301" s="244" t="s">
        <v>156</v>
      </c>
    </row>
    <row r="302" s="13" customFormat="1">
      <c r="A302" s="13"/>
      <c r="B302" s="234"/>
      <c r="C302" s="235"/>
      <c r="D302" s="227" t="s">
        <v>169</v>
      </c>
      <c r="E302" s="236" t="s">
        <v>19</v>
      </c>
      <c r="F302" s="237" t="s">
        <v>330</v>
      </c>
      <c r="G302" s="235"/>
      <c r="H302" s="238">
        <v>577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169</v>
      </c>
      <c r="AU302" s="244" t="s">
        <v>78</v>
      </c>
      <c r="AV302" s="13" t="s">
        <v>78</v>
      </c>
      <c r="AW302" s="13" t="s">
        <v>32</v>
      </c>
      <c r="AX302" s="13" t="s">
        <v>69</v>
      </c>
      <c r="AY302" s="244" t="s">
        <v>156</v>
      </c>
    </row>
    <row r="303" s="13" customFormat="1">
      <c r="A303" s="13"/>
      <c r="B303" s="234"/>
      <c r="C303" s="235"/>
      <c r="D303" s="227" t="s">
        <v>169</v>
      </c>
      <c r="E303" s="236" t="s">
        <v>19</v>
      </c>
      <c r="F303" s="237" t="s">
        <v>331</v>
      </c>
      <c r="G303" s="235"/>
      <c r="H303" s="238">
        <v>-59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169</v>
      </c>
      <c r="AU303" s="244" t="s">
        <v>78</v>
      </c>
      <c r="AV303" s="13" t="s">
        <v>78</v>
      </c>
      <c r="AW303" s="13" t="s">
        <v>32</v>
      </c>
      <c r="AX303" s="13" t="s">
        <v>69</v>
      </c>
      <c r="AY303" s="244" t="s">
        <v>156</v>
      </c>
    </row>
    <row r="304" s="2" customFormat="1" ht="24.15" customHeight="1">
      <c r="A304" s="38"/>
      <c r="B304" s="39"/>
      <c r="C304" s="214" t="s">
        <v>468</v>
      </c>
      <c r="D304" s="214" t="s">
        <v>158</v>
      </c>
      <c r="E304" s="215" t="s">
        <v>469</v>
      </c>
      <c r="F304" s="216" t="s">
        <v>470</v>
      </c>
      <c r="G304" s="217" t="s">
        <v>161</v>
      </c>
      <c r="H304" s="218">
        <v>2047.2149999999999</v>
      </c>
      <c r="I304" s="219"/>
      <c r="J304" s="220">
        <f>ROUND(I304*H304,2)</f>
        <v>0</v>
      </c>
      <c r="K304" s="216" t="s">
        <v>162</v>
      </c>
      <c r="L304" s="44"/>
      <c r="M304" s="221" t="s">
        <v>19</v>
      </c>
      <c r="N304" s="222" t="s">
        <v>40</v>
      </c>
      <c r="O304" s="84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163</v>
      </c>
      <c r="AT304" s="225" t="s">
        <v>158</v>
      </c>
      <c r="AU304" s="225" t="s">
        <v>78</v>
      </c>
      <c r="AY304" s="17" t="s">
        <v>156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76</v>
      </c>
      <c r="BK304" s="226">
        <f>ROUND(I304*H304,2)</f>
        <v>0</v>
      </c>
      <c r="BL304" s="17" t="s">
        <v>163</v>
      </c>
      <c r="BM304" s="225" t="s">
        <v>471</v>
      </c>
    </row>
    <row r="305" s="2" customFormat="1">
      <c r="A305" s="38"/>
      <c r="B305" s="39"/>
      <c r="C305" s="40"/>
      <c r="D305" s="227" t="s">
        <v>165</v>
      </c>
      <c r="E305" s="40"/>
      <c r="F305" s="228" t="s">
        <v>472</v>
      </c>
      <c r="G305" s="40"/>
      <c r="H305" s="40"/>
      <c r="I305" s="229"/>
      <c r="J305" s="40"/>
      <c r="K305" s="40"/>
      <c r="L305" s="44"/>
      <c r="M305" s="230"/>
      <c r="N305" s="23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165</v>
      </c>
      <c r="AU305" s="17" t="s">
        <v>78</v>
      </c>
    </row>
    <row r="306" s="2" customFormat="1">
      <c r="A306" s="38"/>
      <c r="B306" s="39"/>
      <c r="C306" s="40"/>
      <c r="D306" s="232" t="s">
        <v>167</v>
      </c>
      <c r="E306" s="40"/>
      <c r="F306" s="233" t="s">
        <v>473</v>
      </c>
      <c r="G306" s="40"/>
      <c r="H306" s="40"/>
      <c r="I306" s="229"/>
      <c r="J306" s="40"/>
      <c r="K306" s="40"/>
      <c r="L306" s="44"/>
      <c r="M306" s="230"/>
      <c r="N306" s="23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167</v>
      </c>
      <c r="AU306" s="17" t="s">
        <v>78</v>
      </c>
    </row>
    <row r="307" s="13" customFormat="1">
      <c r="A307" s="13"/>
      <c r="B307" s="234"/>
      <c r="C307" s="235"/>
      <c r="D307" s="227" t="s">
        <v>169</v>
      </c>
      <c r="E307" s="236" t="s">
        <v>19</v>
      </c>
      <c r="F307" s="237" t="s">
        <v>328</v>
      </c>
      <c r="G307" s="235"/>
      <c r="H307" s="238">
        <v>1616.8399999999999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169</v>
      </c>
      <c r="AU307" s="244" t="s">
        <v>78</v>
      </c>
      <c r="AV307" s="13" t="s">
        <v>78</v>
      </c>
      <c r="AW307" s="13" t="s">
        <v>32</v>
      </c>
      <c r="AX307" s="13" t="s">
        <v>69</v>
      </c>
      <c r="AY307" s="244" t="s">
        <v>156</v>
      </c>
    </row>
    <row r="308" s="13" customFormat="1">
      <c r="A308" s="13"/>
      <c r="B308" s="234"/>
      <c r="C308" s="235"/>
      <c r="D308" s="227" t="s">
        <v>169</v>
      </c>
      <c r="E308" s="236" t="s">
        <v>19</v>
      </c>
      <c r="F308" s="237" t="s">
        <v>329</v>
      </c>
      <c r="G308" s="235"/>
      <c r="H308" s="238">
        <v>-87.625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169</v>
      </c>
      <c r="AU308" s="244" t="s">
        <v>78</v>
      </c>
      <c r="AV308" s="13" t="s">
        <v>78</v>
      </c>
      <c r="AW308" s="13" t="s">
        <v>32</v>
      </c>
      <c r="AX308" s="13" t="s">
        <v>69</v>
      </c>
      <c r="AY308" s="244" t="s">
        <v>156</v>
      </c>
    </row>
    <row r="309" s="13" customFormat="1">
      <c r="A309" s="13"/>
      <c r="B309" s="234"/>
      <c r="C309" s="235"/>
      <c r="D309" s="227" t="s">
        <v>169</v>
      </c>
      <c r="E309" s="236" t="s">
        <v>19</v>
      </c>
      <c r="F309" s="237" t="s">
        <v>330</v>
      </c>
      <c r="G309" s="235"/>
      <c r="H309" s="238">
        <v>577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169</v>
      </c>
      <c r="AU309" s="244" t="s">
        <v>78</v>
      </c>
      <c r="AV309" s="13" t="s">
        <v>78</v>
      </c>
      <c r="AW309" s="13" t="s">
        <v>32</v>
      </c>
      <c r="AX309" s="13" t="s">
        <v>69</v>
      </c>
      <c r="AY309" s="244" t="s">
        <v>156</v>
      </c>
    </row>
    <row r="310" s="13" customFormat="1">
      <c r="A310" s="13"/>
      <c r="B310" s="234"/>
      <c r="C310" s="235"/>
      <c r="D310" s="227" t="s">
        <v>169</v>
      </c>
      <c r="E310" s="236" t="s">
        <v>19</v>
      </c>
      <c r="F310" s="237" t="s">
        <v>331</v>
      </c>
      <c r="G310" s="235"/>
      <c r="H310" s="238">
        <v>-59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169</v>
      </c>
      <c r="AU310" s="244" t="s">
        <v>78</v>
      </c>
      <c r="AV310" s="13" t="s">
        <v>78</v>
      </c>
      <c r="AW310" s="13" t="s">
        <v>32</v>
      </c>
      <c r="AX310" s="13" t="s">
        <v>69</v>
      </c>
      <c r="AY310" s="244" t="s">
        <v>156</v>
      </c>
    </row>
    <row r="311" s="2" customFormat="1" ht="16.5" customHeight="1">
      <c r="A311" s="38"/>
      <c r="B311" s="39"/>
      <c r="C311" s="214" t="s">
        <v>474</v>
      </c>
      <c r="D311" s="214" t="s">
        <v>158</v>
      </c>
      <c r="E311" s="215" t="s">
        <v>475</v>
      </c>
      <c r="F311" s="216" t="s">
        <v>476</v>
      </c>
      <c r="G311" s="217" t="s">
        <v>161</v>
      </c>
      <c r="H311" s="218">
        <v>528.60000000000002</v>
      </c>
      <c r="I311" s="219"/>
      <c r="J311" s="220">
        <f>ROUND(I311*H311,2)</f>
        <v>0</v>
      </c>
      <c r="K311" s="216" t="s">
        <v>19</v>
      </c>
      <c r="L311" s="44"/>
      <c r="M311" s="221" t="s">
        <v>19</v>
      </c>
      <c r="N311" s="222" t="s">
        <v>40</v>
      </c>
      <c r="O311" s="84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163</v>
      </c>
      <c r="AT311" s="225" t="s">
        <v>158</v>
      </c>
      <c r="AU311" s="225" t="s">
        <v>78</v>
      </c>
      <c r="AY311" s="17" t="s">
        <v>156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76</v>
      </c>
      <c r="BK311" s="226">
        <f>ROUND(I311*H311,2)</f>
        <v>0</v>
      </c>
      <c r="BL311" s="17" t="s">
        <v>163</v>
      </c>
      <c r="BM311" s="225" t="s">
        <v>477</v>
      </c>
    </row>
    <row r="312" s="2" customFormat="1">
      <c r="A312" s="38"/>
      <c r="B312" s="39"/>
      <c r="C312" s="40"/>
      <c r="D312" s="227" t="s">
        <v>165</v>
      </c>
      <c r="E312" s="40"/>
      <c r="F312" s="228" t="s">
        <v>478</v>
      </c>
      <c r="G312" s="40"/>
      <c r="H312" s="40"/>
      <c r="I312" s="229"/>
      <c r="J312" s="40"/>
      <c r="K312" s="40"/>
      <c r="L312" s="44"/>
      <c r="M312" s="230"/>
      <c r="N312" s="23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165</v>
      </c>
      <c r="AU312" s="17" t="s">
        <v>78</v>
      </c>
    </row>
    <row r="313" s="13" customFormat="1">
      <c r="A313" s="13"/>
      <c r="B313" s="234"/>
      <c r="C313" s="235"/>
      <c r="D313" s="227" t="s">
        <v>169</v>
      </c>
      <c r="E313" s="236" t="s">
        <v>19</v>
      </c>
      <c r="F313" s="237" t="s">
        <v>479</v>
      </c>
      <c r="G313" s="235"/>
      <c r="H313" s="238">
        <v>429.5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169</v>
      </c>
      <c r="AU313" s="244" t="s">
        <v>78</v>
      </c>
      <c r="AV313" s="13" t="s">
        <v>78</v>
      </c>
      <c r="AW313" s="13" t="s">
        <v>32</v>
      </c>
      <c r="AX313" s="13" t="s">
        <v>69</v>
      </c>
      <c r="AY313" s="244" t="s">
        <v>156</v>
      </c>
    </row>
    <row r="314" s="13" customFormat="1">
      <c r="A314" s="13"/>
      <c r="B314" s="234"/>
      <c r="C314" s="235"/>
      <c r="D314" s="227" t="s">
        <v>169</v>
      </c>
      <c r="E314" s="236" t="s">
        <v>19</v>
      </c>
      <c r="F314" s="237" t="s">
        <v>480</v>
      </c>
      <c r="G314" s="235"/>
      <c r="H314" s="238">
        <v>-10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169</v>
      </c>
      <c r="AU314" s="244" t="s">
        <v>78</v>
      </c>
      <c r="AV314" s="13" t="s">
        <v>78</v>
      </c>
      <c r="AW314" s="13" t="s">
        <v>32</v>
      </c>
      <c r="AX314" s="13" t="s">
        <v>69</v>
      </c>
      <c r="AY314" s="244" t="s">
        <v>156</v>
      </c>
    </row>
    <row r="315" s="13" customFormat="1">
      <c r="A315" s="13"/>
      <c r="B315" s="234"/>
      <c r="C315" s="235"/>
      <c r="D315" s="227" t="s">
        <v>169</v>
      </c>
      <c r="E315" s="236" t="s">
        <v>19</v>
      </c>
      <c r="F315" s="237" t="s">
        <v>481</v>
      </c>
      <c r="G315" s="235"/>
      <c r="H315" s="238">
        <v>-55.82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169</v>
      </c>
      <c r="AU315" s="244" t="s">
        <v>78</v>
      </c>
      <c r="AV315" s="13" t="s">
        <v>78</v>
      </c>
      <c r="AW315" s="13" t="s">
        <v>32</v>
      </c>
      <c r="AX315" s="13" t="s">
        <v>69</v>
      </c>
      <c r="AY315" s="244" t="s">
        <v>156</v>
      </c>
    </row>
    <row r="316" s="13" customFormat="1">
      <c r="A316" s="13"/>
      <c r="B316" s="234"/>
      <c r="C316" s="235"/>
      <c r="D316" s="227" t="s">
        <v>169</v>
      </c>
      <c r="E316" s="236" t="s">
        <v>19</v>
      </c>
      <c r="F316" s="237" t="s">
        <v>482</v>
      </c>
      <c r="G316" s="235"/>
      <c r="H316" s="238">
        <v>164.91999999999999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169</v>
      </c>
      <c r="AU316" s="244" t="s">
        <v>78</v>
      </c>
      <c r="AV316" s="13" t="s">
        <v>78</v>
      </c>
      <c r="AW316" s="13" t="s">
        <v>32</v>
      </c>
      <c r="AX316" s="13" t="s">
        <v>69</v>
      </c>
      <c r="AY316" s="244" t="s">
        <v>156</v>
      </c>
    </row>
    <row r="317" s="2" customFormat="1" ht="24.15" customHeight="1">
      <c r="A317" s="38"/>
      <c r="B317" s="39"/>
      <c r="C317" s="214" t="s">
        <v>483</v>
      </c>
      <c r="D317" s="214" t="s">
        <v>158</v>
      </c>
      <c r="E317" s="215" t="s">
        <v>484</v>
      </c>
      <c r="F317" s="216" t="s">
        <v>485</v>
      </c>
      <c r="G317" s="217" t="s">
        <v>161</v>
      </c>
      <c r="H317" s="218">
        <v>7.5</v>
      </c>
      <c r="I317" s="219"/>
      <c r="J317" s="220">
        <f>ROUND(I317*H317,2)</f>
        <v>0</v>
      </c>
      <c r="K317" s="216" t="s">
        <v>162</v>
      </c>
      <c r="L317" s="44"/>
      <c r="M317" s="221" t="s">
        <v>19</v>
      </c>
      <c r="N317" s="222" t="s">
        <v>40</v>
      </c>
      <c r="O317" s="84"/>
      <c r="P317" s="223">
        <f>O317*H317</f>
        <v>0</v>
      </c>
      <c r="Q317" s="223">
        <v>0.34499999999999997</v>
      </c>
      <c r="R317" s="223">
        <f>Q317*H317</f>
        <v>2.5874999999999999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163</v>
      </c>
      <c r="AT317" s="225" t="s">
        <v>158</v>
      </c>
      <c r="AU317" s="225" t="s">
        <v>78</v>
      </c>
      <c r="AY317" s="17" t="s">
        <v>156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76</v>
      </c>
      <c r="BK317" s="226">
        <f>ROUND(I317*H317,2)</f>
        <v>0</v>
      </c>
      <c r="BL317" s="17" t="s">
        <v>163</v>
      </c>
      <c r="BM317" s="225" t="s">
        <v>486</v>
      </c>
    </row>
    <row r="318" s="2" customFormat="1">
      <c r="A318" s="38"/>
      <c r="B318" s="39"/>
      <c r="C318" s="40"/>
      <c r="D318" s="227" t="s">
        <v>165</v>
      </c>
      <c r="E318" s="40"/>
      <c r="F318" s="228" t="s">
        <v>487</v>
      </c>
      <c r="G318" s="40"/>
      <c r="H318" s="40"/>
      <c r="I318" s="229"/>
      <c r="J318" s="40"/>
      <c r="K318" s="40"/>
      <c r="L318" s="44"/>
      <c r="M318" s="230"/>
      <c r="N318" s="23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165</v>
      </c>
      <c r="AU318" s="17" t="s">
        <v>78</v>
      </c>
    </row>
    <row r="319" s="2" customFormat="1">
      <c r="A319" s="38"/>
      <c r="B319" s="39"/>
      <c r="C319" s="40"/>
      <c r="D319" s="232" t="s">
        <v>167</v>
      </c>
      <c r="E319" s="40"/>
      <c r="F319" s="233" t="s">
        <v>488</v>
      </c>
      <c r="G319" s="40"/>
      <c r="H319" s="40"/>
      <c r="I319" s="229"/>
      <c r="J319" s="40"/>
      <c r="K319" s="40"/>
      <c r="L319" s="44"/>
      <c r="M319" s="230"/>
      <c r="N319" s="23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167</v>
      </c>
      <c r="AU319" s="17" t="s">
        <v>78</v>
      </c>
    </row>
    <row r="320" s="13" customFormat="1">
      <c r="A320" s="13"/>
      <c r="B320" s="234"/>
      <c r="C320" s="235"/>
      <c r="D320" s="227" t="s">
        <v>169</v>
      </c>
      <c r="E320" s="236" t="s">
        <v>19</v>
      </c>
      <c r="F320" s="237" t="s">
        <v>182</v>
      </c>
      <c r="G320" s="235"/>
      <c r="H320" s="238">
        <v>7.5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169</v>
      </c>
      <c r="AU320" s="244" t="s">
        <v>78</v>
      </c>
      <c r="AV320" s="13" t="s">
        <v>78</v>
      </c>
      <c r="AW320" s="13" t="s">
        <v>32</v>
      </c>
      <c r="AX320" s="13" t="s">
        <v>69</v>
      </c>
      <c r="AY320" s="244" t="s">
        <v>156</v>
      </c>
    </row>
    <row r="321" s="2" customFormat="1" ht="37.8" customHeight="1">
      <c r="A321" s="38"/>
      <c r="B321" s="39"/>
      <c r="C321" s="214" t="s">
        <v>489</v>
      </c>
      <c r="D321" s="214" t="s">
        <v>158</v>
      </c>
      <c r="E321" s="215" t="s">
        <v>490</v>
      </c>
      <c r="F321" s="216" t="s">
        <v>491</v>
      </c>
      <c r="G321" s="217" t="s">
        <v>161</v>
      </c>
      <c r="H321" s="218">
        <v>7.5</v>
      </c>
      <c r="I321" s="219"/>
      <c r="J321" s="220">
        <f>ROUND(I321*H321,2)</f>
        <v>0</v>
      </c>
      <c r="K321" s="216" t="s">
        <v>162</v>
      </c>
      <c r="L321" s="44"/>
      <c r="M321" s="221" t="s">
        <v>19</v>
      </c>
      <c r="N321" s="222" t="s">
        <v>40</v>
      </c>
      <c r="O321" s="84"/>
      <c r="P321" s="223">
        <f>O321*H321</f>
        <v>0</v>
      </c>
      <c r="Q321" s="223">
        <v>0.38</v>
      </c>
      <c r="R321" s="223">
        <f>Q321*H321</f>
        <v>2.8500000000000001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163</v>
      </c>
      <c r="AT321" s="225" t="s">
        <v>158</v>
      </c>
      <c r="AU321" s="225" t="s">
        <v>78</v>
      </c>
      <c r="AY321" s="17" t="s">
        <v>156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76</v>
      </c>
      <c r="BK321" s="226">
        <f>ROUND(I321*H321,2)</f>
        <v>0</v>
      </c>
      <c r="BL321" s="17" t="s">
        <v>163</v>
      </c>
      <c r="BM321" s="225" t="s">
        <v>492</v>
      </c>
    </row>
    <row r="322" s="2" customFormat="1">
      <c r="A322" s="38"/>
      <c r="B322" s="39"/>
      <c r="C322" s="40"/>
      <c r="D322" s="227" t="s">
        <v>165</v>
      </c>
      <c r="E322" s="40"/>
      <c r="F322" s="228" t="s">
        <v>493</v>
      </c>
      <c r="G322" s="40"/>
      <c r="H322" s="40"/>
      <c r="I322" s="229"/>
      <c r="J322" s="40"/>
      <c r="K322" s="40"/>
      <c r="L322" s="44"/>
      <c r="M322" s="230"/>
      <c r="N322" s="23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165</v>
      </c>
      <c r="AU322" s="17" t="s">
        <v>78</v>
      </c>
    </row>
    <row r="323" s="2" customFormat="1">
      <c r="A323" s="38"/>
      <c r="B323" s="39"/>
      <c r="C323" s="40"/>
      <c r="D323" s="232" t="s">
        <v>167</v>
      </c>
      <c r="E323" s="40"/>
      <c r="F323" s="233" t="s">
        <v>494</v>
      </c>
      <c r="G323" s="40"/>
      <c r="H323" s="40"/>
      <c r="I323" s="229"/>
      <c r="J323" s="40"/>
      <c r="K323" s="40"/>
      <c r="L323" s="44"/>
      <c r="M323" s="230"/>
      <c r="N323" s="23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167</v>
      </c>
      <c r="AU323" s="17" t="s">
        <v>78</v>
      </c>
    </row>
    <row r="324" s="13" customFormat="1">
      <c r="A324" s="13"/>
      <c r="B324" s="234"/>
      <c r="C324" s="235"/>
      <c r="D324" s="227" t="s">
        <v>169</v>
      </c>
      <c r="E324" s="236" t="s">
        <v>19</v>
      </c>
      <c r="F324" s="237" t="s">
        <v>182</v>
      </c>
      <c r="G324" s="235"/>
      <c r="H324" s="238">
        <v>7.5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169</v>
      </c>
      <c r="AU324" s="244" t="s">
        <v>78</v>
      </c>
      <c r="AV324" s="13" t="s">
        <v>78</v>
      </c>
      <c r="AW324" s="13" t="s">
        <v>32</v>
      </c>
      <c r="AX324" s="13" t="s">
        <v>69</v>
      </c>
      <c r="AY324" s="244" t="s">
        <v>156</v>
      </c>
    </row>
    <row r="325" s="2" customFormat="1" ht="24.15" customHeight="1">
      <c r="A325" s="38"/>
      <c r="B325" s="39"/>
      <c r="C325" s="214" t="s">
        <v>495</v>
      </c>
      <c r="D325" s="214" t="s">
        <v>158</v>
      </c>
      <c r="E325" s="215" t="s">
        <v>496</v>
      </c>
      <c r="F325" s="216" t="s">
        <v>497</v>
      </c>
      <c r="G325" s="217" t="s">
        <v>161</v>
      </c>
      <c r="H325" s="218">
        <v>7.5</v>
      </c>
      <c r="I325" s="219"/>
      <c r="J325" s="220">
        <f>ROUND(I325*H325,2)</f>
        <v>0</v>
      </c>
      <c r="K325" s="216" t="s">
        <v>162</v>
      </c>
      <c r="L325" s="44"/>
      <c r="M325" s="221" t="s">
        <v>19</v>
      </c>
      <c r="N325" s="222" t="s">
        <v>40</v>
      </c>
      <c r="O325" s="84"/>
      <c r="P325" s="223">
        <f>O325*H325</f>
        <v>0</v>
      </c>
      <c r="Q325" s="223">
        <v>0.1837</v>
      </c>
      <c r="R325" s="223">
        <f>Q325*H325</f>
        <v>1.37775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163</v>
      </c>
      <c r="AT325" s="225" t="s">
        <v>158</v>
      </c>
      <c r="AU325" s="225" t="s">
        <v>78</v>
      </c>
      <c r="AY325" s="17" t="s">
        <v>156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76</v>
      </c>
      <c r="BK325" s="226">
        <f>ROUND(I325*H325,2)</f>
        <v>0</v>
      </c>
      <c r="BL325" s="17" t="s">
        <v>163</v>
      </c>
      <c r="BM325" s="225" t="s">
        <v>498</v>
      </c>
    </row>
    <row r="326" s="2" customFormat="1">
      <c r="A326" s="38"/>
      <c r="B326" s="39"/>
      <c r="C326" s="40"/>
      <c r="D326" s="227" t="s">
        <v>165</v>
      </c>
      <c r="E326" s="40"/>
      <c r="F326" s="228" t="s">
        <v>499</v>
      </c>
      <c r="G326" s="40"/>
      <c r="H326" s="40"/>
      <c r="I326" s="229"/>
      <c r="J326" s="40"/>
      <c r="K326" s="40"/>
      <c r="L326" s="44"/>
      <c r="M326" s="230"/>
      <c r="N326" s="23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165</v>
      </c>
      <c r="AU326" s="17" t="s">
        <v>78</v>
      </c>
    </row>
    <row r="327" s="2" customFormat="1">
      <c r="A327" s="38"/>
      <c r="B327" s="39"/>
      <c r="C327" s="40"/>
      <c r="D327" s="232" t="s">
        <v>167</v>
      </c>
      <c r="E327" s="40"/>
      <c r="F327" s="233" t="s">
        <v>500</v>
      </c>
      <c r="G327" s="40"/>
      <c r="H327" s="40"/>
      <c r="I327" s="229"/>
      <c r="J327" s="40"/>
      <c r="K327" s="40"/>
      <c r="L327" s="44"/>
      <c r="M327" s="230"/>
      <c r="N327" s="23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167</v>
      </c>
      <c r="AU327" s="17" t="s">
        <v>78</v>
      </c>
    </row>
    <row r="328" s="13" customFormat="1">
      <c r="A328" s="13"/>
      <c r="B328" s="234"/>
      <c r="C328" s="235"/>
      <c r="D328" s="227" t="s">
        <v>169</v>
      </c>
      <c r="E328" s="236" t="s">
        <v>19</v>
      </c>
      <c r="F328" s="237" t="s">
        <v>182</v>
      </c>
      <c r="G328" s="235"/>
      <c r="H328" s="238">
        <v>7.5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169</v>
      </c>
      <c r="AU328" s="244" t="s">
        <v>78</v>
      </c>
      <c r="AV328" s="13" t="s">
        <v>78</v>
      </c>
      <c r="AW328" s="13" t="s">
        <v>32</v>
      </c>
      <c r="AX328" s="13" t="s">
        <v>69</v>
      </c>
      <c r="AY328" s="244" t="s">
        <v>156</v>
      </c>
    </row>
    <row r="329" s="2" customFormat="1" ht="16.5" customHeight="1">
      <c r="A329" s="38"/>
      <c r="B329" s="39"/>
      <c r="C329" s="245" t="s">
        <v>501</v>
      </c>
      <c r="D329" s="245" t="s">
        <v>333</v>
      </c>
      <c r="E329" s="246" t="s">
        <v>502</v>
      </c>
      <c r="F329" s="247" t="s">
        <v>503</v>
      </c>
      <c r="G329" s="248" t="s">
        <v>161</v>
      </c>
      <c r="H329" s="249">
        <v>7.5</v>
      </c>
      <c r="I329" s="250"/>
      <c r="J329" s="251">
        <f>ROUND(I329*H329,2)</f>
        <v>0</v>
      </c>
      <c r="K329" s="247" t="s">
        <v>19</v>
      </c>
      <c r="L329" s="252"/>
      <c r="M329" s="253" t="s">
        <v>19</v>
      </c>
      <c r="N329" s="254" t="s">
        <v>40</v>
      </c>
      <c r="O329" s="84"/>
      <c r="P329" s="223">
        <f>O329*H329</f>
        <v>0</v>
      </c>
      <c r="Q329" s="223">
        <v>0.41699999999999998</v>
      </c>
      <c r="R329" s="223">
        <f>Q329*H329</f>
        <v>3.1274999999999999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216</v>
      </c>
      <c r="AT329" s="225" t="s">
        <v>333</v>
      </c>
      <c r="AU329" s="225" t="s">
        <v>78</v>
      </c>
      <c r="AY329" s="17" t="s">
        <v>156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76</v>
      </c>
      <c r="BK329" s="226">
        <f>ROUND(I329*H329,2)</f>
        <v>0</v>
      </c>
      <c r="BL329" s="17" t="s">
        <v>163</v>
      </c>
      <c r="BM329" s="225" t="s">
        <v>504</v>
      </c>
    </row>
    <row r="330" s="2" customFormat="1">
      <c r="A330" s="38"/>
      <c r="B330" s="39"/>
      <c r="C330" s="40"/>
      <c r="D330" s="227" t="s">
        <v>165</v>
      </c>
      <c r="E330" s="40"/>
      <c r="F330" s="228" t="s">
        <v>503</v>
      </c>
      <c r="G330" s="40"/>
      <c r="H330" s="40"/>
      <c r="I330" s="229"/>
      <c r="J330" s="40"/>
      <c r="K330" s="40"/>
      <c r="L330" s="44"/>
      <c r="M330" s="230"/>
      <c r="N330" s="23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165</v>
      </c>
      <c r="AU330" s="17" t="s">
        <v>78</v>
      </c>
    </row>
    <row r="331" s="2" customFormat="1">
      <c r="A331" s="38"/>
      <c r="B331" s="39"/>
      <c r="C331" s="40"/>
      <c r="D331" s="227" t="s">
        <v>505</v>
      </c>
      <c r="E331" s="40"/>
      <c r="F331" s="255" t="s">
        <v>506</v>
      </c>
      <c r="G331" s="40"/>
      <c r="H331" s="40"/>
      <c r="I331" s="229"/>
      <c r="J331" s="40"/>
      <c r="K331" s="40"/>
      <c r="L331" s="44"/>
      <c r="M331" s="230"/>
      <c r="N331" s="23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505</v>
      </c>
      <c r="AU331" s="17" t="s">
        <v>78</v>
      </c>
    </row>
    <row r="332" s="2" customFormat="1" ht="24.15" customHeight="1">
      <c r="A332" s="38"/>
      <c r="B332" s="39"/>
      <c r="C332" s="214" t="s">
        <v>507</v>
      </c>
      <c r="D332" s="214" t="s">
        <v>158</v>
      </c>
      <c r="E332" s="215" t="s">
        <v>508</v>
      </c>
      <c r="F332" s="216" t="s">
        <v>509</v>
      </c>
      <c r="G332" s="217" t="s">
        <v>161</v>
      </c>
      <c r="H332" s="218">
        <v>1999.875</v>
      </c>
      <c r="I332" s="219"/>
      <c r="J332" s="220">
        <f>ROUND(I332*H332,2)</f>
        <v>0</v>
      </c>
      <c r="K332" s="216" t="s">
        <v>162</v>
      </c>
      <c r="L332" s="44"/>
      <c r="M332" s="221" t="s">
        <v>19</v>
      </c>
      <c r="N332" s="222" t="s">
        <v>40</v>
      </c>
      <c r="O332" s="84"/>
      <c r="P332" s="223">
        <f>O332*H332</f>
        <v>0</v>
      </c>
      <c r="Q332" s="223">
        <v>0.1837</v>
      </c>
      <c r="R332" s="223">
        <f>Q332*H332</f>
        <v>367.37703750000003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163</v>
      </c>
      <c r="AT332" s="225" t="s">
        <v>158</v>
      </c>
      <c r="AU332" s="225" t="s">
        <v>78</v>
      </c>
      <c r="AY332" s="17" t="s">
        <v>156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76</v>
      </c>
      <c r="BK332" s="226">
        <f>ROUND(I332*H332,2)</f>
        <v>0</v>
      </c>
      <c r="BL332" s="17" t="s">
        <v>163</v>
      </c>
      <c r="BM332" s="225" t="s">
        <v>510</v>
      </c>
    </row>
    <row r="333" s="2" customFormat="1">
      <c r="A333" s="38"/>
      <c r="B333" s="39"/>
      <c r="C333" s="40"/>
      <c r="D333" s="227" t="s">
        <v>165</v>
      </c>
      <c r="E333" s="40"/>
      <c r="F333" s="228" t="s">
        <v>511</v>
      </c>
      <c r="G333" s="40"/>
      <c r="H333" s="40"/>
      <c r="I333" s="229"/>
      <c r="J333" s="40"/>
      <c r="K333" s="40"/>
      <c r="L333" s="44"/>
      <c r="M333" s="230"/>
      <c r="N333" s="23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165</v>
      </c>
      <c r="AU333" s="17" t="s">
        <v>78</v>
      </c>
    </row>
    <row r="334" s="2" customFormat="1">
      <c r="A334" s="38"/>
      <c r="B334" s="39"/>
      <c r="C334" s="40"/>
      <c r="D334" s="232" t="s">
        <v>167</v>
      </c>
      <c r="E334" s="40"/>
      <c r="F334" s="233" t="s">
        <v>512</v>
      </c>
      <c r="G334" s="40"/>
      <c r="H334" s="40"/>
      <c r="I334" s="229"/>
      <c r="J334" s="40"/>
      <c r="K334" s="40"/>
      <c r="L334" s="44"/>
      <c r="M334" s="230"/>
      <c r="N334" s="23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167</v>
      </c>
      <c r="AU334" s="17" t="s">
        <v>78</v>
      </c>
    </row>
    <row r="335" s="13" customFormat="1">
      <c r="A335" s="13"/>
      <c r="B335" s="234"/>
      <c r="C335" s="235"/>
      <c r="D335" s="227" t="s">
        <v>169</v>
      </c>
      <c r="E335" s="236" t="s">
        <v>19</v>
      </c>
      <c r="F335" s="237" t="s">
        <v>513</v>
      </c>
      <c r="G335" s="235"/>
      <c r="H335" s="238">
        <v>2146.5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169</v>
      </c>
      <c r="AU335" s="244" t="s">
        <v>78</v>
      </c>
      <c r="AV335" s="13" t="s">
        <v>78</v>
      </c>
      <c r="AW335" s="13" t="s">
        <v>32</v>
      </c>
      <c r="AX335" s="13" t="s">
        <v>69</v>
      </c>
      <c r="AY335" s="244" t="s">
        <v>156</v>
      </c>
    </row>
    <row r="336" s="13" customFormat="1">
      <c r="A336" s="13"/>
      <c r="B336" s="234"/>
      <c r="C336" s="235"/>
      <c r="D336" s="227" t="s">
        <v>169</v>
      </c>
      <c r="E336" s="236" t="s">
        <v>19</v>
      </c>
      <c r="F336" s="237" t="s">
        <v>329</v>
      </c>
      <c r="G336" s="235"/>
      <c r="H336" s="238">
        <v>-87.625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169</v>
      </c>
      <c r="AU336" s="244" t="s">
        <v>78</v>
      </c>
      <c r="AV336" s="13" t="s">
        <v>78</v>
      </c>
      <c r="AW336" s="13" t="s">
        <v>32</v>
      </c>
      <c r="AX336" s="13" t="s">
        <v>69</v>
      </c>
      <c r="AY336" s="244" t="s">
        <v>156</v>
      </c>
    </row>
    <row r="337" s="13" customFormat="1">
      <c r="A337" s="13"/>
      <c r="B337" s="234"/>
      <c r="C337" s="235"/>
      <c r="D337" s="227" t="s">
        <v>169</v>
      </c>
      <c r="E337" s="236" t="s">
        <v>19</v>
      </c>
      <c r="F337" s="237" t="s">
        <v>331</v>
      </c>
      <c r="G337" s="235"/>
      <c r="H337" s="238">
        <v>-59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169</v>
      </c>
      <c r="AU337" s="244" t="s">
        <v>78</v>
      </c>
      <c r="AV337" s="13" t="s">
        <v>78</v>
      </c>
      <c r="AW337" s="13" t="s">
        <v>32</v>
      </c>
      <c r="AX337" s="13" t="s">
        <v>69</v>
      </c>
      <c r="AY337" s="244" t="s">
        <v>156</v>
      </c>
    </row>
    <row r="338" s="2" customFormat="1" ht="16.5" customHeight="1">
      <c r="A338" s="38"/>
      <c r="B338" s="39"/>
      <c r="C338" s="245" t="s">
        <v>514</v>
      </c>
      <c r="D338" s="245" t="s">
        <v>333</v>
      </c>
      <c r="E338" s="246" t="s">
        <v>515</v>
      </c>
      <c r="F338" s="247" t="s">
        <v>516</v>
      </c>
      <c r="G338" s="248" t="s">
        <v>161</v>
      </c>
      <c r="H338" s="249">
        <v>509.56099999999998</v>
      </c>
      <c r="I338" s="250"/>
      <c r="J338" s="251">
        <f>ROUND(I338*H338,2)</f>
        <v>0</v>
      </c>
      <c r="K338" s="247" t="s">
        <v>162</v>
      </c>
      <c r="L338" s="252"/>
      <c r="M338" s="253" t="s">
        <v>19</v>
      </c>
      <c r="N338" s="254" t="s">
        <v>40</v>
      </c>
      <c r="O338" s="84"/>
      <c r="P338" s="223">
        <f>O338*H338</f>
        <v>0</v>
      </c>
      <c r="Q338" s="223">
        <v>0.222</v>
      </c>
      <c r="R338" s="223">
        <f>Q338*H338</f>
        <v>113.122542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216</v>
      </c>
      <c r="AT338" s="225" t="s">
        <v>333</v>
      </c>
      <c r="AU338" s="225" t="s">
        <v>78</v>
      </c>
      <c r="AY338" s="17" t="s">
        <v>156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76</v>
      </c>
      <c r="BK338" s="226">
        <f>ROUND(I338*H338,2)</f>
        <v>0</v>
      </c>
      <c r="BL338" s="17" t="s">
        <v>163</v>
      </c>
      <c r="BM338" s="225" t="s">
        <v>517</v>
      </c>
    </row>
    <row r="339" s="2" customFormat="1">
      <c r="A339" s="38"/>
      <c r="B339" s="39"/>
      <c r="C339" s="40"/>
      <c r="D339" s="227" t="s">
        <v>165</v>
      </c>
      <c r="E339" s="40"/>
      <c r="F339" s="228" t="s">
        <v>516</v>
      </c>
      <c r="G339" s="40"/>
      <c r="H339" s="40"/>
      <c r="I339" s="229"/>
      <c r="J339" s="40"/>
      <c r="K339" s="40"/>
      <c r="L339" s="44"/>
      <c r="M339" s="230"/>
      <c r="N339" s="23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165</v>
      </c>
      <c r="AU339" s="17" t="s">
        <v>78</v>
      </c>
    </row>
    <row r="340" s="13" customFormat="1">
      <c r="A340" s="13"/>
      <c r="B340" s="234"/>
      <c r="C340" s="235"/>
      <c r="D340" s="227" t="s">
        <v>169</v>
      </c>
      <c r="E340" s="236" t="s">
        <v>19</v>
      </c>
      <c r="F340" s="237" t="s">
        <v>518</v>
      </c>
      <c r="G340" s="235"/>
      <c r="H340" s="238">
        <v>558.57000000000005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169</v>
      </c>
      <c r="AU340" s="244" t="s">
        <v>78</v>
      </c>
      <c r="AV340" s="13" t="s">
        <v>78</v>
      </c>
      <c r="AW340" s="13" t="s">
        <v>32</v>
      </c>
      <c r="AX340" s="13" t="s">
        <v>69</v>
      </c>
      <c r="AY340" s="244" t="s">
        <v>156</v>
      </c>
    </row>
    <row r="341" s="13" customFormat="1">
      <c r="A341" s="13"/>
      <c r="B341" s="234"/>
      <c r="C341" s="235"/>
      <c r="D341" s="227" t="s">
        <v>169</v>
      </c>
      <c r="E341" s="236" t="s">
        <v>19</v>
      </c>
      <c r="F341" s="237" t="s">
        <v>331</v>
      </c>
      <c r="G341" s="235"/>
      <c r="H341" s="238">
        <v>-59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169</v>
      </c>
      <c r="AU341" s="244" t="s">
        <v>78</v>
      </c>
      <c r="AV341" s="13" t="s">
        <v>78</v>
      </c>
      <c r="AW341" s="13" t="s">
        <v>32</v>
      </c>
      <c r="AX341" s="13" t="s">
        <v>69</v>
      </c>
      <c r="AY341" s="244" t="s">
        <v>156</v>
      </c>
    </row>
    <row r="342" s="13" customFormat="1">
      <c r="A342" s="13"/>
      <c r="B342" s="234"/>
      <c r="C342" s="235"/>
      <c r="D342" s="227" t="s">
        <v>169</v>
      </c>
      <c r="E342" s="235"/>
      <c r="F342" s="237" t="s">
        <v>519</v>
      </c>
      <c r="G342" s="235"/>
      <c r="H342" s="238">
        <v>509.56099999999998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169</v>
      </c>
      <c r="AU342" s="244" t="s">
        <v>78</v>
      </c>
      <c r="AV342" s="13" t="s">
        <v>78</v>
      </c>
      <c r="AW342" s="13" t="s">
        <v>4</v>
      </c>
      <c r="AX342" s="13" t="s">
        <v>76</v>
      </c>
      <c r="AY342" s="244" t="s">
        <v>156</v>
      </c>
    </row>
    <row r="343" s="2" customFormat="1" ht="24.15" customHeight="1">
      <c r="A343" s="38"/>
      <c r="B343" s="39"/>
      <c r="C343" s="245" t="s">
        <v>520</v>
      </c>
      <c r="D343" s="245" t="s">
        <v>333</v>
      </c>
      <c r="E343" s="246" t="s">
        <v>521</v>
      </c>
      <c r="F343" s="247" t="s">
        <v>522</v>
      </c>
      <c r="G343" s="248" t="s">
        <v>161</v>
      </c>
      <c r="H343" s="249">
        <v>16.759</v>
      </c>
      <c r="I343" s="250"/>
      <c r="J343" s="251">
        <f>ROUND(I343*H343,2)</f>
        <v>0</v>
      </c>
      <c r="K343" s="247" t="s">
        <v>19</v>
      </c>
      <c r="L343" s="252"/>
      <c r="M343" s="253" t="s">
        <v>19</v>
      </c>
      <c r="N343" s="254" t="s">
        <v>40</v>
      </c>
      <c r="O343" s="84"/>
      <c r="P343" s="223">
        <f>O343*H343</f>
        <v>0</v>
      </c>
      <c r="Q343" s="223">
        <v>0.222</v>
      </c>
      <c r="R343" s="223">
        <f>Q343*H343</f>
        <v>3.7204980000000001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216</v>
      </c>
      <c r="AT343" s="225" t="s">
        <v>333</v>
      </c>
      <c r="AU343" s="225" t="s">
        <v>78</v>
      </c>
      <c r="AY343" s="17" t="s">
        <v>156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76</v>
      </c>
      <c r="BK343" s="226">
        <f>ROUND(I343*H343,2)</f>
        <v>0</v>
      </c>
      <c r="BL343" s="17" t="s">
        <v>163</v>
      </c>
      <c r="BM343" s="225" t="s">
        <v>523</v>
      </c>
    </row>
    <row r="344" s="2" customFormat="1">
      <c r="A344" s="38"/>
      <c r="B344" s="39"/>
      <c r="C344" s="40"/>
      <c r="D344" s="227" t="s">
        <v>165</v>
      </c>
      <c r="E344" s="40"/>
      <c r="F344" s="228" t="s">
        <v>522</v>
      </c>
      <c r="G344" s="40"/>
      <c r="H344" s="40"/>
      <c r="I344" s="229"/>
      <c r="J344" s="40"/>
      <c r="K344" s="40"/>
      <c r="L344" s="44"/>
      <c r="M344" s="230"/>
      <c r="N344" s="23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165</v>
      </c>
      <c r="AU344" s="17" t="s">
        <v>78</v>
      </c>
    </row>
    <row r="345" s="13" customFormat="1">
      <c r="A345" s="13"/>
      <c r="B345" s="234"/>
      <c r="C345" s="235"/>
      <c r="D345" s="227" t="s">
        <v>169</v>
      </c>
      <c r="E345" s="236" t="s">
        <v>19</v>
      </c>
      <c r="F345" s="237" t="s">
        <v>524</v>
      </c>
      <c r="G345" s="235"/>
      <c r="H345" s="238">
        <v>18.43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169</v>
      </c>
      <c r="AU345" s="244" t="s">
        <v>78</v>
      </c>
      <c r="AV345" s="13" t="s">
        <v>78</v>
      </c>
      <c r="AW345" s="13" t="s">
        <v>32</v>
      </c>
      <c r="AX345" s="13" t="s">
        <v>69</v>
      </c>
      <c r="AY345" s="244" t="s">
        <v>156</v>
      </c>
    </row>
    <row r="346" s="13" customFormat="1">
      <c r="A346" s="13"/>
      <c r="B346" s="234"/>
      <c r="C346" s="235"/>
      <c r="D346" s="227" t="s">
        <v>169</v>
      </c>
      <c r="E346" s="236" t="s">
        <v>19</v>
      </c>
      <c r="F346" s="237" t="s">
        <v>525</v>
      </c>
      <c r="G346" s="235"/>
      <c r="H346" s="238">
        <v>-2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169</v>
      </c>
      <c r="AU346" s="244" t="s">
        <v>78</v>
      </c>
      <c r="AV346" s="13" t="s">
        <v>78</v>
      </c>
      <c r="AW346" s="13" t="s">
        <v>32</v>
      </c>
      <c r="AX346" s="13" t="s">
        <v>69</v>
      </c>
      <c r="AY346" s="244" t="s">
        <v>156</v>
      </c>
    </row>
    <row r="347" s="13" customFormat="1">
      <c r="A347" s="13"/>
      <c r="B347" s="234"/>
      <c r="C347" s="235"/>
      <c r="D347" s="227" t="s">
        <v>169</v>
      </c>
      <c r="E347" s="235"/>
      <c r="F347" s="237" t="s">
        <v>526</v>
      </c>
      <c r="G347" s="235"/>
      <c r="H347" s="238">
        <v>16.759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169</v>
      </c>
      <c r="AU347" s="244" t="s">
        <v>78</v>
      </c>
      <c r="AV347" s="13" t="s">
        <v>78</v>
      </c>
      <c r="AW347" s="13" t="s">
        <v>4</v>
      </c>
      <c r="AX347" s="13" t="s">
        <v>76</v>
      </c>
      <c r="AY347" s="244" t="s">
        <v>156</v>
      </c>
    </row>
    <row r="348" s="2" customFormat="1" ht="16.5" customHeight="1">
      <c r="A348" s="38"/>
      <c r="B348" s="39"/>
      <c r="C348" s="245" t="s">
        <v>527</v>
      </c>
      <c r="D348" s="245" t="s">
        <v>333</v>
      </c>
      <c r="E348" s="246" t="s">
        <v>528</v>
      </c>
      <c r="F348" s="247" t="s">
        <v>529</v>
      </c>
      <c r="G348" s="248" t="s">
        <v>161</v>
      </c>
      <c r="H348" s="249">
        <v>1511.5129999999999</v>
      </c>
      <c r="I348" s="250"/>
      <c r="J348" s="251">
        <f>ROUND(I348*H348,2)</f>
        <v>0</v>
      </c>
      <c r="K348" s="247" t="s">
        <v>19</v>
      </c>
      <c r="L348" s="252"/>
      <c r="M348" s="253" t="s">
        <v>19</v>
      </c>
      <c r="N348" s="254" t="s">
        <v>40</v>
      </c>
      <c r="O348" s="84"/>
      <c r="P348" s="223">
        <f>O348*H348</f>
        <v>0</v>
      </c>
      <c r="Q348" s="223">
        <v>0.222</v>
      </c>
      <c r="R348" s="223">
        <f>Q348*H348</f>
        <v>335.55588599999999</v>
      </c>
      <c r="S348" s="223">
        <v>0</v>
      </c>
      <c r="T348" s="22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5" t="s">
        <v>216</v>
      </c>
      <c r="AT348" s="225" t="s">
        <v>333</v>
      </c>
      <c r="AU348" s="225" t="s">
        <v>78</v>
      </c>
      <c r="AY348" s="17" t="s">
        <v>156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76</v>
      </c>
      <c r="BK348" s="226">
        <f>ROUND(I348*H348,2)</f>
        <v>0</v>
      </c>
      <c r="BL348" s="17" t="s">
        <v>163</v>
      </c>
      <c r="BM348" s="225" t="s">
        <v>530</v>
      </c>
    </row>
    <row r="349" s="2" customFormat="1">
      <c r="A349" s="38"/>
      <c r="B349" s="39"/>
      <c r="C349" s="40"/>
      <c r="D349" s="227" t="s">
        <v>165</v>
      </c>
      <c r="E349" s="40"/>
      <c r="F349" s="228" t="s">
        <v>529</v>
      </c>
      <c r="G349" s="40"/>
      <c r="H349" s="40"/>
      <c r="I349" s="229"/>
      <c r="J349" s="40"/>
      <c r="K349" s="40"/>
      <c r="L349" s="44"/>
      <c r="M349" s="230"/>
      <c r="N349" s="23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165</v>
      </c>
      <c r="AU349" s="17" t="s">
        <v>78</v>
      </c>
    </row>
    <row r="350" s="13" customFormat="1">
      <c r="A350" s="13"/>
      <c r="B350" s="234"/>
      <c r="C350" s="235"/>
      <c r="D350" s="227" t="s">
        <v>169</v>
      </c>
      <c r="E350" s="236" t="s">
        <v>19</v>
      </c>
      <c r="F350" s="237" t="s">
        <v>531</v>
      </c>
      <c r="G350" s="235"/>
      <c r="H350" s="238">
        <v>1569.5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169</v>
      </c>
      <c r="AU350" s="244" t="s">
        <v>78</v>
      </c>
      <c r="AV350" s="13" t="s">
        <v>78</v>
      </c>
      <c r="AW350" s="13" t="s">
        <v>32</v>
      </c>
      <c r="AX350" s="13" t="s">
        <v>69</v>
      </c>
      <c r="AY350" s="244" t="s">
        <v>156</v>
      </c>
    </row>
    <row r="351" s="13" customFormat="1">
      <c r="A351" s="13"/>
      <c r="B351" s="234"/>
      <c r="C351" s="235"/>
      <c r="D351" s="227" t="s">
        <v>169</v>
      </c>
      <c r="E351" s="236" t="s">
        <v>19</v>
      </c>
      <c r="F351" s="237" t="s">
        <v>329</v>
      </c>
      <c r="G351" s="235"/>
      <c r="H351" s="238">
        <v>-87.625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169</v>
      </c>
      <c r="AU351" s="244" t="s">
        <v>78</v>
      </c>
      <c r="AV351" s="13" t="s">
        <v>78</v>
      </c>
      <c r="AW351" s="13" t="s">
        <v>32</v>
      </c>
      <c r="AX351" s="13" t="s">
        <v>69</v>
      </c>
      <c r="AY351" s="244" t="s">
        <v>156</v>
      </c>
    </row>
    <row r="352" s="13" customFormat="1">
      <c r="A352" s="13"/>
      <c r="B352" s="234"/>
      <c r="C352" s="235"/>
      <c r="D352" s="227" t="s">
        <v>169</v>
      </c>
      <c r="E352" s="235"/>
      <c r="F352" s="237" t="s">
        <v>532</v>
      </c>
      <c r="G352" s="235"/>
      <c r="H352" s="238">
        <v>1511.5129999999999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169</v>
      </c>
      <c r="AU352" s="244" t="s">
        <v>78</v>
      </c>
      <c r="AV352" s="13" t="s">
        <v>78</v>
      </c>
      <c r="AW352" s="13" t="s">
        <v>4</v>
      </c>
      <c r="AX352" s="13" t="s">
        <v>76</v>
      </c>
      <c r="AY352" s="244" t="s">
        <v>156</v>
      </c>
    </row>
    <row r="353" s="2" customFormat="1" ht="24.15" customHeight="1">
      <c r="A353" s="38"/>
      <c r="B353" s="39"/>
      <c r="C353" s="214" t="s">
        <v>533</v>
      </c>
      <c r="D353" s="214" t="s">
        <v>158</v>
      </c>
      <c r="E353" s="215" t="s">
        <v>534</v>
      </c>
      <c r="F353" s="216" t="s">
        <v>535</v>
      </c>
      <c r="G353" s="217" t="s">
        <v>161</v>
      </c>
      <c r="H353" s="218">
        <v>539.67999999999995</v>
      </c>
      <c r="I353" s="219"/>
      <c r="J353" s="220">
        <f>ROUND(I353*H353,2)</f>
        <v>0</v>
      </c>
      <c r="K353" s="216" t="s">
        <v>162</v>
      </c>
      <c r="L353" s="44"/>
      <c r="M353" s="221" t="s">
        <v>19</v>
      </c>
      <c r="N353" s="222" t="s">
        <v>40</v>
      </c>
      <c r="O353" s="84"/>
      <c r="P353" s="223">
        <f>O353*H353</f>
        <v>0</v>
      </c>
      <c r="Q353" s="223">
        <v>0.16700000000000001</v>
      </c>
      <c r="R353" s="223">
        <f>Q353*H353</f>
        <v>90.126559999999998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163</v>
      </c>
      <c r="AT353" s="225" t="s">
        <v>158</v>
      </c>
      <c r="AU353" s="225" t="s">
        <v>78</v>
      </c>
      <c r="AY353" s="17" t="s">
        <v>156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76</v>
      </c>
      <c r="BK353" s="226">
        <f>ROUND(I353*H353,2)</f>
        <v>0</v>
      </c>
      <c r="BL353" s="17" t="s">
        <v>163</v>
      </c>
      <c r="BM353" s="225" t="s">
        <v>536</v>
      </c>
    </row>
    <row r="354" s="2" customFormat="1">
      <c r="A354" s="38"/>
      <c r="B354" s="39"/>
      <c r="C354" s="40"/>
      <c r="D354" s="227" t="s">
        <v>165</v>
      </c>
      <c r="E354" s="40"/>
      <c r="F354" s="228" t="s">
        <v>537</v>
      </c>
      <c r="G354" s="40"/>
      <c r="H354" s="40"/>
      <c r="I354" s="229"/>
      <c r="J354" s="40"/>
      <c r="K354" s="40"/>
      <c r="L354" s="44"/>
      <c r="M354" s="230"/>
      <c r="N354" s="23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165</v>
      </c>
      <c r="AU354" s="17" t="s">
        <v>78</v>
      </c>
    </row>
    <row r="355" s="2" customFormat="1">
      <c r="A355" s="38"/>
      <c r="B355" s="39"/>
      <c r="C355" s="40"/>
      <c r="D355" s="232" t="s">
        <v>167</v>
      </c>
      <c r="E355" s="40"/>
      <c r="F355" s="233" t="s">
        <v>538</v>
      </c>
      <c r="G355" s="40"/>
      <c r="H355" s="40"/>
      <c r="I355" s="229"/>
      <c r="J355" s="40"/>
      <c r="K355" s="40"/>
      <c r="L355" s="44"/>
      <c r="M355" s="230"/>
      <c r="N355" s="23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167</v>
      </c>
      <c r="AU355" s="17" t="s">
        <v>78</v>
      </c>
    </row>
    <row r="356" s="13" customFormat="1">
      <c r="A356" s="13"/>
      <c r="B356" s="234"/>
      <c r="C356" s="235"/>
      <c r="D356" s="227" t="s">
        <v>169</v>
      </c>
      <c r="E356" s="236" t="s">
        <v>19</v>
      </c>
      <c r="F356" s="237" t="s">
        <v>539</v>
      </c>
      <c r="G356" s="235"/>
      <c r="H356" s="238">
        <v>429.5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169</v>
      </c>
      <c r="AU356" s="244" t="s">
        <v>78</v>
      </c>
      <c r="AV356" s="13" t="s">
        <v>78</v>
      </c>
      <c r="AW356" s="13" t="s">
        <v>32</v>
      </c>
      <c r="AX356" s="13" t="s">
        <v>69</v>
      </c>
      <c r="AY356" s="244" t="s">
        <v>156</v>
      </c>
    </row>
    <row r="357" s="13" customFormat="1">
      <c r="A357" s="13"/>
      <c r="B357" s="234"/>
      <c r="C357" s="235"/>
      <c r="D357" s="227" t="s">
        <v>169</v>
      </c>
      <c r="E357" s="236" t="s">
        <v>19</v>
      </c>
      <c r="F357" s="237" t="s">
        <v>480</v>
      </c>
      <c r="G357" s="235"/>
      <c r="H357" s="238">
        <v>-10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169</v>
      </c>
      <c r="AU357" s="244" t="s">
        <v>78</v>
      </c>
      <c r="AV357" s="13" t="s">
        <v>78</v>
      </c>
      <c r="AW357" s="13" t="s">
        <v>32</v>
      </c>
      <c r="AX357" s="13" t="s">
        <v>69</v>
      </c>
      <c r="AY357" s="244" t="s">
        <v>156</v>
      </c>
    </row>
    <row r="358" s="13" customFormat="1">
      <c r="A358" s="13"/>
      <c r="B358" s="234"/>
      <c r="C358" s="235"/>
      <c r="D358" s="227" t="s">
        <v>169</v>
      </c>
      <c r="E358" s="236" t="s">
        <v>19</v>
      </c>
      <c r="F358" s="237" t="s">
        <v>540</v>
      </c>
      <c r="G358" s="235"/>
      <c r="H358" s="238">
        <v>-51.439999999999998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169</v>
      </c>
      <c r="AU358" s="244" t="s">
        <v>78</v>
      </c>
      <c r="AV358" s="13" t="s">
        <v>78</v>
      </c>
      <c r="AW358" s="13" t="s">
        <v>32</v>
      </c>
      <c r="AX358" s="13" t="s">
        <v>69</v>
      </c>
      <c r="AY358" s="244" t="s">
        <v>156</v>
      </c>
    </row>
    <row r="359" s="13" customFormat="1">
      <c r="A359" s="13"/>
      <c r="B359" s="234"/>
      <c r="C359" s="235"/>
      <c r="D359" s="227" t="s">
        <v>169</v>
      </c>
      <c r="E359" s="236" t="s">
        <v>19</v>
      </c>
      <c r="F359" s="237" t="s">
        <v>541</v>
      </c>
      <c r="G359" s="235"/>
      <c r="H359" s="238">
        <v>150.02000000000001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169</v>
      </c>
      <c r="AU359" s="244" t="s">
        <v>78</v>
      </c>
      <c r="AV359" s="13" t="s">
        <v>78</v>
      </c>
      <c r="AW359" s="13" t="s">
        <v>32</v>
      </c>
      <c r="AX359" s="13" t="s">
        <v>69</v>
      </c>
      <c r="AY359" s="244" t="s">
        <v>156</v>
      </c>
    </row>
    <row r="360" s="13" customFormat="1">
      <c r="A360" s="13"/>
      <c r="B360" s="234"/>
      <c r="C360" s="235"/>
      <c r="D360" s="227" t="s">
        <v>169</v>
      </c>
      <c r="E360" s="236" t="s">
        <v>19</v>
      </c>
      <c r="F360" s="237" t="s">
        <v>542</v>
      </c>
      <c r="G360" s="235"/>
      <c r="H360" s="238">
        <v>21.600000000000001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169</v>
      </c>
      <c r="AU360" s="244" t="s">
        <v>78</v>
      </c>
      <c r="AV360" s="13" t="s">
        <v>78</v>
      </c>
      <c r="AW360" s="13" t="s">
        <v>32</v>
      </c>
      <c r="AX360" s="13" t="s">
        <v>69</v>
      </c>
      <c r="AY360" s="244" t="s">
        <v>156</v>
      </c>
    </row>
    <row r="361" s="2" customFormat="1" ht="16.5" customHeight="1">
      <c r="A361" s="38"/>
      <c r="B361" s="39"/>
      <c r="C361" s="245" t="s">
        <v>543</v>
      </c>
      <c r="D361" s="245" t="s">
        <v>333</v>
      </c>
      <c r="E361" s="246" t="s">
        <v>544</v>
      </c>
      <c r="F361" s="247" t="s">
        <v>545</v>
      </c>
      <c r="G361" s="248" t="s">
        <v>161</v>
      </c>
      <c r="H361" s="249">
        <v>550.47400000000005</v>
      </c>
      <c r="I361" s="250"/>
      <c r="J361" s="251">
        <f>ROUND(I361*H361,2)</f>
        <v>0</v>
      </c>
      <c r="K361" s="247" t="s">
        <v>162</v>
      </c>
      <c r="L361" s="252"/>
      <c r="M361" s="253" t="s">
        <v>19</v>
      </c>
      <c r="N361" s="254" t="s">
        <v>40</v>
      </c>
      <c r="O361" s="84"/>
      <c r="P361" s="223">
        <f>O361*H361</f>
        <v>0</v>
      </c>
      <c r="Q361" s="223">
        <v>0.11799999999999999</v>
      </c>
      <c r="R361" s="223">
        <f>Q361*H361</f>
        <v>64.955932000000004</v>
      </c>
      <c r="S361" s="223">
        <v>0</v>
      </c>
      <c r="T361" s="22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5" t="s">
        <v>216</v>
      </c>
      <c r="AT361" s="225" t="s">
        <v>333</v>
      </c>
      <c r="AU361" s="225" t="s">
        <v>78</v>
      </c>
      <c r="AY361" s="17" t="s">
        <v>156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7" t="s">
        <v>76</v>
      </c>
      <c r="BK361" s="226">
        <f>ROUND(I361*H361,2)</f>
        <v>0</v>
      </c>
      <c r="BL361" s="17" t="s">
        <v>163</v>
      </c>
      <c r="BM361" s="225" t="s">
        <v>546</v>
      </c>
    </row>
    <row r="362" s="2" customFormat="1">
      <c r="A362" s="38"/>
      <c r="B362" s="39"/>
      <c r="C362" s="40"/>
      <c r="D362" s="227" t="s">
        <v>165</v>
      </c>
      <c r="E362" s="40"/>
      <c r="F362" s="228" t="s">
        <v>545</v>
      </c>
      <c r="G362" s="40"/>
      <c r="H362" s="40"/>
      <c r="I362" s="229"/>
      <c r="J362" s="40"/>
      <c r="K362" s="40"/>
      <c r="L362" s="44"/>
      <c r="M362" s="230"/>
      <c r="N362" s="23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165</v>
      </c>
      <c r="AU362" s="17" t="s">
        <v>78</v>
      </c>
    </row>
    <row r="363" s="13" customFormat="1">
      <c r="A363" s="13"/>
      <c r="B363" s="234"/>
      <c r="C363" s="235"/>
      <c r="D363" s="227" t="s">
        <v>169</v>
      </c>
      <c r="E363" s="235"/>
      <c r="F363" s="237" t="s">
        <v>547</v>
      </c>
      <c r="G363" s="235"/>
      <c r="H363" s="238">
        <v>550.47400000000005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169</v>
      </c>
      <c r="AU363" s="244" t="s">
        <v>78</v>
      </c>
      <c r="AV363" s="13" t="s">
        <v>78</v>
      </c>
      <c r="AW363" s="13" t="s">
        <v>4</v>
      </c>
      <c r="AX363" s="13" t="s">
        <v>76</v>
      </c>
      <c r="AY363" s="244" t="s">
        <v>156</v>
      </c>
    </row>
    <row r="364" s="2" customFormat="1" ht="21.75" customHeight="1">
      <c r="A364" s="38"/>
      <c r="B364" s="39"/>
      <c r="C364" s="214" t="s">
        <v>548</v>
      </c>
      <c r="D364" s="214" t="s">
        <v>158</v>
      </c>
      <c r="E364" s="215" t="s">
        <v>549</v>
      </c>
      <c r="F364" s="216" t="s">
        <v>550</v>
      </c>
      <c r="G364" s="217" t="s">
        <v>161</v>
      </c>
      <c r="H364" s="218">
        <v>8.7530000000000001</v>
      </c>
      <c r="I364" s="219"/>
      <c r="J364" s="220">
        <f>ROUND(I364*H364,2)</f>
        <v>0</v>
      </c>
      <c r="K364" s="216" t="s">
        <v>19</v>
      </c>
      <c r="L364" s="44"/>
      <c r="M364" s="221" t="s">
        <v>19</v>
      </c>
      <c r="N364" s="222" t="s">
        <v>40</v>
      </c>
      <c r="O364" s="84"/>
      <c r="P364" s="223">
        <f>O364*H364</f>
        <v>0</v>
      </c>
      <c r="Q364" s="223">
        <v>0.0040000000000000001</v>
      </c>
      <c r="R364" s="223">
        <f>Q364*H364</f>
        <v>0.035012000000000001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163</v>
      </c>
      <c r="AT364" s="225" t="s">
        <v>158</v>
      </c>
      <c r="AU364" s="225" t="s">
        <v>78</v>
      </c>
      <c r="AY364" s="17" t="s">
        <v>156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76</v>
      </c>
      <c r="BK364" s="226">
        <f>ROUND(I364*H364,2)</f>
        <v>0</v>
      </c>
      <c r="BL364" s="17" t="s">
        <v>163</v>
      </c>
      <c r="BM364" s="225" t="s">
        <v>551</v>
      </c>
    </row>
    <row r="365" s="2" customFormat="1">
      <c r="A365" s="38"/>
      <c r="B365" s="39"/>
      <c r="C365" s="40"/>
      <c r="D365" s="227" t="s">
        <v>165</v>
      </c>
      <c r="E365" s="40"/>
      <c r="F365" s="228" t="s">
        <v>550</v>
      </c>
      <c r="G365" s="40"/>
      <c r="H365" s="40"/>
      <c r="I365" s="229"/>
      <c r="J365" s="40"/>
      <c r="K365" s="40"/>
      <c r="L365" s="44"/>
      <c r="M365" s="230"/>
      <c r="N365" s="23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165</v>
      </c>
      <c r="AU365" s="17" t="s">
        <v>78</v>
      </c>
    </row>
    <row r="366" s="2" customFormat="1">
      <c r="A366" s="38"/>
      <c r="B366" s="39"/>
      <c r="C366" s="40"/>
      <c r="D366" s="227" t="s">
        <v>505</v>
      </c>
      <c r="E366" s="40"/>
      <c r="F366" s="255" t="s">
        <v>552</v>
      </c>
      <c r="G366" s="40"/>
      <c r="H366" s="40"/>
      <c r="I366" s="229"/>
      <c r="J366" s="40"/>
      <c r="K366" s="40"/>
      <c r="L366" s="44"/>
      <c r="M366" s="230"/>
      <c r="N366" s="23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505</v>
      </c>
      <c r="AU366" s="17" t="s">
        <v>78</v>
      </c>
    </row>
    <row r="367" s="13" customFormat="1">
      <c r="A367" s="13"/>
      <c r="B367" s="234"/>
      <c r="C367" s="235"/>
      <c r="D367" s="227" t="s">
        <v>169</v>
      </c>
      <c r="E367" s="236" t="s">
        <v>19</v>
      </c>
      <c r="F367" s="237" t="s">
        <v>553</v>
      </c>
      <c r="G367" s="235"/>
      <c r="H367" s="238">
        <v>8.7531999999999996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169</v>
      </c>
      <c r="AU367" s="244" t="s">
        <v>78</v>
      </c>
      <c r="AV367" s="13" t="s">
        <v>78</v>
      </c>
      <c r="AW367" s="13" t="s">
        <v>32</v>
      </c>
      <c r="AX367" s="13" t="s">
        <v>69</v>
      </c>
      <c r="AY367" s="244" t="s">
        <v>156</v>
      </c>
    </row>
    <row r="368" s="2" customFormat="1" ht="16.5" customHeight="1">
      <c r="A368" s="38"/>
      <c r="B368" s="39"/>
      <c r="C368" s="245" t="s">
        <v>554</v>
      </c>
      <c r="D368" s="245" t="s">
        <v>333</v>
      </c>
      <c r="E368" s="246" t="s">
        <v>555</v>
      </c>
      <c r="F368" s="247" t="s">
        <v>556</v>
      </c>
      <c r="G368" s="248" t="s">
        <v>161</v>
      </c>
      <c r="H368" s="249">
        <v>8.9280000000000008</v>
      </c>
      <c r="I368" s="250"/>
      <c r="J368" s="251">
        <f>ROUND(I368*H368,2)</f>
        <v>0</v>
      </c>
      <c r="K368" s="247" t="s">
        <v>162</v>
      </c>
      <c r="L368" s="252"/>
      <c r="M368" s="253" t="s">
        <v>19</v>
      </c>
      <c r="N368" s="254" t="s">
        <v>40</v>
      </c>
      <c r="O368" s="84"/>
      <c r="P368" s="223">
        <f>O368*H368</f>
        <v>0</v>
      </c>
      <c r="Q368" s="223">
        <v>0.11799999999999999</v>
      </c>
      <c r="R368" s="223">
        <f>Q368*H368</f>
        <v>1.053504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216</v>
      </c>
      <c r="AT368" s="225" t="s">
        <v>333</v>
      </c>
      <c r="AU368" s="225" t="s">
        <v>78</v>
      </c>
      <c r="AY368" s="17" t="s">
        <v>156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76</v>
      </c>
      <c r="BK368" s="226">
        <f>ROUND(I368*H368,2)</f>
        <v>0</v>
      </c>
      <c r="BL368" s="17" t="s">
        <v>163</v>
      </c>
      <c r="BM368" s="225" t="s">
        <v>557</v>
      </c>
    </row>
    <row r="369" s="2" customFormat="1">
      <c r="A369" s="38"/>
      <c r="B369" s="39"/>
      <c r="C369" s="40"/>
      <c r="D369" s="227" t="s">
        <v>165</v>
      </c>
      <c r="E369" s="40"/>
      <c r="F369" s="228" t="s">
        <v>556</v>
      </c>
      <c r="G369" s="40"/>
      <c r="H369" s="40"/>
      <c r="I369" s="229"/>
      <c r="J369" s="40"/>
      <c r="K369" s="40"/>
      <c r="L369" s="44"/>
      <c r="M369" s="230"/>
      <c r="N369" s="23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165</v>
      </c>
      <c r="AU369" s="17" t="s">
        <v>78</v>
      </c>
    </row>
    <row r="370" s="13" customFormat="1">
      <c r="A370" s="13"/>
      <c r="B370" s="234"/>
      <c r="C370" s="235"/>
      <c r="D370" s="227" t="s">
        <v>169</v>
      </c>
      <c r="E370" s="235"/>
      <c r="F370" s="237" t="s">
        <v>558</v>
      </c>
      <c r="G370" s="235"/>
      <c r="H370" s="238">
        <v>8.9280000000000008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169</v>
      </c>
      <c r="AU370" s="244" t="s">
        <v>78</v>
      </c>
      <c r="AV370" s="13" t="s">
        <v>78</v>
      </c>
      <c r="AW370" s="13" t="s">
        <v>4</v>
      </c>
      <c r="AX370" s="13" t="s">
        <v>76</v>
      </c>
      <c r="AY370" s="244" t="s">
        <v>156</v>
      </c>
    </row>
    <row r="371" s="2" customFormat="1" ht="33" customHeight="1">
      <c r="A371" s="38"/>
      <c r="B371" s="39"/>
      <c r="C371" s="214" t="s">
        <v>559</v>
      </c>
      <c r="D371" s="214" t="s">
        <v>158</v>
      </c>
      <c r="E371" s="215" t="s">
        <v>560</v>
      </c>
      <c r="F371" s="216" t="s">
        <v>561</v>
      </c>
      <c r="G371" s="217" t="s">
        <v>161</v>
      </c>
      <c r="H371" s="218">
        <v>8.9280000000000008</v>
      </c>
      <c r="I371" s="219"/>
      <c r="J371" s="220">
        <f>ROUND(I371*H371,2)</f>
        <v>0</v>
      </c>
      <c r="K371" s="216" t="s">
        <v>19</v>
      </c>
      <c r="L371" s="44"/>
      <c r="M371" s="221" t="s">
        <v>19</v>
      </c>
      <c r="N371" s="222" t="s">
        <v>40</v>
      </c>
      <c r="O371" s="84"/>
      <c r="P371" s="223">
        <f>O371*H371</f>
        <v>0</v>
      </c>
      <c r="Q371" s="223">
        <v>0.00014640000000000001</v>
      </c>
      <c r="R371" s="223">
        <f>Q371*H371</f>
        <v>0.0013070592000000002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163</v>
      </c>
      <c r="AT371" s="225" t="s">
        <v>158</v>
      </c>
      <c r="AU371" s="225" t="s">
        <v>78</v>
      </c>
      <c r="AY371" s="17" t="s">
        <v>156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76</v>
      </c>
      <c r="BK371" s="226">
        <f>ROUND(I371*H371,2)</f>
        <v>0</v>
      </c>
      <c r="BL371" s="17" t="s">
        <v>163</v>
      </c>
      <c r="BM371" s="225" t="s">
        <v>562</v>
      </c>
    </row>
    <row r="372" s="2" customFormat="1">
      <c r="A372" s="38"/>
      <c r="B372" s="39"/>
      <c r="C372" s="40"/>
      <c r="D372" s="227" t="s">
        <v>165</v>
      </c>
      <c r="E372" s="40"/>
      <c r="F372" s="228" t="s">
        <v>561</v>
      </c>
      <c r="G372" s="40"/>
      <c r="H372" s="40"/>
      <c r="I372" s="229"/>
      <c r="J372" s="40"/>
      <c r="K372" s="40"/>
      <c r="L372" s="44"/>
      <c r="M372" s="230"/>
      <c r="N372" s="23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165</v>
      </c>
      <c r="AU372" s="17" t="s">
        <v>78</v>
      </c>
    </row>
    <row r="373" s="2" customFormat="1" ht="33" customHeight="1">
      <c r="A373" s="38"/>
      <c r="B373" s="39"/>
      <c r="C373" s="214" t="s">
        <v>563</v>
      </c>
      <c r="D373" s="214" t="s">
        <v>158</v>
      </c>
      <c r="E373" s="215" t="s">
        <v>564</v>
      </c>
      <c r="F373" s="216" t="s">
        <v>565</v>
      </c>
      <c r="G373" s="217" t="s">
        <v>161</v>
      </c>
      <c r="H373" s="218">
        <v>31.800000000000001</v>
      </c>
      <c r="I373" s="219"/>
      <c r="J373" s="220">
        <f>ROUND(I373*H373,2)</f>
        <v>0</v>
      </c>
      <c r="K373" s="216" t="s">
        <v>162</v>
      </c>
      <c r="L373" s="44"/>
      <c r="M373" s="221" t="s">
        <v>19</v>
      </c>
      <c r="N373" s="222" t="s">
        <v>40</v>
      </c>
      <c r="O373" s="84"/>
      <c r="P373" s="223">
        <f>O373*H373</f>
        <v>0</v>
      </c>
      <c r="Q373" s="223">
        <v>0.10100000000000001</v>
      </c>
      <c r="R373" s="223">
        <f>Q373*H373</f>
        <v>3.2118000000000002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163</v>
      </c>
      <c r="AT373" s="225" t="s">
        <v>158</v>
      </c>
      <c r="AU373" s="225" t="s">
        <v>78</v>
      </c>
      <c r="AY373" s="17" t="s">
        <v>156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76</v>
      </c>
      <c r="BK373" s="226">
        <f>ROUND(I373*H373,2)</f>
        <v>0</v>
      </c>
      <c r="BL373" s="17" t="s">
        <v>163</v>
      </c>
      <c r="BM373" s="225" t="s">
        <v>566</v>
      </c>
    </row>
    <row r="374" s="2" customFormat="1">
      <c r="A374" s="38"/>
      <c r="B374" s="39"/>
      <c r="C374" s="40"/>
      <c r="D374" s="227" t="s">
        <v>165</v>
      </c>
      <c r="E374" s="40"/>
      <c r="F374" s="228" t="s">
        <v>567</v>
      </c>
      <c r="G374" s="40"/>
      <c r="H374" s="40"/>
      <c r="I374" s="229"/>
      <c r="J374" s="40"/>
      <c r="K374" s="40"/>
      <c r="L374" s="44"/>
      <c r="M374" s="230"/>
      <c r="N374" s="23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165</v>
      </c>
      <c r="AU374" s="17" t="s">
        <v>78</v>
      </c>
    </row>
    <row r="375" s="2" customFormat="1">
      <c r="A375" s="38"/>
      <c r="B375" s="39"/>
      <c r="C375" s="40"/>
      <c r="D375" s="232" t="s">
        <v>167</v>
      </c>
      <c r="E375" s="40"/>
      <c r="F375" s="233" t="s">
        <v>568</v>
      </c>
      <c r="G375" s="40"/>
      <c r="H375" s="40"/>
      <c r="I375" s="229"/>
      <c r="J375" s="40"/>
      <c r="K375" s="40"/>
      <c r="L375" s="44"/>
      <c r="M375" s="230"/>
      <c r="N375" s="23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167</v>
      </c>
      <c r="AU375" s="17" t="s">
        <v>78</v>
      </c>
    </row>
    <row r="376" s="13" customFormat="1">
      <c r="A376" s="13"/>
      <c r="B376" s="234"/>
      <c r="C376" s="235"/>
      <c r="D376" s="227" t="s">
        <v>169</v>
      </c>
      <c r="E376" s="236" t="s">
        <v>19</v>
      </c>
      <c r="F376" s="237" t="s">
        <v>569</v>
      </c>
      <c r="G376" s="235"/>
      <c r="H376" s="238">
        <v>31.800000000000001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169</v>
      </c>
      <c r="AU376" s="244" t="s">
        <v>78</v>
      </c>
      <c r="AV376" s="13" t="s">
        <v>78</v>
      </c>
      <c r="AW376" s="13" t="s">
        <v>32</v>
      </c>
      <c r="AX376" s="13" t="s">
        <v>69</v>
      </c>
      <c r="AY376" s="244" t="s">
        <v>156</v>
      </c>
    </row>
    <row r="377" s="2" customFormat="1" ht="24.15" customHeight="1">
      <c r="A377" s="38"/>
      <c r="B377" s="39"/>
      <c r="C377" s="245" t="s">
        <v>570</v>
      </c>
      <c r="D377" s="245" t="s">
        <v>333</v>
      </c>
      <c r="E377" s="246" t="s">
        <v>571</v>
      </c>
      <c r="F377" s="247" t="s">
        <v>572</v>
      </c>
      <c r="G377" s="248" t="s">
        <v>161</v>
      </c>
      <c r="H377" s="249">
        <v>34.979999999999997</v>
      </c>
      <c r="I377" s="250"/>
      <c r="J377" s="251">
        <f>ROUND(I377*H377,2)</f>
        <v>0</v>
      </c>
      <c r="K377" s="247" t="s">
        <v>19</v>
      </c>
      <c r="L377" s="252"/>
      <c r="M377" s="253" t="s">
        <v>19</v>
      </c>
      <c r="N377" s="254" t="s">
        <v>40</v>
      </c>
      <c r="O377" s="84"/>
      <c r="P377" s="223">
        <f>O377*H377</f>
        <v>0</v>
      </c>
      <c r="Q377" s="223">
        <v>0.081000000000000003</v>
      </c>
      <c r="R377" s="223">
        <f>Q377*H377</f>
        <v>2.83338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216</v>
      </c>
      <c r="AT377" s="225" t="s">
        <v>333</v>
      </c>
      <c r="AU377" s="225" t="s">
        <v>78</v>
      </c>
      <c r="AY377" s="17" t="s">
        <v>156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76</v>
      </c>
      <c r="BK377" s="226">
        <f>ROUND(I377*H377,2)</f>
        <v>0</v>
      </c>
      <c r="BL377" s="17" t="s">
        <v>163</v>
      </c>
      <c r="BM377" s="225" t="s">
        <v>573</v>
      </c>
    </row>
    <row r="378" s="2" customFormat="1">
      <c r="A378" s="38"/>
      <c r="B378" s="39"/>
      <c r="C378" s="40"/>
      <c r="D378" s="227" t="s">
        <v>165</v>
      </c>
      <c r="E378" s="40"/>
      <c r="F378" s="228" t="s">
        <v>572</v>
      </c>
      <c r="G378" s="40"/>
      <c r="H378" s="40"/>
      <c r="I378" s="229"/>
      <c r="J378" s="40"/>
      <c r="K378" s="40"/>
      <c r="L378" s="44"/>
      <c r="M378" s="230"/>
      <c r="N378" s="23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165</v>
      </c>
      <c r="AU378" s="17" t="s">
        <v>78</v>
      </c>
    </row>
    <row r="379" s="13" customFormat="1">
      <c r="A379" s="13"/>
      <c r="B379" s="234"/>
      <c r="C379" s="235"/>
      <c r="D379" s="227" t="s">
        <v>169</v>
      </c>
      <c r="E379" s="235"/>
      <c r="F379" s="237" t="s">
        <v>574</v>
      </c>
      <c r="G379" s="235"/>
      <c r="H379" s="238">
        <v>34.979999999999997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169</v>
      </c>
      <c r="AU379" s="244" t="s">
        <v>78</v>
      </c>
      <c r="AV379" s="13" t="s">
        <v>78</v>
      </c>
      <c r="AW379" s="13" t="s">
        <v>4</v>
      </c>
      <c r="AX379" s="13" t="s">
        <v>76</v>
      </c>
      <c r="AY379" s="244" t="s">
        <v>156</v>
      </c>
    </row>
    <row r="380" s="2" customFormat="1" ht="24.15" customHeight="1">
      <c r="A380" s="38"/>
      <c r="B380" s="39"/>
      <c r="C380" s="214" t="s">
        <v>575</v>
      </c>
      <c r="D380" s="214" t="s">
        <v>158</v>
      </c>
      <c r="E380" s="215" t="s">
        <v>576</v>
      </c>
      <c r="F380" s="216" t="s">
        <v>577</v>
      </c>
      <c r="G380" s="217" t="s">
        <v>161</v>
      </c>
      <c r="H380" s="218">
        <v>43.490000000000002</v>
      </c>
      <c r="I380" s="219"/>
      <c r="J380" s="220">
        <f>ROUND(I380*H380,2)</f>
        <v>0</v>
      </c>
      <c r="K380" s="216" t="s">
        <v>162</v>
      </c>
      <c r="L380" s="44"/>
      <c r="M380" s="221" t="s">
        <v>19</v>
      </c>
      <c r="N380" s="222" t="s">
        <v>40</v>
      </c>
      <c r="O380" s="84"/>
      <c r="P380" s="223">
        <f>O380*H380</f>
        <v>0</v>
      </c>
      <c r="Q380" s="223">
        <v>0.50077400000000005</v>
      </c>
      <c r="R380" s="223">
        <f>Q380*H380</f>
        <v>21.778661260000003</v>
      </c>
      <c r="S380" s="223">
        <v>0</v>
      </c>
      <c r="T380" s="22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5" t="s">
        <v>163</v>
      </c>
      <c r="AT380" s="225" t="s">
        <v>158</v>
      </c>
      <c r="AU380" s="225" t="s">
        <v>78</v>
      </c>
      <c r="AY380" s="17" t="s">
        <v>156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7" t="s">
        <v>76</v>
      </c>
      <c r="BK380" s="226">
        <f>ROUND(I380*H380,2)</f>
        <v>0</v>
      </c>
      <c r="BL380" s="17" t="s">
        <v>163</v>
      </c>
      <c r="BM380" s="225" t="s">
        <v>578</v>
      </c>
    </row>
    <row r="381" s="2" customFormat="1">
      <c r="A381" s="38"/>
      <c r="B381" s="39"/>
      <c r="C381" s="40"/>
      <c r="D381" s="227" t="s">
        <v>165</v>
      </c>
      <c r="E381" s="40"/>
      <c r="F381" s="228" t="s">
        <v>579</v>
      </c>
      <c r="G381" s="40"/>
      <c r="H381" s="40"/>
      <c r="I381" s="229"/>
      <c r="J381" s="40"/>
      <c r="K381" s="40"/>
      <c r="L381" s="44"/>
      <c r="M381" s="230"/>
      <c r="N381" s="23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165</v>
      </c>
      <c r="AU381" s="17" t="s">
        <v>78</v>
      </c>
    </row>
    <row r="382" s="2" customFormat="1">
      <c r="A382" s="38"/>
      <c r="B382" s="39"/>
      <c r="C382" s="40"/>
      <c r="D382" s="232" t="s">
        <v>167</v>
      </c>
      <c r="E382" s="40"/>
      <c r="F382" s="233" t="s">
        <v>580</v>
      </c>
      <c r="G382" s="40"/>
      <c r="H382" s="40"/>
      <c r="I382" s="229"/>
      <c r="J382" s="40"/>
      <c r="K382" s="40"/>
      <c r="L382" s="44"/>
      <c r="M382" s="230"/>
      <c r="N382" s="23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167</v>
      </c>
      <c r="AU382" s="17" t="s">
        <v>78</v>
      </c>
    </row>
    <row r="383" s="13" customFormat="1">
      <c r="A383" s="13"/>
      <c r="B383" s="234"/>
      <c r="C383" s="235"/>
      <c r="D383" s="227" t="s">
        <v>169</v>
      </c>
      <c r="E383" s="236" t="s">
        <v>19</v>
      </c>
      <c r="F383" s="237" t="s">
        <v>581</v>
      </c>
      <c r="G383" s="235"/>
      <c r="H383" s="238">
        <v>47.340000000000003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169</v>
      </c>
      <c r="AU383" s="244" t="s">
        <v>78</v>
      </c>
      <c r="AV383" s="13" t="s">
        <v>78</v>
      </c>
      <c r="AW383" s="13" t="s">
        <v>32</v>
      </c>
      <c r="AX383" s="13" t="s">
        <v>69</v>
      </c>
      <c r="AY383" s="244" t="s">
        <v>156</v>
      </c>
    </row>
    <row r="384" s="13" customFormat="1">
      <c r="A384" s="13"/>
      <c r="B384" s="234"/>
      <c r="C384" s="235"/>
      <c r="D384" s="227" t="s">
        <v>169</v>
      </c>
      <c r="E384" s="236" t="s">
        <v>19</v>
      </c>
      <c r="F384" s="237" t="s">
        <v>582</v>
      </c>
      <c r="G384" s="235"/>
      <c r="H384" s="238">
        <v>-3.8500000000000001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169</v>
      </c>
      <c r="AU384" s="244" t="s">
        <v>78</v>
      </c>
      <c r="AV384" s="13" t="s">
        <v>78</v>
      </c>
      <c r="AW384" s="13" t="s">
        <v>32</v>
      </c>
      <c r="AX384" s="13" t="s">
        <v>69</v>
      </c>
      <c r="AY384" s="244" t="s">
        <v>156</v>
      </c>
    </row>
    <row r="385" s="2" customFormat="1" ht="16.5" customHeight="1">
      <c r="A385" s="38"/>
      <c r="B385" s="39"/>
      <c r="C385" s="245" t="s">
        <v>583</v>
      </c>
      <c r="D385" s="245" t="s">
        <v>333</v>
      </c>
      <c r="E385" s="246" t="s">
        <v>528</v>
      </c>
      <c r="F385" s="247" t="s">
        <v>529</v>
      </c>
      <c r="G385" s="248" t="s">
        <v>161</v>
      </c>
      <c r="H385" s="249">
        <v>44.359999999999999</v>
      </c>
      <c r="I385" s="250"/>
      <c r="J385" s="251">
        <f>ROUND(I385*H385,2)</f>
        <v>0</v>
      </c>
      <c r="K385" s="247" t="s">
        <v>19</v>
      </c>
      <c r="L385" s="252"/>
      <c r="M385" s="253" t="s">
        <v>19</v>
      </c>
      <c r="N385" s="254" t="s">
        <v>40</v>
      </c>
      <c r="O385" s="84"/>
      <c r="P385" s="223">
        <f>O385*H385</f>
        <v>0</v>
      </c>
      <c r="Q385" s="223">
        <v>0.222</v>
      </c>
      <c r="R385" s="223">
        <f>Q385*H385</f>
        <v>9.8479200000000002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216</v>
      </c>
      <c r="AT385" s="225" t="s">
        <v>333</v>
      </c>
      <c r="AU385" s="225" t="s">
        <v>78</v>
      </c>
      <c r="AY385" s="17" t="s">
        <v>156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76</v>
      </c>
      <c r="BK385" s="226">
        <f>ROUND(I385*H385,2)</f>
        <v>0</v>
      </c>
      <c r="BL385" s="17" t="s">
        <v>163</v>
      </c>
      <c r="BM385" s="225" t="s">
        <v>584</v>
      </c>
    </row>
    <row r="386" s="2" customFormat="1">
      <c r="A386" s="38"/>
      <c r="B386" s="39"/>
      <c r="C386" s="40"/>
      <c r="D386" s="227" t="s">
        <v>165</v>
      </c>
      <c r="E386" s="40"/>
      <c r="F386" s="228" t="s">
        <v>529</v>
      </c>
      <c r="G386" s="40"/>
      <c r="H386" s="40"/>
      <c r="I386" s="229"/>
      <c r="J386" s="40"/>
      <c r="K386" s="40"/>
      <c r="L386" s="44"/>
      <c r="M386" s="230"/>
      <c r="N386" s="23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165</v>
      </c>
      <c r="AU386" s="17" t="s">
        <v>78</v>
      </c>
    </row>
    <row r="387" s="13" customFormat="1">
      <c r="A387" s="13"/>
      <c r="B387" s="234"/>
      <c r="C387" s="235"/>
      <c r="D387" s="227" t="s">
        <v>169</v>
      </c>
      <c r="E387" s="235"/>
      <c r="F387" s="237" t="s">
        <v>585</v>
      </c>
      <c r="G387" s="235"/>
      <c r="H387" s="238">
        <v>44.359999999999999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169</v>
      </c>
      <c r="AU387" s="244" t="s">
        <v>78</v>
      </c>
      <c r="AV387" s="13" t="s">
        <v>78</v>
      </c>
      <c r="AW387" s="13" t="s">
        <v>4</v>
      </c>
      <c r="AX387" s="13" t="s">
        <v>76</v>
      </c>
      <c r="AY387" s="244" t="s">
        <v>156</v>
      </c>
    </row>
    <row r="388" s="12" customFormat="1" ht="22.8" customHeight="1">
      <c r="A388" s="12"/>
      <c r="B388" s="198"/>
      <c r="C388" s="199"/>
      <c r="D388" s="200" t="s">
        <v>68</v>
      </c>
      <c r="E388" s="212" t="s">
        <v>196</v>
      </c>
      <c r="F388" s="212" t="s">
        <v>586</v>
      </c>
      <c r="G388" s="199"/>
      <c r="H388" s="199"/>
      <c r="I388" s="202"/>
      <c r="J388" s="213">
        <f>BK388</f>
        <v>0</v>
      </c>
      <c r="K388" s="199"/>
      <c r="L388" s="204"/>
      <c r="M388" s="205"/>
      <c r="N388" s="206"/>
      <c r="O388" s="206"/>
      <c r="P388" s="207">
        <f>SUM(P389:P392)</f>
        <v>0</v>
      </c>
      <c r="Q388" s="206"/>
      <c r="R388" s="207">
        <f>SUM(R389:R392)</f>
        <v>0.051040000000000002</v>
      </c>
      <c r="S388" s="206"/>
      <c r="T388" s="208">
        <f>SUM(T389:T392)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9" t="s">
        <v>76</v>
      </c>
      <c r="AT388" s="210" t="s">
        <v>68</v>
      </c>
      <c r="AU388" s="210" t="s">
        <v>76</v>
      </c>
      <c r="AY388" s="209" t="s">
        <v>156</v>
      </c>
      <c r="BK388" s="211">
        <f>SUM(BK389:BK392)</f>
        <v>0</v>
      </c>
    </row>
    <row r="389" s="2" customFormat="1" ht="24.15" customHeight="1">
      <c r="A389" s="38"/>
      <c r="B389" s="39"/>
      <c r="C389" s="214" t="s">
        <v>587</v>
      </c>
      <c r="D389" s="214" t="s">
        <v>158</v>
      </c>
      <c r="E389" s="215" t="s">
        <v>588</v>
      </c>
      <c r="F389" s="216" t="s">
        <v>589</v>
      </c>
      <c r="G389" s="217" t="s">
        <v>161</v>
      </c>
      <c r="H389" s="218">
        <v>15.949999999999999</v>
      </c>
      <c r="I389" s="219"/>
      <c r="J389" s="220">
        <f>ROUND(I389*H389,2)</f>
        <v>0</v>
      </c>
      <c r="K389" s="216" t="s">
        <v>162</v>
      </c>
      <c r="L389" s="44"/>
      <c r="M389" s="221" t="s">
        <v>19</v>
      </c>
      <c r="N389" s="222" t="s">
        <v>40</v>
      </c>
      <c r="O389" s="84"/>
      <c r="P389" s="223">
        <f>O389*H389</f>
        <v>0</v>
      </c>
      <c r="Q389" s="223">
        <v>0.0032000000000000002</v>
      </c>
      <c r="R389" s="223">
        <f>Q389*H389</f>
        <v>0.051040000000000002</v>
      </c>
      <c r="S389" s="223">
        <v>0</v>
      </c>
      <c r="T389" s="22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163</v>
      </c>
      <c r="AT389" s="225" t="s">
        <v>158</v>
      </c>
      <c r="AU389" s="225" t="s">
        <v>78</v>
      </c>
      <c r="AY389" s="17" t="s">
        <v>156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76</v>
      </c>
      <c r="BK389" s="226">
        <f>ROUND(I389*H389,2)</f>
        <v>0</v>
      </c>
      <c r="BL389" s="17" t="s">
        <v>163</v>
      </c>
      <c r="BM389" s="225" t="s">
        <v>590</v>
      </c>
    </row>
    <row r="390" s="2" customFormat="1">
      <c r="A390" s="38"/>
      <c r="B390" s="39"/>
      <c r="C390" s="40"/>
      <c r="D390" s="227" t="s">
        <v>165</v>
      </c>
      <c r="E390" s="40"/>
      <c r="F390" s="228" t="s">
        <v>591</v>
      </c>
      <c r="G390" s="40"/>
      <c r="H390" s="40"/>
      <c r="I390" s="229"/>
      <c r="J390" s="40"/>
      <c r="K390" s="40"/>
      <c r="L390" s="44"/>
      <c r="M390" s="230"/>
      <c r="N390" s="23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165</v>
      </c>
      <c r="AU390" s="17" t="s">
        <v>78</v>
      </c>
    </row>
    <row r="391" s="2" customFormat="1">
      <c r="A391" s="38"/>
      <c r="B391" s="39"/>
      <c r="C391" s="40"/>
      <c r="D391" s="232" t="s">
        <v>167</v>
      </c>
      <c r="E391" s="40"/>
      <c r="F391" s="233" t="s">
        <v>592</v>
      </c>
      <c r="G391" s="40"/>
      <c r="H391" s="40"/>
      <c r="I391" s="229"/>
      <c r="J391" s="40"/>
      <c r="K391" s="40"/>
      <c r="L391" s="44"/>
      <c r="M391" s="230"/>
      <c r="N391" s="23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167</v>
      </c>
      <c r="AU391" s="17" t="s">
        <v>78</v>
      </c>
    </row>
    <row r="392" s="13" customFormat="1">
      <c r="A392" s="13"/>
      <c r="B392" s="234"/>
      <c r="C392" s="235"/>
      <c r="D392" s="227" t="s">
        <v>169</v>
      </c>
      <c r="E392" s="236" t="s">
        <v>19</v>
      </c>
      <c r="F392" s="237" t="s">
        <v>593</v>
      </c>
      <c r="G392" s="235"/>
      <c r="H392" s="238">
        <v>15.949999999999999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169</v>
      </c>
      <c r="AU392" s="244" t="s">
        <v>78</v>
      </c>
      <c r="AV392" s="13" t="s">
        <v>78</v>
      </c>
      <c r="AW392" s="13" t="s">
        <v>32</v>
      </c>
      <c r="AX392" s="13" t="s">
        <v>69</v>
      </c>
      <c r="AY392" s="244" t="s">
        <v>156</v>
      </c>
    </row>
    <row r="393" s="12" customFormat="1" ht="22.8" customHeight="1">
      <c r="A393" s="12"/>
      <c r="B393" s="198"/>
      <c r="C393" s="199"/>
      <c r="D393" s="200" t="s">
        <v>68</v>
      </c>
      <c r="E393" s="212" t="s">
        <v>216</v>
      </c>
      <c r="F393" s="212" t="s">
        <v>594</v>
      </c>
      <c r="G393" s="199"/>
      <c r="H393" s="199"/>
      <c r="I393" s="202"/>
      <c r="J393" s="213">
        <f>BK393</f>
        <v>0</v>
      </c>
      <c r="K393" s="199"/>
      <c r="L393" s="204"/>
      <c r="M393" s="205"/>
      <c r="N393" s="206"/>
      <c r="O393" s="206"/>
      <c r="P393" s="207">
        <f>SUM(P394:P409)</f>
        <v>0</v>
      </c>
      <c r="Q393" s="206"/>
      <c r="R393" s="207">
        <f>SUM(R394:R409)</f>
        <v>1.8151491</v>
      </c>
      <c r="S393" s="206"/>
      <c r="T393" s="208">
        <f>SUM(T394:T409)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9" t="s">
        <v>76</v>
      </c>
      <c r="AT393" s="210" t="s">
        <v>68</v>
      </c>
      <c r="AU393" s="210" t="s">
        <v>76</v>
      </c>
      <c r="AY393" s="209" t="s">
        <v>156</v>
      </c>
      <c r="BK393" s="211">
        <f>SUM(BK394:BK409)</f>
        <v>0</v>
      </c>
    </row>
    <row r="394" s="2" customFormat="1" ht="24.15" customHeight="1">
      <c r="A394" s="38"/>
      <c r="B394" s="39"/>
      <c r="C394" s="214" t="s">
        <v>595</v>
      </c>
      <c r="D394" s="214" t="s">
        <v>158</v>
      </c>
      <c r="E394" s="215" t="s">
        <v>596</v>
      </c>
      <c r="F394" s="216" t="s">
        <v>597</v>
      </c>
      <c r="G394" s="217" t="s">
        <v>413</v>
      </c>
      <c r="H394" s="218">
        <v>4</v>
      </c>
      <c r="I394" s="219"/>
      <c r="J394" s="220">
        <f>ROUND(I394*H394,2)</f>
        <v>0</v>
      </c>
      <c r="K394" s="216" t="s">
        <v>162</v>
      </c>
      <c r="L394" s="44"/>
      <c r="M394" s="221" t="s">
        <v>19</v>
      </c>
      <c r="N394" s="222" t="s">
        <v>40</v>
      </c>
      <c r="O394" s="84"/>
      <c r="P394" s="223">
        <f>O394*H394</f>
        <v>0</v>
      </c>
      <c r="Q394" s="223">
        <v>0.010186000000000001</v>
      </c>
      <c r="R394" s="223">
        <f>Q394*H394</f>
        <v>0.040744000000000002</v>
      </c>
      <c r="S394" s="223">
        <v>0</v>
      </c>
      <c r="T394" s="22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5" t="s">
        <v>163</v>
      </c>
      <c r="AT394" s="225" t="s">
        <v>158</v>
      </c>
      <c r="AU394" s="225" t="s">
        <v>78</v>
      </c>
      <c r="AY394" s="17" t="s">
        <v>156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7" t="s">
        <v>76</v>
      </c>
      <c r="BK394" s="226">
        <f>ROUND(I394*H394,2)</f>
        <v>0</v>
      </c>
      <c r="BL394" s="17" t="s">
        <v>163</v>
      </c>
      <c r="BM394" s="225" t="s">
        <v>598</v>
      </c>
    </row>
    <row r="395" s="2" customFormat="1">
      <c r="A395" s="38"/>
      <c r="B395" s="39"/>
      <c r="C395" s="40"/>
      <c r="D395" s="227" t="s">
        <v>165</v>
      </c>
      <c r="E395" s="40"/>
      <c r="F395" s="228" t="s">
        <v>597</v>
      </c>
      <c r="G395" s="40"/>
      <c r="H395" s="40"/>
      <c r="I395" s="229"/>
      <c r="J395" s="40"/>
      <c r="K395" s="40"/>
      <c r="L395" s="44"/>
      <c r="M395" s="230"/>
      <c r="N395" s="23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165</v>
      </c>
      <c r="AU395" s="17" t="s">
        <v>78</v>
      </c>
    </row>
    <row r="396" s="2" customFormat="1">
      <c r="A396" s="38"/>
      <c r="B396" s="39"/>
      <c r="C396" s="40"/>
      <c r="D396" s="232" t="s">
        <v>167</v>
      </c>
      <c r="E396" s="40"/>
      <c r="F396" s="233" t="s">
        <v>599</v>
      </c>
      <c r="G396" s="40"/>
      <c r="H396" s="40"/>
      <c r="I396" s="229"/>
      <c r="J396" s="40"/>
      <c r="K396" s="40"/>
      <c r="L396" s="44"/>
      <c r="M396" s="230"/>
      <c r="N396" s="23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167</v>
      </c>
      <c r="AU396" s="17" t="s">
        <v>78</v>
      </c>
    </row>
    <row r="397" s="13" customFormat="1">
      <c r="A397" s="13"/>
      <c r="B397" s="234"/>
      <c r="C397" s="235"/>
      <c r="D397" s="227" t="s">
        <v>169</v>
      </c>
      <c r="E397" s="236" t="s">
        <v>19</v>
      </c>
      <c r="F397" s="237" t="s">
        <v>600</v>
      </c>
      <c r="G397" s="235"/>
      <c r="H397" s="238">
        <v>4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169</v>
      </c>
      <c r="AU397" s="244" t="s">
        <v>78</v>
      </c>
      <c r="AV397" s="13" t="s">
        <v>78</v>
      </c>
      <c r="AW397" s="13" t="s">
        <v>32</v>
      </c>
      <c r="AX397" s="13" t="s">
        <v>69</v>
      </c>
      <c r="AY397" s="244" t="s">
        <v>156</v>
      </c>
    </row>
    <row r="398" s="2" customFormat="1" ht="16.5" customHeight="1">
      <c r="A398" s="38"/>
      <c r="B398" s="39"/>
      <c r="C398" s="245" t="s">
        <v>601</v>
      </c>
      <c r="D398" s="245" t="s">
        <v>333</v>
      </c>
      <c r="E398" s="246" t="s">
        <v>602</v>
      </c>
      <c r="F398" s="247" t="s">
        <v>603</v>
      </c>
      <c r="G398" s="248" t="s">
        <v>413</v>
      </c>
      <c r="H398" s="249">
        <v>4</v>
      </c>
      <c r="I398" s="250"/>
      <c r="J398" s="251">
        <f>ROUND(I398*H398,2)</f>
        <v>0</v>
      </c>
      <c r="K398" s="247" t="s">
        <v>19</v>
      </c>
      <c r="L398" s="252"/>
      <c r="M398" s="253" t="s">
        <v>19</v>
      </c>
      <c r="N398" s="254" t="s">
        <v>40</v>
      </c>
      <c r="O398" s="84"/>
      <c r="P398" s="223">
        <f>O398*H398</f>
        <v>0</v>
      </c>
      <c r="Q398" s="223">
        <v>0.26400000000000001</v>
      </c>
      <c r="R398" s="223">
        <f>Q398*H398</f>
        <v>1.0560000000000001</v>
      </c>
      <c r="S398" s="223">
        <v>0</v>
      </c>
      <c r="T398" s="22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5" t="s">
        <v>216</v>
      </c>
      <c r="AT398" s="225" t="s">
        <v>333</v>
      </c>
      <c r="AU398" s="225" t="s">
        <v>78</v>
      </c>
      <c r="AY398" s="17" t="s">
        <v>156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7" t="s">
        <v>76</v>
      </c>
      <c r="BK398" s="226">
        <f>ROUND(I398*H398,2)</f>
        <v>0</v>
      </c>
      <c r="BL398" s="17" t="s">
        <v>163</v>
      </c>
      <c r="BM398" s="225" t="s">
        <v>604</v>
      </c>
    </row>
    <row r="399" s="2" customFormat="1">
      <c r="A399" s="38"/>
      <c r="B399" s="39"/>
      <c r="C399" s="40"/>
      <c r="D399" s="227" t="s">
        <v>165</v>
      </c>
      <c r="E399" s="40"/>
      <c r="F399" s="228" t="s">
        <v>603</v>
      </c>
      <c r="G399" s="40"/>
      <c r="H399" s="40"/>
      <c r="I399" s="229"/>
      <c r="J399" s="40"/>
      <c r="K399" s="40"/>
      <c r="L399" s="44"/>
      <c r="M399" s="230"/>
      <c r="N399" s="23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165</v>
      </c>
      <c r="AU399" s="17" t="s">
        <v>78</v>
      </c>
    </row>
    <row r="400" s="2" customFormat="1" ht="24.15" customHeight="1">
      <c r="A400" s="38"/>
      <c r="B400" s="39"/>
      <c r="C400" s="214" t="s">
        <v>605</v>
      </c>
      <c r="D400" s="214" t="s">
        <v>158</v>
      </c>
      <c r="E400" s="215" t="s">
        <v>606</v>
      </c>
      <c r="F400" s="216" t="s">
        <v>607</v>
      </c>
      <c r="G400" s="217" t="s">
        <v>413</v>
      </c>
      <c r="H400" s="218">
        <v>1</v>
      </c>
      <c r="I400" s="219"/>
      <c r="J400" s="220">
        <f>ROUND(I400*H400,2)</f>
        <v>0</v>
      </c>
      <c r="K400" s="216" t="s">
        <v>162</v>
      </c>
      <c r="L400" s="44"/>
      <c r="M400" s="221" t="s">
        <v>19</v>
      </c>
      <c r="N400" s="222" t="s">
        <v>40</v>
      </c>
      <c r="O400" s="84"/>
      <c r="P400" s="223">
        <f>O400*H400</f>
        <v>0</v>
      </c>
      <c r="Q400" s="223">
        <v>0.038405099999999998</v>
      </c>
      <c r="R400" s="223">
        <f>Q400*H400</f>
        <v>0.038405099999999998</v>
      </c>
      <c r="S400" s="223">
        <v>0</v>
      </c>
      <c r="T400" s="22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5" t="s">
        <v>163</v>
      </c>
      <c r="AT400" s="225" t="s">
        <v>158</v>
      </c>
      <c r="AU400" s="225" t="s">
        <v>78</v>
      </c>
      <c r="AY400" s="17" t="s">
        <v>156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7" t="s">
        <v>76</v>
      </c>
      <c r="BK400" s="226">
        <f>ROUND(I400*H400,2)</f>
        <v>0</v>
      </c>
      <c r="BL400" s="17" t="s">
        <v>163</v>
      </c>
      <c r="BM400" s="225" t="s">
        <v>608</v>
      </c>
    </row>
    <row r="401" s="2" customFormat="1">
      <c r="A401" s="38"/>
      <c r="B401" s="39"/>
      <c r="C401" s="40"/>
      <c r="D401" s="227" t="s">
        <v>165</v>
      </c>
      <c r="E401" s="40"/>
      <c r="F401" s="228" t="s">
        <v>609</v>
      </c>
      <c r="G401" s="40"/>
      <c r="H401" s="40"/>
      <c r="I401" s="229"/>
      <c r="J401" s="40"/>
      <c r="K401" s="40"/>
      <c r="L401" s="44"/>
      <c r="M401" s="230"/>
      <c r="N401" s="23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165</v>
      </c>
      <c r="AU401" s="17" t="s">
        <v>78</v>
      </c>
    </row>
    <row r="402" s="2" customFormat="1">
      <c r="A402" s="38"/>
      <c r="B402" s="39"/>
      <c r="C402" s="40"/>
      <c r="D402" s="232" t="s">
        <v>167</v>
      </c>
      <c r="E402" s="40"/>
      <c r="F402" s="233" t="s">
        <v>610</v>
      </c>
      <c r="G402" s="40"/>
      <c r="H402" s="40"/>
      <c r="I402" s="229"/>
      <c r="J402" s="40"/>
      <c r="K402" s="40"/>
      <c r="L402" s="44"/>
      <c r="M402" s="230"/>
      <c r="N402" s="23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167</v>
      </c>
      <c r="AU402" s="17" t="s">
        <v>78</v>
      </c>
    </row>
    <row r="403" s="13" customFormat="1">
      <c r="A403" s="13"/>
      <c r="B403" s="234"/>
      <c r="C403" s="235"/>
      <c r="D403" s="227" t="s">
        <v>169</v>
      </c>
      <c r="E403" s="236" t="s">
        <v>19</v>
      </c>
      <c r="F403" s="237" t="s">
        <v>611</v>
      </c>
      <c r="G403" s="235"/>
      <c r="H403" s="238">
        <v>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169</v>
      </c>
      <c r="AU403" s="244" t="s">
        <v>78</v>
      </c>
      <c r="AV403" s="13" t="s">
        <v>78</v>
      </c>
      <c r="AW403" s="13" t="s">
        <v>32</v>
      </c>
      <c r="AX403" s="13" t="s">
        <v>69</v>
      </c>
      <c r="AY403" s="244" t="s">
        <v>156</v>
      </c>
    </row>
    <row r="404" s="2" customFormat="1" ht="37.8" customHeight="1">
      <c r="A404" s="38"/>
      <c r="B404" s="39"/>
      <c r="C404" s="214" t="s">
        <v>612</v>
      </c>
      <c r="D404" s="214" t="s">
        <v>158</v>
      </c>
      <c r="E404" s="215" t="s">
        <v>613</v>
      </c>
      <c r="F404" s="216" t="s">
        <v>614</v>
      </c>
      <c r="G404" s="217" t="s">
        <v>413</v>
      </c>
      <c r="H404" s="218">
        <v>4</v>
      </c>
      <c r="I404" s="219"/>
      <c r="J404" s="220">
        <f>ROUND(I404*H404,2)</f>
        <v>0</v>
      </c>
      <c r="K404" s="216" t="s">
        <v>162</v>
      </c>
      <c r="L404" s="44"/>
      <c r="M404" s="221" t="s">
        <v>19</v>
      </c>
      <c r="N404" s="222" t="s">
        <v>40</v>
      </c>
      <c r="O404" s="84"/>
      <c r="P404" s="223">
        <f>O404*H404</f>
        <v>0</v>
      </c>
      <c r="Q404" s="223">
        <v>0.089999999999999997</v>
      </c>
      <c r="R404" s="223">
        <f>Q404*H404</f>
        <v>0.35999999999999999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163</v>
      </c>
      <c r="AT404" s="225" t="s">
        <v>158</v>
      </c>
      <c r="AU404" s="225" t="s">
        <v>78</v>
      </c>
      <c r="AY404" s="17" t="s">
        <v>156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76</v>
      </c>
      <c r="BK404" s="226">
        <f>ROUND(I404*H404,2)</f>
        <v>0</v>
      </c>
      <c r="BL404" s="17" t="s">
        <v>163</v>
      </c>
      <c r="BM404" s="225" t="s">
        <v>615</v>
      </c>
    </row>
    <row r="405" s="2" customFormat="1">
      <c r="A405" s="38"/>
      <c r="B405" s="39"/>
      <c r="C405" s="40"/>
      <c r="D405" s="227" t="s">
        <v>165</v>
      </c>
      <c r="E405" s="40"/>
      <c r="F405" s="228" t="s">
        <v>614</v>
      </c>
      <c r="G405" s="40"/>
      <c r="H405" s="40"/>
      <c r="I405" s="229"/>
      <c r="J405" s="40"/>
      <c r="K405" s="40"/>
      <c r="L405" s="44"/>
      <c r="M405" s="230"/>
      <c r="N405" s="231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165</v>
      </c>
      <c r="AU405" s="17" t="s">
        <v>78</v>
      </c>
    </row>
    <row r="406" s="2" customFormat="1">
      <c r="A406" s="38"/>
      <c r="B406" s="39"/>
      <c r="C406" s="40"/>
      <c r="D406" s="232" t="s">
        <v>167</v>
      </c>
      <c r="E406" s="40"/>
      <c r="F406" s="233" t="s">
        <v>616</v>
      </c>
      <c r="G406" s="40"/>
      <c r="H406" s="40"/>
      <c r="I406" s="229"/>
      <c r="J406" s="40"/>
      <c r="K406" s="40"/>
      <c r="L406" s="44"/>
      <c r="M406" s="230"/>
      <c r="N406" s="23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167</v>
      </c>
      <c r="AU406" s="17" t="s">
        <v>78</v>
      </c>
    </row>
    <row r="407" s="13" customFormat="1">
      <c r="A407" s="13"/>
      <c r="B407" s="234"/>
      <c r="C407" s="235"/>
      <c r="D407" s="227" t="s">
        <v>169</v>
      </c>
      <c r="E407" s="236" t="s">
        <v>19</v>
      </c>
      <c r="F407" s="237" t="s">
        <v>600</v>
      </c>
      <c r="G407" s="235"/>
      <c r="H407" s="238">
        <v>4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169</v>
      </c>
      <c r="AU407" s="244" t="s">
        <v>78</v>
      </c>
      <c r="AV407" s="13" t="s">
        <v>78</v>
      </c>
      <c r="AW407" s="13" t="s">
        <v>32</v>
      </c>
      <c r="AX407" s="13" t="s">
        <v>69</v>
      </c>
      <c r="AY407" s="244" t="s">
        <v>156</v>
      </c>
    </row>
    <row r="408" s="2" customFormat="1" ht="16.5" customHeight="1">
      <c r="A408" s="38"/>
      <c r="B408" s="39"/>
      <c r="C408" s="245" t="s">
        <v>617</v>
      </c>
      <c r="D408" s="245" t="s">
        <v>333</v>
      </c>
      <c r="E408" s="246" t="s">
        <v>618</v>
      </c>
      <c r="F408" s="247" t="s">
        <v>619</v>
      </c>
      <c r="G408" s="248" t="s">
        <v>413</v>
      </c>
      <c r="H408" s="249">
        <v>4</v>
      </c>
      <c r="I408" s="250"/>
      <c r="J408" s="251">
        <f>ROUND(I408*H408,2)</f>
        <v>0</v>
      </c>
      <c r="K408" s="247" t="s">
        <v>19</v>
      </c>
      <c r="L408" s="252"/>
      <c r="M408" s="253" t="s">
        <v>19</v>
      </c>
      <c r="N408" s="254" t="s">
        <v>40</v>
      </c>
      <c r="O408" s="84"/>
      <c r="P408" s="223">
        <f>O408*H408</f>
        <v>0</v>
      </c>
      <c r="Q408" s="223">
        <v>0.080000000000000002</v>
      </c>
      <c r="R408" s="223">
        <f>Q408*H408</f>
        <v>0.32000000000000001</v>
      </c>
      <c r="S408" s="223">
        <v>0</v>
      </c>
      <c r="T408" s="22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5" t="s">
        <v>216</v>
      </c>
      <c r="AT408" s="225" t="s">
        <v>333</v>
      </c>
      <c r="AU408" s="225" t="s">
        <v>78</v>
      </c>
      <c r="AY408" s="17" t="s">
        <v>156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7" t="s">
        <v>76</v>
      </c>
      <c r="BK408" s="226">
        <f>ROUND(I408*H408,2)</f>
        <v>0</v>
      </c>
      <c r="BL408" s="17" t="s">
        <v>163</v>
      </c>
      <c r="BM408" s="225" t="s">
        <v>620</v>
      </c>
    </row>
    <row r="409" s="2" customFormat="1">
      <c r="A409" s="38"/>
      <c r="B409" s="39"/>
      <c r="C409" s="40"/>
      <c r="D409" s="227" t="s">
        <v>165</v>
      </c>
      <c r="E409" s="40"/>
      <c r="F409" s="228" t="s">
        <v>619</v>
      </c>
      <c r="G409" s="40"/>
      <c r="H409" s="40"/>
      <c r="I409" s="229"/>
      <c r="J409" s="40"/>
      <c r="K409" s="40"/>
      <c r="L409" s="44"/>
      <c r="M409" s="230"/>
      <c r="N409" s="23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165</v>
      </c>
      <c r="AU409" s="17" t="s">
        <v>78</v>
      </c>
    </row>
    <row r="410" s="12" customFormat="1" ht="22.8" customHeight="1">
      <c r="A410" s="12"/>
      <c r="B410" s="198"/>
      <c r="C410" s="199"/>
      <c r="D410" s="200" t="s">
        <v>68</v>
      </c>
      <c r="E410" s="212" t="s">
        <v>224</v>
      </c>
      <c r="F410" s="212" t="s">
        <v>621</v>
      </c>
      <c r="G410" s="199"/>
      <c r="H410" s="199"/>
      <c r="I410" s="202"/>
      <c r="J410" s="213">
        <f>BK410</f>
        <v>0</v>
      </c>
      <c r="K410" s="199"/>
      <c r="L410" s="204"/>
      <c r="M410" s="205"/>
      <c r="N410" s="206"/>
      <c r="O410" s="206"/>
      <c r="P410" s="207">
        <f>SUM(P411:P550)</f>
        <v>0</v>
      </c>
      <c r="Q410" s="206"/>
      <c r="R410" s="207">
        <f>SUM(R411:R550)</f>
        <v>185.99351876</v>
      </c>
      <c r="S410" s="206"/>
      <c r="T410" s="208">
        <f>SUM(T411:T550)</f>
        <v>54.891479999999994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9" t="s">
        <v>76</v>
      </c>
      <c r="AT410" s="210" t="s">
        <v>68</v>
      </c>
      <c r="AU410" s="210" t="s">
        <v>76</v>
      </c>
      <c r="AY410" s="209" t="s">
        <v>156</v>
      </c>
      <c r="BK410" s="211">
        <f>SUM(BK411:BK550)</f>
        <v>0</v>
      </c>
    </row>
    <row r="411" s="2" customFormat="1" ht="24.15" customHeight="1">
      <c r="A411" s="38"/>
      <c r="B411" s="39"/>
      <c r="C411" s="214" t="s">
        <v>622</v>
      </c>
      <c r="D411" s="214" t="s">
        <v>158</v>
      </c>
      <c r="E411" s="215" t="s">
        <v>623</v>
      </c>
      <c r="F411" s="216" t="s">
        <v>624</v>
      </c>
      <c r="G411" s="217" t="s">
        <v>413</v>
      </c>
      <c r="H411" s="218">
        <v>9</v>
      </c>
      <c r="I411" s="219"/>
      <c r="J411" s="220">
        <f>ROUND(I411*H411,2)</f>
        <v>0</v>
      </c>
      <c r="K411" s="216" t="s">
        <v>162</v>
      </c>
      <c r="L411" s="44"/>
      <c r="M411" s="221" t="s">
        <v>19</v>
      </c>
      <c r="N411" s="222" t="s">
        <v>40</v>
      </c>
      <c r="O411" s="84"/>
      <c r="P411" s="223">
        <f>O411*H411</f>
        <v>0</v>
      </c>
      <c r="Q411" s="223">
        <v>0.111705</v>
      </c>
      <c r="R411" s="223">
        <f>Q411*H411</f>
        <v>1.0053449999999999</v>
      </c>
      <c r="S411" s="223">
        <v>0</v>
      </c>
      <c r="T411" s="22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5" t="s">
        <v>163</v>
      </c>
      <c r="AT411" s="225" t="s">
        <v>158</v>
      </c>
      <c r="AU411" s="225" t="s">
        <v>78</v>
      </c>
      <c r="AY411" s="17" t="s">
        <v>156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7" t="s">
        <v>76</v>
      </c>
      <c r="BK411" s="226">
        <f>ROUND(I411*H411,2)</f>
        <v>0</v>
      </c>
      <c r="BL411" s="17" t="s">
        <v>163</v>
      </c>
      <c r="BM411" s="225" t="s">
        <v>625</v>
      </c>
    </row>
    <row r="412" s="2" customFormat="1">
      <c r="A412" s="38"/>
      <c r="B412" s="39"/>
      <c r="C412" s="40"/>
      <c r="D412" s="227" t="s">
        <v>165</v>
      </c>
      <c r="E412" s="40"/>
      <c r="F412" s="228" t="s">
        <v>626</v>
      </c>
      <c r="G412" s="40"/>
      <c r="H412" s="40"/>
      <c r="I412" s="229"/>
      <c r="J412" s="40"/>
      <c r="K412" s="40"/>
      <c r="L412" s="44"/>
      <c r="M412" s="230"/>
      <c r="N412" s="23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165</v>
      </c>
      <c r="AU412" s="17" t="s">
        <v>78</v>
      </c>
    </row>
    <row r="413" s="2" customFormat="1">
      <c r="A413" s="38"/>
      <c r="B413" s="39"/>
      <c r="C413" s="40"/>
      <c r="D413" s="232" t="s">
        <v>167</v>
      </c>
      <c r="E413" s="40"/>
      <c r="F413" s="233" t="s">
        <v>627</v>
      </c>
      <c r="G413" s="40"/>
      <c r="H413" s="40"/>
      <c r="I413" s="229"/>
      <c r="J413" s="40"/>
      <c r="K413" s="40"/>
      <c r="L413" s="44"/>
      <c r="M413" s="230"/>
      <c r="N413" s="23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167</v>
      </c>
      <c r="AU413" s="17" t="s">
        <v>78</v>
      </c>
    </row>
    <row r="414" s="2" customFormat="1" ht="16.5" customHeight="1">
      <c r="A414" s="38"/>
      <c r="B414" s="39"/>
      <c r="C414" s="245" t="s">
        <v>628</v>
      </c>
      <c r="D414" s="245" t="s">
        <v>333</v>
      </c>
      <c r="E414" s="246" t="s">
        <v>629</v>
      </c>
      <c r="F414" s="247" t="s">
        <v>630</v>
      </c>
      <c r="G414" s="248" t="s">
        <v>413</v>
      </c>
      <c r="H414" s="249">
        <v>9</v>
      </c>
      <c r="I414" s="250"/>
      <c r="J414" s="251">
        <f>ROUND(I414*H414,2)</f>
        <v>0</v>
      </c>
      <c r="K414" s="247" t="s">
        <v>19</v>
      </c>
      <c r="L414" s="252"/>
      <c r="M414" s="253" t="s">
        <v>19</v>
      </c>
      <c r="N414" s="254" t="s">
        <v>40</v>
      </c>
      <c r="O414" s="84"/>
      <c r="P414" s="223">
        <f>O414*H414</f>
        <v>0</v>
      </c>
      <c r="Q414" s="223">
        <v>0.02</v>
      </c>
      <c r="R414" s="223">
        <f>Q414*H414</f>
        <v>0.17999999999999999</v>
      </c>
      <c r="S414" s="223">
        <v>0</v>
      </c>
      <c r="T414" s="22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5" t="s">
        <v>216</v>
      </c>
      <c r="AT414" s="225" t="s">
        <v>333</v>
      </c>
      <c r="AU414" s="225" t="s">
        <v>78</v>
      </c>
      <c r="AY414" s="17" t="s">
        <v>156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7" t="s">
        <v>76</v>
      </c>
      <c r="BK414" s="226">
        <f>ROUND(I414*H414,2)</f>
        <v>0</v>
      </c>
      <c r="BL414" s="17" t="s">
        <v>163</v>
      </c>
      <c r="BM414" s="225" t="s">
        <v>631</v>
      </c>
    </row>
    <row r="415" s="2" customFormat="1">
      <c r="A415" s="38"/>
      <c r="B415" s="39"/>
      <c r="C415" s="40"/>
      <c r="D415" s="227" t="s">
        <v>165</v>
      </c>
      <c r="E415" s="40"/>
      <c r="F415" s="228" t="s">
        <v>630</v>
      </c>
      <c r="G415" s="40"/>
      <c r="H415" s="40"/>
      <c r="I415" s="229"/>
      <c r="J415" s="40"/>
      <c r="K415" s="40"/>
      <c r="L415" s="44"/>
      <c r="M415" s="230"/>
      <c r="N415" s="23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165</v>
      </c>
      <c r="AU415" s="17" t="s">
        <v>78</v>
      </c>
    </row>
    <row r="416" s="2" customFormat="1" ht="16.5" customHeight="1">
      <c r="A416" s="38"/>
      <c r="B416" s="39"/>
      <c r="C416" s="245" t="s">
        <v>632</v>
      </c>
      <c r="D416" s="245" t="s">
        <v>333</v>
      </c>
      <c r="E416" s="246" t="s">
        <v>633</v>
      </c>
      <c r="F416" s="247" t="s">
        <v>634</v>
      </c>
      <c r="G416" s="248" t="s">
        <v>241</v>
      </c>
      <c r="H416" s="249">
        <v>17</v>
      </c>
      <c r="I416" s="250"/>
      <c r="J416" s="251">
        <f>ROUND(I416*H416,2)</f>
        <v>0</v>
      </c>
      <c r="K416" s="247" t="s">
        <v>19</v>
      </c>
      <c r="L416" s="252"/>
      <c r="M416" s="253" t="s">
        <v>19</v>
      </c>
      <c r="N416" s="254" t="s">
        <v>40</v>
      </c>
      <c r="O416" s="84"/>
      <c r="P416" s="223">
        <f>O416*H416</f>
        <v>0</v>
      </c>
      <c r="Q416" s="223">
        <v>0.0025000000000000001</v>
      </c>
      <c r="R416" s="223">
        <f>Q416*H416</f>
        <v>0.042500000000000003</v>
      </c>
      <c r="S416" s="223">
        <v>0</v>
      </c>
      <c r="T416" s="22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5" t="s">
        <v>216</v>
      </c>
      <c r="AT416" s="225" t="s">
        <v>333</v>
      </c>
      <c r="AU416" s="225" t="s">
        <v>78</v>
      </c>
      <c r="AY416" s="17" t="s">
        <v>156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7" t="s">
        <v>76</v>
      </c>
      <c r="BK416" s="226">
        <f>ROUND(I416*H416,2)</f>
        <v>0</v>
      </c>
      <c r="BL416" s="17" t="s">
        <v>163</v>
      </c>
      <c r="BM416" s="225" t="s">
        <v>635</v>
      </c>
    </row>
    <row r="417" s="2" customFormat="1">
      <c r="A417" s="38"/>
      <c r="B417" s="39"/>
      <c r="C417" s="40"/>
      <c r="D417" s="227" t="s">
        <v>165</v>
      </c>
      <c r="E417" s="40"/>
      <c r="F417" s="228" t="s">
        <v>634</v>
      </c>
      <c r="G417" s="40"/>
      <c r="H417" s="40"/>
      <c r="I417" s="229"/>
      <c r="J417" s="40"/>
      <c r="K417" s="40"/>
      <c r="L417" s="44"/>
      <c r="M417" s="230"/>
      <c r="N417" s="23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165</v>
      </c>
      <c r="AU417" s="17" t="s">
        <v>78</v>
      </c>
    </row>
    <row r="418" s="2" customFormat="1" ht="24.15" customHeight="1">
      <c r="A418" s="38"/>
      <c r="B418" s="39"/>
      <c r="C418" s="214" t="s">
        <v>636</v>
      </c>
      <c r="D418" s="214" t="s">
        <v>158</v>
      </c>
      <c r="E418" s="215" t="s">
        <v>637</v>
      </c>
      <c r="F418" s="216" t="s">
        <v>638</v>
      </c>
      <c r="G418" s="217" t="s">
        <v>413</v>
      </c>
      <c r="H418" s="218">
        <v>4</v>
      </c>
      <c r="I418" s="219"/>
      <c r="J418" s="220">
        <f>ROUND(I418*H418,2)</f>
        <v>0</v>
      </c>
      <c r="K418" s="216" t="s">
        <v>162</v>
      </c>
      <c r="L418" s="44"/>
      <c r="M418" s="221" t="s">
        <v>19</v>
      </c>
      <c r="N418" s="222" t="s">
        <v>40</v>
      </c>
      <c r="O418" s="84"/>
      <c r="P418" s="223">
        <f>O418*H418</f>
        <v>0</v>
      </c>
      <c r="Q418" s="223">
        <v>0.00069999999999999999</v>
      </c>
      <c r="R418" s="223">
        <f>Q418*H418</f>
        <v>0.0028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163</v>
      </c>
      <c r="AT418" s="225" t="s">
        <v>158</v>
      </c>
      <c r="AU418" s="225" t="s">
        <v>78</v>
      </c>
      <c r="AY418" s="17" t="s">
        <v>156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76</v>
      </c>
      <c r="BK418" s="226">
        <f>ROUND(I418*H418,2)</f>
        <v>0</v>
      </c>
      <c r="BL418" s="17" t="s">
        <v>163</v>
      </c>
      <c r="BM418" s="225" t="s">
        <v>639</v>
      </c>
    </row>
    <row r="419" s="2" customFormat="1">
      <c r="A419" s="38"/>
      <c r="B419" s="39"/>
      <c r="C419" s="40"/>
      <c r="D419" s="227" t="s">
        <v>165</v>
      </c>
      <c r="E419" s="40"/>
      <c r="F419" s="228" t="s">
        <v>640</v>
      </c>
      <c r="G419" s="40"/>
      <c r="H419" s="40"/>
      <c r="I419" s="229"/>
      <c r="J419" s="40"/>
      <c r="K419" s="40"/>
      <c r="L419" s="44"/>
      <c r="M419" s="230"/>
      <c r="N419" s="23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165</v>
      </c>
      <c r="AU419" s="17" t="s">
        <v>78</v>
      </c>
    </row>
    <row r="420" s="2" customFormat="1">
      <c r="A420" s="38"/>
      <c r="B420" s="39"/>
      <c r="C420" s="40"/>
      <c r="D420" s="232" t="s">
        <v>167</v>
      </c>
      <c r="E420" s="40"/>
      <c r="F420" s="233" t="s">
        <v>641</v>
      </c>
      <c r="G420" s="40"/>
      <c r="H420" s="40"/>
      <c r="I420" s="229"/>
      <c r="J420" s="40"/>
      <c r="K420" s="40"/>
      <c r="L420" s="44"/>
      <c r="M420" s="230"/>
      <c r="N420" s="23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167</v>
      </c>
      <c r="AU420" s="17" t="s">
        <v>78</v>
      </c>
    </row>
    <row r="421" s="13" customFormat="1">
      <c r="A421" s="13"/>
      <c r="B421" s="234"/>
      <c r="C421" s="235"/>
      <c r="D421" s="227" t="s">
        <v>169</v>
      </c>
      <c r="E421" s="236" t="s">
        <v>19</v>
      </c>
      <c r="F421" s="237" t="s">
        <v>642</v>
      </c>
      <c r="G421" s="235"/>
      <c r="H421" s="238">
        <v>2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169</v>
      </c>
      <c r="AU421" s="244" t="s">
        <v>78</v>
      </c>
      <c r="AV421" s="13" t="s">
        <v>78</v>
      </c>
      <c r="AW421" s="13" t="s">
        <v>32</v>
      </c>
      <c r="AX421" s="13" t="s">
        <v>69</v>
      </c>
      <c r="AY421" s="244" t="s">
        <v>156</v>
      </c>
    </row>
    <row r="422" s="13" customFormat="1">
      <c r="A422" s="13"/>
      <c r="B422" s="234"/>
      <c r="C422" s="235"/>
      <c r="D422" s="227" t="s">
        <v>169</v>
      </c>
      <c r="E422" s="236" t="s">
        <v>19</v>
      </c>
      <c r="F422" s="237" t="s">
        <v>643</v>
      </c>
      <c r="G422" s="235"/>
      <c r="H422" s="238">
        <v>2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169</v>
      </c>
      <c r="AU422" s="244" t="s">
        <v>78</v>
      </c>
      <c r="AV422" s="13" t="s">
        <v>78</v>
      </c>
      <c r="AW422" s="13" t="s">
        <v>32</v>
      </c>
      <c r="AX422" s="13" t="s">
        <v>69</v>
      </c>
      <c r="AY422" s="244" t="s">
        <v>156</v>
      </c>
    </row>
    <row r="423" s="2" customFormat="1" ht="24.15" customHeight="1">
      <c r="A423" s="38"/>
      <c r="B423" s="39"/>
      <c r="C423" s="245" t="s">
        <v>644</v>
      </c>
      <c r="D423" s="245" t="s">
        <v>333</v>
      </c>
      <c r="E423" s="246" t="s">
        <v>645</v>
      </c>
      <c r="F423" s="247" t="s">
        <v>646</v>
      </c>
      <c r="G423" s="248" t="s">
        <v>413</v>
      </c>
      <c r="H423" s="249">
        <v>2</v>
      </c>
      <c r="I423" s="250"/>
      <c r="J423" s="251">
        <f>ROUND(I423*H423,2)</f>
        <v>0</v>
      </c>
      <c r="K423" s="247" t="s">
        <v>162</v>
      </c>
      <c r="L423" s="252"/>
      <c r="M423" s="253" t="s">
        <v>19</v>
      </c>
      <c r="N423" s="254" t="s">
        <v>40</v>
      </c>
      <c r="O423" s="84"/>
      <c r="P423" s="223">
        <f>O423*H423</f>
        <v>0</v>
      </c>
      <c r="Q423" s="223">
        <v>0.0035000000000000001</v>
      </c>
      <c r="R423" s="223">
        <f>Q423*H423</f>
        <v>0.0070000000000000001</v>
      </c>
      <c r="S423" s="223">
        <v>0</v>
      </c>
      <c r="T423" s="22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5" t="s">
        <v>216</v>
      </c>
      <c r="AT423" s="225" t="s">
        <v>333</v>
      </c>
      <c r="AU423" s="225" t="s">
        <v>78</v>
      </c>
      <c r="AY423" s="17" t="s">
        <v>156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7" t="s">
        <v>76</v>
      </c>
      <c r="BK423" s="226">
        <f>ROUND(I423*H423,2)</f>
        <v>0</v>
      </c>
      <c r="BL423" s="17" t="s">
        <v>163</v>
      </c>
      <c r="BM423" s="225" t="s">
        <v>647</v>
      </c>
    </row>
    <row r="424" s="2" customFormat="1">
      <c r="A424" s="38"/>
      <c r="B424" s="39"/>
      <c r="C424" s="40"/>
      <c r="D424" s="227" t="s">
        <v>165</v>
      </c>
      <c r="E424" s="40"/>
      <c r="F424" s="228" t="s">
        <v>646</v>
      </c>
      <c r="G424" s="40"/>
      <c r="H424" s="40"/>
      <c r="I424" s="229"/>
      <c r="J424" s="40"/>
      <c r="K424" s="40"/>
      <c r="L424" s="44"/>
      <c r="M424" s="230"/>
      <c r="N424" s="23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165</v>
      </c>
      <c r="AU424" s="17" t="s">
        <v>78</v>
      </c>
    </row>
    <row r="425" s="13" customFormat="1">
      <c r="A425" s="13"/>
      <c r="B425" s="234"/>
      <c r="C425" s="235"/>
      <c r="D425" s="227" t="s">
        <v>169</v>
      </c>
      <c r="E425" s="236" t="s">
        <v>19</v>
      </c>
      <c r="F425" s="237" t="s">
        <v>642</v>
      </c>
      <c r="G425" s="235"/>
      <c r="H425" s="238">
        <v>2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169</v>
      </c>
      <c r="AU425" s="244" t="s">
        <v>78</v>
      </c>
      <c r="AV425" s="13" t="s">
        <v>78</v>
      </c>
      <c r="AW425" s="13" t="s">
        <v>32</v>
      </c>
      <c r="AX425" s="13" t="s">
        <v>69</v>
      </c>
      <c r="AY425" s="244" t="s">
        <v>156</v>
      </c>
    </row>
    <row r="426" s="2" customFormat="1" ht="24.15" customHeight="1">
      <c r="A426" s="38"/>
      <c r="B426" s="39"/>
      <c r="C426" s="245" t="s">
        <v>648</v>
      </c>
      <c r="D426" s="245" t="s">
        <v>333</v>
      </c>
      <c r="E426" s="246" t="s">
        <v>649</v>
      </c>
      <c r="F426" s="247" t="s">
        <v>650</v>
      </c>
      <c r="G426" s="248" t="s">
        <v>413</v>
      </c>
      <c r="H426" s="249">
        <v>1</v>
      </c>
      <c r="I426" s="250"/>
      <c r="J426" s="251">
        <f>ROUND(I426*H426,2)</f>
        <v>0</v>
      </c>
      <c r="K426" s="247" t="s">
        <v>162</v>
      </c>
      <c r="L426" s="252"/>
      <c r="M426" s="253" t="s">
        <v>19</v>
      </c>
      <c r="N426" s="254" t="s">
        <v>40</v>
      </c>
      <c r="O426" s="84"/>
      <c r="P426" s="223">
        <f>O426*H426</f>
        <v>0</v>
      </c>
      <c r="Q426" s="223">
        <v>0.0012999999999999999</v>
      </c>
      <c r="R426" s="223">
        <f>Q426*H426</f>
        <v>0.0012999999999999999</v>
      </c>
      <c r="S426" s="223">
        <v>0</v>
      </c>
      <c r="T426" s="22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5" t="s">
        <v>216</v>
      </c>
      <c r="AT426" s="225" t="s">
        <v>333</v>
      </c>
      <c r="AU426" s="225" t="s">
        <v>78</v>
      </c>
      <c r="AY426" s="17" t="s">
        <v>156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7" t="s">
        <v>76</v>
      </c>
      <c r="BK426" s="226">
        <f>ROUND(I426*H426,2)</f>
        <v>0</v>
      </c>
      <c r="BL426" s="17" t="s">
        <v>163</v>
      </c>
      <c r="BM426" s="225" t="s">
        <v>651</v>
      </c>
    </row>
    <row r="427" s="2" customFormat="1">
      <c r="A427" s="38"/>
      <c r="B427" s="39"/>
      <c r="C427" s="40"/>
      <c r="D427" s="227" t="s">
        <v>165</v>
      </c>
      <c r="E427" s="40"/>
      <c r="F427" s="228" t="s">
        <v>650</v>
      </c>
      <c r="G427" s="40"/>
      <c r="H427" s="40"/>
      <c r="I427" s="229"/>
      <c r="J427" s="40"/>
      <c r="K427" s="40"/>
      <c r="L427" s="44"/>
      <c r="M427" s="230"/>
      <c r="N427" s="23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165</v>
      </c>
      <c r="AU427" s="17" t="s">
        <v>78</v>
      </c>
    </row>
    <row r="428" s="2" customFormat="1" ht="16.5" customHeight="1">
      <c r="A428" s="38"/>
      <c r="B428" s="39"/>
      <c r="C428" s="245" t="s">
        <v>652</v>
      </c>
      <c r="D428" s="245" t="s">
        <v>333</v>
      </c>
      <c r="E428" s="246" t="s">
        <v>653</v>
      </c>
      <c r="F428" s="247" t="s">
        <v>654</v>
      </c>
      <c r="G428" s="248" t="s">
        <v>413</v>
      </c>
      <c r="H428" s="249">
        <v>1</v>
      </c>
      <c r="I428" s="250"/>
      <c r="J428" s="251">
        <f>ROUND(I428*H428,2)</f>
        <v>0</v>
      </c>
      <c r="K428" s="247" t="s">
        <v>162</v>
      </c>
      <c r="L428" s="252"/>
      <c r="M428" s="253" t="s">
        <v>19</v>
      </c>
      <c r="N428" s="254" t="s">
        <v>40</v>
      </c>
      <c r="O428" s="84"/>
      <c r="P428" s="223">
        <f>O428*H428</f>
        <v>0</v>
      </c>
      <c r="Q428" s="223">
        <v>0.0016999999999999999</v>
      </c>
      <c r="R428" s="223">
        <f>Q428*H428</f>
        <v>0.0016999999999999999</v>
      </c>
      <c r="S428" s="223">
        <v>0</v>
      </c>
      <c r="T428" s="22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5" t="s">
        <v>216</v>
      </c>
      <c r="AT428" s="225" t="s">
        <v>333</v>
      </c>
      <c r="AU428" s="225" t="s">
        <v>78</v>
      </c>
      <c r="AY428" s="17" t="s">
        <v>156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7" t="s">
        <v>76</v>
      </c>
      <c r="BK428" s="226">
        <f>ROUND(I428*H428,2)</f>
        <v>0</v>
      </c>
      <c r="BL428" s="17" t="s">
        <v>163</v>
      </c>
      <c r="BM428" s="225" t="s">
        <v>655</v>
      </c>
    </row>
    <row r="429" s="2" customFormat="1">
      <c r="A429" s="38"/>
      <c r="B429" s="39"/>
      <c r="C429" s="40"/>
      <c r="D429" s="227" t="s">
        <v>165</v>
      </c>
      <c r="E429" s="40"/>
      <c r="F429" s="228" t="s">
        <v>654</v>
      </c>
      <c r="G429" s="40"/>
      <c r="H429" s="40"/>
      <c r="I429" s="229"/>
      <c r="J429" s="40"/>
      <c r="K429" s="40"/>
      <c r="L429" s="44"/>
      <c r="M429" s="230"/>
      <c r="N429" s="23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165</v>
      </c>
      <c r="AU429" s="17" t="s">
        <v>78</v>
      </c>
    </row>
    <row r="430" s="2" customFormat="1" ht="24.15" customHeight="1">
      <c r="A430" s="38"/>
      <c r="B430" s="39"/>
      <c r="C430" s="214" t="s">
        <v>656</v>
      </c>
      <c r="D430" s="214" t="s">
        <v>158</v>
      </c>
      <c r="E430" s="215" t="s">
        <v>657</v>
      </c>
      <c r="F430" s="216" t="s">
        <v>658</v>
      </c>
      <c r="G430" s="217" t="s">
        <v>413</v>
      </c>
      <c r="H430" s="218">
        <v>2</v>
      </c>
      <c r="I430" s="219"/>
      <c r="J430" s="220">
        <f>ROUND(I430*H430,2)</f>
        <v>0</v>
      </c>
      <c r="K430" s="216" t="s">
        <v>162</v>
      </c>
      <c r="L430" s="44"/>
      <c r="M430" s="221" t="s">
        <v>19</v>
      </c>
      <c r="N430" s="222" t="s">
        <v>40</v>
      </c>
      <c r="O430" s="84"/>
      <c r="P430" s="223">
        <f>O430*H430</f>
        <v>0</v>
      </c>
      <c r="Q430" s="223">
        <v>0.109405</v>
      </c>
      <c r="R430" s="223">
        <f>Q430*H430</f>
        <v>0.21881</v>
      </c>
      <c r="S430" s="223">
        <v>0</v>
      </c>
      <c r="T430" s="22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5" t="s">
        <v>163</v>
      </c>
      <c r="AT430" s="225" t="s">
        <v>158</v>
      </c>
      <c r="AU430" s="225" t="s">
        <v>78</v>
      </c>
      <c r="AY430" s="17" t="s">
        <v>156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7" t="s">
        <v>76</v>
      </c>
      <c r="BK430" s="226">
        <f>ROUND(I430*H430,2)</f>
        <v>0</v>
      </c>
      <c r="BL430" s="17" t="s">
        <v>163</v>
      </c>
      <c r="BM430" s="225" t="s">
        <v>659</v>
      </c>
    </row>
    <row r="431" s="2" customFormat="1">
      <c r="A431" s="38"/>
      <c r="B431" s="39"/>
      <c r="C431" s="40"/>
      <c r="D431" s="227" t="s">
        <v>165</v>
      </c>
      <c r="E431" s="40"/>
      <c r="F431" s="228" t="s">
        <v>660</v>
      </c>
      <c r="G431" s="40"/>
      <c r="H431" s="40"/>
      <c r="I431" s="229"/>
      <c r="J431" s="40"/>
      <c r="K431" s="40"/>
      <c r="L431" s="44"/>
      <c r="M431" s="230"/>
      <c r="N431" s="23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165</v>
      </c>
      <c r="AU431" s="17" t="s">
        <v>78</v>
      </c>
    </row>
    <row r="432" s="2" customFormat="1">
      <c r="A432" s="38"/>
      <c r="B432" s="39"/>
      <c r="C432" s="40"/>
      <c r="D432" s="232" t="s">
        <v>167</v>
      </c>
      <c r="E432" s="40"/>
      <c r="F432" s="233" t="s">
        <v>661</v>
      </c>
      <c r="G432" s="40"/>
      <c r="H432" s="40"/>
      <c r="I432" s="229"/>
      <c r="J432" s="40"/>
      <c r="K432" s="40"/>
      <c r="L432" s="44"/>
      <c r="M432" s="230"/>
      <c r="N432" s="23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167</v>
      </c>
      <c r="AU432" s="17" t="s">
        <v>78</v>
      </c>
    </row>
    <row r="433" s="13" customFormat="1">
      <c r="A433" s="13"/>
      <c r="B433" s="234"/>
      <c r="C433" s="235"/>
      <c r="D433" s="227" t="s">
        <v>169</v>
      </c>
      <c r="E433" s="236" t="s">
        <v>19</v>
      </c>
      <c r="F433" s="237" t="s">
        <v>642</v>
      </c>
      <c r="G433" s="235"/>
      <c r="H433" s="238">
        <v>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169</v>
      </c>
      <c r="AU433" s="244" t="s">
        <v>78</v>
      </c>
      <c r="AV433" s="13" t="s">
        <v>78</v>
      </c>
      <c r="AW433" s="13" t="s">
        <v>32</v>
      </c>
      <c r="AX433" s="13" t="s">
        <v>76</v>
      </c>
      <c r="AY433" s="244" t="s">
        <v>156</v>
      </c>
    </row>
    <row r="434" s="2" customFormat="1" ht="21.75" customHeight="1">
      <c r="A434" s="38"/>
      <c r="B434" s="39"/>
      <c r="C434" s="245" t="s">
        <v>662</v>
      </c>
      <c r="D434" s="245" t="s">
        <v>333</v>
      </c>
      <c r="E434" s="246" t="s">
        <v>663</v>
      </c>
      <c r="F434" s="247" t="s">
        <v>664</v>
      </c>
      <c r="G434" s="248" t="s">
        <v>413</v>
      </c>
      <c r="H434" s="249">
        <v>2</v>
      </c>
      <c r="I434" s="250"/>
      <c r="J434" s="251">
        <f>ROUND(I434*H434,2)</f>
        <v>0</v>
      </c>
      <c r="K434" s="247" t="s">
        <v>162</v>
      </c>
      <c r="L434" s="252"/>
      <c r="M434" s="253" t="s">
        <v>19</v>
      </c>
      <c r="N434" s="254" t="s">
        <v>40</v>
      </c>
      <c r="O434" s="84"/>
      <c r="P434" s="223">
        <f>O434*H434</f>
        <v>0</v>
      </c>
      <c r="Q434" s="223">
        <v>0.0061000000000000004</v>
      </c>
      <c r="R434" s="223">
        <f>Q434*H434</f>
        <v>0.012200000000000001</v>
      </c>
      <c r="S434" s="223">
        <v>0</v>
      </c>
      <c r="T434" s="22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5" t="s">
        <v>216</v>
      </c>
      <c r="AT434" s="225" t="s">
        <v>333</v>
      </c>
      <c r="AU434" s="225" t="s">
        <v>78</v>
      </c>
      <c r="AY434" s="17" t="s">
        <v>156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7" t="s">
        <v>76</v>
      </c>
      <c r="BK434" s="226">
        <f>ROUND(I434*H434,2)</f>
        <v>0</v>
      </c>
      <c r="BL434" s="17" t="s">
        <v>163</v>
      </c>
      <c r="BM434" s="225" t="s">
        <v>665</v>
      </c>
    </row>
    <row r="435" s="2" customFormat="1">
      <c r="A435" s="38"/>
      <c r="B435" s="39"/>
      <c r="C435" s="40"/>
      <c r="D435" s="227" t="s">
        <v>165</v>
      </c>
      <c r="E435" s="40"/>
      <c r="F435" s="228" t="s">
        <v>664</v>
      </c>
      <c r="G435" s="40"/>
      <c r="H435" s="40"/>
      <c r="I435" s="229"/>
      <c r="J435" s="40"/>
      <c r="K435" s="40"/>
      <c r="L435" s="44"/>
      <c r="M435" s="230"/>
      <c r="N435" s="23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165</v>
      </c>
      <c r="AU435" s="17" t="s">
        <v>78</v>
      </c>
    </row>
    <row r="436" s="2" customFormat="1" ht="24.15" customHeight="1">
      <c r="A436" s="38"/>
      <c r="B436" s="39"/>
      <c r="C436" s="214" t="s">
        <v>666</v>
      </c>
      <c r="D436" s="214" t="s">
        <v>158</v>
      </c>
      <c r="E436" s="215" t="s">
        <v>667</v>
      </c>
      <c r="F436" s="216" t="s">
        <v>668</v>
      </c>
      <c r="G436" s="217" t="s">
        <v>413</v>
      </c>
      <c r="H436" s="218">
        <v>2</v>
      </c>
      <c r="I436" s="219"/>
      <c r="J436" s="220">
        <f>ROUND(I436*H436,2)</f>
        <v>0</v>
      </c>
      <c r="K436" s="216" t="s">
        <v>162</v>
      </c>
      <c r="L436" s="44"/>
      <c r="M436" s="221" t="s">
        <v>19</v>
      </c>
      <c r="N436" s="222" t="s">
        <v>40</v>
      </c>
      <c r="O436" s="84"/>
      <c r="P436" s="223">
        <f>O436*H436</f>
        <v>0</v>
      </c>
      <c r="Q436" s="223">
        <v>0</v>
      </c>
      <c r="R436" s="223">
        <f>Q436*H436</f>
        <v>0</v>
      </c>
      <c r="S436" s="223">
        <v>0</v>
      </c>
      <c r="T436" s="22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5" t="s">
        <v>163</v>
      </c>
      <c r="AT436" s="225" t="s">
        <v>158</v>
      </c>
      <c r="AU436" s="225" t="s">
        <v>78</v>
      </c>
      <c r="AY436" s="17" t="s">
        <v>156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7" t="s">
        <v>76</v>
      </c>
      <c r="BK436" s="226">
        <f>ROUND(I436*H436,2)</f>
        <v>0</v>
      </c>
      <c r="BL436" s="17" t="s">
        <v>163</v>
      </c>
      <c r="BM436" s="225" t="s">
        <v>669</v>
      </c>
    </row>
    <row r="437" s="2" customFormat="1">
      <c r="A437" s="38"/>
      <c r="B437" s="39"/>
      <c r="C437" s="40"/>
      <c r="D437" s="227" t="s">
        <v>165</v>
      </c>
      <c r="E437" s="40"/>
      <c r="F437" s="228" t="s">
        <v>670</v>
      </c>
      <c r="G437" s="40"/>
      <c r="H437" s="40"/>
      <c r="I437" s="229"/>
      <c r="J437" s="40"/>
      <c r="K437" s="40"/>
      <c r="L437" s="44"/>
      <c r="M437" s="230"/>
      <c r="N437" s="23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165</v>
      </c>
      <c r="AU437" s="17" t="s">
        <v>78</v>
      </c>
    </row>
    <row r="438" s="2" customFormat="1">
      <c r="A438" s="38"/>
      <c r="B438" s="39"/>
      <c r="C438" s="40"/>
      <c r="D438" s="232" t="s">
        <v>167</v>
      </c>
      <c r="E438" s="40"/>
      <c r="F438" s="233" t="s">
        <v>671</v>
      </c>
      <c r="G438" s="40"/>
      <c r="H438" s="40"/>
      <c r="I438" s="229"/>
      <c r="J438" s="40"/>
      <c r="K438" s="40"/>
      <c r="L438" s="44"/>
      <c r="M438" s="230"/>
      <c r="N438" s="23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167</v>
      </c>
      <c r="AU438" s="17" t="s">
        <v>78</v>
      </c>
    </row>
    <row r="439" s="2" customFormat="1" ht="21.75" customHeight="1">
      <c r="A439" s="38"/>
      <c r="B439" s="39"/>
      <c r="C439" s="245" t="s">
        <v>672</v>
      </c>
      <c r="D439" s="245" t="s">
        <v>333</v>
      </c>
      <c r="E439" s="246" t="s">
        <v>673</v>
      </c>
      <c r="F439" s="247" t="s">
        <v>674</v>
      </c>
      <c r="G439" s="248" t="s">
        <v>413</v>
      </c>
      <c r="H439" s="249">
        <v>2</v>
      </c>
      <c r="I439" s="250"/>
      <c r="J439" s="251">
        <f>ROUND(I439*H439,2)</f>
        <v>0</v>
      </c>
      <c r="K439" s="247" t="s">
        <v>162</v>
      </c>
      <c r="L439" s="252"/>
      <c r="M439" s="253" t="s">
        <v>19</v>
      </c>
      <c r="N439" s="254" t="s">
        <v>40</v>
      </c>
      <c r="O439" s="84"/>
      <c r="P439" s="223">
        <f>O439*H439</f>
        <v>0</v>
      </c>
      <c r="Q439" s="223">
        <v>0.00035</v>
      </c>
      <c r="R439" s="223">
        <f>Q439*H439</f>
        <v>0.00069999999999999999</v>
      </c>
      <c r="S439" s="223">
        <v>0</v>
      </c>
      <c r="T439" s="22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5" t="s">
        <v>216</v>
      </c>
      <c r="AT439" s="225" t="s">
        <v>333</v>
      </c>
      <c r="AU439" s="225" t="s">
        <v>78</v>
      </c>
      <c r="AY439" s="17" t="s">
        <v>156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7" t="s">
        <v>76</v>
      </c>
      <c r="BK439" s="226">
        <f>ROUND(I439*H439,2)</f>
        <v>0</v>
      </c>
      <c r="BL439" s="17" t="s">
        <v>163</v>
      </c>
      <c r="BM439" s="225" t="s">
        <v>675</v>
      </c>
    </row>
    <row r="440" s="2" customFormat="1">
      <c r="A440" s="38"/>
      <c r="B440" s="39"/>
      <c r="C440" s="40"/>
      <c r="D440" s="227" t="s">
        <v>165</v>
      </c>
      <c r="E440" s="40"/>
      <c r="F440" s="228" t="s">
        <v>674</v>
      </c>
      <c r="G440" s="40"/>
      <c r="H440" s="40"/>
      <c r="I440" s="229"/>
      <c r="J440" s="40"/>
      <c r="K440" s="40"/>
      <c r="L440" s="44"/>
      <c r="M440" s="230"/>
      <c r="N440" s="23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165</v>
      </c>
      <c r="AU440" s="17" t="s">
        <v>78</v>
      </c>
    </row>
    <row r="441" s="2" customFormat="1" ht="24.15" customHeight="1">
      <c r="A441" s="38"/>
      <c r="B441" s="39"/>
      <c r="C441" s="214" t="s">
        <v>676</v>
      </c>
      <c r="D441" s="214" t="s">
        <v>158</v>
      </c>
      <c r="E441" s="215" t="s">
        <v>677</v>
      </c>
      <c r="F441" s="216" t="s">
        <v>678</v>
      </c>
      <c r="G441" s="217" t="s">
        <v>413</v>
      </c>
      <c r="H441" s="218">
        <v>2</v>
      </c>
      <c r="I441" s="219"/>
      <c r="J441" s="220">
        <f>ROUND(I441*H441,2)</f>
        <v>0</v>
      </c>
      <c r="K441" s="216" t="s">
        <v>162</v>
      </c>
      <c r="L441" s="44"/>
      <c r="M441" s="221" t="s">
        <v>19</v>
      </c>
      <c r="N441" s="222" t="s">
        <v>40</v>
      </c>
      <c r="O441" s="84"/>
      <c r="P441" s="223">
        <f>O441*H441</f>
        <v>0</v>
      </c>
      <c r="Q441" s="223">
        <v>0.00025000000000000001</v>
      </c>
      <c r="R441" s="223">
        <f>Q441*H441</f>
        <v>0.00050000000000000001</v>
      </c>
      <c r="S441" s="223">
        <v>0</v>
      </c>
      <c r="T441" s="22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5" t="s">
        <v>163</v>
      </c>
      <c r="AT441" s="225" t="s">
        <v>158</v>
      </c>
      <c r="AU441" s="225" t="s">
        <v>78</v>
      </c>
      <c r="AY441" s="17" t="s">
        <v>156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7" t="s">
        <v>76</v>
      </c>
      <c r="BK441" s="226">
        <f>ROUND(I441*H441,2)</f>
        <v>0</v>
      </c>
      <c r="BL441" s="17" t="s">
        <v>163</v>
      </c>
      <c r="BM441" s="225" t="s">
        <v>679</v>
      </c>
    </row>
    <row r="442" s="2" customFormat="1">
      <c r="A442" s="38"/>
      <c r="B442" s="39"/>
      <c r="C442" s="40"/>
      <c r="D442" s="227" t="s">
        <v>165</v>
      </c>
      <c r="E442" s="40"/>
      <c r="F442" s="228" t="s">
        <v>680</v>
      </c>
      <c r="G442" s="40"/>
      <c r="H442" s="40"/>
      <c r="I442" s="229"/>
      <c r="J442" s="40"/>
      <c r="K442" s="40"/>
      <c r="L442" s="44"/>
      <c r="M442" s="230"/>
      <c r="N442" s="23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165</v>
      </c>
      <c r="AU442" s="17" t="s">
        <v>78</v>
      </c>
    </row>
    <row r="443" s="2" customFormat="1">
      <c r="A443" s="38"/>
      <c r="B443" s="39"/>
      <c r="C443" s="40"/>
      <c r="D443" s="232" t="s">
        <v>167</v>
      </c>
      <c r="E443" s="40"/>
      <c r="F443" s="233" t="s">
        <v>681</v>
      </c>
      <c r="G443" s="40"/>
      <c r="H443" s="40"/>
      <c r="I443" s="229"/>
      <c r="J443" s="40"/>
      <c r="K443" s="40"/>
      <c r="L443" s="44"/>
      <c r="M443" s="230"/>
      <c r="N443" s="23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167</v>
      </c>
      <c r="AU443" s="17" t="s">
        <v>78</v>
      </c>
    </row>
    <row r="444" s="13" customFormat="1">
      <c r="A444" s="13"/>
      <c r="B444" s="234"/>
      <c r="C444" s="235"/>
      <c r="D444" s="227" t="s">
        <v>169</v>
      </c>
      <c r="E444" s="236" t="s">
        <v>19</v>
      </c>
      <c r="F444" s="237" t="s">
        <v>643</v>
      </c>
      <c r="G444" s="235"/>
      <c r="H444" s="238">
        <v>2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169</v>
      </c>
      <c r="AU444" s="244" t="s">
        <v>78</v>
      </c>
      <c r="AV444" s="13" t="s">
        <v>78</v>
      </c>
      <c r="AW444" s="13" t="s">
        <v>32</v>
      </c>
      <c r="AX444" s="13" t="s">
        <v>69</v>
      </c>
      <c r="AY444" s="244" t="s">
        <v>156</v>
      </c>
    </row>
    <row r="445" s="2" customFormat="1" ht="16.5" customHeight="1">
      <c r="A445" s="38"/>
      <c r="B445" s="39"/>
      <c r="C445" s="245" t="s">
        <v>682</v>
      </c>
      <c r="D445" s="245" t="s">
        <v>333</v>
      </c>
      <c r="E445" s="246" t="s">
        <v>683</v>
      </c>
      <c r="F445" s="247" t="s">
        <v>684</v>
      </c>
      <c r="G445" s="248" t="s">
        <v>413</v>
      </c>
      <c r="H445" s="249">
        <v>2</v>
      </c>
      <c r="I445" s="250"/>
      <c r="J445" s="251">
        <f>ROUND(I445*H445,2)</f>
        <v>0</v>
      </c>
      <c r="K445" s="247" t="s">
        <v>162</v>
      </c>
      <c r="L445" s="252"/>
      <c r="M445" s="253" t="s">
        <v>19</v>
      </c>
      <c r="N445" s="254" t="s">
        <v>40</v>
      </c>
      <c r="O445" s="84"/>
      <c r="P445" s="223">
        <f>O445*H445</f>
        <v>0</v>
      </c>
      <c r="Q445" s="223">
        <v>0.0050000000000000001</v>
      </c>
      <c r="R445" s="223">
        <f>Q445*H445</f>
        <v>0.01</v>
      </c>
      <c r="S445" s="223">
        <v>0</v>
      </c>
      <c r="T445" s="22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5" t="s">
        <v>216</v>
      </c>
      <c r="AT445" s="225" t="s">
        <v>333</v>
      </c>
      <c r="AU445" s="225" t="s">
        <v>78</v>
      </c>
      <c r="AY445" s="17" t="s">
        <v>156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7" t="s">
        <v>76</v>
      </c>
      <c r="BK445" s="226">
        <f>ROUND(I445*H445,2)</f>
        <v>0</v>
      </c>
      <c r="BL445" s="17" t="s">
        <v>163</v>
      </c>
      <c r="BM445" s="225" t="s">
        <v>685</v>
      </c>
    </row>
    <row r="446" s="2" customFormat="1">
      <c r="A446" s="38"/>
      <c r="B446" s="39"/>
      <c r="C446" s="40"/>
      <c r="D446" s="227" t="s">
        <v>165</v>
      </c>
      <c r="E446" s="40"/>
      <c r="F446" s="228" t="s">
        <v>684</v>
      </c>
      <c r="G446" s="40"/>
      <c r="H446" s="40"/>
      <c r="I446" s="229"/>
      <c r="J446" s="40"/>
      <c r="K446" s="40"/>
      <c r="L446" s="44"/>
      <c r="M446" s="230"/>
      <c r="N446" s="23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165</v>
      </c>
      <c r="AU446" s="17" t="s">
        <v>78</v>
      </c>
    </row>
    <row r="447" s="2" customFormat="1" ht="24.15" customHeight="1">
      <c r="A447" s="38"/>
      <c r="B447" s="39"/>
      <c r="C447" s="214" t="s">
        <v>686</v>
      </c>
      <c r="D447" s="214" t="s">
        <v>158</v>
      </c>
      <c r="E447" s="215" t="s">
        <v>687</v>
      </c>
      <c r="F447" s="216" t="s">
        <v>688</v>
      </c>
      <c r="G447" s="217" t="s">
        <v>161</v>
      </c>
      <c r="H447" s="218">
        <v>3.6000000000000001</v>
      </c>
      <c r="I447" s="219"/>
      <c r="J447" s="220">
        <f>ROUND(I447*H447,2)</f>
        <v>0</v>
      </c>
      <c r="K447" s="216" t="s">
        <v>162</v>
      </c>
      <c r="L447" s="44"/>
      <c r="M447" s="221" t="s">
        <v>19</v>
      </c>
      <c r="N447" s="222" t="s">
        <v>40</v>
      </c>
      <c r="O447" s="84"/>
      <c r="P447" s="223">
        <f>O447*H447</f>
        <v>0</v>
      </c>
      <c r="Q447" s="223">
        <v>0.0016000000000000001</v>
      </c>
      <c r="R447" s="223">
        <f>Q447*H447</f>
        <v>0.0057600000000000004</v>
      </c>
      <c r="S447" s="223">
        <v>0</v>
      </c>
      <c r="T447" s="22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163</v>
      </c>
      <c r="AT447" s="225" t="s">
        <v>158</v>
      </c>
      <c r="AU447" s="225" t="s">
        <v>78</v>
      </c>
      <c r="AY447" s="17" t="s">
        <v>156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76</v>
      </c>
      <c r="BK447" s="226">
        <f>ROUND(I447*H447,2)</f>
        <v>0</v>
      </c>
      <c r="BL447" s="17" t="s">
        <v>163</v>
      </c>
      <c r="BM447" s="225" t="s">
        <v>689</v>
      </c>
    </row>
    <row r="448" s="2" customFormat="1">
      <c r="A448" s="38"/>
      <c r="B448" s="39"/>
      <c r="C448" s="40"/>
      <c r="D448" s="227" t="s">
        <v>165</v>
      </c>
      <c r="E448" s="40"/>
      <c r="F448" s="228" t="s">
        <v>690</v>
      </c>
      <c r="G448" s="40"/>
      <c r="H448" s="40"/>
      <c r="I448" s="229"/>
      <c r="J448" s="40"/>
      <c r="K448" s="40"/>
      <c r="L448" s="44"/>
      <c r="M448" s="230"/>
      <c r="N448" s="23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165</v>
      </c>
      <c r="AU448" s="17" t="s">
        <v>78</v>
      </c>
    </row>
    <row r="449" s="2" customFormat="1">
      <c r="A449" s="38"/>
      <c r="B449" s="39"/>
      <c r="C449" s="40"/>
      <c r="D449" s="232" t="s">
        <v>167</v>
      </c>
      <c r="E449" s="40"/>
      <c r="F449" s="233" t="s">
        <v>691</v>
      </c>
      <c r="G449" s="40"/>
      <c r="H449" s="40"/>
      <c r="I449" s="229"/>
      <c r="J449" s="40"/>
      <c r="K449" s="40"/>
      <c r="L449" s="44"/>
      <c r="M449" s="230"/>
      <c r="N449" s="23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167</v>
      </c>
      <c r="AU449" s="17" t="s">
        <v>78</v>
      </c>
    </row>
    <row r="450" s="13" customFormat="1">
      <c r="A450" s="13"/>
      <c r="B450" s="234"/>
      <c r="C450" s="235"/>
      <c r="D450" s="227" t="s">
        <v>169</v>
      </c>
      <c r="E450" s="236" t="s">
        <v>19</v>
      </c>
      <c r="F450" s="237" t="s">
        <v>692</v>
      </c>
      <c r="G450" s="235"/>
      <c r="H450" s="238">
        <v>3.6000000000000001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169</v>
      </c>
      <c r="AU450" s="244" t="s">
        <v>78</v>
      </c>
      <c r="AV450" s="13" t="s">
        <v>78</v>
      </c>
      <c r="AW450" s="13" t="s">
        <v>32</v>
      </c>
      <c r="AX450" s="13" t="s">
        <v>69</v>
      </c>
      <c r="AY450" s="244" t="s">
        <v>156</v>
      </c>
    </row>
    <row r="451" s="2" customFormat="1" ht="16.5" customHeight="1">
      <c r="A451" s="38"/>
      <c r="B451" s="39"/>
      <c r="C451" s="214" t="s">
        <v>693</v>
      </c>
      <c r="D451" s="214" t="s">
        <v>158</v>
      </c>
      <c r="E451" s="215" t="s">
        <v>694</v>
      </c>
      <c r="F451" s="216" t="s">
        <v>695</v>
      </c>
      <c r="G451" s="217" t="s">
        <v>161</v>
      </c>
      <c r="H451" s="218">
        <v>3.6000000000000001</v>
      </c>
      <c r="I451" s="219"/>
      <c r="J451" s="220">
        <f>ROUND(I451*H451,2)</f>
        <v>0</v>
      </c>
      <c r="K451" s="216" t="s">
        <v>162</v>
      </c>
      <c r="L451" s="44"/>
      <c r="M451" s="221" t="s">
        <v>19</v>
      </c>
      <c r="N451" s="222" t="s">
        <v>40</v>
      </c>
      <c r="O451" s="84"/>
      <c r="P451" s="223">
        <f>O451*H451</f>
        <v>0</v>
      </c>
      <c r="Q451" s="223">
        <v>1.22E-05</v>
      </c>
      <c r="R451" s="223">
        <f>Q451*H451</f>
        <v>4.392E-05</v>
      </c>
      <c r="S451" s="223">
        <v>0</v>
      </c>
      <c r="T451" s="22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5" t="s">
        <v>163</v>
      </c>
      <c r="AT451" s="225" t="s">
        <v>158</v>
      </c>
      <c r="AU451" s="225" t="s">
        <v>78</v>
      </c>
      <c r="AY451" s="17" t="s">
        <v>156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7" t="s">
        <v>76</v>
      </c>
      <c r="BK451" s="226">
        <f>ROUND(I451*H451,2)</f>
        <v>0</v>
      </c>
      <c r="BL451" s="17" t="s">
        <v>163</v>
      </c>
      <c r="BM451" s="225" t="s">
        <v>696</v>
      </c>
    </row>
    <row r="452" s="2" customFormat="1">
      <c r="A452" s="38"/>
      <c r="B452" s="39"/>
      <c r="C452" s="40"/>
      <c r="D452" s="227" t="s">
        <v>165</v>
      </c>
      <c r="E452" s="40"/>
      <c r="F452" s="228" t="s">
        <v>697</v>
      </c>
      <c r="G452" s="40"/>
      <c r="H452" s="40"/>
      <c r="I452" s="229"/>
      <c r="J452" s="40"/>
      <c r="K452" s="40"/>
      <c r="L452" s="44"/>
      <c r="M452" s="230"/>
      <c r="N452" s="23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165</v>
      </c>
      <c r="AU452" s="17" t="s">
        <v>78</v>
      </c>
    </row>
    <row r="453" s="2" customFormat="1">
      <c r="A453" s="38"/>
      <c r="B453" s="39"/>
      <c r="C453" s="40"/>
      <c r="D453" s="232" t="s">
        <v>167</v>
      </c>
      <c r="E453" s="40"/>
      <c r="F453" s="233" t="s">
        <v>698</v>
      </c>
      <c r="G453" s="40"/>
      <c r="H453" s="40"/>
      <c r="I453" s="229"/>
      <c r="J453" s="40"/>
      <c r="K453" s="40"/>
      <c r="L453" s="44"/>
      <c r="M453" s="230"/>
      <c r="N453" s="23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167</v>
      </c>
      <c r="AU453" s="17" t="s">
        <v>78</v>
      </c>
    </row>
    <row r="454" s="2" customFormat="1" ht="24.15" customHeight="1">
      <c r="A454" s="38"/>
      <c r="B454" s="39"/>
      <c r="C454" s="214" t="s">
        <v>699</v>
      </c>
      <c r="D454" s="214" t="s">
        <v>158</v>
      </c>
      <c r="E454" s="215" t="s">
        <v>700</v>
      </c>
      <c r="F454" s="216" t="s">
        <v>701</v>
      </c>
      <c r="G454" s="217" t="s">
        <v>241</v>
      </c>
      <c r="H454" s="218">
        <v>304.80000000000001</v>
      </c>
      <c r="I454" s="219"/>
      <c r="J454" s="220">
        <f>ROUND(I454*H454,2)</f>
        <v>0</v>
      </c>
      <c r="K454" s="216" t="s">
        <v>162</v>
      </c>
      <c r="L454" s="44"/>
      <c r="M454" s="221" t="s">
        <v>19</v>
      </c>
      <c r="N454" s="222" t="s">
        <v>40</v>
      </c>
      <c r="O454" s="84"/>
      <c r="P454" s="223">
        <f>O454*H454</f>
        <v>0</v>
      </c>
      <c r="Q454" s="223">
        <v>0.071903999999999996</v>
      </c>
      <c r="R454" s="223">
        <f>Q454*H454</f>
        <v>21.916339199999999</v>
      </c>
      <c r="S454" s="223">
        <v>0</v>
      </c>
      <c r="T454" s="22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5" t="s">
        <v>163</v>
      </c>
      <c r="AT454" s="225" t="s">
        <v>158</v>
      </c>
      <c r="AU454" s="225" t="s">
        <v>78</v>
      </c>
      <c r="AY454" s="17" t="s">
        <v>156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7" t="s">
        <v>76</v>
      </c>
      <c r="BK454" s="226">
        <f>ROUND(I454*H454,2)</f>
        <v>0</v>
      </c>
      <c r="BL454" s="17" t="s">
        <v>163</v>
      </c>
      <c r="BM454" s="225" t="s">
        <v>702</v>
      </c>
    </row>
    <row r="455" s="2" customFormat="1">
      <c r="A455" s="38"/>
      <c r="B455" s="39"/>
      <c r="C455" s="40"/>
      <c r="D455" s="227" t="s">
        <v>165</v>
      </c>
      <c r="E455" s="40"/>
      <c r="F455" s="228" t="s">
        <v>703</v>
      </c>
      <c r="G455" s="40"/>
      <c r="H455" s="40"/>
      <c r="I455" s="229"/>
      <c r="J455" s="40"/>
      <c r="K455" s="40"/>
      <c r="L455" s="44"/>
      <c r="M455" s="230"/>
      <c r="N455" s="23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165</v>
      </c>
      <c r="AU455" s="17" t="s">
        <v>78</v>
      </c>
    </row>
    <row r="456" s="2" customFormat="1">
      <c r="A456" s="38"/>
      <c r="B456" s="39"/>
      <c r="C456" s="40"/>
      <c r="D456" s="232" t="s">
        <v>167</v>
      </c>
      <c r="E456" s="40"/>
      <c r="F456" s="233" t="s">
        <v>704</v>
      </c>
      <c r="G456" s="40"/>
      <c r="H456" s="40"/>
      <c r="I456" s="229"/>
      <c r="J456" s="40"/>
      <c r="K456" s="40"/>
      <c r="L456" s="44"/>
      <c r="M456" s="230"/>
      <c r="N456" s="23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167</v>
      </c>
      <c r="AU456" s="17" t="s">
        <v>78</v>
      </c>
    </row>
    <row r="457" s="13" customFormat="1">
      <c r="A457" s="13"/>
      <c r="B457" s="234"/>
      <c r="C457" s="235"/>
      <c r="D457" s="227" t="s">
        <v>169</v>
      </c>
      <c r="E457" s="236" t="s">
        <v>19</v>
      </c>
      <c r="F457" s="237" t="s">
        <v>705</v>
      </c>
      <c r="G457" s="235"/>
      <c r="H457" s="238">
        <v>192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169</v>
      </c>
      <c r="AU457" s="244" t="s">
        <v>78</v>
      </c>
      <c r="AV457" s="13" t="s">
        <v>78</v>
      </c>
      <c r="AW457" s="13" t="s">
        <v>32</v>
      </c>
      <c r="AX457" s="13" t="s">
        <v>69</v>
      </c>
      <c r="AY457" s="244" t="s">
        <v>156</v>
      </c>
    </row>
    <row r="458" s="13" customFormat="1">
      <c r="A458" s="13"/>
      <c r="B458" s="234"/>
      <c r="C458" s="235"/>
      <c r="D458" s="227" t="s">
        <v>169</v>
      </c>
      <c r="E458" s="236" t="s">
        <v>19</v>
      </c>
      <c r="F458" s="237" t="s">
        <v>706</v>
      </c>
      <c r="G458" s="235"/>
      <c r="H458" s="238">
        <v>-48.5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169</v>
      </c>
      <c r="AU458" s="244" t="s">
        <v>78</v>
      </c>
      <c r="AV458" s="13" t="s">
        <v>78</v>
      </c>
      <c r="AW458" s="13" t="s">
        <v>32</v>
      </c>
      <c r="AX458" s="13" t="s">
        <v>69</v>
      </c>
      <c r="AY458" s="244" t="s">
        <v>156</v>
      </c>
    </row>
    <row r="459" s="13" customFormat="1">
      <c r="A459" s="13"/>
      <c r="B459" s="234"/>
      <c r="C459" s="235"/>
      <c r="D459" s="227" t="s">
        <v>169</v>
      </c>
      <c r="E459" s="236" t="s">
        <v>19</v>
      </c>
      <c r="F459" s="237" t="s">
        <v>707</v>
      </c>
      <c r="G459" s="235"/>
      <c r="H459" s="238">
        <v>117.7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169</v>
      </c>
      <c r="AU459" s="244" t="s">
        <v>78</v>
      </c>
      <c r="AV459" s="13" t="s">
        <v>78</v>
      </c>
      <c r="AW459" s="13" t="s">
        <v>32</v>
      </c>
      <c r="AX459" s="13" t="s">
        <v>69</v>
      </c>
      <c r="AY459" s="244" t="s">
        <v>156</v>
      </c>
    </row>
    <row r="460" s="13" customFormat="1">
      <c r="A460" s="13"/>
      <c r="B460" s="234"/>
      <c r="C460" s="235"/>
      <c r="D460" s="227" t="s">
        <v>169</v>
      </c>
      <c r="E460" s="236" t="s">
        <v>19</v>
      </c>
      <c r="F460" s="237" t="s">
        <v>708</v>
      </c>
      <c r="G460" s="235"/>
      <c r="H460" s="238">
        <v>43.600000000000001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169</v>
      </c>
      <c r="AU460" s="244" t="s">
        <v>78</v>
      </c>
      <c r="AV460" s="13" t="s">
        <v>78</v>
      </c>
      <c r="AW460" s="13" t="s">
        <v>32</v>
      </c>
      <c r="AX460" s="13" t="s">
        <v>69</v>
      </c>
      <c r="AY460" s="244" t="s">
        <v>156</v>
      </c>
    </row>
    <row r="461" s="2" customFormat="1" ht="16.5" customHeight="1">
      <c r="A461" s="38"/>
      <c r="B461" s="39"/>
      <c r="C461" s="245" t="s">
        <v>709</v>
      </c>
      <c r="D461" s="245" t="s">
        <v>333</v>
      </c>
      <c r="E461" s="246" t="s">
        <v>515</v>
      </c>
      <c r="F461" s="247" t="s">
        <v>516</v>
      </c>
      <c r="G461" s="248" t="s">
        <v>161</v>
      </c>
      <c r="H461" s="249">
        <v>31.09</v>
      </c>
      <c r="I461" s="250"/>
      <c r="J461" s="251">
        <f>ROUND(I461*H461,2)</f>
        <v>0</v>
      </c>
      <c r="K461" s="247" t="s">
        <v>162</v>
      </c>
      <c r="L461" s="252"/>
      <c r="M461" s="253" t="s">
        <v>19</v>
      </c>
      <c r="N461" s="254" t="s">
        <v>40</v>
      </c>
      <c r="O461" s="84"/>
      <c r="P461" s="223">
        <f>O461*H461</f>
        <v>0</v>
      </c>
      <c r="Q461" s="223">
        <v>0.222</v>
      </c>
      <c r="R461" s="223">
        <f>Q461*H461</f>
        <v>6.90198</v>
      </c>
      <c r="S461" s="223">
        <v>0</v>
      </c>
      <c r="T461" s="22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5" t="s">
        <v>216</v>
      </c>
      <c r="AT461" s="225" t="s">
        <v>333</v>
      </c>
      <c r="AU461" s="225" t="s">
        <v>78</v>
      </c>
      <c r="AY461" s="17" t="s">
        <v>156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7" t="s">
        <v>76</v>
      </c>
      <c r="BK461" s="226">
        <f>ROUND(I461*H461,2)</f>
        <v>0</v>
      </c>
      <c r="BL461" s="17" t="s">
        <v>163</v>
      </c>
      <c r="BM461" s="225" t="s">
        <v>710</v>
      </c>
    </row>
    <row r="462" s="2" customFormat="1">
      <c r="A462" s="38"/>
      <c r="B462" s="39"/>
      <c r="C462" s="40"/>
      <c r="D462" s="227" t="s">
        <v>165</v>
      </c>
      <c r="E462" s="40"/>
      <c r="F462" s="228" t="s">
        <v>516</v>
      </c>
      <c r="G462" s="40"/>
      <c r="H462" s="40"/>
      <c r="I462" s="229"/>
      <c r="J462" s="40"/>
      <c r="K462" s="40"/>
      <c r="L462" s="44"/>
      <c r="M462" s="230"/>
      <c r="N462" s="231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165</v>
      </c>
      <c r="AU462" s="17" t="s">
        <v>78</v>
      </c>
    </row>
    <row r="463" s="13" customFormat="1">
      <c r="A463" s="13"/>
      <c r="B463" s="234"/>
      <c r="C463" s="235"/>
      <c r="D463" s="227" t="s">
        <v>169</v>
      </c>
      <c r="E463" s="236" t="s">
        <v>19</v>
      </c>
      <c r="F463" s="237" t="s">
        <v>711</v>
      </c>
      <c r="G463" s="235"/>
      <c r="H463" s="238">
        <v>30.48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169</v>
      </c>
      <c r="AU463" s="244" t="s">
        <v>78</v>
      </c>
      <c r="AV463" s="13" t="s">
        <v>78</v>
      </c>
      <c r="AW463" s="13" t="s">
        <v>32</v>
      </c>
      <c r="AX463" s="13" t="s">
        <v>69</v>
      </c>
      <c r="AY463" s="244" t="s">
        <v>156</v>
      </c>
    </row>
    <row r="464" s="13" customFormat="1">
      <c r="A464" s="13"/>
      <c r="B464" s="234"/>
      <c r="C464" s="235"/>
      <c r="D464" s="227" t="s">
        <v>169</v>
      </c>
      <c r="E464" s="235"/>
      <c r="F464" s="237" t="s">
        <v>712</v>
      </c>
      <c r="G464" s="235"/>
      <c r="H464" s="238">
        <v>31.09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169</v>
      </c>
      <c r="AU464" s="244" t="s">
        <v>78</v>
      </c>
      <c r="AV464" s="13" t="s">
        <v>78</v>
      </c>
      <c r="AW464" s="13" t="s">
        <v>4</v>
      </c>
      <c r="AX464" s="13" t="s">
        <v>76</v>
      </c>
      <c r="AY464" s="244" t="s">
        <v>156</v>
      </c>
    </row>
    <row r="465" s="2" customFormat="1" ht="24.15" customHeight="1">
      <c r="A465" s="38"/>
      <c r="B465" s="39"/>
      <c r="C465" s="214" t="s">
        <v>713</v>
      </c>
      <c r="D465" s="214" t="s">
        <v>158</v>
      </c>
      <c r="E465" s="215" t="s">
        <v>714</v>
      </c>
      <c r="F465" s="216" t="s">
        <v>715</v>
      </c>
      <c r="G465" s="217" t="s">
        <v>241</v>
      </c>
      <c r="H465" s="218">
        <v>189</v>
      </c>
      <c r="I465" s="219"/>
      <c r="J465" s="220">
        <f>ROUND(I465*H465,2)</f>
        <v>0</v>
      </c>
      <c r="K465" s="216" t="s">
        <v>162</v>
      </c>
      <c r="L465" s="44"/>
      <c r="M465" s="221" t="s">
        <v>19</v>
      </c>
      <c r="N465" s="222" t="s">
        <v>40</v>
      </c>
      <c r="O465" s="84"/>
      <c r="P465" s="223">
        <f>O465*H465</f>
        <v>0</v>
      </c>
      <c r="Q465" s="223">
        <v>0.16849059999999999</v>
      </c>
      <c r="R465" s="223">
        <f>Q465*H465</f>
        <v>31.844723399999999</v>
      </c>
      <c r="S465" s="223">
        <v>0</v>
      </c>
      <c r="T465" s="22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5" t="s">
        <v>163</v>
      </c>
      <c r="AT465" s="225" t="s">
        <v>158</v>
      </c>
      <c r="AU465" s="225" t="s">
        <v>78</v>
      </c>
      <c r="AY465" s="17" t="s">
        <v>156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7" t="s">
        <v>76</v>
      </c>
      <c r="BK465" s="226">
        <f>ROUND(I465*H465,2)</f>
        <v>0</v>
      </c>
      <c r="BL465" s="17" t="s">
        <v>163</v>
      </c>
      <c r="BM465" s="225" t="s">
        <v>716</v>
      </c>
    </row>
    <row r="466" s="2" customFormat="1">
      <c r="A466" s="38"/>
      <c r="B466" s="39"/>
      <c r="C466" s="40"/>
      <c r="D466" s="227" t="s">
        <v>165</v>
      </c>
      <c r="E466" s="40"/>
      <c r="F466" s="228" t="s">
        <v>717</v>
      </c>
      <c r="G466" s="40"/>
      <c r="H466" s="40"/>
      <c r="I466" s="229"/>
      <c r="J466" s="40"/>
      <c r="K466" s="40"/>
      <c r="L466" s="44"/>
      <c r="M466" s="230"/>
      <c r="N466" s="23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165</v>
      </c>
      <c r="AU466" s="17" t="s">
        <v>78</v>
      </c>
    </row>
    <row r="467" s="2" customFormat="1">
      <c r="A467" s="38"/>
      <c r="B467" s="39"/>
      <c r="C467" s="40"/>
      <c r="D467" s="232" t="s">
        <v>167</v>
      </c>
      <c r="E467" s="40"/>
      <c r="F467" s="233" t="s">
        <v>718</v>
      </c>
      <c r="G467" s="40"/>
      <c r="H467" s="40"/>
      <c r="I467" s="229"/>
      <c r="J467" s="40"/>
      <c r="K467" s="40"/>
      <c r="L467" s="44"/>
      <c r="M467" s="230"/>
      <c r="N467" s="23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167</v>
      </c>
      <c r="AU467" s="17" t="s">
        <v>78</v>
      </c>
    </row>
    <row r="468" s="13" customFormat="1">
      <c r="A468" s="13"/>
      <c r="B468" s="234"/>
      <c r="C468" s="235"/>
      <c r="D468" s="227" t="s">
        <v>169</v>
      </c>
      <c r="E468" s="236" t="s">
        <v>19</v>
      </c>
      <c r="F468" s="237" t="s">
        <v>719</v>
      </c>
      <c r="G468" s="235"/>
      <c r="H468" s="238">
        <v>189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169</v>
      </c>
      <c r="AU468" s="244" t="s">
        <v>78</v>
      </c>
      <c r="AV468" s="13" t="s">
        <v>78</v>
      </c>
      <c r="AW468" s="13" t="s">
        <v>32</v>
      </c>
      <c r="AX468" s="13" t="s">
        <v>69</v>
      </c>
      <c r="AY468" s="244" t="s">
        <v>156</v>
      </c>
    </row>
    <row r="469" s="2" customFormat="1" ht="24.15" customHeight="1">
      <c r="A469" s="38"/>
      <c r="B469" s="39"/>
      <c r="C469" s="214" t="s">
        <v>720</v>
      </c>
      <c r="D469" s="214" t="s">
        <v>158</v>
      </c>
      <c r="E469" s="215" t="s">
        <v>721</v>
      </c>
      <c r="F469" s="216" t="s">
        <v>722</v>
      </c>
      <c r="G469" s="217" t="s">
        <v>241</v>
      </c>
      <c r="H469" s="218">
        <v>486.89999999999998</v>
      </c>
      <c r="I469" s="219"/>
      <c r="J469" s="220">
        <f>ROUND(I469*H469,2)</f>
        <v>0</v>
      </c>
      <c r="K469" s="216" t="s">
        <v>162</v>
      </c>
      <c r="L469" s="44"/>
      <c r="M469" s="221" t="s">
        <v>19</v>
      </c>
      <c r="N469" s="222" t="s">
        <v>40</v>
      </c>
      <c r="O469" s="84"/>
      <c r="P469" s="223">
        <f>O469*H469</f>
        <v>0</v>
      </c>
      <c r="Q469" s="223">
        <v>0.14066960000000001</v>
      </c>
      <c r="R469" s="223">
        <f>Q469*H469</f>
        <v>68.492028239999996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163</v>
      </c>
      <c r="AT469" s="225" t="s">
        <v>158</v>
      </c>
      <c r="AU469" s="225" t="s">
        <v>78</v>
      </c>
      <c r="AY469" s="17" t="s">
        <v>156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76</v>
      </c>
      <c r="BK469" s="226">
        <f>ROUND(I469*H469,2)</f>
        <v>0</v>
      </c>
      <c r="BL469" s="17" t="s">
        <v>163</v>
      </c>
      <c r="BM469" s="225" t="s">
        <v>723</v>
      </c>
    </row>
    <row r="470" s="2" customFormat="1">
      <c r="A470" s="38"/>
      <c r="B470" s="39"/>
      <c r="C470" s="40"/>
      <c r="D470" s="227" t="s">
        <v>165</v>
      </c>
      <c r="E470" s="40"/>
      <c r="F470" s="228" t="s">
        <v>724</v>
      </c>
      <c r="G470" s="40"/>
      <c r="H470" s="40"/>
      <c r="I470" s="229"/>
      <c r="J470" s="40"/>
      <c r="K470" s="40"/>
      <c r="L470" s="44"/>
      <c r="M470" s="230"/>
      <c r="N470" s="23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165</v>
      </c>
      <c r="AU470" s="17" t="s">
        <v>78</v>
      </c>
    </row>
    <row r="471" s="2" customFormat="1">
      <c r="A471" s="38"/>
      <c r="B471" s="39"/>
      <c r="C471" s="40"/>
      <c r="D471" s="232" t="s">
        <v>167</v>
      </c>
      <c r="E471" s="40"/>
      <c r="F471" s="233" t="s">
        <v>725</v>
      </c>
      <c r="G471" s="40"/>
      <c r="H471" s="40"/>
      <c r="I471" s="229"/>
      <c r="J471" s="40"/>
      <c r="K471" s="40"/>
      <c r="L471" s="44"/>
      <c r="M471" s="230"/>
      <c r="N471" s="23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167</v>
      </c>
      <c r="AU471" s="17" t="s">
        <v>78</v>
      </c>
    </row>
    <row r="472" s="13" customFormat="1">
      <c r="A472" s="13"/>
      <c r="B472" s="234"/>
      <c r="C472" s="235"/>
      <c r="D472" s="227" t="s">
        <v>169</v>
      </c>
      <c r="E472" s="236" t="s">
        <v>19</v>
      </c>
      <c r="F472" s="237" t="s">
        <v>726</v>
      </c>
      <c r="G472" s="235"/>
      <c r="H472" s="238">
        <v>501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169</v>
      </c>
      <c r="AU472" s="244" t="s">
        <v>78</v>
      </c>
      <c r="AV472" s="13" t="s">
        <v>78</v>
      </c>
      <c r="AW472" s="13" t="s">
        <v>32</v>
      </c>
      <c r="AX472" s="13" t="s">
        <v>69</v>
      </c>
      <c r="AY472" s="244" t="s">
        <v>156</v>
      </c>
    </row>
    <row r="473" s="13" customFormat="1">
      <c r="A473" s="13"/>
      <c r="B473" s="234"/>
      <c r="C473" s="235"/>
      <c r="D473" s="227" t="s">
        <v>169</v>
      </c>
      <c r="E473" s="236" t="s">
        <v>19</v>
      </c>
      <c r="F473" s="237" t="s">
        <v>727</v>
      </c>
      <c r="G473" s="235"/>
      <c r="H473" s="238">
        <v>-28.699999999999999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169</v>
      </c>
      <c r="AU473" s="244" t="s">
        <v>78</v>
      </c>
      <c r="AV473" s="13" t="s">
        <v>78</v>
      </c>
      <c r="AW473" s="13" t="s">
        <v>32</v>
      </c>
      <c r="AX473" s="13" t="s">
        <v>69</v>
      </c>
      <c r="AY473" s="244" t="s">
        <v>156</v>
      </c>
    </row>
    <row r="474" s="13" customFormat="1">
      <c r="A474" s="13"/>
      <c r="B474" s="234"/>
      <c r="C474" s="235"/>
      <c r="D474" s="227" t="s">
        <v>169</v>
      </c>
      <c r="E474" s="236" t="s">
        <v>19</v>
      </c>
      <c r="F474" s="237" t="s">
        <v>728</v>
      </c>
      <c r="G474" s="235"/>
      <c r="H474" s="238">
        <v>14.6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169</v>
      </c>
      <c r="AU474" s="244" t="s">
        <v>78</v>
      </c>
      <c r="AV474" s="13" t="s">
        <v>78</v>
      </c>
      <c r="AW474" s="13" t="s">
        <v>32</v>
      </c>
      <c r="AX474" s="13" t="s">
        <v>69</v>
      </c>
      <c r="AY474" s="244" t="s">
        <v>156</v>
      </c>
    </row>
    <row r="475" s="2" customFormat="1" ht="24.15" customHeight="1">
      <c r="A475" s="38"/>
      <c r="B475" s="39"/>
      <c r="C475" s="245" t="s">
        <v>729</v>
      </c>
      <c r="D475" s="245" t="s">
        <v>333</v>
      </c>
      <c r="E475" s="246" t="s">
        <v>730</v>
      </c>
      <c r="F475" s="247" t="s">
        <v>731</v>
      </c>
      <c r="G475" s="248" t="s">
        <v>241</v>
      </c>
      <c r="H475" s="249">
        <v>9</v>
      </c>
      <c r="I475" s="250"/>
      <c r="J475" s="251">
        <f>ROUND(I475*H475,2)</f>
        <v>0</v>
      </c>
      <c r="K475" s="247" t="s">
        <v>162</v>
      </c>
      <c r="L475" s="252"/>
      <c r="M475" s="253" t="s">
        <v>19</v>
      </c>
      <c r="N475" s="254" t="s">
        <v>40</v>
      </c>
      <c r="O475" s="84"/>
      <c r="P475" s="223">
        <f>O475*H475</f>
        <v>0</v>
      </c>
      <c r="Q475" s="223">
        <v>0.14999999999999999</v>
      </c>
      <c r="R475" s="223">
        <f>Q475*H475</f>
        <v>1.3499999999999999</v>
      </c>
      <c r="S475" s="223">
        <v>0</v>
      </c>
      <c r="T475" s="22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5" t="s">
        <v>216</v>
      </c>
      <c r="AT475" s="225" t="s">
        <v>333</v>
      </c>
      <c r="AU475" s="225" t="s">
        <v>78</v>
      </c>
      <c r="AY475" s="17" t="s">
        <v>156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7" t="s">
        <v>76</v>
      </c>
      <c r="BK475" s="226">
        <f>ROUND(I475*H475,2)</f>
        <v>0</v>
      </c>
      <c r="BL475" s="17" t="s">
        <v>163</v>
      </c>
      <c r="BM475" s="225" t="s">
        <v>732</v>
      </c>
    </row>
    <row r="476" s="2" customFormat="1">
      <c r="A476" s="38"/>
      <c r="B476" s="39"/>
      <c r="C476" s="40"/>
      <c r="D476" s="227" t="s">
        <v>165</v>
      </c>
      <c r="E476" s="40"/>
      <c r="F476" s="228" t="s">
        <v>731</v>
      </c>
      <c r="G476" s="40"/>
      <c r="H476" s="40"/>
      <c r="I476" s="229"/>
      <c r="J476" s="40"/>
      <c r="K476" s="40"/>
      <c r="L476" s="44"/>
      <c r="M476" s="230"/>
      <c r="N476" s="23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165</v>
      </c>
      <c r="AU476" s="17" t="s">
        <v>78</v>
      </c>
    </row>
    <row r="477" s="13" customFormat="1">
      <c r="A477" s="13"/>
      <c r="B477" s="234"/>
      <c r="C477" s="235"/>
      <c r="D477" s="227" t="s">
        <v>169</v>
      </c>
      <c r="E477" s="236" t="s">
        <v>19</v>
      </c>
      <c r="F477" s="237" t="s">
        <v>733</v>
      </c>
      <c r="G477" s="235"/>
      <c r="H477" s="238">
        <v>9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169</v>
      </c>
      <c r="AU477" s="244" t="s">
        <v>78</v>
      </c>
      <c r="AV477" s="13" t="s">
        <v>78</v>
      </c>
      <c r="AW477" s="13" t="s">
        <v>32</v>
      </c>
      <c r="AX477" s="13" t="s">
        <v>69</v>
      </c>
      <c r="AY477" s="244" t="s">
        <v>156</v>
      </c>
    </row>
    <row r="478" s="2" customFormat="1" ht="16.5" customHeight="1">
      <c r="A478" s="38"/>
      <c r="B478" s="39"/>
      <c r="C478" s="245" t="s">
        <v>734</v>
      </c>
      <c r="D478" s="245" t="s">
        <v>333</v>
      </c>
      <c r="E478" s="246" t="s">
        <v>735</v>
      </c>
      <c r="F478" s="247" t="s">
        <v>736</v>
      </c>
      <c r="G478" s="248" t="s">
        <v>241</v>
      </c>
      <c r="H478" s="249">
        <v>460.92099999999999</v>
      </c>
      <c r="I478" s="250"/>
      <c r="J478" s="251">
        <f>ROUND(I478*H478,2)</f>
        <v>0</v>
      </c>
      <c r="K478" s="247" t="s">
        <v>162</v>
      </c>
      <c r="L478" s="252"/>
      <c r="M478" s="253" t="s">
        <v>19</v>
      </c>
      <c r="N478" s="254" t="s">
        <v>40</v>
      </c>
      <c r="O478" s="84"/>
      <c r="P478" s="223">
        <f>O478*H478</f>
        <v>0</v>
      </c>
      <c r="Q478" s="223">
        <v>0.104</v>
      </c>
      <c r="R478" s="223">
        <f>Q478*H478</f>
        <v>47.935783999999998</v>
      </c>
      <c r="S478" s="223">
        <v>0</v>
      </c>
      <c r="T478" s="22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5" t="s">
        <v>216</v>
      </c>
      <c r="AT478" s="225" t="s">
        <v>333</v>
      </c>
      <c r="AU478" s="225" t="s">
        <v>78</v>
      </c>
      <c r="AY478" s="17" t="s">
        <v>156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7" t="s">
        <v>76</v>
      </c>
      <c r="BK478" s="226">
        <f>ROUND(I478*H478,2)</f>
        <v>0</v>
      </c>
      <c r="BL478" s="17" t="s">
        <v>163</v>
      </c>
      <c r="BM478" s="225" t="s">
        <v>737</v>
      </c>
    </row>
    <row r="479" s="2" customFormat="1">
      <c r="A479" s="38"/>
      <c r="B479" s="39"/>
      <c r="C479" s="40"/>
      <c r="D479" s="227" t="s">
        <v>165</v>
      </c>
      <c r="E479" s="40"/>
      <c r="F479" s="228" t="s">
        <v>736</v>
      </c>
      <c r="G479" s="40"/>
      <c r="H479" s="40"/>
      <c r="I479" s="229"/>
      <c r="J479" s="40"/>
      <c r="K479" s="40"/>
      <c r="L479" s="44"/>
      <c r="M479" s="230"/>
      <c r="N479" s="23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165</v>
      </c>
      <c r="AU479" s="17" t="s">
        <v>78</v>
      </c>
    </row>
    <row r="480" s="2" customFormat="1">
      <c r="A480" s="38"/>
      <c r="B480" s="39"/>
      <c r="C480" s="40"/>
      <c r="D480" s="227" t="s">
        <v>505</v>
      </c>
      <c r="E480" s="40"/>
      <c r="F480" s="255" t="s">
        <v>738</v>
      </c>
      <c r="G480" s="40"/>
      <c r="H480" s="40"/>
      <c r="I480" s="229"/>
      <c r="J480" s="40"/>
      <c r="K480" s="40"/>
      <c r="L480" s="44"/>
      <c r="M480" s="230"/>
      <c r="N480" s="23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505</v>
      </c>
      <c r="AU480" s="17" t="s">
        <v>78</v>
      </c>
    </row>
    <row r="481" s="13" customFormat="1">
      <c r="A481" s="13"/>
      <c r="B481" s="234"/>
      <c r="C481" s="235"/>
      <c r="D481" s="227" t="s">
        <v>169</v>
      </c>
      <c r="E481" s="236" t="s">
        <v>19</v>
      </c>
      <c r="F481" s="237" t="s">
        <v>739</v>
      </c>
      <c r="G481" s="235"/>
      <c r="H481" s="238">
        <v>451.88333333333298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169</v>
      </c>
      <c r="AU481" s="244" t="s">
        <v>78</v>
      </c>
      <c r="AV481" s="13" t="s">
        <v>78</v>
      </c>
      <c r="AW481" s="13" t="s">
        <v>32</v>
      </c>
      <c r="AX481" s="13" t="s">
        <v>69</v>
      </c>
      <c r="AY481" s="244" t="s">
        <v>156</v>
      </c>
    </row>
    <row r="482" s="13" customFormat="1">
      <c r="A482" s="13"/>
      <c r="B482" s="234"/>
      <c r="C482" s="235"/>
      <c r="D482" s="227" t="s">
        <v>169</v>
      </c>
      <c r="E482" s="235"/>
      <c r="F482" s="237" t="s">
        <v>740</v>
      </c>
      <c r="G482" s="235"/>
      <c r="H482" s="238">
        <v>460.92099999999999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169</v>
      </c>
      <c r="AU482" s="244" t="s">
        <v>78</v>
      </c>
      <c r="AV482" s="13" t="s">
        <v>78</v>
      </c>
      <c r="AW482" s="13" t="s">
        <v>4</v>
      </c>
      <c r="AX482" s="13" t="s">
        <v>76</v>
      </c>
      <c r="AY482" s="244" t="s">
        <v>156</v>
      </c>
    </row>
    <row r="483" s="2" customFormat="1" ht="24.15" customHeight="1">
      <c r="A483" s="38"/>
      <c r="B483" s="39"/>
      <c r="C483" s="245" t="s">
        <v>741</v>
      </c>
      <c r="D483" s="245" t="s">
        <v>333</v>
      </c>
      <c r="E483" s="246" t="s">
        <v>742</v>
      </c>
      <c r="F483" s="247" t="s">
        <v>743</v>
      </c>
      <c r="G483" s="248" t="s">
        <v>241</v>
      </c>
      <c r="H483" s="249">
        <v>1.2809999999999999</v>
      </c>
      <c r="I483" s="250"/>
      <c r="J483" s="251">
        <f>ROUND(I483*H483,2)</f>
        <v>0</v>
      </c>
      <c r="K483" s="247" t="s">
        <v>162</v>
      </c>
      <c r="L483" s="252"/>
      <c r="M483" s="253" t="s">
        <v>19</v>
      </c>
      <c r="N483" s="254" t="s">
        <v>40</v>
      </c>
      <c r="O483" s="84"/>
      <c r="P483" s="223">
        <f>O483*H483</f>
        <v>0</v>
      </c>
      <c r="Q483" s="223">
        <v>0.105</v>
      </c>
      <c r="R483" s="223">
        <f>Q483*H483</f>
        <v>0.13450499999999999</v>
      </c>
      <c r="S483" s="223">
        <v>0</v>
      </c>
      <c r="T483" s="22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5" t="s">
        <v>216</v>
      </c>
      <c r="AT483" s="225" t="s">
        <v>333</v>
      </c>
      <c r="AU483" s="225" t="s">
        <v>78</v>
      </c>
      <c r="AY483" s="17" t="s">
        <v>156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7" t="s">
        <v>76</v>
      </c>
      <c r="BK483" s="226">
        <f>ROUND(I483*H483,2)</f>
        <v>0</v>
      </c>
      <c r="BL483" s="17" t="s">
        <v>163</v>
      </c>
      <c r="BM483" s="225" t="s">
        <v>744</v>
      </c>
    </row>
    <row r="484" s="2" customFormat="1">
      <c r="A484" s="38"/>
      <c r="B484" s="39"/>
      <c r="C484" s="40"/>
      <c r="D484" s="227" t="s">
        <v>165</v>
      </c>
      <c r="E484" s="40"/>
      <c r="F484" s="228" t="s">
        <v>743</v>
      </c>
      <c r="G484" s="40"/>
      <c r="H484" s="40"/>
      <c r="I484" s="229"/>
      <c r="J484" s="40"/>
      <c r="K484" s="40"/>
      <c r="L484" s="44"/>
      <c r="M484" s="230"/>
      <c r="N484" s="23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165</v>
      </c>
      <c r="AU484" s="17" t="s">
        <v>78</v>
      </c>
    </row>
    <row r="485" s="13" customFormat="1">
      <c r="A485" s="13"/>
      <c r="B485" s="234"/>
      <c r="C485" s="235"/>
      <c r="D485" s="227" t="s">
        <v>169</v>
      </c>
      <c r="E485" s="236" t="s">
        <v>19</v>
      </c>
      <c r="F485" s="237" t="s">
        <v>745</v>
      </c>
      <c r="G485" s="235"/>
      <c r="H485" s="238">
        <v>1.256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169</v>
      </c>
      <c r="AU485" s="244" t="s">
        <v>78</v>
      </c>
      <c r="AV485" s="13" t="s">
        <v>78</v>
      </c>
      <c r="AW485" s="13" t="s">
        <v>32</v>
      </c>
      <c r="AX485" s="13" t="s">
        <v>69</v>
      </c>
      <c r="AY485" s="244" t="s">
        <v>156</v>
      </c>
    </row>
    <row r="486" s="13" customFormat="1">
      <c r="A486" s="13"/>
      <c r="B486" s="234"/>
      <c r="C486" s="235"/>
      <c r="D486" s="227" t="s">
        <v>169</v>
      </c>
      <c r="E486" s="235"/>
      <c r="F486" s="237" t="s">
        <v>746</v>
      </c>
      <c r="G486" s="235"/>
      <c r="H486" s="238">
        <v>1.2809999999999999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169</v>
      </c>
      <c r="AU486" s="244" t="s">
        <v>78</v>
      </c>
      <c r="AV486" s="13" t="s">
        <v>78</v>
      </c>
      <c r="AW486" s="13" t="s">
        <v>4</v>
      </c>
      <c r="AX486" s="13" t="s">
        <v>76</v>
      </c>
      <c r="AY486" s="244" t="s">
        <v>156</v>
      </c>
    </row>
    <row r="487" s="2" customFormat="1" ht="24.15" customHeight="1">
      <c r="A487" s="38"/>
      <c r="B487" s="39"/>
      <c r="C487" s="245" t="s">
        <v>747</v>
      </c>
      <c r="D487" s="245" t="s">
        <v>333</v>
      </c>
      <c r="E487" s="246" t="s">
        <v>748</v>
      </c>
      <c r="F487" s="247" t="s">
        <v>749</v>
      </c>
      <c r="G487" s="248" t="s">
        <v>241</v>
      </c>
      <c r="H487" s="249">
        <v>22.420000000000002</v>
      </c>
      <c r="I487" s="250"/>
      <c r="J487" s="251">
        <f>ROUND(I487*H487,2)</f>
        <v>0</v>
      </c>
      <c r="K487" s="247" t="s">
        <v>162</v>
      </c>
      <c r="L487" s="252"/>
      <c r="M487" s="253" t="s">
        <v>19</v>
      </c>
      <c r="N487" s="254" t="s">
        <v>40</v>
      </c>
      <c r="O487" s="84"/>
      <c r="P487" s="223">
        <f>O487*H487</f>
        <v>0</v>
      </c>
      <c r="Q487" s="223">
        <v>0.125</v>
      </c>
      <c r="R487" s="223">
        <f>Q487*H487</f>
        <v>2.8025000000000002</v>
      </c>
      <c r="S487" s="223">
        <v>0</v>
      </c>
      <c r="T487" s="22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5" t="s">
        <v>216</v>
      </c>
      <c r="AT487" s="225" t="s">
        <v>333</v>
      </c>
      <c r="AU487" s="225" t="s">
        <v>78</v>
      </c>
      <c r="AY487" s="17" t="s">
        <v>156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7" t="s">
        <v>76</v>
      </c>
      <c r="BK487" s="226">
        <f>ROUND(I487*H487,2)</f>
        <v>0</v>
      </c>
      <c r="BL487" s="17" t="s">
        <v>163</v>
      </c>
      <c r="BM487" s="225" t="s">
        <v>750</v>
      </c>
    </row>
    <row r="488" s="2" customFormat="1">
      <c r="A488" s="38"/>
      <c r="B488" s="39"/>
      <c r="C488" s="40"/>
      <c r="D488" s="227" t="s">
        <v>165</v>
      </c>
      <c r="E488" s="40"/>
      <c r="F488" s="228" t="s">
        <v>749</v>
      </c>
      <c r="G488" s="40"/>
      <c r="H488" s="40"/>
      <c r="I488" s="229"/>
      <c r="J488" s="40"/>
      <c r="K488" s="40"/>
      <c r="L488" s="44"/>
      <c r="M488" s="230"/>
      <c r="N488" s="23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165</v>
      </c>
      <c r="AU488" s="17" t="s">
        <v>78</v>
      </c>
    </row>
    <row r="489" s="13" customFormat="1">
      <c r="A489" s="13"/>
      <c r="B489" s="234"/>
      <c r="C489" s="235"/>
      <c r="D489" s="227" t="s">
        <v>169</v>
      </c>
      <c r="E489" s="236" t="s">
        <v>19</v>
      </c>
      <c r="F489" s="237" t="s">
        <v>751</v>
      </c>
      <c r="G489" s="235"/>
      <c r="H489" s="238">
        <v>21.98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169</v>
      </c>
      <c r="AU489" s="244" t="s">
        <v>78</v>
      </c>
      <c r="AV489" s="13" t="s">
        <v>78</v>
      </c>
      <c r="AW489" s="13" t="s">
        <v>32</v>
      </c>
      <c r="AX489" s="13" t="s">
        <v>69</v>
      </c>
      <c r="AY489" s="244" t="s">
        <v>156</v>
      </c>
    </row>
    <row r="490" s="13" customFormat="1">
      <c r="A490" s="13"/>
      <c r="B490" s="234"/>
      <c r="C490" s="235"/>
      <c r="D490" s="227" t="s">
        <v>169</v>
      </c>
      <c r="E490" s="235"/>
      <c r="F490" s="237" t="s">
        <v>752</v>
      </c>
      <c r="G490" s="235"/>
      <c r="H490" s="238">
        <v>22.420000000000002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169</v>
      </c>
      <c r="AU490" s="244" t="s">
        <v>78</v>
      </c>
      <c r="AV490" s="13" t="s">
        <v>78</v>
      </c>
      <c r="AW490" s="13" t="s">
        <v>4</v>
      </c>
      <c r="AX490" s="13" t="s">
        <v>76</v>
      </c>
      <c r="AY490" s="244" t="s">
        <v>156</v>
      </c>
    </row>
    <row r="491" s="2" customFormat="1" ht="24.15" customHeight="1">
      <c r="A491" s="38"/>
      <c r="B491" s="39"/>
      <c r="C491" s="245" t="s">
        <v>753</v>
      </c>
      <c r="D491" s="245" t="s">
        <v>333</v>
      </c>
      <c r="E491" s="246" t="s">
        <v>754</v>
      </c>
      <c r="F491" s="247" t="s">
        <v>755</v>
      </c>
      <c r="G491" s="248" t="s">
        <v>241</v>
      </c>
      <c r="H491" s="249">
        <v>6.4059999999999997</v>
      </c>
      <c r="I491" s="250"/>
      <c r="J491" s="251">
        <f>ROUND(I491*H491,2)</f>
        <v>0</v>
      </c>
      <c r="K491" s="247" t="s">
        <v>162</v>
      </c>
      <c r="L491" s="252"/>
      <c r="M491" s="253" t="s">
        <v>19</v>
      </c>
      <c r="N491" s="254" t="s">
        <v>40</v>
      </c>
      <c r="O491" s="84"/>
      <c r="P491" s="223">
        <f>O491*H491</f>
        <v>0</v>
      </c>
      <c r="Q491" s="223">
        <v>0.125</v>
      </c>
      <c r="R491" s="223">
        <f>Q491*H491</f>
        <v>0.80074999999999996</v>
      </c>
      <c r="S491" s="223">
        <v>0</v>
      </c>
      <c r="T491" s="22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5" t="s">
        <v>216</v>
      </c>
      <c r="AT491" s="225" t="s">
        <v>333</v>
      </c>
      <c r="AU491" s="225" t="s">
        <v>78</v>
      </c>
      <c r="AY491" s="17" t="s">
        <v>156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7" t="s">
        <v>76</v>
      </c>
      <c r="BK491" s="226">
        <f>ROUND(I491*H491,2)</f>
        <v>0</v>
      </c>
      <c r="BL491" s="17" t="s">
        <v>163</v>
      </c>
      <c r="BM491" s="225" t="s">
        <v>756</v>
      </c>
    </row>
    <row r="492" s="2" customFormat="1">
      <c r="A492" s="38"/>
      <c r="B492" s="39"/>
      <c r="C492" s="40"/>
      <c r="D492" s="227" t="s">
        <v>165</v>
      </c>
      <c r="E492" s="40"/>
      <c r="F492" s="228" t="s">
        <v>755</v>
      </c>
      <c r="G492" s="40"/>
      <c r="H492" s="40"/>
      <c r="I492" s="229"/>
      <c r="J492" s="40"/>
      <c r="K492" s="40"/>
      <c r="L492" s="44"/>
      <c r="M492" s="230"/>
      <c r="N492" s="23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165</v>
      </c>
      <c r="AU492" s="17" t="s">
        <v>78</v>
      </c>
    </row>
    <row r="493" s="13" customFormat="1">
      <c r="A493" s="13"/>
      <c r="B493" s="234"/>
      <c r="C493" s="235"/>
      <c r="D493" s="227" t="s">
        <v>169</v>
      </c>
      <c r="E493" s="236" t="s">
        <v>19</v>
      </c>
      <c r="F493" s="237" t="s">
        <v>757</v>
      </c>
      <c r="G493" s="235"/>
      <c r="H493" s="238">
        <v>6.2800000000000002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169</v>
      </c>
      <c r="AU493" s="244" t="s">
        <v>78</v>
      </c>
      <c r="AV493" s="13" t="s">
        <v>78</v>
      </c>
      <c r="AW493" s="13" t="s">
        <v>32</v>
      </c>
      <c r="AX493" s="13" t="s">
        <v>69</v>
      </c>
      <c r="AY493" s="244" t="s">
        <v>156</v>
      </c>
    </row>
    <row r="494" s="13" customFormat="1">
      <c r="A494" s="13"/>
      <c r="B494" s="234"/>
      <c r="C494" s="235"/>
      <c r="D494" s="227" t="s">
        <v>169</v>
      </c>
      <c r="E494" s="235"/>
      <c r="F494" s="237" t="s">
        <v>758</v>
      </c>
      <c r="G494" s="235"/>
      <c r="H494" s="238">
        <v>6.4059999999999997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169</v>
      </c>
      <c r="AU494" s="244" t="s">
        <v>78</v>
      </c>
      <c r="AV494" s="13" t="s">
        <v>78</v>
      </c>
      <c r="AW494" s="13" t="s">
        <v>4</v>
      </c>
      <c r="AX494" s="13" t="s">
        <v>76</v>
      </c>
      <c r="AY494" s="244" t="s">
        <v>156</v>
      </c>
    </row>
    <row r="495" s="2" customFormat="1" ht="24.15" customHeight="1">
      <c r="A495" s="38"/>
      <c r="B495" s="39"/>
      <c r="C495" s="245" t="s">
        <v>759</v>
      </c>
      <c r="D495" s="245" t="s">
        <v>333</v>
      </c>
      <c r="E495" s="246" t="s">
        <v>760</v>
      </c>
      <c r="F495" s="247" t="s">
        <v>761</v>
      </c>
      <c r="G495" s="248" t="s">
        <v>241</v>
      </c>
      <c r="H495" s="249">
        <v>5.6100000000000003</v>
      </c>
      <c r="I495" s="250"/>
      <c r="J495" s="251">
        <f>ROUND(I495*H495,2)</f>
        <v>0</v>
      </c>
      <c r="K495" s="247" t="s">
        <v>162</v>
      </c>
      <c r="L495" s="252"/>
      <c r="M495" s="253" t="s">
        <v>19</v>
      </c>
      <c r="N495" s="254" t="s">
        <v>40</v>
      </c>
      <c r="O495" s="84"/>
      <c r="P495" s="223">
        <f>O495*H495</f>
        <v>0</v>
      </c>
      <c r="Q495" s="223">
        <v>0.125</v>
      </c>
      <c r="R495" s="223">
        <f>Q495*H495</f>
        <v>0.70125000000000004</v>
      </c>
      <c r="S495" s="223">
        <v>0</v>
      </c>
      <c r="T495" s="22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5" t="s">
        <v>216</v>
      </c>
      <c r="AT495" s="225" t="s">
        <v>333</v>
      </c>
      <c r="AU495" s="225" t="s">
        <v>78</v>
      </c>
      <c r="AY495" s="17" t="s">
        <v>156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7" t="s">
        <v>76</v>
      </c>
      <c r="BK495" s="226">
        <f>ROUND(I495*H495,2)</f>
        <v>0</v>
      </c>
      <c r="BL495" s="17" t="s">
        <v>163</v>
      </c>
      <c r="BM495" s="225" t="s">
        <v>762</v>
      </c>
    </row>
    <row r="496" s="2" customFormat="1">
      <c r="A496" s="38"/>
      <c r="B496" s="39"/>
      <c r="C496" s="40"/>
      <c r="D496" s="227" t="s">
        <v>165</v>
      </c>
      <c r="E496" s="40"/>
      <c r="F496" s="228" t="s">
        <v>761</v>
      </c>
      <c r="G496" s="40"/>
      <c r="H496" s="40"/>
      <c r="I496" s="229"/>
      <c r="J496" s="40"/>
      <c r="K496" s="40"/>
      <c r="L496" s="44"/>
      <c r="M496" s="230"/>
      <c r="N496" s="23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165</v>
      </c>
      <c r="AU496" s="17" t="s">
        <v>78</v>
      </c>
    </row>
    <row r="497" s="13" customFormat="1">
      <c r="A497" s="13"/>
      <c r="B497" s="234"/>
      <c r="C497" s="235"/>
      <c r="D497" s="227" t="s">
        <v>169</v>
      </c>
      <c r="E497" s="236" t="s">
        <v>19</v>
      </c>
      <c r="F497" s="237" t="s">
        <v>763</v>
      </c>
      <c r="G497" s="235"/>
      <c r="H497" s="238">
        <v>5.5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169</v>
      </c>
      <c r="AU497" s="244" t="s">
        <v>78</v>
      </c>
      <c r="AV497" s="13" t="s">
        <v>78</v>
      </c>
      <c r="AW497" s="13" t="s">
        <v>32</v>
      </c>
      <c r="AX497" s="13" t="s">
        <v>69</v>
      </c>
      <c r="AY497" s="244" t="s">
        <v>156</v>
      </c>
    </row>
    <row r="498" s="13" customFormat="1">
      <c r="A498" s="13"/>
      <c r="B498" s="234"/>
      <c r="C498" s="235"/>
      <c r="D498" s="227" t="s">
        <v>169</v>
      </c>
      <c r="E498" s="235"/>
      <c r="F498" s="237" t="s">
        <v>764</v>
      </c>
      <c r="G498" s="235"/>
      <c r="H498" s="238">
        <v>5.6100000000000003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169</v>
      </c>
      <c r="AU498" s="244" t="s">
        <v>78</v>
      </c>
      <c r="AV498" s="13" t="s">
        <v>78</v>
      </c>
      <c r="AW498" s="13" t="s">
        <v>4</v>
      </c>
      <c r="AX498" s="13" t="s">
        <v>76</v>
      </c>
      <c r="AY498" s="244" t="s">
        <v>156</v>
      </c>
    </row>
    <row r="499" s="2" customFormat="1" ht="16.5" customHeight="1">
      <c r="A499" s="38"/>
      <c r="B499" s="39"/>
      <c r="C499" s="214" t="s">
        <v>765</v>
      </c>
      <c r="D499" s="214" t="s">
        <v>158</v>
      </c>
      <c r="E499" s="215" t="s">
        <v>766</v>
      </c>
      <c r="F499" s="216" t="s">
        <v>767</v>
      </c>
      <c r="G499" s="217" t="s">
        <v>255</v>
      </c>
      <c r="H499" s="218">
        <v>13.536</v>
      </c>
      <c r="I499" s="219"/>
      <c r="J499" s="220">
        <f>ROUND(I499*H499,2)</f>
        <v>0</v>
      </c>
      <c r="K499" s="216" t="s">
        <v>162</v>
      </c>
      <c r="L499" s="44"/>
      <c r="M499" s="221" t="s">
        <v>19</v>
      </c>
      <c r="N499" s="222" t="s">
        <v>40</v>
      </c>
      <c r="O499" s="84"/>
      <c r="P499" s="223">
        <f>O499*H499</f>
        <v>0</v>
      </c>
      <c r="Q499" s="223">
        <v>0</v>
      </c>
      <c r="R499" s="223">
        <f>Q499*H499</f>
        <v>0</v>
      </c>
      <c r="S499" s="223">
        <v>2</v>
      </c>
      <c r="T499" s="224">
        <f>S499*H499</f>
        <v>27.071999999999999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5" t="s">
        <v>163</v>
      </c>
      <c r="AT499" s="225" t="s">
        <v>158</v>
      </c>
      <c r="AU499" s="225" t="s">
        <v>78</v>
      </c>
      <c r="AY499" s="17" t="s">
        <v>156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7" t="s">
        <v>76</v>
      </c>
      <c r="BK499" s="226">
        <f>ROUND(I499*H499,2)</f>
        <v>0</v>
      </c>
      <c r="BL499" s="17" t="s">
        <v>163</v>
      </c>
      <c r="BM499" s="225" t="s">
        <v>768</v>
      </c>
    </row>
    <row r="500" s="2" customFormat="1">
      <c r="A500" s="38"/>
      <c r="B500" s="39"/>
      <c r="C500" s="40"/>
      <c r="D500" s="227" t="s">
        <v>165</v>
      </c>
      <c r="E500" s="40"/>
      <c r="F500" s="228" t="s">
        <v>769</v>
      </c>
      <c r="G500" s="40"/>
      <c r="H500" s="40"/>
      <c r="I500" s="229"/>
      <c r="J500" s="40"/>
      <c r="K500" s="40"/>
      <c r="L500" s="44"/>
      <c r="M500" s="230"/>
      <c r="N500" s="23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165</v>
      </c>
      <c r="AU500" s="17" t="s">
        <v>78</v>
      </c>
    </row>
    <row r="501" s="2" customFormat="1">
      <c r="A501" s="38"/>
      <c r="B501" s="39"/>
      <c r="C501" s="40"/>
      <c r="D501" s="232" t="s">
        <v>167</v>
      </c>
      <c r="E501" s="40"/>
      <c r="F501" s="233" t="s">
        <v>770</v>
      </c>
      <c r="G501" s="40"/>
      <c r="H501" s="40"/>
      <c r="I501" s="229"/>
      <c r="J501" s="40"/>
      <c r="K501" s="40"/>
      <c r="L501" s="44"/>
      <c r="M501" s="230"/>
      <c r="N501" s="23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167</v>
      </c>
      <c r="AU501" s="17" t="s">
        <v>78</v>
      </c>
    </row>
    <row r="502" s="13" customFormat="1">
      <c r="A502" s="13"/>
      <c r="B502" s="234"/>
      <c r="C502" s="235"/>
      <c r="D502" s="227" t="s">
        <v>169</v>
      </c>
      <c r="E502" s="236" t="s">
        <v>19</v>
      </c>
      <c r="F502" s="237" t="s">
        <v>771</v>
      </c>
      <c r="G502" s="235"/>
      <c r="H502" s="238">
        <v>1.6200000000000001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169</v>
      </c>
      <c r="AU502" s="244" t="s">
        <v>78</v>
      </c>
      <c r="AV502" s="13" t="s">
        <v>78</v>
      </c>
      <c r="AW502" s="13" t="s">
        <v>32</v>
      </c>
      <c r="AX502" s="13" t="s">
        <v>69</v>
      </c>
      <c r="AY502" s="244" t="s">
        <v>156</v>
      </c>
    </row>
    <row r="503" s="13" customFormat="1">
      <c r="A503" s="13"/>
      <c r="B503" s="234"/>
      <c r="C503" s="235"/>
      <c r="D503" s="227" t="s">
        <v>169</v>
      </c>
      <c r="E503" s="236" t="s">
        <v>19</v>
      </c>
      <c r="F503" s="237" t="s">
        <v>772</v>
      </c>
      <c r="G503" s="235"/>
      <c r="H503" s="238">
        <v>1.296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169</v>
      </c>
      <c r="AU503" s="244" t="s">
        <v>78</v>
      </c>
      <c r="AV503" s="13" t="s">
        <v>78</v>
      </c>
      <c r="AW503" s="13" t="s">
        <v>32</v>
      </c>
      <c r="AX503" s="13" t="s">
        <v>69</v>
      </c>
      <c r="AY503" s="244" t="s">
        <v>156</v>
      </c>
    </row>
    <row r="504" s="13" customFormat="1">
      <c r="A504" s="13"/>
      <c r="B504" s="234"/>
      <c r="C504" s="235"/>
      <c r="D504" s="227" t="s">
        <v>169</v>
      </c>
      <c r="E504" s="236" t="s">
        <v>19</v>
      </c>
      <c r="F504" s="237" t="s">
        <v>773</v>
      </c>
      <c r="G504" s="235"/>
      <c r="H504" s="238">
        <v>10.619999999999999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169</v>
      </c>
      <c r="AU504" s="244" t="s">
        <v>78</v>
      </c>
      <c r="AV504" s="13" t="s">
        <v>78</v>
      </c>
      <c r="AW504" s="13" t="s">
        <v>32</v>
      </c>
      <c r="AX504" s="13" t="s">
        <v>69</v>
      </c>
      <c r="AY504" s="244" t="s">
        <v>156</v>
      </c>
    </row>
    <row r="505" s="2" customFormat="1" ht="24.15" customHeight="1">
      <c r="A505" s="38"/>
      <c r="B505" s="39"/>
      <c r="C505" s="214" t="s">
        <v>774</v>
      </c>
      <c r="D505" s="214" t="s">
        <v>158</v>
      </c>
      <c r="E505" s="215" t="s">
        <v>775</v>
      </c>
      <c r="F505" s="216" t="s">
        <v>776</v>
      </c>
      <c r="G505" s="217" t="s">
        <v>255</v>
      </c>
      <c r="H505" s="218">
        <v>0.27000000000000002</v>
      </c>
      <c r="I505" s="219"/>
      <c r="J505" s="220">
        <f>ROUND(I505*H505,2)</f>
        <v>0</v>
      </c>
      <c r="K505" s="216" t="s">
        <v>162</v>
      </c>
      <c r="L505" s="44"/>
      <c r="M505" s="221" t="s">
        <v>19</v>
      </c>
      <c r="N505" s="222" t="s">
        <v>40</v>
      </c>
      <c r="O505" s="84"/>
      <c r="P505" s="223">
        <f>O505*H505</f>
        <v>0</v>
      </c>
      <c r="Q505" s="223">
        <v>0</v>
      </c>
      <c r="R505" s="223">
        <f>Q505*H505</f>
        <v>0</v>
      </c>
      <c r="S505" s="223">
        <v>1.95</v>
      </c>
      <c r="T505" s="224">
        <f>S505*H505</f>
        <v>0.52649999999999997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5" t="s">
        <v>163</v>
      </c>
      <c r="AT505" s="225" t="s">
        <v>158</v>
      </c>
      <c r="AU505" s="225" t="s">
        <v>78</v>
      </c>
      <c r="AY505" s="17" t="s">
        <v>156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7" t="s">
        <v>76</v>
      </c>
      <c r="BK505" s="226">
        <f>ROUND(I505*H505,2)</f>
        <v>0</v>
      </c>
      <c r="BL505" s="17" t="s">
        <v>163</v>
      </c>
      <c r="BM505" s="225" t="s">
        <v>777</v>
      </c>
    </row>
    <row r="506" s="2" customFormat="1">
      <c r="A506" s="38"/>
      <c r="B506" s="39"/>
      <c r="C506" s="40"/>
      <c r="D506" s="227" t="s">
        <v>165</v>
      </c>
      <c r="E506" s="40"/>
      <c r="F506" s="228" t="s">
        <v>778</v>
      </c>
      <c r="G506" s="40"/>
      <c r="H506" s="40"/>
      <c r="I506" s="229"/>
      <c r="J506" s="40"/>
      <c r="K506" s="40"/>
      <c r="L506" s="44"/>
      <c r="M506" s="230"/>
      <c r="N506" s="231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165</v>
      </c>
      <c r="AU506" s="17" t="s">
        <v>78</v>
      </c>
    </row>
    <row r="507" s="2" customFormat="1">
      <c r="A507" s="38"/>
      <c r="B507" s="39"/>
      <c r="C507" s="40"/>
      <c r="D507" s="232" t="s">
        <v>167</v>
      </c>
      <c r="E507" s="40"/>
      <c r="F507" s="233" t="s">
        <v>779</v>
      </c>
      <c r="G507" s="40"/>
      <c r="H507" s="40"/>
      <c r="I507" s="229"/>
      <c r="J507" s="40"/>
      <c r="K507" s="40"/>
      <c r="L507" s="44"/>
      <c r="M507" s="230"/>
      <c r="N507" s="231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167</v>
      </c>
      <c r="AU507" s="17" t="s">
        <v>78</v>
      </c>
    </row>
    <row r="508" s="13" customFormat="1">
      <c r="A508" s="13"/>
      <c r="B508" s="234"/>
      <c r="C508" s="235"/>
      <c r="D508" s="227" t="s">
        <v>169</v>
      </c>
      <c r="E508" s="236" t="s">
        <v>19</v>
      </c>
      <c r="F508" s="237" t="s">
        <v>780</v>
      </c>
      <c r="G508" s="235"/>
      <c r="H508" s="238">
        <v>0.27000000000000002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169</v>
      </c>
      <c r="AU508" s="244" t="s">
        <v>78</v>
      </c>
      <c r="AV508" s="13" t="s">
        <v>78</v>
      </c>
      <c r="AW508" s="13" t="s">
        <v>32</v>
      </c>
      <c r="AX508" s="13" t="s">
        <v>69</v>
      </c>
      <c r="AY508" s="244" t="s">
        <v>156</v>
      </c>
    </row>
    <row r="509" s="2" customFormat="1" ht="24.15" customHeight="1">
      <c r="A509" s="38"/>
      <c r="B509" s="39"/>
      <c r="C509" s="214" t="s">
        <v>781</v>
      </c>
      <c r="D509" s="214" t="s">
        <v>158</v>
      </c>
      <c r="E509" s="215" t="s">
        <v>782</v>
      </c>
      <c r="F509" s="216" t="s">
        <v>783</v>
      </c>
      <c r="G509" s="217" t="s">
        <v>255</v>
      </c>
      <c r="H509" s="218">
        <v>0.45000000000000001</v>
      </c>
      <c r="I509" s="219"/>
      <c r="J509" s="220">
        <f>ROUND(I509*H509,2)</f>
        <v>0</v>
      </c>
      <c r="K509" s="216" t="s">
        <v>162</v>
      </c>
      <c r="L509" s="44"/>
      <c r="M509" s="221" t="s">
        <v>19</v>
      </c>
      <c r="N509" s="222" t="s">
        <v>40</v>
      </c>
      <c r="O509" s="84"/>
      <c r="P509" s="223">
        <f>O509*H509</f>
        <v>0</v>
      </c>
      <c r="Q509" s="223">
        <v>0</v>
      </c>
      <c r="R509" s="223">
        <f>Q509*H509</f>
        <v>0</v>
      </c>
      <c r="S509" s="223">
        <v>2.2000000000000002</v>
      </c>
      <c r="T509" s="224">
        <f>S509*H509</f>
        <v>0.9900000000000001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5" t="s">
        <v>163</v>
      </c>
      <c r="AT509" s="225" t="s">
        <v>158</v>
      </c>
      <c r="AU509" s="225" t="s">
        <v>78</v>
      </c>
      <c r="AY509" s="17" t="s">
        <v>156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7" t="s">
        <v>76</v>
      </c>
      <c r="BK509" s="226">
        <f>ROUND(I509*H509,2)</f>
        <v>0</v>
      </c>
      <c r="BL509" s="17" t="s">
        <v>163</v>
      </c>
      <c r="BM509" s="225" t="s">
        <v>784</v>
      </c>
    </row>
    <row r="510" s="2" customFormat="1">
      <c r="A510" s="38"/>
      <c r="B510" s="39"/>
      <c r="C510" s="40"/>
      <c r="D510" s="227" t="s">
        <v>165</v>
      </c>
      <c r="E510" s="40"/>
      <c r="F510" s="228" t="s">
        <v>785</v>
      </c>
      <c r="G510" s="40"/>
      <c r="H510" s="40"/>
      <c r="I510" s="229"/>
      <c r="J510" s="40"/>
      <c r="K510" s="40"/>
      <c r="L510" s="44"/>
      <c r="M510" s="230"/>
      <c r="N510" s="231"/>
      <c r="O510" s="84"/>
      <c r="P510" s="84"/>
      <c r="Q510" s="84"/>
      <c r="R510" s="84"/>
      <c r="S510" s="84"/>
      <c r="T510" s="85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165</v>
      </c>
      <c r="AU510" s="17" t="s">
        <v>78</v>
      </c>
    </row>
    <row r="511" s="2" customFormat="1">
      <c r="A511" s="38"/>
      <c r="B511" s="39"/>
      <c r="C511" s="40"/>
      <c r="D511" s="232" t="s">
        <v>167</v>
      </c>
      <c r="E511" s="40"/>
      <c r="F511" s="233" t="s">
        <v>786</v>
      </c>
      <c r="G511" s="40"/>
      <c r="H511" s="40"/>
      <c r="I511" s="229"/>
      <c r="J511" s="40"/>
      <c r="K511" s="40"/>
      <c r="L511" s="44"/>
      <c r="M511" s="230"/>
      <c r="N511" s="231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167</v>
      </c>
      <c r="AU511" s="17" t="s">
        <v>78</v>
      </c>
    </row>
    <row r="512" s="13" customFormat="1">
      <c r="A512" s="13"/>
      <c r="B512" s="234"/>
      <c r="C512" s="235"/>
      <c r="D512" s="227" t="s">
        <v>169</v>
      </c>
      <c r="E512" s="236" t="s">
        <v>19</v>
      </c>
      <c r="F512" s="237" t="s">
        <v>787</v>
      </c>
      <c r="G512" s="235"/>
      <c r="H512" s="238">
        <v>0.45000000000000001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169</v>
      </c>
      <c r="AU512" s="244" t="s">
        <v>78</v>
      </c>
      <c r="AV512" s="13" t="s">
        <v>78</v>
      </c>
      <c r="AW512" s="13" t="s">
        <v>32</v>
      </c>
      <c r="AX512" s="13" t="s">
        <v>69</v>
      </c>
      <c r="AY512" s="244" t="s">
        <v>156</v>
      </c>
    </row>
    <row r="513" s="2" customFormat="1" ht="24.15" customHeight="1">
      <c r="A513" s="38"/>
      <c r="B513" s="39"/>
      <c r="C513" s="214" t="s">
        <v>788</v>
      </c>
      <c r="D513" s="214" t="s">
        <v>158</v>
      </c>
      <c r="E513" s="215" t="s">
        <v>789</v>
      </c>
      <c r="F513" s="216" t="s">
        <v>790</v>
      </c>
      <c r="G513" s="217" t="s">
        <v>241</v>
      </c>
      <c r="H513" s="218">
        <v>23</v>
      </c>
      <c r="I513" s="219"/>
      <c r="J513" s="220">
        <f>ROUND(I513*H513,2)</f>
        <v>0</v>
      </c>
      <c r="K513" s="216" t="s">
        <v>162</v>
      </c>
      <c r="L513" s="44"/>
      <c r="M513" s="221" t="s">
        <v>19</v>
      </c>
      <c r="N513" s="222" t="s">
        <v>40</v>
      </c>
      <c r="O513" s="84"/>
      <c r="P513" s="223">
        <f>O513*H513</f>
        <v>0</v>
      </c>
      <c r="Q513" s="223">
        <v>0</v>
      </c>
      <c r="R513" s="223">
        <f>Q513*H513</f>
        <v>0</v>
      </c>
      <c r="S513" s="223">
        <v>0.070000000000000007</v>
      </c>
      <c r="T513" s="224">
        <f>S513*H513</f>
        <v>1.6100000000000001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5" t="s">
        <v>163</v>
      </c>
      <c r="AT513" s="225" t="s">
        <v>158</v>
      </c>
      <c r="AU513" s="225" t="s">
        <v>78</v>
      </c>
      <c r="AY513" s="17" t="s">
        <v>156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7" t="s">
        <v>76</v>
      </c>
      <c r="BK513" s="226">
        <f>ROUND(I513*H513,2)</f>
        <v>0</v>
      </c>
      <c r="BL513" s="17" t="s">
        <v>163</v>
      </c>
      <c r="BM513" s="225" t="s">
        <v>791</v>
      </c>
    </row>
    <row r="514" s="2" customFormat="1">
      <c r="A514" s="38"/>
      <c r="B514" s="39"/>
      <c r="C514" s="40"/>
      <c r="D514" s="227" t="s">
        <v>165</v>
      </c>
      <c r="E514" s="40"/>
      <c r="F514" s="228" t="s">
        <v>790</v>
      </c>
      <c r="G514" s="40"/>
      <c r="H514" s="40"/>
      <c r="I514" s="229"/>
      <c r="J514" s="40"/>
      <c r="K514" s="40"/>
      <c r="L514" s="44"/>
      <c r="M514" s="230"/>
      <c r="N514" s="231"/>
      <c r="O514" s="84"/>
      <c r="P514" s="84"/>
      <c r="Q514" s="84"/>
      <c r="R514" s="84"/>
      <c r="S514" s="84"/>
      <c r="T514" s="85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165</v>
      </c>
      <c r="AU514" s="17" t="s">
        <v>78</v>
      </c>
    </row>
    <row r="515" s="2" customFormat="1">
      <c r="A515" s="38"/>
      <c r="B515" s="39"/>
      <c r="C515" s="40"/>
      <c r="D515" s="232" t="s">
        <v>167</v>
      </c>
      <c r="E515" s="40"/>
      <c r="F515" s="233" t="s">
        <v>792</v>
      </c>
      <c r="G515" s="40"/>
      <c r="H515" s="40"/>
      <c r="I515" s="229"/>
      <c r="J515" s="40"/>
      <c r="K515" s="40"/>
      <c r="L515" s="44"/>
      <c r="M515" s="230"/>
      <c r="N515" s="231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167</v>
      </c>
      <c r="AU515" s="17" t="s">
        <v>78</v>
      </c>
    </row>
    <row r="516" s="13" customFormat="1">
      <c r="A516" s="13"/>
      <c r="B516" s="234"/>
      <c r="C516" s="235"/>
      <c r="D516" s="227" t="s">
        <v>169</v>
      </c>
      <c r="E516" s="236" t="s">
        <v>19</v>
      </c>
      <c r="F516" s="237" t="s">
        <v>793</v>
      </c>
      <c r="G516" s="235"/>
      <c r="H516" s="238">
        <v>23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169</v>
      </c>
      <c r="AU516" s="244" t="s">
        <v>78</v>
      </c>
      <c r="AV516" s="13" t="s">
        <v>78</v>
      </c>
      <c r="AW516" s="13" t="s">
        <v>32</v>
      </c>
      <c r="AX516" s="13" t="s">
        <v>69</v>
      </c>
      <c r="AY516" s="244" t="s">
        <v>156</v>
      </c>
    </row>
    <row r="517" s="2" customFormat="1" ht="24.15" customHeight="1">
      <c r="A517" s="38"/>
      <c r="B517" s="39"/>
      <c r="C517" s="214" t="s">
        <v>794</v>
      </c>
      <c r="D517" s="214" t="s">
        <v>158</v>
      </c>
      <c r="E517" s="215" t="s">
        <v>795</v>
      </c>
      <c r="F517" s="216" t="s">
        <v>796</v>
      </c>
      <c r="G517" s="217" t="s">
        <v>413</v>
      </c>
      <c r="H517" s="218">
        <v>1</v>
      </c>
      <c r="I517" s="219"/>
      <c r="J517" s="220">
        <f>ROUND(I517*H517,2)</f>
        <v>0</v>
      </c>
      <c r="K517" s="216" t="s">
        <v>162</v>
      </c>
      <c r="L517" s="44"/>
      <c r="M517" s="221" t="s">
        <v>19</v>
      </c>
      <c r="N517" s="222" t="s">
        <v>40</v>
      </c>
      <c r="O517" s="84"/>
      <c r="P517" s="223">
        <f>O517*H517</f>
        <v>0</v>
      </c>
      <c r="Q517" s="223">
        <v>0</v>
      </c>
      <c r="R517" s="223">
        <f>Q517*H517</f>
        <v>0</v>
      </c>
      <c r="S517" s="223">
        <v>0.082000000000000003</v>
      </c>
      <c r="T517" s="224">
        <f>S517*H517</f>
        <v>0.082000000000000003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5" t="s">
        <v>163</v>
      </c>
      <c r="AT517" s="225" t="s">
        <v>158</v>
      </c>
      <c r="AU517" s="225" t="s">
        <v>78</v>
      </c>
      <c r="AY517" s="17" t="s">
        <v>156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17" t="s">
        <v>76</v>
      </c>
      <c r="BK517" s="226">
        <f>ROUND(I517*H517,2)</f>
        <v>0</v>
      </c>
      <c r="BL517" s="17" t="s">
        <v>163</v>
      </c>
      <c r="BM517" s="225" t="s">
        <v>797</v>
      </c>
    </row>
    <row r="518" s="2" customFormat="1">
      <c r="A518" s="38"/>
      <c r="B518" s="39"/>
      <c r="C518" s="40"/>
      <c r="D518" s="227" t="s">
        <v>165</v>
      </c>
      <c r="E518" s="40"/>
      <c r="F518" s="228" t="s">
        <v>798</v>
      </c>
      <c r="G518" s="40"/>
      <c r="H518" s="40"/>
      <c r="I518" s="229"/>
      <c r="J518" s="40"/>
      <c r="K518" s="40"/>
      <c r="L518" s="44"/>
      <c r="M518" s="230"/>
      <c r="N518" s="23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165</v>
      </c>
      <c r="AU518" s="17" t="s">
        <v>78</v>
      </c>
    </row>
    <row r="519" s="2" customFormat="1">
      <c r="A519" s="38"/>
      <c r="B519" s="39"/>
      <c r="C519" s="40"/>
      <c r="D519" s="232" t="s">
        <v>167</v>
      </c>
      <c r="E519" s="40"/>
      <c r="F519" s="233" t="s">
        <v>799</v>
      </c>
      <c r="G519" s="40"/>
      <c r="H519" s="40"/>
      <c r="I519" s="229"/>
      <c r="J519" s="40"/>
      <c r="K519" s="40"/>
      <c r="L519" s="44"/>
      <c r="M519" s="230"/>
      <c r="N519" s="231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167</v>
      </c>
      <c r="AU519" s="17" t="s">
        <v>78</v>
      </c>
    </row>
    <row r="520" s="13" customFormat="1">
      <c r="A520" s="13"/>
      <c r="B520" s="234"/>
      <c r="C520" s="235"/>
      <c r="D520" s="227" t="s">
        <v>169</v>
      </c>
      <c r="E520" s="236" t="s">
        <v>19</v>
      </c>
      <c r="F520" s="237" t="s">
        <v>800</v>
      </c>
      <c r="G520" s="235"/>
      <c r="H520" s="238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169</v>
      </c>
      <c r="AU520" s="244" t="s">
        <v>78</v>
      </c>
      <c r="AV520" s="13" t="s">
        <v>78</v>
      </c>
      <c r="AW520" s="13" t="s">
        <v>32</v>
      </c>
      <c r="AX520" s="13" t="s">
        <v>69</v>
      </c>
      <c r="AY520" s="244" t="s">
        <v>156</v>
      </c>
    </row>
    <row r="521" s="2" customFormat="1" ht="24.15" customHeight="1">
      <c r="A521" s="38"/>
      <c r="B521" s="39"/>
      <c r="C521" s="214" t="s">
        <v>73</v>
      </c>
      <c r="D521" s="214" t="s">
        <v>158</v>
      </c>
      <c r="E521" s="215" t="s">
        <v>801</v>
      </c>
      <c r="F521" s="216" t="s">
        <v>802</v>
      </c>
      <c r="G521" s="217" t="s">
        <v>413</v>
      </c>
      <c r="H521" s="218">
        <v>2</v>
      </c>
      <c r="I521" s="219"/>
      <c r="J521" s="220">
        <f>ROUND(I521*H521,2)</f>
        <v>0</v>
      </c>
      <c r="K521" s="216" t="s">
        <v>162</v>
      </c>
      <c r="L521" s="44"/>
      <c r="M521" s="221" t="s">
        <v>19</v>
      </c>
      <c r="N521" s="222" t="s">
        <v>40</v>
      </c>
      <c r="O521" s="84"/>
      <c r="P521" s="223">
        <f>O521*H521</f>
        <v>0</v>
      </c>
      <c r="Q521" s="223">
        <v>0</v>
      </c>
      <c r="R521" s="223">
        <f>Q521*H521</f>
        <v>0</v>
      </c>
      <c r="S521" s="223">
        <v>0.0040000000000000001</v>
      </c>
      <c r="T521" s="224">
        <f>S521*H521</f>
        <v>0.0080000000000000002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5" t="s">
        <v>163</v>
      </c>
      <c r="AT521" s="225" t="s">
        <v>158</v>
      </c>
      <c r="AU521" s="225" t="s">
        <v>78</v>
      </c>
      <c r="AY521" s="17" t="s">
        <v>156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7" t="s">
        <v>76</v>
      </c>
      <c r="BK521" s="226">
        <f>ROUND(I521*H521,2)</f>
        <v>0</v>
      </c>
      <c r="BL521" s="17" t="s">
        <v>163</v>
      </c>
      <c r="BM521" s="225" t="s">
        <v>803</v>
      </c>
    </row>
    <row r="522" s="2" customFormat="1">
      <c r="A522" s="38"/>
      <c r="B522" s="39"/>
      <c r="C522" s="40"/>
      <c r="D522" s="227" t="s">
        <v>165</v>
      </c>
      <c r="E522" s="40"/>
      <c r="F522" s="228" t="s">
        <v>804</v>
      </c>
      <c r="G522" s="40"/>
      <c r="H522" s="40"/>
      <c r="I522" s="229"/>
      <c r="J522" s="40"/>
      <c r="K522" s="40"/>
      <c r="L522" s="44"/>
      <c r="M522" s="230"/>
      <c r="N522" s="231"/>
      <c r="O522" s="84"/>
      <c r="P522" s="84"/>
      <c r="Q522" s="84"/>
      <c r="R522" s="84"/>
      <c r="S522" s="84"/>
      <c r="T522" s="85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165</v>
      </c>
      <c r="AU522" s="17" t="s">
        <v>78</v>
      </c>
    </row>
    <row r="523" s="2" customFormat="1">
      <c r="A523" s="38"/>
      <c r="B523" s="39"/>
      <c r="C523" s="40"/>
      <c r="D523" s="232" t="s">
        <v>167</v>
      </c>
      <c r="E523" s="40"/>
      <c r="F523" s="233" t="s">
        <v>805</v>
      </c>
      <c r="G523" s="40"/>
      <c r="H523" s="40"/>
      <c r="I523" s="229"/>
      <c r="J523" s="40"/>
      <c r="K523" s="40"/>
      <c r="L523" s="44"/>
      <c r="M523" s="230"/>
      <c r="N523" s="231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167</v>
      </c>
      <c r="AU523" s="17" t="s">
        <v>78</v>
      </c>
    </row>
    <row r="524" s="13" customFormat="1">
      <c r="A524" s="13"/>
      <c r="B524" s="234"/>
      <c r="C524" s="235"/>
      <c r="D524" s="227" t="s">
        <v>169</v>
      </c>
      <c r="E524" s="236" t="s">
        <v>19</v>
      </c>
      <c r="F524" s="237" t="s">
        <v>643</v>
      </c>
      <c r="G524" s="235"/>
      <c r="H524" s="238">
        <v>2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169</v>
      </c>
      <c r="AU524" s="244" t="s">
        <v>78</v>
      </c>
      <c r="AV524" s="13" t="s">
        <v>78</v>
      </c>
      <c r="AW524" s="13" t="s">
        <v>32</v>
      </c>
      <c r="AX524" s="13" t="s">
        <v>69</v>
      </c>
      <c r="AY524" s="244" t="s">
        <v>156</v>
      </c>
    </row>
    <row r="525" s="2" customFormat="1" ht="24.15" customHeight="1">
      <c r="A525" s="38"/>
      <c r="B525" s="39"/>
      <c r="C525" s="214" t="s">
        <v>806</v>
      </c>
      <c r="D525" s="214" t="s">
        <v>158</v>
      </c>
      <c r="E525" s="215" t="s">
        <v>807</v>
      </c>
      <c r="F525" s="216" t="s">
        <v>808</v>
      </c>
      <c r="G525" s="217" t="s">
        <v>241</v>
      </c>
      <c r="H525" s="218">
        <v>56</v>
      </c>
      <c r="I525" s="219"/>
      <c r="J525" s="220">
        <f>ROUND(I525*H525,2)</f>
        <v>0</v>
      </c>
      <c r="K525" s="216" t="s">
        <v>162</v>
      </c>
      <c r="L525" s="44"/>
      <c r="M525" s="221" t="s">
        <v>19</v>
      </c>
      <c r="N525" s="222" t="s">
        <v>40</v>
      </c>
      <c r="O525" s="84"/>
      <c r="P525" s="223">
        <f>O525*H525</f>
        <v>0</v>
      </c>
      <c r="Q525" s="223">
        <v>0</v>
      </c>
      <c r="R525" s="223">
        <f>Q525*H525</f>
        <v>0</v>
      </c>
      <c r="S525" s="223">
        <v>0.34999999999999998</v>
      </c>
      <c r="T525" s="224">
        <f>S525*H525</f>
        <v>19.599999999999998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5" t="s">
        <v>163</v>
      </c>
      <c r="AT525" s="225" t="s">
        <v>158</v>
      </c>
      <c r="AU525" s="225" t="s">
        <v>78</v>
      </c>
      <c r="AY525" s="17" t="s">
        <v>156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7" t="s">
        <v>76</v>
      </c>
      <c r="BK525" s="226">
        <f>ROUND(I525*H525,2)</f>
        <v>0</v>
      </c>
      <c r="BL525" s="17" t="s">
        <v>163</v>
      </c>
      <c r="BM525" s="225" t="s">
        <v>809</v>
      </c>
    </row>
    <row r="526" s="2" customFormat="1">
      <c r="A526" s="38"/>
      <c r="B526" s="39"/>
      <c r="C526" s="40"/>
      <c r="D526" s="227" t="s">
        <v>165</v>
      </c>
      <c r="E526" s="40"/>
      <c r="F526" s="228" t="s">
        <v>810</v>
      </c>
      <c r="G526" s="40"/>
      <c r="H526" s="40"/>
      <c r="I526" s="229"/>
      <c r="J526" s="40"/>
      <c r="K526" s="40"/>
      <c r="L526" s="44"/>
      <c r="M526" s="230"/>
      <c r="N526" s="231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165</v>
      </c>
      <c r="AU526" s="17" t="s">
        <v>78</v>
      </c>
    </row>
    <row r="527" s="2" customFormat="1">
      <c r="A527" s="38"/>
      <c r="B527" s="39"/>
      <c r="C527" s="40"/>
      <c r="D527" s="232" t="s">
        <v>167</v>
      </c>
      <c r="E527" s="40"/>
      <c r="F527" s="233" t="s">
        <v>811</v>
      </c>
      <c r="G527" s="40"/>
      <c r="H527" s="40"/>
      <c r="I527" s="229"/>
      <c r="J527" s="40"/>
      <c r="K527" s="40"/>
      <c r="L527" s="44"/>
      <c r="M527" s="230"/>
      <c r="N527" s="231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167</v>
      </c>
      <c r="AU527" s="17" t="s">
        <v>78</v>
      </c>
    </row>
    <row r="528" s="13" customFormat="1">
      <c r="A528" s="13"/>
      <c r="B528" s="234"/>
      <c r="C528" s="235"/>
      <c r="D528" s="227" t="s">
        <v>169</v>
      </c>
      <c r="E528" s="236" t="s">
        <v>19</v>
      </c>
      <c r="F528" s="237" t="s">
        <v>812</v>
      </c>
      <c r="G528" s="235"/>
      <c r="H528" s="238">
        <v>15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169</v>
      </c>
      <c r="AU528" s="244" t="s">
        <v>78</v>
      </c>
      <c r="AV528" s="13" t="s">
        <v>78</v>
      </c>
      <c r="AW528" s="13" t="s">
        <v>32</v>
      </c>
      <c r="AX528" s="13" t="s">
        <v>69</v>
      </c>
      <c r="AY528" s="244" t="s">
        <v>156</v>
      </c>
    </row>
    <row r="529" s="13" customFormat="1">
      <c r="A529" s="13"/>
      <c r="B529" s="234"/>
      <c r="C529" s="235"/>
      <c r="D529" s="227" t="s">
        <v>169</v>
      </c>
      <c r="E529" s="236" t="s">
        <v>19</v>
      </c>
      <c r="F529" s="237" t="s">
        <v>813</v>
      </c>
      <c r="G529" s="235"/>
      <c r="H529" s="238">
        <v>41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169</v>
      </c>
      <c r="AU529" s="244" t="s">
        <v>78</v>
      </c>
      <c r="AV529" s="13" t="s">
        <v>78</v>
      </c>
      <c r="AW529" s="13" t="s">
        <v>32</v>
      </c>
      <c r="AX529" s="13" t="s">
        <v>69</v>
      </c>
      <c r="AY529" s="244" t="s">
        <v>156</v>
      </c>
    </row>
    <row r="530" s="2" customFormat="1" ht="24.15" customHeight="1">
      <c r="A530" s="38"/>
      <c r="B530" s="39"/>
      <c r="C530" s="214" t="s">
        <v>814</v>
      </c>
      <c r="D530" s="214" t="s">
        <v>158</v>
      </c>
      <c r="E530" s="215" t="s">
        <v>815</v>
      </c>
      <c r="F530" s="216" t="s">
        <v>816</v>
      </c>
      <c r="G530" s="217" t="s">
        <v>413</v>
      </c>
      <c r="H530" s="218">
        <v>26</v>
      </c>
      <c r="I530" s="219"/>
      <c r="J530" s="220">
        <f>ROUND(I530*H530,2)</f>
        <v>0</v>
      </c>
      <c r="K530" s="216" t="s">
        <v>162</v>
      </c>
      <c r="L530" s="44"/>
      <c r="M530" s="221" t="s">
        <v>19</v>
      </c>
      <c r="N530" s="222" t="s">
        <v>40</v>
      </c>
      <c r="O530" s="84"/>
      <c r="P530" s="223">
        <f>O530*H530</f>
        <v>0</v>
      </c>
      <c r="Q530" s="223">
        <v>0</v>
      </c>
      <c r="R530" s="223">
        <f>Q530*H530</f>
        <v>0</v>
      </c>
      <c r="S530" s="223">
        <v>0.16500000000000001</v>
      </c>
      <c r="T530" s="224">
        <f>S530*H530</f>
        <v>4.29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5" t="s">
        <v>163</v>
      </c>
      <c r="AT530" s="225" t="s">
        <v>158</v>
      </c>
      <c r="AU530" s="225" t="s">
        <v>78</v>
      </c>
      <c r="AY530" s="17" t="s">
        <v>156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7" t="s">
        <v>76</v>
      </c>
      <c r="BK530" s="226">
        <f>ROUND(I530*H530,2)</f>
        <v>0</v>
      </c>
      <c r="BL530" s="17" t="s">
        <v>163</v>
      </c>
      <c r="BM530" s="225" t="s">
        <v>817</v>
      </c>
    </row>
    <row r="531" s="2" customFormat="1">
      <c r="A531" s="38"/>
      <c r="B531" s="39"/>
      <c r="C531" s="40"/>
      <c r="D531" s="227" t="s">
        <v>165</v>
      </c>
      <c r="E531" s="40"/>
      <c r="F531" s="228" t="s">
        <v>818</v>
      </c>
      <c r="G531" s="40"/>
      <c r="H531" s="40"/>
      <c r="I531" s="229"/>
      <c r="J531" s="40"/>
      <c r="K531" s="40"/>
      <c r="L531" s="44"/>
      <c r="M531" s="230"/>
      <c r="N531" s="231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165</v>
      </c>
      <c r="AU531" s="17" t="s">
        <v>78</v>
      </c>
    </row>
    <row r="532" s="2" customFormat="1">
      <c r="A532" s="38"/>
      <c r="B532" s="39"/>
      <c r="C532" s="40"/>
      <c r="D532" s="232" t="s">
        <v>167</v>
      </c>
      <c r="E532" s="40"/>
      <c r="F532" s="233" t="s">
        <v>819</v>
      </c>
      <c r="G532" s="40"/>
      <c r="H532" s="40"/>
      <c r="I532" s="229"/>
      <c r="J532" s="40"/>
      <c r="K532" s="40"/>
      <c r="L532" s="44"/>
      <c r="M532" s="230"/>
      <c r="N532" s="231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167</v>
      </c>
      <c r="AU532" s="17" t="s">
        <v>78</v>
      </c>
    </row>
    <row r="533" s="13" customFormat="1">
      <c r="A533" s="13"/>
      <c r="B533" s="234"/>
      <c r="C533" s="235"/>
      <c r="D533" s="227" t="s">
        <v>169</v>
      </c>
      <c r="E533" s="236" t="s">
        <v>19</v>
      </c>
      <c r="F533" s="237" t="s">
        <v>820</v>
      </c>
      <c r="G533" s="235"/>
      <c r="H533" s="238">
        <v>26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169</v>
      </c>
      <c r="AU533" s="244" t="s">
        <v>78</v>
      </c>
      <c r="AV533" s="13" t="s">
        <v>78</v>
      </c>
      <c r="AW533" s="13" t="s">
        <v>32</v>
      </c>
      <c r="AX533" s="13" t="s">
        <v>69</v>
      </c>
      <c r="AY533" s="244" t="s">
        <v>156</v>
      </c>
    </row>
    <row r="534" s="2" customFormat="1" ht="16.5" customHeight="1">
      <c r="A534" s="38"/>
      <c r="B534" s="39"/>
      <c r="C534" s="214" t="s">
        <v>821</v>
      </c>
      <c r="D534" s="214" t="s">
        <v>158</v>
      </c>
      <c r="E534" s="215" t="s">
        <v>822</v>
      </c>
      <c r="F534" s="216" t="s">
        <v>19</v>
      </c>
      <c r="G534" s="217" t="s">
        <v>823</v>
      </c>
      <c r="H534" s="218">
        <v>1</v>
      </c>
      <c r="I534" s="219"/>
      <c r="J534" s="220">
        <f>ROUND(I534*H534,2)</f>
        <v>0</v>
      </c>
      <c r="K534" s="216" t="s">
        <v>19</v>
      </c>
      <c r="L534" s="44"/>
      <c r="M534" s="221" t="s">
        <v>19</v>
      </c>
      <c r="N534" s="222" t="s">
        <v>40</v>
      </c>
      <c r="O534" s="84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5" t="s">
        <v>163</v>
      </c>
      <c r="AT534" s="225" t="s">
        <v>158</v>
      </c>
      <c r="AU534" s="225" t="s">
        <v>78</v>
      </c>
      <c r="AY534" s="17" t="s">
        <v>156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7" t="s">
        <v>76</v>
      </c>
      <c r="BK534" s="226">
        <f>ROUND(I534*H534,2)</f>
        <v>0</v>
      </c>
      <c r="BL534" s="17" t="s">
        <v>163</v>
      </c>
      <c r="BM534" s="225" t="s">
        <v>824</v>
      </c>
    </row>
    <row r="535" s="2" customFormat="1">
      <c r="A535" s="38"/>
      <c r="B535" s="39"/>
      <c r="C535" s="40"/>
      <c r="D535" s="227" t="s">
        <v>165</v>
      </c>
      <c r="E535" s="40"/>
      <c r="F535" s="228" t="s">
        <v>825</v>
      </c>
      <c r="G535" s="40"/>
      <c r="H535" s="40"/>
      <c r="I535" s="229"/>
      <c r="J535" s="40"/>
      <c r="K535" s="40"/>
      <c r="L535" s="44"/>
      <c r="M535" s="230"/>
      <c r="N535" s="231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165</v>
      </c>
      <c r="AU535" s="17" t="s">
        <v>78</v>
      </c>
    </row>
    <row r="536" s="2" customFormat="1" ht="24.15" customHeight="1">
      <c r="A536" s="38"/>
      <c r="B536" s="39"/>
      <c r="C536" s="214" t="s">
        <v>826</v>
      </c>
      <c r="D536" s="214" t="s">
        <v>158</v>
      </c>
      <c r="E536" s="215" t="s">
        <v>827</v>
      </c>
      <c r="F536" s="216" t="s">
        <v>828</v>
      </c>
      <c r="G536" s="217" t="s">
        <v>241</v>
      </c>
      <c r="H536" s="218">
        <v>51</v>
      </c>
      <c r="I536" s="219"/>
      <c r="J536" s="220">
        <f>ROUND(I536*H536,2)</f>
        <v>0</v>
      </c>
      <c r="K536" s="216" t="s">
        <v>162</v>
      </c>
      <c r="L536" s="44"/>
      <c r="M536" s="221" t="s">
        <v>19</v>
      </c>
      <c r="N536" s="222" t="s">
        <v>40</v>
      </c>
      <c r="O536" s="84"/>
      <c r="P536" s="223">
        <f>O536*H536</f>
        <v>0</v>
      </c>
      <c r="Q536" s="223">
        <v>0</v>
      </c>
      <c r="R536" s="223">
        <f>Q536*H536</f>
        <v>0</v>
      </c>
      <c r="S536" s="223">
        <v>0.00198</v>
      </c>
      <c r="T536" s="224">
        <f>S536*H536</f>
        <v>0.10098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5" t="s">
        <v>163</v>
      </c>
      <c r="AT536" s="225" t="s">
        <v>158</v>
      </c>
      <c r="AU536" s="225" t="s">
        <v>78</v>
      </c>
      <c r="AY536" s="17" t="s">
        <v>156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7" t="s">
        <v>76</v>
      </c>
      <c r="BK536" s="226">
        <f>ROUND(I536*H536,2)</f>
        <v>0</v>
      </c>
      <c r="BL536" s="17" t="s">
        <v>163</v>
      </c>
      <c r="BM536" s="225" t="s">
        <v>829</v>
      </c>
    </row>
    <row r="537" s="2" customFormat="1">
      <c r="A537" s="38"/>
      <c r="B537" s="39"/>
      <c r="C537" s="40"/>
      <c r="D537" s="227" t="s">
        <v>165</v>
      </c>
      <c r="E537" s="40"/>
      <c r="F537" s="228" t="s">
        <v>830</v>
      </c>
      <c r="G537" s="40"/>
      <c r="H537" s="40"/>
      <c r="I537" s="229"/>
      <c r="J537" s="40"/>
      <c r="K537" s="40"/>
      <c r="L537" s="44"/>
      <c r="M537" s="230"/>
      <c r="N537" s="231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165</v>
      </c>
      <c r="AU537" s="17" t="s">
        <v>78</v>
      </c>
    </row>
    <row r="538" s="2" customFormat="1">
      <c r="A538" s="38"/>
      <c r="B538" s="39"/>
      <c r="C538" s="40"/>
      <c r="D538" s="232" t="s">
        <v>167</v>
      </c>
      <c r="E538" s="40"/>
      <c r="F538" s="233" t="s">
        <v>831</v>
      </c>
      <c r="G538" s="40"/>
      <c r="H538" s="40"/>
      <c r="I538" s="229"/>
      <c r="J538" s="40"/>
      <c r="K538" s="40"/>
      <c r="L538" s="44"/>
      <c r="M538" s="230"/>
      <c r="N538" s="231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167</v>
      </c>
      <c r="AU538" s="17" t="s">
        <v>78</v>
      </c>
    </row>
    <row r="539" s="2" customFormat="1" ht="16.5" customHeight="1">
      <c r="A539" s="38"/>
      <c r="B539" s="39"/>
      <c r="C539" s="214" t="s">
        <v>832</v>
      </c>
      <c r="D539" s="214" t="s">
        <v>158</v>
      </c>
      <c r="E539" s="215" t="s">
        <v>833</v>
      </c>
      <c r="F539" s="216" t="s">
        <v>834</v>
      </c>
      <c r="G539" s="217" t="s">
        <v>413</v>
      </c>
      <c r="H539" s="218">
        <v>1</v>
      </c>
      <c r="I539" s="219"/>
      <c r="J539" s="220">
        <f>ROUND(I539*H539,2)</f>
        <v>0</v>
      </c>
      <c r="K539" s="216" t="s">
        <v>162</v>
      </c>
      <c r="L539" s="44"/>
      <c r="M539" s="221" t="s">
        <v>19</v>
      </c>
      <c r="N539" s="222" t="s">
        <v>40</v>
      </c>
      <c r="O539" s="84"/>
      <c r="P539" s="223">
        <f>O539*H539</f>
        <v>0</v>
      </c>
      <c r="Q539" s="223">
        <v>0</v>
      </c>
      <c r="R539" s="223">
        <f>Q539*H539</f>
        <v>0</v>
      </c>
      <c r="S539" s="223">
        <v>0.192</v>
      </c>
      <c r="T539" s="224">
        <f>S539*H539</f>
        <v>0.192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5" t="s">
        <v>163</v>
      </c>
      <c r="AT539" s="225" t="s">
        <v>158</v>
      </c>
      <c r="AU539" s="225" t="s">
        <v>78</v>
      </c>
      <c r="AY539" s="17" t="s">
        <v>156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7" t="s">
        <v>76</v>
      </c>
      <c r="BK539" s="226">
        <f>ROUND(I539*H539,2)</f>
        <v>0</v>
      </c>
      <c r="BL539" s="17" t="s">
        <v>163</v>
      </c>
      <c r="BM539" s="225" t="s">
        <v>835</v>
      </c>
    </row>
    <row r="540" s="2" customFormat="1">
      <c r="A540" s="38"/>
      <c r="B540" s="39"/>
      <c r="C540" s="40"/>
      <c r="D540" s="227" t="s">
        <v>165</v>
      </c>
      <c r="E540" s="40"/>
      <c r="F540" s="228" t="s">
        <v>836</v>
      </c>
      <c r="G540" s="40"/>
      <c r="H540" s="40"/>
      <c r="I540" s="229"/>
      <c r="J540" s="40"/>
      <c r="K540" s="40"/>
      <c r="L540" s="44"/>
      <c r="M540" s="230"/>
      <c r="N540" s="231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165</v>
      </c>
      <c r="AU540" s="17" t="s">
        <v>78</v>
      </c>
    </row>
    <row r="541" s="2" customFormat="1">
      <c r="A541" s="38"/>
      <c r="B541" s="39"/>
      <c r="C541" s="40"/>
      <c r="D541" s="232" t="s">
        <v>167</v>
      </c>
      <c r="E541" s="40"/>
      <c r="F541" s="233" t="s">
        <v>837</v>
      </c>
      <c r="G541" s="40"/>
      <c r="H541" s="40"/>
      <c r="I541" s="229"/>
      <c r="J541" s="40"/>
      <c r="K541" s="40"/>
      <c r="L541" s="44"/>
      <c r="M541" s="230"/>
      <c r="N541" s="231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167</v>
      </c>
      <c r="AU541" s="17" t="s">
        <v>78</v>
      </c>
    </row>
    <row r="542" s="2" customFormat="1" ht="21.75" customHeight="1">
      <c r="A542" s="38"/>
      <c r="B542" s="39"/>
      <c r="C542" s="214" t="s">
        <v>838</v>
      </c>
      <c r="D542" s="214" t="s">
        <v>158</v>
      </c>
      <c r="E542" s="215" t="s">
        <v>839</v>
      </c>
      <c r="F542" s="216" t="s">
        <v>840</v>
      </c>
      <c r="G542" s="217" t="s">
        <v>413</v>
      </c>
      <c r="H542" s="218">
        <v>2</v>
      </c>
      <c r="I542" s="219"/>
      <c r="J542" s="220">
        <f>ROUND(I542*H542,2)</f>
        <v>0</v>
      </c>
      <c r="K542" s="216" t="s">
        <v>162</v>
      </c>
      <c r="L542" s="44"/>
      <c r="M542" s="221" t="s">
        <v>19</v>
      </c>
      <c r="N542" s="222" t="s">
        <v>40</v>
      </c>
      <c r="O542" s="84"/>
      <c r="P542" s="223">
        <f>O542*H542</f>
        <v>0</v>
      </c>
      <c r="Q542" s="223">
        <v>0</v>
      </c>
      <c r="R542" s="223">
        <f>Q542*H542</f>
        <v>0</v>
      </c>
      <c r="S542" s="223">
        <v>0.20999999999999999</v>
      </c>
      <c r="T542" s="224">
        <f>S542*H542</f>
        <v>0.41999999999999998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5" t="s">
        <v>163</v>
      </c>
      <c r="AT542" s="225" t="s">
        <v>158</v>
      </c>
      <c r="AU542" s="225" t="s">
        <v>78</v>
      </c>
      <c r="AY542" s="17" t="s">
        <v>156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7" t="s">
        <v>76</v>
      </c>
      <c r="BK542" s="226">
        <f>ROUND(I542*H542,2)</f>
        <v>0</v>
      </c>
      <c r="BL542" s="17" t="s">
        <v>163</v>
      </c>
      <c r="BM542" s="225" t="s">
        <v>841</v>
      </c>
    </row>
    <row r="543" s="2" customFormat="1">
      <c r="A543" s="38"/>
      <c r="B543" s="39"/>
      <c r="C543" s="40"/>
      <c r="D543" s="227" t="s">
        <v>165</v>
      </c>
      <c r="E543" s="40"/>
      <c r="F543" s="228" t="s">
        <v>842</v>
      </c>
      <c r="G543" s="40"/>
      <c r="H543" s="40"/>
      <c r="I543" s="229"/>
      <c r="J543" s="40"/>
      <c r="K543" s="40"/>
      <c r="L543" s="44"/>
      <c r="M543" s="230"/>
      <c r="N543" s="231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165</v>
      </c>
      <c r="AU543" s="17" t="s">
        <v>78</v>
      </c>
    </row>
    <row r="544" s="2" customFormat="1">
      <c r="A544" s="38"/>
      <c r="B544" s="39"/>
      <c r="C544" s="40"/>
      <c r="D544" s="232" t="s">
        <v>167</v>
      </c>
      <c r="E544" s="40"/>
      <c r="F544" s="233" t="s">
        <v>843</v>
      </c>
      <c r="G544" s="40"/>
      <c r="H544" s="40"/>
      <c r="I544" s="229"/>
      <c r="J544" s="40"/>
      <c r="K544" s="40"/>
      <c r="L544" s="44"/>
      <c r="M544" s="230"/>
      <c r="N544" s="231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167</v>
      </c>
      <c r="AU544" s="17" t="s">
        <v>78</v>
      </c>
    </row>
    <row r="545" s="2" customFormat="1" ht="37.8" customHeight="1">
      <c r="A545" s="38"/>
      <c r="B545" s="39"/>
      <c r="C545" s="214" t="s">
        <v>844</v>
      </c>
      <c r="D545" s="214" t="s">
        <v>158</v>
      </c>
      <c r="E545" s="215" t="s">
        <v>845</v>
      </c>
      <c r="F545" s="216" t="s">
        <v>846</v>
      </c>
      <c r="G545" s="217" t="s">
        <v>161</v>
      </c>
      <c r="H545" s="218">
        <v>7.5</v>
      </c>
      <c r="I545" s="219"/>
      <c r="J545" s="220">
        <f>ROUND(I545*H545,2)</f>
        <v>0</v>
      </c>
      <c r="K545" s="216" t="s">
        <v>162</v>
      </c>
      <c r="L545" s="44"/>
      <c r="M545" s="221" t="s">
        <v>19</v>
      </c>
      <c r="N545" s="222" t="s">
        <v>40</v>
      </c>
      <c r="O545" s="84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5" t="s">
        <v>163</v>
      </c>
      <c r="AT545" s="225" t="s">
        <v>158</v>
      </c>
      <c r="AU545" s="225" t="s">
        <v>78</v>
      </c>
      <c r="AY545" s="17" t="s">
        <v>156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7" t="s">
        <v>76</v>
      </c>
      <c r="BK545" s="226">
        <f>ROUND(I545*H545,2)</f>
        <v>0</v>
      </c>
      <c r="BL545" s="17" t="s">
        <v>163</v>
      </c>
      <c r="BM545" s="225" t="s">
        <v>847</v>
      </c>
    </row>
    <row r="546" s="2" customFormat="1">
      <c r="A546" s="38"/>
      <c r="B546" s="39"/>
      <c r="C546" s="40"/>
      <c r="D546" s="227" t="s">
        <v>165</v>
      </c>
      <c r="E546" s="40"/>
      <c r="F546" s="228" t="s">
        <v>848</v>
      </c>
      <c r="G546" s="40"/>
      <c r="H546" s="40"/>
      <c r="I546" s="229"/>
      <c r="J546" s="40"/>
      <c r="K546" s="40"/>
      <c r="L546" s="44"/>
      <c r="M546" s="230"/>
      <c r="N546" s="231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165</v>
      </c>
      <c r="AU546" s="17" t="s">
        <v>78</v>
      </c>
    </row>
    <row r="547" s="2" customFormat="1">
      <c r="A547" s="38"/>
      <c r="B547" s="39"/>
      <c r="C547" s="40"/>
      <c r="D547" s="232" t="s">
        <v>167</v>
      </c>
      <c r="E547" s="40"/>
      <c r="F547" s="233" t="s">
        <v>849</v>
      </c>
      <c r="G547" s="40"/>
      <c r="H547" s="40"/>
      <c r="I547" s="229"/>
      <c r="J547" s="40"/>
      <c r="K547" s="40"/>
      <c r="L547" s="44"/>
      <c r="M547" s="230"/>
      <c r="N547" s="231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167</v>
      </c>
      <c r="AU547" s="17" t="s">
        <v>78</v>
      </c>
    </row>
    <row r="548" s="13" customFormat="1">
      <c r="A548" s="13"/>
      <c r="B548" s="234"/>
      <c r="C548" s="235"/>
      <c r="D548" s="227" t="s">
        <v>169</v>
      </c>
      <c r="E548" s="236" t="s">
        <v>19</v>
      </c>
      <c r="F548" s="237" t="s">
        <v>182</v>
      </c>
      <c r="G548" s="235"/>
      <c r="H548" s="238">
        <v>7.5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169</v>
      </c>
      <c r="AU548" s="244" t="s">
        <v>78</v>
      </c>
      <c r="AV548" s="13" t="s">
        <v>78</v>
      </c>
      <c r="AW548" s="13" t="s">
        <v>32</v>
      </c>
      <c r="AX548" s="13" t="s">
        <v>69</v>
      </c>
      <c r="AY548" s="244" t="s">
        <v>156</v>
      </c>
    </row>
    <row r="549" s="2" customFormat="1" ht="16.5" customHeight="1">
      <c r="A549" s="38"/>
      <c r="B549" s="39"/>
      <c r="C549" s="214" t="s">
        <v>850</v>
      </c>
      <c r="D549" s="214" t="s">
        <v>158</v>
      </c>
      <c r="E549" s="215" t="s">
        <v>851</v>
      </c>
      <c r="F549" s="216" t="s">
        <v>852</v>
      </c>
      <c r="G549" s="217" t="s">
        <v>241</v>
      </c>
      <c r="H549" s="218">
        <v>325</v>
      </c>
      <c r="I549" s="219"/>
      <c r="J549" s="220">
        <f>ROUND(I549*H549,2)</f>
        <v>0</v>
      </c>
      <c r="K549" s="216" t="s">
        <v>19</v>
      </c>
      <c r="L549" s="44"/>
      <c r="M549" s="221" t="s">
        <v>19</v>
      </c>
      <c r="N549" s="222" t="s">
        <v>40</v>
      </c>
      <c r="O549" s="84"/>
      <c r="P549" s="223">
        <f>O549*H549</f>
        <v>0</v>
      </c>
      <c r="Q549" s="223">
        <v>0.0050000000000000001</v>
      </c>
      <c r="R549" s="223">
        <f>Q549*H549</f>
        <v>1.625</v>
      </c>
      <c r="S549" s="223">
        <v>0</v>
      </c>
      <c r="T549" s="22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5" t="s">
        <v>163</v>
      </c>
      <c r="AT549" s="225" t="s">
        <v>158</v>
      </c>
      <c r="AU549" s="225" t="s">
        <v>78</v>
      </c>
      <c r="AY549" s="17" t="s">
        <v>156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7" t="s">
        <v>76</v>
      </c>
      <c r="BK549" s="226">
        <f>ROUND(I549*H549,2)</f>
        <v>0</v>
      </c>
      <c r="BL549" s="17" t="s">
        <v>163</v>
      </c>
      <c r="BM549" s="225" t="s">
        <v>853</v>
      </c>
    </row>
    <row r="550" s="2" customFormat="1">
      <c r="A550" s="38"/>
      <c r="B550" s="39"/>
      <c r="C550" s="40"/>
      <c r="D550" s="227" t="s">
        <v>165</v>
      </c>
      <c r="E550" s="40"/>
      <c r="F550" s="228" t="s">
        <v>852</v>
      </c>
      <c r="G550" s="40"/>
      <c r="H550" s="40"/>
      <c r="I550" s="229"/>
      <c r="J550" s="40"/>
      <c r="K550" s="40"/>
      <c r="L550" s="44"/>
      <c r="M550" s="230"/>
      <c r="N550" s="23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165</v>
      </c>
      <c r="AU550" s="17" t="s">
        <v>78</v>
      </c>
    </row>
    <row r="551" s="12" customFormat="1" ht="22.8" customHeight="1">
      <c r="A551" s="12"/>
      <c r="B551" s="198"/>
      <c r="C551" s="199"/>
      <c r="D551" s="200" t="s">
        <v>68</v>
      </c>
      <c r="E551" s="212" t="s">
        <v>854</v>
      </c>
      <c r="F551" s="212" t="s">
        <v>855</v>
      </c>
      <c r="G551" s="199"/>
      <c r="H551" s="199"/>
      <c r="I551" s="202"/>
      <c r="J551" s="213">
        <f>BK551</f>
        <v>0</v>
      </c>
      <c r="K551" s="199"/>
      <c r="L551" s="204"/>
      <c r="M551" s="205"/>
      <c r="N551" s="206"/>
      <c r="O551" s="206"/>
      <c r="P551" s="207">
        <f>SUM(P552:P588)</f>
        <v>0</v>
      </c>
      <c r="Q551" s="206"/>
      <c r="R551" s="207">
        <f>SUM(R552:R588)</f>
        <v>0</v>
      </c>
      <c r="S551" s="206"/>
      <c r="T551" s="208">
        <f>SUM(T552:T588)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9" t="s">
        <v>76</v>
      </c>
      <c r="AT551" s="210" t="s">
        <v>68</v>
      </c>
      <c r="AU551" s="210" t="s">
        <v>76</v>
      </c>
      <c r="AY551" s="209" t="s">
        <v>156</v>
      </c>
      <c r="BK551" s="211">
        <f>SUM(BK552:BK588)</f>
        <v>0</v>
      </c>
    </row>
    <row r="552" s="2" customFormat="1" ht="44.25" customHeight="1">
      <c r="A552" s="38"/>
      <c r="B552" s="39"/>
      <c r="C552" s="214" t="s">
        <v>856</v>
      </c>
      <c r="D552" s="214" t="s">
        <v>158</v>
      </c>
      <c r="E552" s="215" t="s">
        <v>857</v>
      </c>
      <c r="F552" s="216" t="s">
        <v>858</v>
      </c>
      <c r="G552" s="217" t="s">
        <v>296</v>
      </c>
      <c r="H552" s="218">
        <v>39.68</v>
      </c>
      <c r="I552" s="219"/>
      <c r="J552" s="220">
        <f>ROUND(I552*H552,2)</f>
        <v>0</v>
      </c>
      <c r="K552" s="216" t="s">
        <v>162</v>
      </c>
      <c r="L552" s="44"/>
      <c r="M552" s="221" t="s">
        <v>19</v>
      </c>
      <c r="N552" s="222" t="s">
        <v>40</v>
      </c>
      <c r="O552" s="84"/>
      <c r="P552" s="223">
        <f>O552*H552</f>
        <v>0</v>
      </c>
      <c r="Q552" s="223">
        <v>0</v>
      </c>
      <c r="R552" s="223">
        <f>Q552*H552</f>
        <v>0</v>
      </c>
      <c r="S552" s="223">
        <v>0</v>
      </c>
      <c r="T552" s="224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5" t="s">
        <v>163</v>
      </c>
      <c r="AT552" s="225" t="s">
        <v>158</v>
      </c>
      <c r="AU552" s="225" t="s">
        <v>78</v>
      </c>
      <c r="AY552" s="17" t="s">
        <v>156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7" t="s">
        <v>76</v>
      </c>
      <c r="BK552" s="226">
        <f>ROUND(I552*H552,2)</f>
        <v>0</v>
      </c>
      <c r="BL552" s="17" t="s">
        <v>163</v>
      </c>
      <c r="BM552" s="225" t="s">
        <v>859</v>
      </c>
    </row>
    <row r="553" s="2" customFormat="1">
      <c r="A553" s="38"/>
      <c r="B553" s="39"/>
      <c r="C553" s="40"/>
      <c r="D553" s="227" t="s">
        <v>165</v>
      </c>
      <c r="E553" s="40"/>
      <c r="F553" s="228" t="s">
        <v>860</v>
      </c>
      <c r="G553" s="40"/>
      <c r="H553" s="40"/>
      <c r="I553" s="229"/>
      <c r="J553" s="40"/>
      <c r="K553" s="40"/>
      <c r="L553" s="44"/>
      <c r="M553" s="230"/>
      <c r="N553" s="231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165</v>
      </c>
      <c r="AU553" s="17" t="s">
        <v>78</v>
      </c>
    </row>
    <row r="554" s="2" customFormat="1">
      <c r="A554" s="38"/>
      <c r="B554" s="39"/>
      <c r="C554" s="40"/>
      <c r="D554" s="232" t="s">
        <v>167</v>
      </c>
      <c r="E554" s="40"/>
      <c r="F554" s="233" t="s">
        <v>861</v>
      </c>
      <c r="G554" s="40"/>
      <c r="H554" s="40"/>
      <c r="I554" s="229"/>
      <c r="J554" s="40"/>
      <c r="K554" s="40"/>
      <c r="L554" s="44"/>
      <c r="M554" s="230"/>
      <c r="N554" s="231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167</v>
      </c>
      <c r="AU554" s="17" t="s">
        <v>78</v>
      </c>
    </row>
    <row r="555" s="13" customFormat="1">
      <c r="A555" s="13"/>
      <c r="B555" s="234"/>
      <c r="C555" s="235"/>
      <c r="D555" s="227" t="s">
        <v>169</v>
      </c>
      <c r="E555" s="236" t="s">
        <v>19</v>
      </c>
      <c r="F555" s="237" t="s">
        <v>862</v>
      </c>
      <c r="G555" s="235"/>
      <c r="H555" s="238">
        <v>42.808000000000199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169</v>
      </c>
      <c r="AU555" s="244" t="s">
        <v>78</v>
      </c>
      <c r="AV555" s="13" t="s">
        <v>78</v>
      </c>
      <c r="AW555" s="13" t="s">
        <v>32</v>
      </c>
      <c r="AX555" s="13" t="s">
        <v>69</v>
      </c>
      <c r="AY555" s="244" t="s">
        <v>156</v>
      </c>
    </row>
    <row r="556" s="13" customFormat="1">
      <c r="A556" s="13"/>
      <c r="B556" s="234"/>
      <c r="C556" s="235"/>
      <c r="D556" s="227" t="s">
        <v>169</v>
      </c>
      <c r="E556" s="236" t="s">
        <v>19</v>
      </c>
      <c r="F556" s="237" t="s">
        <v>863</v>
      </c>
      <c r="G556" s="235"/>
      <c r="H556" s="238">
        <v>-3.1280000000000001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169</v>
      </c>
      <c r="AU556" s="244" t="s">
        <v>78</v>
      </c>
      <c r="AV556" s="13" t="s">
        <v>78</v>
      </c>
      <c r="AW556" s="13" t="s">
        <v>32</v>
      </c>
      <c r="AX556" s="13" t="s">
        <v>69</v>
      </c>
      <c r="AY556" s="244" t="s">
        <v>156</v>
      </c>
    </row>
    <row r="557" s="2" customFormat="1" ht="21.75" customHeight="1">
      <c r="A557" s="38"/>
      <c r="B557" s="39"/>
      <c r="C557" s="214" t="s">
        <v>79</v>
      </c>
      <c r="D557" s="214" t="s">
        <v>158</v>
      </c>
      <c r="E557" s="215" t="s">
        <v>864</v>
      </c>
      <c r="F557" s="216" t="s">
        <v>865</v>
      </c>
      <c r="G557" s="217" t="s">
        <v>296</v>
      </c>
      <c r="H557" s="218">
        <v>1030.8119999999999</v>
      </c>
      <c r="I557" s="219"/>
      <c r="J557" s="220">
        <f>ROUND(I557*H557,2)</f>
        <v>0</v>
      </c>
      <c r="K557" s="216" t="s">
        <v>162</v>
      </c>
      <c r="L557" s="44"/>
      <c r="M557" s="221" t="s">
        <v>19</v>
      </c>
      <c r="N557" s="222" t="s">
        <v>40</v>
      </c>
      <c r="O557" s="84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5" t="s">
        <v>163</v>
      </c>
      <c r="AT557" s="225" t="s">
        <v>158</v>
      </c>
      <c r="AU557" s="225" t="s">
        <v>78</v>
      </c>
      <c r="AY557" s="17" t="s">
        <v>156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7" t="s">
        <v>76</v>
      </c>
      <c r="BK557" s="226">
        <f>ROUND(I557*H557,2)</f>
        <v>0</v>
      </c>
      <c r="BL557" s="17" t="s">
        <v>163</v>
      </c>
      <c r="BM557" s="225" t="s">
        <v>866</v>
      </c>
    </row>
    <row r="558" s="2" customFormat="1">
      <c r="A558" s="38"/>
      <c r="B558" s="39"/>
      <c r="C558" s="40"/>
      <c r="D558" s="227" t="s">
        <v>165</v>
      </c>
      <c r="E558" s="40"/>
      <c r="F558" s="228" t="s">
        <v>867</v>
      </c>
      <c r="G558" s="40"/>
      <c r="H558" s="40"/>
      <c r="I558" s="229"/>
      <c r="J558" s="40"/>
      <c r="K558" s="40"/>
      <c r="L558" s="44"/>
      <c r="M558" s="230"/>
      <c r="N558" s="231"/>
      <c r="O558" s="84"/>
      <c r="P558" s="84"/>
      <c r="Q558" s="84"/>
      <c r="R558" s="84"/>
      <c r="S558" s="84"/>
      <c r="T558" s="85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165</v>
      </c>
      <c r="AU558" s="17" t="s">
        <v>78</v>
      </c>
    </row>
    <row r="559" s="2" customFormat="1">
      <c r="A559" s="38"/>
      <c r="B559" s="39"/>
      <c r="C559" s="40"/>
      <c r="D559" s="232" t="s">
        <v>167</v>
      </c>
      <c r="E559" s="40"/>
      <c r="F559" s="233" t="s">
        <v>868</v>
      </c>
      <c r="G559" s="40"/>
      <c r="H559" s="40"/>
      <c r="I559" s="229"/>
      <c r="J559" s="40"/>
      <c r="K559" s="40"/>
      <c r="L559" s="44"/>
      <c r="M559" s="230"/>
      <c r="N559" s="231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167</v>
      </c>
      <c r="AU559" s="17" t="s">
        <v>78</v>
      </c>
    </row>
    <row r="560" s="13" customFormat="1">
      <c r="A560" s="13"/>
      <c r="B560" s="234"/>
      <c r="C560" s="235"/>
      <c r="D560" s="227" t="s">
        <v>169</v>
      </c>
      <c r="E560" s="236" t="s">
        <v>19</v>
      </c>
      <c r="F560" s="237" t="s">
        <v>869</v>
      </c>
      <c r="G560" s="235"/>
      <c r="H560" s="238">
        <v>1030.8119999999999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169</v>
      </c>
      <c r="AU560" s="244" t="s">
        <v>78</v>
      </c>
      <c r="AV560" s="13" t="s">
        <v>78</v>
      </c>
      <c r="AW560" s="13" t="s">
        <v>32</v>
      </c>
      <c r="AX560" s="13" t="s">
        <v>69</v>
      </c>
      <c r="AY560" s="244" t="s">
        <v>156</v>
      </c>
    </row>
    <row r="561" s="2" customFormat="1" ht="24.15" customHeight="1">
      <c r="A561" s="38"/>
      <c r="B561" s="39"/>
      <c r="C561" s="214" t="s">
        <v>870</v>
      </c>
      <c r="D561" s="214" t="s">
        <v>158</v>
      </c>
      <c r="E561" s="215" t="s">
        <v>871</v>
      </c>
      <c r="F561" s="216" t="s">
        <v>872</v>
      </c>
      <c r="G561" s="217" t="s">
        <v>296</v>
      </c>
      <c r="H561" s="218">
        <v>5154.0600000000004</v>
      </c>
      <c r="I561" s="219"/>
      <c r="J561" s="220">
        <f>ROUND(I561*H561,2)</f>
        <v>0</v>
      </c>
      <c r="K561" s="216" t="s">
        <v>162</v>
      </c>
      <c r="L561" s="44"/>
      <c r="M561" s="221" t="s">
        <v>19</v>
      </c>
      <c r="N561" s="222" t="s">
        <v>40</v>
      </c>
      <c r="O561" s="84"/>
      <c r="P561" s="223">
        <f>O561*H561</f>
        <v>0</v>
      </c>
      <c r="Q561" s="223">
        <v>0</v>
      </c>
      <c r="R561" s="223">
        <f>Q561*H561</f>
        <v>0</v>
      </c>
      <c r="S561" s="223">
        <v>0</v>
      </c>
      <c r="T561" s="22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5" t="s">
        <v>163</v>
      </c>
      <c r="AT561" s="225" t="s">
        <v>158</v>
      </c>
      <c r="AU561" s="225" t="s">
        <v>78</v>
      </c>
      <c r="AY561" s="17" t="s">
        <v>156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7" t="s">
        <v>76</v>
      </c>
      <c r="BK561" s="226">
        <f>ROUND(I561*H561,2)</f>
        <v>0</v>
      </c>
      <c r="BL561" s="17" t="s">
        <v>163</v>
      </c>
      <c r="BM561" s="225" t="s">
        <v>873</v>
      </c>
    </row>
    <row r="562" s="2" customFormat="1">
      <c r="A562" s="38"/>
      <c r="B562" s="39"/>
      <c r="C562" s="40"/>
      <c r="D562" s="227" t="s">
        <v>165</v>
      </c>
      <c r="E562" s="40"/>
      <c r="F562" s="228" t="s">
        <v>874</v>
      </c>
      <c r="G562" s="40"/>
      <c r="H562" s="40"/>
      <c r="I562" s="229"/>
      <c r="J562" s="40"/>
      <c r="K562" s="40"/>
      <c r="L562" s="44"/>
      <c r="M562" s="230"/>
      <c r="N562" s="231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165</v>
      </c>
      <c r="AU562" s="17" t="s">
        <v>78</v>
      </c>
    </row>
    <row r="563" s="2" customFormat="1">
      <c r="A563" s="38"/>
      <c r="B563" s="39"/>
      <c r="C563" s="40"/>
      <c r="D563" s="232" t="s">
        <v>167</v>
      </c>
      <c r="E563" s="40"/>
      <c r="F563" s="233" t="s">
        <v>875</v>
      </c>
      <c r="G563" s="40"/>
      <c r="H563" s="40"/>
      <c r="I563" s="229"/>
      <c r="J563" s="40"/>
      <c r="K563" s="40"/>
      <c r="L563" s="44"/>
      <c r="M563" s="230"/>
      <c r="N563" s="231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167</v>
      </c>
      <c r="AU563" s="17" t="s">
        <v>78</v>
      </c>
    </row>
    <row r="564" s="13" customFormat="1">
      <c r="A564" s="13"/>
      <c r="B564" s="234"/>
      <c r="C564" s="235"/>
      <c r="D564" s="227" t="s">
        <v>169</v>
      </c>
      <c r="E564" s="235"/>
      <c r="F564" s="237" t="s">
        <v>876</v>
      </c>
      <c r="G564" s="235"/>
      <c r="H564" s="238">
        <v>5154.0600000000004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169</v>
      </c>
      <c r="AU564" s="244" t="s">
        <v>78</v>
      </c>
      <c r="AV564" s="13" t="s">
        <v>78</v>
      </c>
      <c r="AW564" s="13" t="s">
        <v>4</v>
      </c>
      <c r="AX564" s="13" t="s">
        <v>76</v>
      </c>
      <c r="AY564" s="244" t="s">
        <v>156</v>
      </c>
    </row>
    <row r="565" s="2" customFormat="1" ht="21.75" customHeight="1">
      <c r="A565" s="38"/>
      <c r="B565" s="39"/>
      <c r="C565" s="214" t="s">
        <v>877</v>
      </c>
      <c r="D565" s="214" t="s">
        <v>158</v>
      </c>
      <c r="E565" s="215" t="s">
        <v>878</v>
      </c>
      <c r="F565" s="216" t="s">
        <v>879</v>
      </c>
      <c r="G565" s="217" t="s">
        <v>296</v>
      </c>
      <c r="H565" s="218">
        <v>434.03199999999998</v>
      </c>
      <c r="I565" s="219"/>
      <c r="J565" s="220">
        <f>ROUND(I565*H565,2)</f>
        <v>0</v>
      </c>
      <c r="K565" s="216" t="s">
        <v>162</v>
      </c>
      <c r="L565" s="44"/>
      <c r="M565" s="221" t="s">
        <v>19</v>
      </c>
      <c r="N565" s="222" t="s">
        <v>40</v>
      </c>
      <c r="O565" s="84"/>
      <c r="P565" s="223">
        <f>O565*H565</f>
        <v>0</v>
      </c>
      <c r="Q565" s="223">
        <v>0</v>
      </c>
      <c r="R565" s="223">
        <f>Q565*H565</f>
        <v>0</v>
      </c>
      <c r="S565" s="223">
        <v>0</v>
      </c>
      <c r="T565" s="22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5" t="s">
        <v>163</v>
      </c>
      <c r="AT565" s="225" t="s">
        <v>158</v>
      </c>
      <c r="AU565" s="225" t="s">
        <v>78</v>
      </c>
      <c r="AY565" s="17" t="s">
        <v>156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7" t="s">
        <v>76</v>
      </c>
      <c r="BK565" s="226">
        <f>ROUND(I565*H565,2)</f>
        <v>0</v>
      </c>
      <c r="BL565" s="17" t="s">
        <v>163</v>
      </c>
      <c r="BM565" s="225" t="s">
        <v>880</v>
      </c>
    </row>
    <row r="566" s="2" customFormat="1">
      <c r="A566" s="38"/>
      <c r="B566" s="39"/>
      <c r="C566" s="40"/>
      <c r="D566" s="227" t="s">
        <v>165</v>
      </c>
      <c r="E566" s="40"/>
      <c r="F566" s="228" t="s">
        <v>881</v>
      </c>
      <c r="G566" s="40"/>
      <c r="H566" s="40"/>
      <c r="I566" s="229"/>
      <c r="J566" s="40"/>
      <c r="K566" s="40"/>
      <c r="L566" s="44"/>
      <c r="M566" s="230"/>
      <c r="N566" s="23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165</v>
      </c>
      <c r="AU566" s="17" t="s">
        <v>78</v>
      </c>
    </row>
    <row r="567" s="2" customFormat="1">
      <c r="A567" s="38"/>
      <c r="B567" s="39"/>
      <c r="C567" s="40"/>
      <c r="D567" s="232" t="s">
        <v>167</v>
      </c>
      <c r="E567" s="40"/>
      <c r="F567" s="233" t="s">
        <v>882</v>
      </c>
      <c r="G567" s="40"/>
      <c r="H567" s="40"/>
      <c r="I567" s="229"/>
      <c r="J567" s="40"/>
      <c r="K567" s="40"/>
      <c r="L567" s="44"/>
      <c r="M567" s="230"/>
      <c r="N567" s="231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167</v>
      </c>
      <c r="AU567" s="17" t="s">
        <v>78</v>
      </c>
    </row>
    <row r="568" s="13" customFormat="1">
      <c r="A568" s="13"/>
      <c r="B568" s="234"/>
      <c r="C568" s="235"/>
      <c r="D568" s="227" t="s">
        <v>169</v>
      </c>
      <c r="E568" s="236" t="s">
        <v>19</v>
      </c>
      <c r="F568" s="237" t="s">
        <v>883</v>
      </c>
      <c r="G568" s="235"/>
      <c r="H568" s="238">
        <v>434.03199999999998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169</v>
      </c>
      <c r="AU568" s="244" t="s">
        <v>78</v>
      </c>
      <c r="AV568" s="13" t="s">
        <v>78</v>
      </c>
      <c r="AW568" s="13" t="s">
        <v>32</v>
      </c>
      <c r="AX568" s="13" t="s">
        <v>69</v>
      </c>
      <c r="AY568" s="244" t="s">
        <v>156</v>
      </c>
    </row>
    <row r="569" s="2" customFormat="1" ht="24.15" customHeight="1">
      <c r="A569" s="38"/>
      <c r="B569" s="39"/>
      <c r="C569" s="214" t="s">
        <v>884</v>
      </c>
      <c r="D569" s="214" t="s">
        <v>158</v>
      </c>
      <c r="E569" s="215" t="s">
        <v>885</v>
      </c>
      <c r="F569" s="216" t="s">
        <v>886</v>
      </c>
      <c r="G569" s="217" t="s">
        <v>296</v>
      </c>
      <c r="H569" s="218">
        <v>2170.1599999999999</v>
      </c>
      <c r="I569" s="219"/>
      <c r="J569" s="220">
        <f>ROUND(I569*H569,2)</f>
        <v>0</v>
      </c>
      <c r="K569" s="216" t="s">
        <v>162</v>
      </c>
      <c r="L569" s="44"/>
      <c r="M569" s="221" t="s">
        <v>19</v>
      </c>
      <c r="N569" s="222" t="s">
        <v>40</v>
      </c>
      <c r="O569" s="84"/>
      <c r="P569" s="223">
        <f>O569*H569</f>
        <v>0</v>
      </c>
      <c r="Q569" s="223">
        <v>0</v>
      </c>
      <c r="R569" s="223">
        <f>Q569*H569</f>
        <v>0</v>
      </c>
      <c r="S569" s="223">
        <v>0</v>
      </c>
      <c r="T569" s="224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5" t="s">
        <v>163</v>
      </c>
      <c r="AT569" s="225" t="s">
        <v>158</v>
      </c>
      <c r="AU569" s="225" t="s">
        <v>78</v>
      </c>
      <c r="AY569" s="17" t="s">
        <v>156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7" t="s">
        <v>76</v>
      </c>
      <c r="BK569" s="226">
        <f>ROUND(I569*H569,2)</f>
        <v>0</v>
      </c>
      <c r="BL569" s="17" t="s">
        <v>163</v>
      </c>
      <c r="BM569" s="225" t="s">
        <v>887</v>
      </c>
    </row>
    <row r="570" s="2" customFormat="1">
      <c r="A570" s="38"/>
      <c r="B570" s="39"/>
      <c r="C570" s="40"/>
      <c r="D570" s="227" t="s">
        <v>165</v>
      </c>
      <c r="E570" s="40"/>
      <c r="F570" s="228" t="s">
        <v>874</v>
      </c>
      <c r="G570" s="40"/>
      <c r="H570" s="40"/>
      <c r="I570" s="229"/>
      <c r="J570" s="40"/>
      <c r="K570" s="40"/>
      <c r="L570" s="44"/>
      <c r="M570" s="230"/>
      <c r="N570" s="231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165</v>
      </c>
      <c r="AU570" s="17" t="s">
        <v>78</v>
      </c>
    </row>
    <row r="571" s="2" customFormat="1">
      <c r="A571" s="38"/>
      <c r="B571" s="39"/>
      <c r="C571" s="40"/>
      <c r="D571" s="232" t="s">
        <v>167</v>
      </c>
      <c r="E571" s="40"/>
      <c r="F571" s="233" t="s">
        <v>888</v>
      </c>
      <c r="G571" s="40"/>
      <c r="H571" s="40"/>
      <c r="I571" s="229"/>
      <c r="J571" s="40"/>
      <c r="K571" s="40"/>
      <c r="L571" s="44"/>
      <c r="M571" s="230"/>
      <c r="N571" s="231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167</v>
      </c>
      <c r="AU571" s="17" t="s">
        <v>78</v>
      </c>
    </row>
    <row r="572" s="13" customFormat="1">
      <c r="A572" s="13"/>
      <c r="B572" s="234"/>
      <c r="C572" s="235"/>
      <c r="D572" s="227" t="s">
        <v>169</v>
      </c>
      <c r="E572" s="235"/>
      <c r="F572" s="237" t="s">
        <v>889</v>
      </c>
      <c r="G572" s="235"/>
      <c r="H572" s="238">
        <v>2170.1599999999999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169</v>
      </c>
      <c r="AU572" s="244" t="s">
        <v>78</v>
      </c>
      <c r="AV572" s="13" t="s">
        <v>78</v>
      </c>
      <c r="AW572" s="13" t="s">
        <v>4</v>
      </c>
      <c r="AX572" s="13" t="s">
        <v>76</v>
      </c>
      <c r="AY572" s="244" t="s">
        <v>156</v>
      </c>
    </row>
    <row r="573" s="2" customFormat="1" ht="24.15" customHeight="1">
      <c r="A573" s="38"/>
      <c r="B573" s="39"/>
      <c r="C573" s="214" t="s">
        <v>890</v>
      </c>
      <c r="D573" s="214" t="s">
        <v>158</v>
      </c>
      <c r="E573" s="215" t="s">
        <v>891</v>
      </c>
      <c r="F573" s="216" t="s">
        <v>892</v>
      </c>
      <c r="G573" s="217" t="s">
        <v>296</v>
      </c>
      <c r="H573" s="218">
        <v>58.131</v>
      </c>
      <c r="I573" s="219"/>
      <c r="J573" s="220">
        <f>ROUND(I573*H573,2)</f>
        <v>0</v>
      </c>
      <c r="K573" s="216" t="s">
        <v>162</v>
      </c>
      <c r="L573" s="44"/>
      <c r="M573" s="221" t="s">
        <v>19</v>
      </c>
      <c r="N573" s="222" t="s">
        <v>40</v>
      </c>
      <c r="O573" s="84"/>
      <c r="P573" s="223">
        <f>O573*H573</f>
        <v>0</v>
      </c>
      <c r="Q573" s="223">
        <v>0</v>
      </c>
      <c r="R573" s="223">
        <f>Q573*H573</f>
        <v>0</v>
      </c>
      <c r="S573" s="223">
        <v>0</v>
      </c>
      <c r="T573" s="224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5" t="s">
        <v>163</v>
      </c>
      <c r="AT573" s="225" t="s">
        <v>158</v>
      </c>
      <c r="AU573" s="225" t="s">
        <v>78</v>
      </c>
      <c r="AY573" s="17" t="s">
        <v>156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7" t="s">
        <v>76</v>
      </c>
      <c r="BK573" s="226">
        <f>ROUND(I573*H573,2)</f>
        <v>0</v>
      </c>
      <c r="BL573" s="17" t="s">
        <v>163</v>
      </c>
      <c r="BM573" s="225" t="s">
        <v>893</v>
      </c>
    </row>
    <row r="574" s="2" customFormat="1">
      <c r="A574" s="38"/>
      <c r="B574" s="39"/>
      <c r="C574" s="40"/>
      <c r="D574" s="227" t="s">
        <v>165</v>
      </c>
      <c r="E574" s="40"/>
      <c r="F574" s="228" t="s">
        <v>894</v>
      </c>
      <c r="G574" s="40"/>
      <c r="H574" s="40"/>
      <c r="I574" s="229"/>
      <c r="J574" s="40"/>
      <c r="K574" s="40"/>
      <c r="L574" s="44"/>
      <c r="M574" s="230"/>
      <c r="N574" s="231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165</v>
      </c>
      <c r="AU574" s="17" t="s">
        <v>78</v>
      </c>
    </row>
    <row r="575" s="2" customFormat="1">
      <c r="A575" s="38"/>
      <c r="B575" s="39"/>
      <c r="C575" s="40"/>
      <c r="D575" s="232" t="s">
        <v>167</v>
      </c>
      <c r="E575" s="40"/>
      <c r="F575" s="233" t="s">
        <v>895</v>
      </c>
      <c r="G575" s="40"/>
      <c r="H575" s="40"/>
      <c r="I575" s="229"/>
      <c r="J575" s="40"/>
      <c r="K575" s="40"/>
      <c r="L575" s="44"/>
      <c r="M575" s="230"/>
      <c r="N575" s="231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167</v>
      </c>
      <c r="AU575" s="17" t="s">
        <v>78</v>
      </c>
    </row>
    <row r="576" s="13" customFormat="1">
      <c r="A576" s="13"/>
      <c r="B576" s="234"/>
      <c r="C576" s="235"/>
      <c r="D576" s="227" t="s">
        <v>169</v>
      </c>
      <c r="E576" s="236" t="s">
        <v>19</v>
      </c>
      <c r="F576" s="237" t="s">
        <v>896</v>
      </c>
      <c r="G576" s="235"/>
      <c r="H576" s="238">
        <v>3.1280000000000001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169</v>
      </c>
      <c r="AU576" s="244" t="s">
        <v>78</v>
      </c>
      <c r="AV576" s="13" t="s">
        <v>78</v>
      </c>
      <c r="AW576" s="13" t="s">
        <v>32</v>
      </c>
      <c r="AX576" s="13" t="s">
        <v>69</v>
      </c>
      <c r="AY576" s="244" t="s">
        <v>156</v>
      </c>
    </row>
    <row r="577" s="13" customFormat="1">
      <c r="A577" s="13"/>
      <c r="B577" s="234"/>
      <c r="C577" s="235"/>
      <c r="D577" s="227" t="s">
        <v>169</v>
      </c>
      <c r="E577" s="236" t="s">
        <v>19</v>
      </c>
      <c r="F577" s="237" t="s">
        <v>897</v>
      </c>
      <c r="G577" s="235"/>
      <c r="H577" s="238">
        <v>55.003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4" t="s">
        <v>169</v>
      </c>
      <c r="AU577" s="244" t="s">
        <v>78</v>
      </c>
      <c r="AV577" s="13" t="s">
        <v>78</v>
      </c>
      <c r="AW577" s="13" t="s">
        <v>32</v>
      </c>
      <c r="AX577" s="13" t="s">
        <v>69</v>
      </c>
      <c r="AY577" s="244" t="s">
        <v>156</v>
      </c>
    </row>
    <row r="578" s="2" customFormat="1" ht="37.8" customHeight="1">
      <c r="A578" s="38"/>
      <c r="B578" s="39"/>
      <c r="C578" s="214" t="s">
        <v>898</v>
      </c>
      <c r="D578" s="214" t="s">
        <v>158</v>
      </c>
      <c r="E578" s="215" t="s">
        <v>899</v>
      </c>
      <c r="F578" s="216" t="s">
        <v>900</v>
      </c>
      <c r="G578" s="217" t="s">
        <v>296</v>
      </c>
      <c r="H578" s="218">
        <v>373.77199999999999</v>
      </c>
      <c r="I578" s="219"/>
      <c r="J578" s="220">
        <f>ROUND(I578*H578,2)</f>
        <v>0</v>
      </c>
      <c r="K578" s="216" t="s">
        <v>162</v>
      </c>
      <c r="L578" s="44"/>
      <c r="M578" s="221" t="s">
        <v>19</v>
      </c>
      <c r="N578" s="222" t="s">
        <v>40</v>
      </c>
      <c r="O578" s="84"/>
      <c r="P578" s="223">
        <f>O578*H578</f>
        <v>0</v>
      </c>
      <c r="Q578" s="223">
        <v>0</v>
      </c>
      <c r="R578" s="223">
        <f>Q578*H578</f>
        <v>0</v>
      </c>
      <c r="S578" s="223">
        <v>0</v>
      </c>
      <c r="T578" s="224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5" t="s">
        <v>163</v>
      </c>
      <c r="AT578" s="225" t="s">
        <v>158</v>
      </c>
      <c r="AU578" s="225" t="s">
        <v>78</v>
      </c>
      <c r="AY578" s="17" t="s">
        <v>156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7" t="s">
        <v>76</v>
      </c>
      <c r="BK578" s="226">
        <f>ROUND(I578*H578,2)</f>
        <v>0</v>
      </c>
      <c r="BL578" s="17" t="s">
        <v>163</v>
      </c>
      <c r="BM578" s="225" t="s">
        <v>901</v>
      </c>
    </row>
    <row r="579" s="2" customFormat="1">
      <c r="A579" s="38"/>
      <c r="B579" s="39"/>
      <c r="C579" s="40"/>
      <c r="D579" s="227" t="s">
        <v>165</v>
      </c>
      <c r="E579" s="40"/>
      <c r="F579" s="228" t="s">
        <v>902</v>
      </c>
      <c r="G579" s="40"/>
      <c r="H579" s="40"/>
      <c r="I579" s="229"/>
      <c r="J579" s="40"/>
      <c r="K579" s="40"/>
      <c r="L579" s="44"/>
      <c r="M579" s="230"/>
      <c r="N579" s="231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165</v>
      </c>
      <c r="AU579" s="17" t="s">
        <v>78</v>
      </c>
    </row>
    <row r="580" s="2" customFormat="1">
      <c r="A580" s="38"/>
      <c r="B580" s="39"/>
      <c r="C580" s="40"/>
      <c r="D580" s="232" t="s">
        <v>167</v>
      </c>
      <c r="E580" s="40"/>
      <c r="F580" s="233" t="s">
        <v>903</v>
      </c>
      <c r="G580" s="40"/>
      <c r="H580" s="40"/>
      <c r="I580" s="229"/>
      <c r="J580" s="40"/>
      <c r="K580" s="40"/>
      <c r="L580" s="44"/>
      <c r="M580" s="230"/>
      <c r="N580" s="231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167</v>
      </c>
      <c r="AU580" s="17" t="s">
        <v>78</v>
      </c>
    </row>
    <row r="581" s="13" customFormat="1">
      <c r="A581" s="13"/>
      <c r="B581" s="234"/>
      <c r="C581" s="235"/>
      <c r="D581" s="227" t="s">
        <v>169</v>
      </c>
      <c r="E581" s="236" t="s">
        <v>19</v>
      </c>
      <c r="F581" s="237" t="s">
        <v>904</v>
      </c>
      <c r="G581" s="235"/>
      <c r="H581" s="238">
        <v>373.77199999999999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169</v>
      </c>
      <c r="AU581" s="244" t="s">
        <v>78</v>
      </c>
      <c r="AV581" s="13" t="s">
        <v>78</v>
      </c>
      <c r="AW581" s="13" t="s">
        <v>32</v>
      </c>
      <c r="AX581" s="13" t="s">
        <v>69</v>
      </c>
      <c r="AY581" s="244" t="s">
        <v>156</v>
      </c>
    </row>
    <row r="582" s="2" customFormat="1" ht="44.25" customHeight="1">
      <c r="A582" s="38"/>
      <c r="B582" s="39"/>
      <c r="C582" s="214" t="s">
        <v>905</v>
      </c>
      <c r="D582" s="214" t="s">
        <v>158</v>
      </c>
      <c r="E582" s="215" t="s">
        <v>906</v>
      </c>
      <c r="F582" s="216" t="s">
        <v>907</v>
      </c>
      <c r="G582" s="217" t="s">
        <v>296</v>
      </c>
      <c r="H582" s="218">
        <v>1030.8119999999999</v>
      </c>
      <c r="I582" s="219"/>
      <c r="J582" s="220">
        <f>ROUND(I582*H582,2)</f>
        <v>0</v>
      </c>
      <c r="K582" s="216" t="s">
        <v>162</v>
      </c>
      <c r="L582" s="44"/>
      <c r="M582" s="221" t="s">
        <v>19</v>
      </c>
      <c r="N582" s="222" t="s">
        <v>40</v>
      </c>
      <c r="O582" s="84"/>
      <c r="P582" s="223">
        <f>O582*H582</f>
        <v>0</v>
      </c>
      <c r="Q582" s="223">
        <v>0</v>
      </c>
      <c r="R582" s="223">
        <f>Q582*H582</f>
        <v>0</v>
      </c>
      <c r="S582" s="223">
        <v>0</v>
      </c>
      <c r="T582" s="224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5" t="s">
        <v>163</v>
      </c>
      <c r="AT582" s="225" t="s">
        <v>158</v>
      </c>
      <c r="AU582" s="225" t="s">
        <v>78</v>
      </c>
      <c r="AY582" s="17" t="s">
        <v>156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7" t="s">
        <v>76</v>
      </c>
      <c r="BK582" s="226">
        <f>ROUND(I582*H582,2)</f>
        <v>0</v>
      </c>
      <c r="BL582" s="17" t="s">
        <v>163</v>
      </c>
      <c r="BM582" s="225" t="s">
        <v>908</v>
      </c>
    </row>
    <row r="583" s="2" customFormat="1">
      <c r="A583" s="38"/>
      <c r="B583" s="39"/>
      <c r="C583" s="40"/>
      <c r="D583" s="227" t="s">
        <v>165</v>
      </c>
      <c r="E583" s="40"/>
      <c r="F583" s="228" t="s">
        <v>298</v>
      </c>
      <c r="G583" s="40"/>
      <c r="H583" s="40"/>
      <c r="I583" s="229"/>
      <c r="J583" s="40"/>
      <c r="K583" s="40"/>
      <c r="L583" s="44"/>
      <c r="M583" s="230"/>
      <c r="N583" s="231"/>
      <c r="O583" s="84"/>
      <c r="P583" s="84"/>
      <c r="Q583" s="84"/>
      <c r="R583" s="84"/>
      <c r="S583" s="84"/>
      <c r="T583" s="85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165</v>
      </c>
      <c r="AU583" s="17" t="s">
        <v>78</v>
      </c>
    </row>
    <row r="584" s="2" customFormat="1">
      <c r="A584" s="38"/>
      <c r="B584" s="39"/>
      <c r="C584" s="40"/>
      <c r="D584" s="232" t="s">
        <v>167</v>
      </c>
      <c r="E584" s="40"/>
      <c r="F584" s="233" t="s">
        <v>909</v>
      </c>
      <c r="G584" s="40"/>
      <c r="H584" s="40"/>
      <c r="I584" s="229"/>
      <c r="J584" s="40"/>
      <c r="K584" s="40"/>
      <c r="L584" s="44"/>
      <c r="M584" s="230"/>
      <c r="N584" s="231"/>
      <c r="O584" s="84"/>
      <c r="P584" s="84"/>
      <c r="Q584" s="84"/>
      <c r="R584" s="84"/>
      <c r="S584" s="84"/>
      <c r="T584" s="85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167</v>
      </c>
      <c r="AU584" s="17" t="s">
        <v>78</v>
      </c>
    </row>
    <row r="585" s="13" customFormat="1">
      <c r="A585" s="13"/>
      <c r="B585" s="234"/>
      <c r="C585" s="235"/>
      <c r="D585" s="227" t="s">
        <v>169</v>
      </c>
      <c r="E585" s="236" t="s">
        <v>19</v>
      </c>
      <c r="F585" s="237" t="s">
        <v>910</v>
      </c>
      <c r="G585" s="235"/>
      <c r="H585" s="238">
        <v>1030.8119999999999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169</v>
      </c>
      <c r="AU585" s="244" t="s">
        <v>78</v>
      </c>
      <c r="AV585" s="13" t="s">
        <v>78</v>
      </c>
      <c r="AW585" s="13" t="s">
        <v>32</v>
      </c>
      <c r="AX585" s="13" t="s">
        <v>69</v>
      </c>
      <c r="AY585" s="244" t="s">
        <v>156</v>
      </c>
    </row>
    <row r="586" s="2" customFormat="1" ht="44.25" customHeight="1">
      <c r="A586" s="38"/>
      <c r="B586" s="39"/>
      <c r="C586" s="214" t="s">
        <v>911</v>
      </c>
      <c r="D586" s="214" t="s">
        <v>158</v>
      </c>
      <c r="E586" s="215" t="s">
        <v>912</v>
      </c>
      <c r="F586" s="216" t="s">
        <v>913</v>
      </c>
      <c r="G586" s="217" t="s">
        <v>296</v>
      </c>
      <c r="H586" s="218">
        <v>20.579999999999998</v>
      </c>
      <c r="I586" s="219"/>
      <c r="J586" s="220">
        <f>ROUND(I586*H586,2)</f>
        <v>0</v>
      </c>
      <c r="K586" s="216" t="s">
        <v>162</v>
      </c>
      <c r="L586" s="44"/>
      <c r="M586" s="221" t="s">
        <v>19</v>
      </c>
      <c r="N586" s="222" t="s">
        <v>40</v>
      </c>
      <c r="O586" s="84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5" t="s">
        <v>163</v>
      </c>
      <c r="AT586" s="225" t="s">
        <v>158</v>
      </c>
      <c r="AU586" s="225" t="s">
        <v>78</v>
      </c>
      <c r="AY586" s="17" t="s">
        <v>156</v>
      </c>
      <c r="BE586" s="226">
        <f>IF(N586="základní",J586,0)</f>
        <v>0</v>
      </c>
      <c r="BF586" s="226">
        <f>IF(N586="snížená",J586,0)</f>
        <v>0</v>
      </c>
      <c r="BG586" s="226">
        <f>IF(N586="zákl. přenesená",J586,0)</f>
        <v>0</v>
      </c>
      <c r="BH586" s="226">
        <f>IF(N586="sníž. přenesená",J586,0)</f>
        <v>0</v>
      </c>
      <c r="BI586" s="226">
        <f>IF(N586="nulová",J586,0)</f>
        <v>0</v>
      </c>
      <c r="BJ586" s="17" t="s">
        <v>76</v>
      </c>
      <c r="BK586" s="226">
        <f>ROUND(I586*H586,2)</f>
        <v>0</v>
      </c>
      <c r="BL586" s="17" t="s">
        <v>163</v>
      </c>
      <c r="BM586" s="225" t="s">
        <v>914</v>
      </c>
    </row>
    <row r="587" s="2" customFormat="1">
      <c r="A587" s="38"/>
      <c r="B587" s="39"/>
      <c r="C587" s="40"/>
      <c r="D587" s="227" t="s">
        <v>165</v>
      </c>
      <c r="E587" s="40"/>
      <c r="F587" s="228" t="s">
        <v>915</v>
      </c>
      <c r="G587" s="40"/>
      <c r="H587" s="40"/>
      <c r="I587" s="229"/>
      <c r="J587" s="40"/>
      <c r="K587" s="40"/>
      <c r="L587" s="44"/>
      <c r="M587" s="230"/>
      <c r="N587" s="231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165</v>
      </c>
      <c r="AU587" s="17" t="s">
        <v>78</v>
      </c>
    </row>
    <row r="588" s="2" customFormat="1">
      <c r="A588" s="38"/>
      <c r="B588" s="39"/>
      <c r="C588" s="40"/>
      <c r="D588" s="232" t="s">
        <v>167</v>
      </c>
      <c r="E588" s="40"/>
      <c r="F588" s="233" t="s">
        <v>916</v>
      </c>
      <c r="G588" s="40"/>
      <c r="H588" s="40"/>
      <c r="I588" s="229"/>
      <c r="J588" s="40"/>
      <c r="K588" s="40"/>
      <c r="L588" s="44"/>
      <c r="M588" s="230"/>
      <c r="N588" s="231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167</v>
      </c>
      <c r="AU588" s="17" t="s">
        <v>78</v>
      </c>
    </row>
    <row r="589" s="12" customFormat="1" ht="22.8" customHeight="1">
      <c r="A589" s="12"/>
      <c r="B589" s="198"/>
      <c r="C589" s="199"/>
      <c r="D589" s="200" t="s">
        <v>68</v>
      </c>
      <c r="E589" s="212" t="s">
        <v>917</v>
      </c>
      <c r="F589" s="212" t="s">
        <v>918</v>
      </c>
      <c r="G589" s="199"/>
      <c r="H589" s="199"/>
      <c r="I589" s="202"/>
      <c r="J589" s="213">
        <f>BK589</f>
        <v>0</v>
      </c>
      <c r="K589" s="199"/>
      <c r="L589" s="204"/>
      <c r="M589" s="205"/>
      <c r="N589" s="206"/>
      <c r="O589" s="206"/>
      <c r="P589" s="207">
        <f>SUM(P590:P594)</f>
        <v>0</v>
      </c>
      <c r="Q589" s="206"/>
      <c r="R589" s="207">
        <f>SUM(R590:R594)</f>
        <v>0</v>
      </c>
      <c r="S589" s="206"/>
      <c r="T589" s="208">
        <f>SUM(T590:T594)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9" t="s">
        <v>76</v>
      </c>
      <c r="AT589" s="210" t="s">
        <v>68</v>
      </c>
      <c r="AU589" s="210" t="s">
        <v>76</v>
      </c>
      <c r="AY589" s="209" t="s">
        <v>156</v>
      </c>
      <c r="BK589" s="211">
        <f>SUM(BK590:BK594)</f>
        <v>0</v>
      </c>
    </row>
    <row r="590" s="2" customFormat="1" ht="24.15" customHeight="1">
      <c r="A590" s="38"/>
      <c r="B590" s="39"/>
      <c r="C590" s="214" t="s">
        <v>919</v>
      </c>
      <c r="D590" s="214" t="s">
        <v>158</v>
      </c>
      <c r="E590" s="215" t="s">
        <v>920</v>
      </c>
      <c r="F590" s="216" t="s">
        <v>921</v>
      </c>
      <c r="G590" s="217" t="s">
        <v>296</v>
      </c>
      <c r="H590" s="218">
        <v>1284.3689999999999</v>
      </c>
      <c r="I590" s="219"/>
      <c r="J590" s="220">
        <f>ROUND(I590*H590,2)</f>
        <v>0</v>
      </c>
      <c r="K590" s="216" t="s">
        <v>162</v>
      </c>
      <c r="L590" s="44"/>
      <c r="M590" s="221" t="s">
        <v>19</v>
      </c>
      <c r="N590" s="222" t="s">
        <v>40</v>
      </c>
      <c r="O590" s="84"/>
      <c r="P590" s="223">
        <f>O590*H590</f>
        <v>0</v>
      </c>
      <c r="Q590" s="223">
        <v>0</v>
      </c>
      <c r="R590" s="223">
        <f>Q590*H590</f>
        <v>0</v>
      </c>
      <c r="S590" s="223">
        <v>0</v>
      </c>
      <c r="T590" s="224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5" t="s">
        <v>163</v>
      </c>
      <c r="AT590" s="225" t="s">
        <v>158</v>
      </c>
      <c r="AU590" s="225" t="s">
        <v>78</v>
      </c>
      <c r="AY590" s="17" t="s">
        <v>156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7" t="s">
        <v>76</v>
      </c>
      <c r="BK590" s="226">
        <f>ROUND(I590*H590,2)</f>
        <v>0</v>
      </c>
      <c r="BL590" s="17" t="s">
        <v>163</v>
      </c>
      <c r="BM590" s="225" t="s">
        <v>922</v>
      </c>
    </row>
    <row r="591" s="2" customFormat="1">
      <c r="A591" s="38"/>
      <c r="B591" s="39"/>
      <c r="C591" s="40"/>
      <c r="D591" s="227" t="s">
        <v>165</v>
      </c>
      <c r="E591" s="40"/>
      <c r="F591" s="228" t="s">
        <v>923</v>
      </c>
      <c r="G591" s="40"/>
      <c r="H591" s="40"/>
      <c r="I591" s="229"/>
      <c r="J591" s="40"/>
      <c r="K591" s="40"/>
      <c r="L591" s="44"/>
      <c r="M591" s="230"/>
      <c r="N591" s="231"/>
      <c r="O591" s="84"/>
      <c r="P591" s="84"/>
      <c r="Q591" s="84"/>
      <c r="R591" s="84"/>
      <c r="S591" s="84"/>
      <c r="T591" s="85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165</v>
      </c>
      <c r="AU591" s="17" t="s">
        <v>78</v>
      </c>
    </row>
    <row r="592" s="2" customFormat="1">
      <c r="A592" s="38"/>
      <c r="B592" s="39"/>
      <c r="C592" s="40"/>
      <c r="D592" s="232" t="s">
        <v>167</v>
      </c>
      <c r="E592" s="40"/>
      <c r="F592" s="233" t="s">
        <v>924</v>
      </c>
      <c r="G592" s="40"/>
      <c r="H592" s="40"/>
      <c r="I592" s="229"/>
      <c r="J592" s="40"/>
      <c r="K592" s="40"/>
      <c r="L592" s="44"/>
      <c r="M592" s="230"/>
      <c r="N592" s="231"/>
      <c r="O592" s="84"/>
      <c r="P592" s="84"/>
      <c r="Q592" s="84"/>
      <c r="R592" s="84"/>
      <c r="S592" s="84"/>
      <c r="T592" s="85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167</v>
      </c>
      <c r="AU592" s="17" t="s">
        <v>78</v>
      </c>
    </row>
    <row r="593" s="13" customFormat="1">
      <c r="A593" s="13"/>
      <c r="B593" s="234"/>
      <c r="C593" s="235"/>
      <c r="D593" s="227" t="s">
        <v>169</v>
      </c>
      <c r="E593" s="236" t="s">
        <v>19</v>
      </c>
      <c r="F593" s="237" t="s">
        <v>925</v>
      </c>
      <c r="G593" s="235"/>
      <c r="H593" s="238">
        <v>1281.241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169</v>
      </c>
      <c r="AU593" s="244" t="s">
        <v>78</v>
      </c>
      <c r="AV593" s="13" t="s">
        <v>78</v>
      </c>
      <c r="AW593" s="13" t="s">
        <v>32</v>
      </c>
      <c r="AX593" s="13" t="s">
        <v>69</v>
      </c>
      <c r="AY593" s="244" t="s">
        <v>156</v>
      </c>
    </row>
    <row r="594" s="13" customFormat="1">
      <c r="A594" s="13"/>
      <c r="B594" s="234"/>
      <c r="C594" s="235"/>
      <c r="D594" s="227" t="s">
        <v>169</v>
      </c>
      <c r="E594" s="236" t="s">
        <v>19</v>
      </c>
      <c r="F594" s="237" t="s">
        <v>896</v>
      </c>
      <c r="G594" s="235"/>
      <c r="H594" s="238">
        <v>3.1280000000000001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169</v>
      </c>
      <c r="AU594" s="244" t="s">
        <v>78</v>
      </c>
      <c r="AV594" s="13" t="s">
        <v>78</v>
      </c>
      <c r="AW594" s="13" t="s">
        <v>32</v>
      </c>
      <c r="AX594" s="13" t="s">
        <v>69</v>
      </c>
      <c r="AY594" s="244" t="s">
        <v>156</v>
      </c>
    </row>
    <row r="595" s="12" customFormat="1" ht="25.92" customHeight="1">
      <c r="A595" s="12"/>
      <c r="B595" s="198"/>
      <c r="C595" s="199"/>
      <c r="D595" s="200" t="s">
        <v>68</v>
      </c>
      <c r="E595" s="201" t="s">
        <v>926</v>
      </c>
      <c r="F595" s="201" t="s">
        <v>927</v>
      </c>
      <c r="G595" s="199"/>
      <c r="H595" s="199"/>
      <c r="I595" s="202"/>
      <c r="J595" s="203">
        <f>BK595</f>
        <v>0</v>
      </c>
      <c r="K595" s="199"/>
      <c r="L595" s="204"/>
      <c r="M595" s="205"/>
      <c r="N595" s="206"/>
      <c r="O595" s="206"/>
      <c r="P595" s="207">
        <f>P596</f>
        <v>0</v>
      </c>
      <c r="Q595" s="206"/>
      <c r="R595" s="207">
        <f>R596</f>
        <v>0</v>
      </c>
      <c r="S595" s="206"/>
      <c r="T595" s="208">
        <f>T596</f>
        <v>0.112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9" t="s">
        <v>78</v>
      </c>
      <c r="AT595" s="210" t="s">
        <v>68</v>
      </c>
      <c r="AU595" s="210" t="s">
        <v>69</v>
      </c>
      <c r="AY595" s="209" t="s">
        <v>156</v>
      </c>
      <c r="BK595" s="211">
        <f>BK596</f>
        <v>0</v>
      </c>
    </row>
    <row r="596" s="12" customFormat="1" ht="22.8" customHeight="1">
      <c r="A596" s="12"/>
      <c r="B596" s="198"/>
      <c r="C596" s="199"/>
      <c r="D596" s="200" t="s">
        <v>68</v>
      </c>
      <c r="E596" s="212" t="s">
        <v>928</v>
      </c>
      <c r="F596" s="212" t="s">
        <v>929</v>
      </c>
      <c r="G596" s="199"/>
      <c r="H596" s="199"/>
      <c r="I596" s="202"/>
      <c r="J596" s="213">
        <f>BK596</f>
        <v>0</v>
      </c>
      <c r="K596" s="199"/>
      <c r="L596" s="204"/>
      <c r="M596" s="205"/>
      <c r="N596" s="206"/>
      <c r="O596" s="206"/>
      <c r="P596" s="207">
        <f>SUM(P597:P599)</f>
        <v>0</v>
      </c>
      <c r="Q596" s="206"/>
      <c r="R596" s="207">
        <f>SUM(R597:R599)</f>
        <v>0</v>
      </c>
      <c r="S596" s="206"/>
      <c r="T596" s="208">
        <f>SUM(T597:T599)</f>
        <v>0.112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9" t="s">
        <v>78</v>
      </c>
      <c r="AT596" s="210" t="s">
        <v>68</v>
      </c>
      <c r="AU596" s="210" t="s">
        <v>76</v>
      </c>
      <c r="AY596" s="209" t="s">
        <v>156</v>
      </c>
      <c r="BK596" s="211">
        <f>SUM(BK597:BK599)</f>
        <v>0</v>
      </c>
    </row>
    <row r="597" s="2" customFormat="1" ht="24.15" customHeight="1">
      <c r="A597" s="38"/>
      <c r="B597" s="39"/>
      <c r="C597" s="214" t="s">
        <v>930</v>
      </c>
      <c r="D597" s="214" t="s">
        <v>158</v>
      </c>
      <c r="E597" s="215" t="s">
        <v>931</v>
      </c>
      <c r="F597" s="216" t="s">
        <v>932</v>
      </c>
      <c r="G597" s="217" t="s">
        <v>241</v>
      </c>
      <c r="H597" s="218">
        <v>7</v>
      </c>
      <c r="I597" s="219"/>
      <c r="J597" s="220">
        <f>ROUND(I597*H597,2)</f>
        <v>0</v>
      </c>
      <c r="K597" s="216" t="s">
        <v>162</v>
      </c>
      <c r="L597" s="44"/>
      <c r="M597" s="221" t="s">
        <v>19</v>
      </c>
      <c r="N597" s="222" t="s">
        <v>40</v>
      </c>
      <c r="O597" s="84"/>
      <c r="P597" s="223">
        <f>O597*H597</f>
        <v>0</v>
      </c>
      <c r="Q597" s="223">
        <v>0</v>
      </c>
      <c r="R597" s="223">
        <f>Q597*H597</f>
        <v>0</v>
      </c>
      <c r="S597" s="223">
        <v>0.016</v>
      </c>
      <c r="T597" s="224">
        <f>S597*H597</f>
        <v>0.112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5" t="s">
        <v>279</v>
      </c>
      <c r="AT597" s="225" t="s">
        <v>158</v>
      </c>
      <c r="AU597" s="225" t="s">
        <v>78</v>
      </c>
      <c r="AY597" s="17" t="s">
        <v>156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7" t="s">
        <v>76</v>
      </c>
      <c r="BK597" s="226">
        <f>ROUND(I597*H597,2)</f>
        <v>0</v>
      </c>
      <c r="BL597" s="17" t="s">
        <v>279</v>
      </c>
      <c r="BM597" s="225" t="s">
        <v>933</v>
      </c>
    </row>
    <row r="598" s="2" customFormat="1">
      <c r="A598" s="38"/>
      <c r="B598" s="39"/>
      <c r="C598" s="40"/>
      <c r="D598" s="227" t="s">
        <v>165</v>
      </c>
      <c r="E598" s="40"/>
      <c r="F598" s="228" t="s">
        <v>934</v>
      </c>
      <c r="G598" s="40"/>
      <c r="H598" s="40"/>
      <c r="I598" s="229"/>
      <c r="J598" s="40"/>
      <c r="K598" s="40"/>
      <c r="L598" s="44"/>
      <c r="M598" s="230"/>
      <c r="N598" s="231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165</v>
      </c>
      <c r="AU598" s="17" t="s">
        <v>78</v>
      </c>
    </row>
    <row r="599" s="2" customFormat="1">
      <c r="A599" s="38"/>
      <c r="B599" s="39"/>
      <c r="C599" s="40"/>
      <c r="D599" s="232" t="s">
        <v>167</v>
      </c>
      <c r="E599" s="40"/>
      <c r="F599" s="233" t="s">
        <v>935</v>
      </c>
      <c r="G599" s="40"/>
      <c r="H599" s="40"/>
      <c r="I599" s="229"/>
      <c r="J599" s="40"/>
      <c r="K599" s="40"/>
      <c r="L599" s="44"/>
      <c r="M599" s="230"/>
      <c r="N599" s="231"/>
      <c r="O599" s="84"/>
      <c r="P599" s="84"/>
      <c r="Q599" s="84"/>
      <c r="R599" s="84"/>
      <c r="S599" s="84"/>
      <c r="T599" s="85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T599" s="17" t="s">
        <v>167</v>
      </c>
      <c r="AU599" s="17" t="s">
        <v>78</v>
      </c>
    </row>
    <row r="600" s="12" customFormat="1" ht="25.92" customHeight="1">
      <c r="A600" s="12"/>
      <c r="B600" s="198"/>
      <c r="C600" s="199"/>
      <c r="D600" s="200" t="s">
        <v>68</v>
      </c>
      <c r="E600" s="201" t="s">
        <v>110</v>
      </c>
      <c r="F600" s="201" t="s">
        <v>936</v>
      </c>
      <c r="G600" s="199"/>
      <c r="H600" s="199"/>
      <c r="I600" s="202"/>
      <c r="J600" s="203">
        <f>BK600</f>
        <v>0</v>
      </c>
      <c r="K600" s="199"/>
      <c r="L600" s="204"/>
      <c r="M600" s="205"/>
      <c r="N600" s="206"/>
      <c r="O600" s="206"/>
      <c r="P600" s="207">
        <f>P601</f>
        <v>0</v>
      </c>
      <c r="Q600" s="206"/>
      <c r="R600" s="207">
        <f>R601</f>
        <v>0</v>
      </c>
      <c r="S600" s="206"/>
      <c r="T600" s="208">
        <f>T601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9" t="s">
        <v>190</v>
      </c>
      <c r="AT600" s="210" t="s">
        <v>68</v>
      </c>
      <c r="AU600" s="210" t="s">
        <v>69</v>
      </c>
      <c r="AY600" s="209" t="s">
        <v>156</v>
      </c>
      <c r="BK600" s="211">
        <f>BK601</f>
        <v>0</v>
      </c>
    </row>
    <row r="601" s="12" customFormat="1" ht="22.8" customHeight="1">
      <c r="A601" s="12"/>
      <c r="B601" s="198"/>
      <c r="C601" s="199"/>
      <c r="D601" s="200" t="s">
        <v>68</v>
      </c>
      <c r="E601" s="212" t="s">
        <v>937</v>
      </c>
      <c r="F601" s="212" t="s">
        <v>938</v>
      </c>
      <c r="G601" s="199"/>
      <c r="H601" s="199"/>
      <c r="I601" s="202"/>
      <c r="J601" s="213">
        <f>BK601</f>
        <v>0</v>
      </c>
      <c r="K601" s="199"/>
      <c r="L601" s="204"/>
      <c r="M601" s="205"/>
      <c r="N601" s="206"/>
      <c r="O601" s="206"/>
      <c r="P601" s="207">
        <f>SUM(P602:P603)</f>
        <v>0</v>
      </c>
      <c r="Q601" s="206"/>
      <c r="R601" s="207">
        <f>SUM(R602:R603)</f>
        <v>0</v>
      </c>
      <c r="S601" s="206"/>
      <c r="T601" s="208">
        <f>SUM(T602:T603)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9" t="s">
        <v>190</v>
      </c>
      <c r="AT601" s="210" t="s">
        <v>68</v>
      </c>
      <c r="AU601" s="210" t="s">
        <v>76</v>
      </c>
      <c r="AY601" s="209" t="s">
        <v>156</v>
      </c>
      <c r="BK601" s="211">
        <f>SUM(BK602:BK603)</f>
        <v>0</v>
      </c>
    </row>
    <row r="602" s="2" customFormat="1" ht="16.5" customHeight="1">
      <c r="A602" s="38"/>
      <c r="B602" s="39"/>
      <c r="C602" s="214" t="s">
        <v>939</v>
      </c>
      <c r="D602" s="214" t="s">
        <v>158</v>
      </c>
      <c r="E602" s="215" t="s">
        <v>940</v>
      </c>
      <c r="F602" s="216" t="s">
        <v>941</v>
      </c>
      <c r="G602" s="217" t="s">
        <v>413</v>
      </c>
      <c r="H602" s="218">
        <v>20</v>
      </c>
      <c r="I602" s="219"/>
      <c r="J602" s="220">
        <f>ROUND(I602*H602,2)</f>
        <v>0</v>
      </c>
      <c r="K602" s="216" t="s">
        <v>19</v>
      </c>
      <c r="L602" s="44"/>
      <c r="M602" s="221" t="s">
        <v>19</v>
      </c>
      <c r="N602" s="222" t="s">
        <v>40</v>
      </c>
      <c r="O602" s="84"/>
      <c r="P602" s="223">
        <f>O602*H602</f>
        <v>0</v>
      </c>
      <c r="Q602" s="223">
        <v>0</v>
      </c>
      <c r="R602" s="223">
        <f>Q602*H602</f>
        <v>0</v>
      </c>
      <c r="S602" s="223">
        <v>0</v>
      </c>
      <c r="T602" s="224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5" t="s">
        <v>942</v>
      </c>
      <c r="AT602" s="225" t="s">
        <v>158</v>
      </c>
      <c r="AU602" s="225" t="s">
        <v>78</v>
      </c>
      <c r="AY602" s="17" t="s">
        <v>156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7" t="s">
        <v>76</v>
      </c>
      <c r="BK602" s="226">
        <f>ROUND(I602*H602,2)</f>
        <v>0</v>
      </c>
      <c r="BL602" s="17" t="s">
        <v>942</v>
      </c>
      <c r="BM602" s="225" t="s">
        <v>943</v>
      </c>
    </row>
    <row r="603" s="2" customFormat="1">
      <c r="A603" s="38"/>
      <c r="B603" s="39"/>
      <c r="C603" s="40"/>
      <c r="D603" s="227" t="s">
        <v>165</v>
      </c>
      <c r="E603" s="40"/>
      <c r="F603" s="228" t="s">
        <v>941</v>
      </c>
      <c r="G603" s="40"/>
      <c r="H603" s="40"/>
      <c r="I603" s="229"/>
      <c r="J603" s="40"/>
      <c r="K603" s="40"/>
      <c r="L603" s="44"/>
      <c r="M603" s="256"/>
      <c r="N603" s="257"/>
      <c r="O603" s="258"/>
      <c r="P603" s="258"/>
      <c r="Q603" s="258"/>
      <c r="R603" s="258"/>
      <c r="S603" s="258"/>
      <c r="T603" s="259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165</v>
      </c>
      <c r="AU603" s="17" t="s">
        <v>78</v>
      </c>
    </row>
    <row r="604" s="2" customFormat="1" ht="6.96" customHeight="1">
      <c r="A604" s="38"/>
      <c r="B604" s="59"/>
      <c r="C604" s="60"/>
      <c r="D604" s="60"/>
      <c r="E604" s="60"/>
      <c r="F604" s="60"/>
      <c r="G604" s="60"/>
      <c r="H604" s="60"/>
      <c r="I604" s="60"/>
      <c r="J604" s="60"/>
      <c r="K604" s="60"/>
      <c r="L604" s="44"/>
      <c r="M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</row>
  </sheetData>
  <sheetProtection sheet="1" autoFilter="0" formatColumns="0" formatRows="0" objects="1" scenarios="1" spinCount="100000" saltValue="7IKDYcOTfzwn1VCqQFJHuUghP/LBnwehyIPNlVfloQVkCm8LhdhlL+jelNITqSWzkUOXOjwR1WwIJqsVzEvHZw==" hashValue="B0uTBD6aNZKoLheRkUOa+FG56w6PfKdEMiV90RXNrFl8JANPEdEUmcVO2AUMQu6ZsE5QOx1ARymlNU3/F3lY2A==" algorithmName="SHA-512" password="CC35"/>
  <autoFilter ref="C106:K6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3:H93"/>
    <mergeCell ref="E97:H97"/>
    <mergeCell ref="E95:H95"/>
    <mergeCell ref="E99:H99"/>
    <mergeCell ref="L2:V2"/>
  </mergeCells>
  <hyperlinks>
    <hyperlink ref="F112" r:id="rId1" display="https://podminky.urs.cz/item/CS_URS_2023_02/113106123"/>
    <hyperlink ref="F116" r:id="rId2" display="https://podminky.urs.cz/item/CS_URS_2023_02/113106132"/>
    <hyperlink ref="F119" r:id="rId3" display="https://podminky.urs.cz/item/CS_URS_2023_02/113106151"/>
    <hyperlink ref="F124" r:id="rId4" display="https://podminky.urs.cz/item/CS_URS_2023_02/113106292"/>
    <hyperlink ref="F129" r:id="rId5" display="https://podminky.urs.cz/item/CS_URS_2023_02/113107023"/>
    <hyperlink ref="F133" r:id="rId6" display="https://podminky.urs.cz/item/CS_URS_2023_02/113107211"/>
    <hyperlink ref="F140" r:id="rId7" display="https://podminky.urs.cz/item/CS_URS_2023_02/113107223"/>
    <hyperlink ref="F147" r:id="rId8" display="https://podminky.urs.cz/item/CS_URS_2023_02/113107231"/>
    <hyperlink ref="F152" r:id="rId9" display="https://podminky.urs.cz/item/CS_URS_2023_02/113107241"/>
    <hyperlink ref="F156" r:id="rId10" display="https://podminky.urs.cz/item/CS_URS_2023_02/113107330"/>
    <hyperlink ref="F160" r:id="rId11" display="https://podminky.urs.cz/item/CS_URS_2023_02/113204111"/>
    <hyperlink ref="F163" r:id="rId12" display="https://podminky.urs.cz/item/CS_URS_2023_02/121151113"/>
    <hyperlink ref="F167" r:id="rId13" display="https://podminky.urs.cz/item/CS_URS_2023_02/122251104"/>
    <hyperlink ref="F175" r:id="rId14" display="https://podminky.urs.cz/item/CS_URS_2023_02/132251101"/>
    <hyperlink ref="F181" r:id="rId15" display="https://podminky.urs.cz/item/CS_URS_2023_02/139001101"/>
    <hyperlink ref="F185" r:id="rId16" display="https://podminky.urs.cz/item/CS_URS_2023_02/162651111"/>
    <hyperlink ref="F189" r:id="rId17" display="https://podminky.urs.cz/item/CS_URS_2023_02/162751113"/>
    <hyperlink ref="F193" r:id="rId18" display="https://podminky.urs.cz/item/CS_URS_2023_02/171201231"/>
    <hyperlink ref="F197" r:id="rId19" display="https://podminky.urs.cz/item/CS_URS_2023_02/181951112"/>
    <hyperlink ref="F204" r:id="rId20" display="https://podminky.urs.cz/item/CS_URS_2023_02/122251104"/>
    <hyperlink ref="F211" r:id="rId21" display="https://podminky.urs.cz/item/CS_URS_2023_02/162751113"/>
    <hyperlink ref="F214" r:id="rId22" display="https://podminky.urs.cz/item/CS_URS_2023_02/171201231"/>
    <hyperlink ref="F218" r:id="rId23" display="https://podminky.urs.cz/item/CS_URS_2023_02/711131101"/>
    <hyperlink ref="F228" r:id="rId24" display="https://podminky.urs.cz/item/CS_URS_2023_02/998711101"/>
    <hyperlink ref="F231" r:id="rId25" display="https://podminky.urs.cz/item/CS_URS_2023_02/564750011"/>
    <hyperlink ref="F234" r:id="rId26" display="https://podminky.urs.cz/item/CS_URS_2023_02/564761111"/>
    <hyperlink ref="F238" r:id="rId27" display="https://podminky.urs.cz/item/CS_URS_2023_02/211971110"/>
    <hyperlink ref="F248" r:id="rId28" display="https://podminky.urs.cz/item/CS_URS_2023_02/212752101"/>
    <hyperlink ref="F253" r:id="rId29" display="https://podminky.urs.cz/item/CS_URS_2023_02/274313611"/>
    <hyperlink ref="F258" r:id="rId30" display="https://podminky.urs.cz/item/CS_URS_2023_02/274351121"/>
    <hyperlink ref="F262" r:id="rId31" display="https://podminky.urs.cz/item/CS_URS_2023_02/274351122"/>
    <hyperlink ref="F266" r:id="rId32" display="https://podminky.urs.cz/item/CS_URS_2023_02/339921132"/>
    <hyperlink ref="F273" r:id="rId33" display="https://podminky.urs.cz/item/CS_URS_2023_02/348211222"/>
    <hyperlink ref="F277" r:id="rId34" display="https://podminky.urs.cz/item/CS_URS_2023_02/348211911"/>
    <hyperlink ref="F281" r:id="rId35" display="https://podminky.urs.cz/item/CS_URS_2023_02/348211912"/>
    <hyperlink ref="F285" r:id="rId36" display="https://podminky.urs.cz/item/CS_URS_2023_02/348211922"/>
    <hyperlink ref="F296" r:id="rId37" display="https://podminky.urs.cz/item/CS_URS_2023_02/564750111"/>
    <hyperlink ref="F306" r:id="rId38" display="https://podminky.urs.cz/item/CS_URS_2023_02/564861111"/>
    <hyperlink ref="F319" r:id="rId39" display="https://podminky.urs.cz/item/CS_URS_2023_02/566901132"/>
    <hyperlink ref="F323" r:id="rId40" display="https://podminky.urs.cz/item/CS_URS_2023_02/566901143"/>
    <hyperlink ref="F327" r:id="rId41" display="https://podminky.urs.cz/item/CS_URS_2023_02/591111111"/>
    <hyperlink ref="F334" r:id="rId42" display="https://podminky.urs.cz/item/CS_URS_2023_02/591211111"/>
    <hyperlink ref="F355" r:id="rId43" display="https://podminky.urs.cz/item/CS_URS_2023_02/591411111"/>
    <hyperlink ref="F375" r:id="rId44" display="https://podminky.urs.cz/item/CS_URS_2023_02/596811220"/>
    <hyperlink ref="F382" r:id="rId45" display="https://podminky.urs.cz/item/CS_URS_2023_02/597661111"/>
    <hyperlink ref="F391" r:id="rId46" display="https://podminky.urs.cz/item/CS_URS_2023_02/628631221"/>
    <hyperlink ref="F396" r:id="rId47" display="https://podminky.urs.cz/item/CS_URS_2023_02/894411311"/>
    <hyperlink ref="F402" r:id="rId48" display="https://podminky.urs.cz/item/CS_URS_2023_02/894811141"/>
    <hyperlink ref="F406" r:id="rId49" display="https://podminky.urs.cz/item/CS_URS_2023_02/899103112"/>
    <hyperlink ref="F413" r:id="rId50" display="https://podminky.urs.cz/item/CS_URS_2023_02/912111112"/>
    <hyperlink ref="F420" r:id="rId51" display="https://podminky.urs.cz/item/CS_URS_2023_02/914111111"/>
    <hyperlink ref="F432" r:id="rId52" display="https://podminky.urs.cz/item/CS_URS_2023_02/914511111"/>
    <hyperlink ref="F438" r:id="rId53" display="https://podminky.urs.cz/item/CS_URS_2023_02/914531111"/>
    <hyperlink ref="F443" r:id="rId54" display="https://podminky.urs.cz/item/CS_URS_2023_02/914531112"/>
    <hyperlink ref="F449" r:id="rId55" display="https://podminky.urs.cz/item/CS_URS_2023_02/915231111"/>
    <hyperlink ref="F453" r:id="rId56" display="https://podminky.urs.cz/item/CS_URS_2023_02/915621111"/>
    <hyperlink ref="F456" r:id="rId57" display="https://podminky.urs.cz/item/CS_URS_2023_02/916111122"/>
    <hyperlink ref="F467" r:id="rId58" display="https://podminky.urs.cz/item/CS_URS_2023_02/916241113"/>
    <hyperlink ref="F471" r:id="rId59" display="https://podminky.urs.cz/item/CS_URS_2023_02/916241213"/>
    <hyperlink ref="F501" r:id="rId60" display="https://podminky.urs.cz/item/CS_URS_2023_02/961044111"/>
    <hyperlink ref="F507" r:id="rId61" display="https://podminky.urs.cz/item/CS_URS_2023_02/962032240"/>
    <hyperlink ref="F511" r:id="rId62" display="https://podminky.urs.cz/item/CS_URS_2023_02/962042320"/>
    <hyperlink ref="F515" r:id="rId63" display="https://podminky.urs.cz/item/CS_URS_2023_02/963042819"/>
    <hyperlink ref="F519" r:id="rId64" display="https://podminky.urs.cz/item/CS_URS_2023_02/966006132"/>
    <hyperlink ref="F523" r:id="rId65" display="https://podminky.urs.cz/item/CS_URS_2023_02/966006211"/>
    <hyperlink ref="F527" r:id="rId66" display="https://podminky.urs.cz/item/CS_URS_2023_02/966008212"/>
    <hyperlink ref="F532" r:id="rId67" display="https://podminky.urs.cz/item/CS_URS_2023_02/966071711"/>
    <hyperlink ref="F538" r:id="rId68" display="https://podminky.urs.cz/item/CS_URS_2023_02/966071821"/>
    <hyperlink ref="F541" r:id="rId69" display="https://podminky.urs.cz/item/CS_URS_2023_02/966073810"/>
    <hyperlink ref="F544" r:id="rId70" display="https://podminky.urs.cz/item/CS_URS_2023_02/966073811"/>
    <hyperlink ref="F547" r:id="rId71" display="https://podminky.urs.cz/item/CS_URS_2023_02/979071011"/>
    <hyperlink ref="F554" r:id="rId72" display="https://podminky.urs.cz/item/CS_URS_2023_02/997013871"/>
    <hyperlink ref="F559" r:id="rId73" display="https://podminky.urs.cz/item/CS_URS_2023_02/997221551"/>
    <hyperlink ref="F563" r:id="rId74" display="https://podminky.urs.cz/item/CS_URS_2023_02/997221559"/>
    <hyperlink ref="F567" r:id="rId75" display="https://podminky.urs.cz/item/CS_URS_2023_02/997221561"/>
    <hyperlink ref="F571" r:id="rId76" display="https://podminky.urs.cz/item/CS_URS_2023_02/997221569"/>
    <hyperlink ref="F575" r:id="rId77" display="https://podminky.urs.cz/item/CS_URS_2023_02/997221612"/>
    <hyperlink ref="F580" r:id="rId78" display="https://podminky.urs.cz/item/CS_URS_2023_02/997221861"/>
    <hyperlink ref="F584" r:id="rId79" display="https://podminky.urs.cz/item/CS_URS_2023_02/997221873"/>
    <hyperlink ref="F588" r:id="rId80" display="https://podminky.urs.cz/item/CS_URS_2023_02/997221875"/>
    <hyperlink ref="F592" r:id="rId81" display="https://podminky.urs.cz/item/CS_URS_2023_02/998223011"/>
    <hyperlink ref="F599" r:id="rId82" display="https://podminky.urs.cz/item/CS_URS_2023_02/7671618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944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ROUND(J97,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ROUND((SUM(BE97:BE150)),  2)</f>
        <v>0</v>
      </c>
      <c r="G37" s="38"/>
      <c r="H37" s="38"/>
      <c r="I37" s="158">
        <v>0.20999999999999999</v>
      </c>
      <c r="J37" s="157">
        <f>ROUND(((SUM(BE97:BE150))*I37),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ROUND((SUM(BF97:BF150)),  2)</f>
        <v>0</v>
      </c>
      <c r="G38" s="38"/>
      <c r="H38" s="38"/>
      <c r="I38" s="158">
        <v>0.14999999999999999</v>
      </c>
      <c r="J38" s="157">
        <f>ROUND(((SUM(BF97:BF150))*I38),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ROUND((SUM(BG97:BG150)),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ROUND((SUM(BH97:BH150)),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ROUND((SUM(BI97:BI150)),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01A - Podzemní kontejnery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J97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J98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J99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130</v>
      </c>
      <c r="E70" s="184"/>
      <c r="F70" s="184"/>
      <c r="G70" s="184"/>
      <c r="H70" s="184"/>
      <c r="I70" s="184"/>
      <c r="J70" s="185">
        <f>J116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133</v>
      </c>
      <c r="E71" s="184"/>
      <c r="F71" s="184"/>
      <c r="G71" s="184"/>
      <c r="H71" s="184"/>
      <c r="I71" s="184"/>
      <c r="J71" s="185">
        <f>J133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134</v>
      </c>
      <c r="E72" s="184"/>
      <c r="F72" s="184"/>
      <c r="G72" s="184"/>
      <c r="H72" s="184"/>
      <c r="I72" s="184"/>
      <c r="J72" s="185">
        <f>J140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136</v>
      </c>
      <c r="E73" s="184"/>
      <c r="F73" s="184"/>
      <c r="G73" s="184"/>
      <c r="H73" s="184"/>
      <c r="I73" s="184"/>
      <c r="J73" s="185">
        <f>J147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141</v>
      </c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70" t="str">
        <f>E7</f>
        <v>Vnitroblok Hradební - Dlouhá</v>
      </c>
      <c r="F83" s="32"/>
      <c r="G83" s="32"/>
      <c r="H83" s="32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113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1" customFormat="1" ht="16.5" customHeight="1">
      <c r="B85" s="21"/>
      <c r="C85" s="22"/>
      <c r="D85" s="22"/>
      <c r="E85" s="170" t="s">
        <v>114</v>
      </c>
      <c r="F85" s="22"/>
      <c r="G85" s="22"/>
      <c r="H85" s="22"/>
      <c r="I85" s="22"/>
      <c r="J85" s="22"/>
      <c r="K85" s="22"/>
      <c r="L85" s="20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71" t="s">
        <v>116</v>
      </c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117</v>
      </c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E13</f>
        <v>01A - Podzemní kontejnery</v>
      </c>
      <c r="F89" s="40"/>
      <c r="G89" s="40"/>
      <c r="H89" s="40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F16</f>
        <v>Cheb</v>
      </c>
      <c r="G91" s="40"/>
      <c r="H91" s="40"/>
      <c r="I91" s="32" t="s">
        <v>23</v>
      </c>
      <c r="J91" s="72" t="str">
        <f>IF(J16="","",J16)</f>
        <v>9. 11. 2023</v>
      </c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E19</f>
        <v xml:space="preserve"> </v>
      </c>
      <c r="G93" s="40"/>
      <c r="H93" s="40"/>
      <c r="I93" s="32" t="s">
        <v>30</v>
      </c>
      <c r="J93" s="36" t="str">
        <f>E25</f>
        <v>Atelier Stoeckl</v>
      </c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IF(E22="","",E22)</f>
        <v>Vyplň údaj</v>
      </c>
      <c r="G94" s="40"/>
      <c r="H94" s="40"/>
      <c r="I94" s="32" t="s">
        <v>31</v>
      </c>
      <c r="J94" s="36" t="str">
        <f>E28</f>
        <v xml:space="preserve"> </v>
      </c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87"/>
      <c r="B96" s="188"/>
      <c r="C96" s="189" t="s">
        <v>142</v>
      </c>
      <c r="D96" s="190" t="s">
        <v>54</v>
      </c>
      <c r="E96" s="190" t="s">
        <v>50</v>
      </c>
      <c r="F96" s="190" t="s">
        <v>51</v>
      </c>
      <c r="G96" s="190" t="s">
        <v>143</v>
      </c>
      <c r="H96" s="190" t="s">
        <v>144</v>
      </c>
      <c r="I96" s="190" t="s">
        <v>145</v>
      </c>
      <c r="J96" s="190" t="s">
        <v>123</v>
      </c>
      <c r="K96" s="191" t="s">
        <v>146</v>
      </c>
      <c r="L96" s="192"/>
      <c r="M96" s="92" t="s">
        <v>19</v>
      </c>
      <c r="N96" s="93" t="s">
        <v>39</v>
      </c>
      <c r="O96" s="93" t="s">
        <v>147</v>
      </c>
      <c r="P96" s="93" t="s">
        <v>148</v>
      </c>
      <c r="Q96" s="93" t="s">
        <v>149</v>
      </c>
      <c r="R96" s="93" t="s">
        <v>150</v>
      </c>
      <c r="S96" s="93" t="s">
        <v>151</v>
      </c>
      <c r="T96" s="94" t="s">
        <v>152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8"/>
      <c r="B97" s="39"/>
      <c r="C97" s="99" t="s">
        <v>153</v>
      </c>
      <c r="D97" s="40"/>
      <c r="E97" s="40"/>
      <c r="F97" s="40"/>
      <c r="G97" s="40"/>
      <c r="H97" s="40"/>
      <c r="I97" s="40"/>
      <c r="J97" s="193">
        <f>BK97</f>
        <v>0</v>
      </c>
      <c r="K97" s="40"/>
      <c r="L97" s="44"/>
      <c r="M97" s="95"/>
      <c r="N97" s="194"/>
      <c r="O97" s="96"/>
      <c r="P97" s="195">
        <f>P98</f>
        <v>0</v>
      </c>
      <c r="Q97" s="96"/>
      <c r="R97" s="195">
        <f>R98</f>
        <v>2.3292568518279002</v>
      </c>
      <c r="S97" s="96"/>
      <c r="T97" s="196">
        <f>T98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68</v>
      </c>
      <c r="AU97" s="17" t="s">
        <v>124</v>
      </c>
      <c r="BK97" s="197">
        <f>BK98</f>
        <v>0</v>
      </c>
    </row>
    <row r="98" s="12" customFormat="1" ht="25.92" customHeight="1">
      <c r="A98" s="12"/>
      <c r="B98" s="198"/>
      <c r="C98" s="199"/>
      <c r="D98" s="200" t="s">
        <v>68</v>
      </c>
      <c r="E98" s="201" t="s">
        <v>154</v>
      </c>
      <c r="F98" s="201" t="s">
        <v>155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P99+P116+P133+P140+P147</f>
        <v>0</v>
      </c>
      <c r="Q98" s="206"/>
      <c r="R98" s="207">
        <f>R99+R116+R133+R140+R147</f>
        <v>2.3292568518279002</v>
      </c>
      <c r="S98" s="206"/>
      <c r="T98" s="208">
        <f>T99+T116+T133+T140+T147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76</v>
      </c>
      <c r="AT98" s="210" t="s">
        <v>68</v>
      </c>
      <c r="AU98" s="210" t="s">
        <v>69</v>
      </c>
      <c r="AY98" s="209" t="s">
        <v>156</v>
      </c>
      <c r="BK98" s="211">
        <f>BK99+BK116+BK133+BK140+BK147</f>
        <v>0</v>
      </c>
    </row>
    <row r="99" s="12" customFormat="1" ht="22.8" customHeight="1">
      <c r="A99" s="12"/>
      <c r="B99" s="198"/>
      <c r="C99" s="199"/>
      <c r="D99" s="200" t="s">
        <v>68</v>
      </c>
      <c r="E99" s="212" t="s">
        <v>76</v>
      </c>
      <c r="F99" s="212" t="s">
        <v>157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SUM(P100:P115)</f>
        <v>0</v>
      </c>
      <c r="Q99" s="206"/>
      <c r="R99" s="207">
        <f>SUM(R100:R115)</f>
        <v>0</v>
      </c>
      <c r="S99" s="206"/>
      <c r="T99" s="208">
        <f>SUM(T100:T115)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76</v>
      </c>
      <c r="AT99" s="210" t="s">
        <v>68</v>
      </c>
      <c r="AU99" s="210" t="s">
        <v>76</v>
      </c>
      <c r="AY99" s="209" t="s">
        <v>156</v>
      </c>
      <c r="BK99" s="211">
        <f>SUM(BK100:BK115)</f>
        <v>0</v>
      </c>
    </row>
    <row r="100" s="2" customFormat="1" ht="33" customHeight="1">
      <c r="A100" s="38"/>
      <c r="B100" s="39"/>
      <c r="C100" s="214" t="s">
        <v>76</v>
      </c>
      <c r="D100" s="214" t="s">
        <v>158</v>
      </c>
      <c r="E100" s="215" t="s">
        <v>945</v>
      </c>
      <c r="F100" s="216" t="s">
        <v>946</v>
      </c>
      <c r="G100" s="217" t="s">
        <v>255</v>
      </c>
      <c r="H100" s="218">
        <v>99.287999999999997</v>
      </c>
      <c r="I100" s="219"/>
      <c r="J100" s="220">
        <f>ROUND(I100*H100,2)</f>
        <v>0</v>
      </c>
      <c r="K100" s="216" t="s">
        <v>162</v>
      </c>
      <c r="L100" s="44"/>
      <c r="M100" s="221" t="s">
        <v>19</v>
      </c>
      <c r="N100" s="222" t="s">
        <v>40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5" t="s">
        <v>163</v>
      </c>
      <c r="AT100" s="225" t="s">
        <v>158</v>
      </c>
      <c r="AU100" s="225" t="s">
        <v>78</v>
      </c>
      <c r="AY100" s="17" t="s">
        <v>156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76</v>
      </c>
      <c r="BK100" s="226">
        <f>ROUND(I100*H100,2)</f>
        <v>0</v>
      </c>
      <c r="BL100" s="17" t="s">
        <v>163</v>
      </c>
      <c r="BM100" s="225" t="s">
        <v>947</v>
      </c>
    </row>
    <row r="101" s="2" customFormat="1">
      <c r="A101" s="38"/>
      <c r="B101" s="39"/>
      <c r="C101" s="40"/>
      <c r="D101" s="227" t="s">
        <v>165</v>
      </c>
      <c r="E101" s="40"/>
      <c r="F101" s="228" t="s">
        <v>948</v>
      </c>
      <c r="G101" s="40"/>
      <c r="H101" s="40"/>
      <c r="I101" s="229"/>
      <c r="J101" s="40"/>
      <c r="K101" s="40"/>
      <c r="L101" s="44"/>
      <c r="M101" s="230"/>
      <c r="N101" s="23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165</v>
      </c>
      <c r="AU101" s="17" t="s">
        <v>78</v>
      </c>
    </row>
    <row r="102" s="2" customFormat="1">
      <c r="A102" s="38"/>
      <c r="B102" s="39"/>
      <c r="C102" s="40"/>
      <c r="D102" s="232" t="s">
        <v>167</v>
      </c>
      <c r="E102" s="40"/>
      <c r="F102" s="233" t="s">
        <v>949</v>
      </c>
      <c r="G102" s="40"/>
      <c r="H102" s="40"/>
      <c r="I102" s="229"/>
      <c r="J102" s="40"/>
      <c r="K102" s="40"/>
      <c r="L102" s="44"/>
      <c r="M102" s="230"/>
      <c r="N102" s="23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167</v>
      </c>
      <c r="AU102" s="17" t="s">
        <v>78</v>
      </c>
    </row>
    <row r="103" s="13" customFormat="1">
      <c r="A103" s="13"/>
      <c r="B103" s="234"/>
      <c r="C103" s="235"/>
      <c r="D103" s="227" t="s">
        <v>169</v>
      </c>
      <c r="E103" s="236" t="s">
        <v>19</v>
      </c>
      <c r="F103" s="237" t="s">
        <v>950</v>
      </c>
      <c r="G103" s="235"/>
      <c r="H103" s="238">
        <v>99.28749999999998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169</v>
      </c>
      <c r="AU103" s="244" t="s">
        <v>78</v>
      </c>
      <c r="AV103" s="13" t="s">
        <v>78</v>
      </c>
      <c r="AW103" s="13" t="s">
        <v>32</v>
      </c>
      <c r="AX103" s="13" t="s">
        <v>69</v>
      </c>
      <c r="AY103" s="244" t="s">
        <v>156</v>
      </c>
    </row>
    <row r="104" s="2" customFormat="1" ht="37.8" customHeight="1">
      <c r="A104" s="38"/>
      <c r="B104" s="39"/>
      <c r="C104" s="214" t="s">
        <v>78</v>
      </c>
      <c r="D104" s="214" t="s">
        <v>158</v>
      </c>
      <c r="E104" s="215" t="s">
        <v>287</v>
      </c>
      <c r="F104" s="216" t="s">
        <v>288</v>
      </c>
      <c r="G104" s="217" t="s">
        <v>255</v>
      </c>
      <c r="H104" s="218">
        <v>41.817999999999998</v>
      </c>
      <c r="I104" s="219"/>
      <c r="J104" s="220">
        <f>ROUND(I104*H104,2)</f>
        <v>0</v>
      </c>
      <c r="K104" s="216" t="s">
        <v>162</v>
      </c>
      <c r="L104" s="44"/>
      <c r="M104" s="221" t="s">
        <v>19</v>
      </c>
      <c r="N104" s="222" t="s">
        <v>40</v>
      </c>
      <c r="O104" s="84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163</v>
      </c>
      <c r="AT104" s="225" t="s">
        <v>158</v>
      </c>
      <c r="AU104" s="225" t="s">
        <v>78</v>
      </c>
      <c r="AY104" s="17" t="s">
        <v>156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76</v>
      </c>
      <c r="BK104" s="226">
        <f>ROUND(I104*H104,2)</f>
        <v>0</v>
      </c>
      <c r="BL104" s="17" t="s">
        <v>163</v>
      </c>
      <c r="BM104" s="225" t="s">
        <v>951</v>
      </c>
    </row>
    <row r="105" s="2" customFormat="1">
      <c r="A105" s="38"/>
      <c r="B105" s="39"/>
      <c r="C105" s="40"/>
      <c r="D105" s="227" t="s">
        <v>165</v>
      </c>
      <c r="E105" s="40"/>
      <c r="F105" s="228" t="s">
        <v>290</v>
      </c>
      <c r="G105" s="40"/>
      <c r="H105" s="40"/>
      <c r="I105" s="229"/>
      <c r="J105" s="40"/>
      <c r="K105" s="40"/>
      <c r="L105" s="44"/>
      <c r="M105" s="230"/>
      <c r="N105" s="23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78</v>
      </c>
    </row>
    <row r="106" s="2" customFormat="1">
      <c r="A106" s="38"/>
      <c r="B106" s="39"/>
      <c r="C106" s="40"/>
      <c r="D106" s="232" t="s">
        <v>167</v>
      </c>
      <c r="E106" s="40"/>
      <c r="F106" s="233" t="s">
        <v>291</v>
      </c>
      <c r="G106" s="40"/>
      <c r="H106" s="40"/>
      <c r="I106" s="229"/>
      <c r="J106" s="40"/>
      <c r="K106" s="40"/>
      <c r="L106" s="44"/>
      <c r="M106" s="230"/>
      <c r="N106" s="23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167</v>
      </c>
      <c r="AU106" s="17" t="s">
        <v>78</v>
      </c>
    </row>
    <row r="107" s="13" customFormat="1">
      <c r="A107" s="13"/>
      <c r="B107" s="234"/>
      <c r="C107" s="235"/>
      <c r="D107" s="227" t="s">
        <v>169</v>
      </c>
      <c r="E107" s="236" t="s">
        <v>19</v>
      </c>
      <c r="F107" s="237" t="s">
        <v>952</v>
      </c>
      <c r="G107" s="235"/>
      <c r="H107" s="238">
        <v>41.817999999999998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169</v>
      </c>
      <c r="AU107" s="244" t="s">
        <v>78</v>
      </c>
      <c r="AV107" s="13" t="s">
        <v>78</v>
      </c>
      <c r="AW107" s="13" t="s">
        <v>32</v>
      </c>
      <c r="AX107" s="13" t="s">
        <v>69</v>
      </c>
      <c r="AY107" s="244" t="s">
        <v>156</v>
      </c>
    </row>
    <row r="108" s="2" customFormat="1" ht="33" customHeight="1">
      <c r="A108" s="38"/>
      <c r="B108" s="39"/>
      <c r="C108" s="214" t="s">
        <v>86</v>
      </c>
      <c r="D108" s="214" t="s">
        <v>158</v>
      </c>
      <c r="E108" s="215" t="s">
        <v>294</v>
      </c>
      <c r="F108" s="216" t="s">
        <v>295</v>
      </c>
      <c r="G108" s="217" t="s">
        <v>296</v>
      </c>
      <c r="H108" s="218">
        <v>79.453999999999994</v>
      </c>
      <c r="I108" s="219"/>
      <c r="J108" s="220">
        <f>ROUND(I108*H108,2)</f>
        <v>0</v>
      </c>
      <c r="K108" s="216" t="s">
        <v>162</v>
      </c>
      <c r="L108" s="44"/>
      <c r="M108" s="221" t="s">
        <v>19</v>
      </c>
      <c r="N108" s="222" t="s">
        <v>40</v>
      </c>
      <c r="O108" s="84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163</v>
      </c>
      <c r="AT108" s="225" t="s">
        <v>158</v>
      </c>
      <c r="AU108" s="225" t="s">
        <v>78</v>
      </c>
      <c r="AY108" s="17" t="s">
        <v>156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76</v>
      </c>
      <c r="BK108" s="226">
        <f>ROUND(I108*H108,2)</f>
        <v>0</v>
      </c>
      <c r="BL108" s="17" t="s">
        <v>163</v>
      </c>
      <c r="BM108" s="225" t="s">
        <v>953</v>
      </c>
    </row>
    <row r="109" s="2" customFormat="1">
      <c r="A109" s="38"/>
      <c r="B109" s="39"/>
      <c r="C109" s="40"/>
      <c r="D109" s="227" t="s">
        <v>165</v>
      </c>
      <c r="E109" s="40"/>
      <c r="F109" s="228" t="s">
        <v>298</v>
      </c>
      <c r="G109" s="40"/>
      <c r="H109" s="40"/>
      <c r="I109" s="229"/>
      <c r="J109" s="40"/>
      <c r="K109" s="40"/>
      <c r="L109" s="44"/>
      <c r="M109" s="230"/>
      <c r="N109" s="23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165</v>
      </c>
      <c r="AU109" s="17" t="s">
        <v>78</v>
      </c>
    </row>
    <row r="110" s="2" customFormat="1">
      <c r="A110" s="38"/>
      <c r="B110" s="39"/>
      <c r="C110" s="40"/>
      <c r="D110" s="232" t="s">
        <v>167</v>
      </c>
      <c r="E110" s="40"/>
      <c r="F110" s="233" t="s">
        <v>299</v>
      </c>
      <c r="G110" s="40"/>
      <c r="H110" s="40"/>
      <c r="I110" s="229"/>
      <c r="J110" s="40"/>
      <c r="K110" s="40"/>
      <c r="L110" s="44"/>
      <c r="M110" s="230"/>
      <c r="N110" s="23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167</v>
      </c>
      <c r="AU110" s="17" t="s">
        <v>78</v>
      </c>
    </row>
    <row r="111" s="13" customFormat="1">
      <c r="A111" s="13"/>
      <c r="B111" s="234"/>
      <c r="C111" s="235"/>
      <c r="D111" s="227" t="s">
        <v>169</v>
      </c>
      <c r="E111" s="235"/>
      <c r="F111" s="237" t="s">
        <v>954</v>
      </c>
      <c r="G111" s="235"/>
      <c r="H111" s="238">
        <v>79.453999999999994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169</v>
      </c>
      <c r="AU111" s="244" t="s">
        <v>78</v>
      </c>
      <c r="AV111" s="13" t="s">
        <v>78</v>
      </c>
      <c r="AW111" s="13" t="s">
        <v>4</v>
      </c>
      <c r="AX111" s="13" t="s">
        <v>76</v>
      </c>
      <c r="AY111" s="244" t="s">
        <v>156</v>
      </c>
    </row>
    <row r="112" s="2" customFormat="1" ht="24.15" customHeight="1">
      <c r="A112" s="38"/>
      <c r="B112" s="39"/>
      <c r="C112" s="214" t="s">
        <v>163</v>
      </c>
      <c r="D112" s="214" t="s">
        <v>158</v>
      </c>
      <c r="E112" s="215" t="s">
        <v>955</v>
      </c>
      <c r="F112" s="216" t="s">
        <v>956</v>
      </c>
      <c r="G112" s="217" t="s">
        <v>255</v>
      </c>
      <c r="H112" s="218">
        <v>57.469999999999999</v>
      </c>
      <c r="I112" s="219"/>
      <c r="J112" s="220">
        <f>ROUND(I112*H112,2)</f>
        <v>0</v>
      </c>
      <c r="K112" s="216" t="s">
        <v>162</v>
      </c>
      <c r="L112" s="44"/>
      <c r="M112" s="221" t="s">
        <v>19</v>
      </c>
      <c r="N112" s="222" t="s">
        <v>40</v>
      </c>
      <c r="O112" s="84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5" t="s">
        <v>163</v>
      </c>
      <c r="AT112" s="225" t="s">
        <v>158</v>
      </c>
      <c r="AU112" s="225" t="s">
        <v>78</v>
      </c>
      <c r="AY112" s="17" t="s">
        <v>156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76</v>
      </c>
      <c r="BK112" s="226">
        <f>ROUND(I112*H112,2)</f>
        <v>0</v>
      </c>
      <c r="BL112" s="17" t="s">
        <v>163</v>
      </c>
      <c r="BM112" s="225" t="s">
        <v>957</v>
      </c>
    </row>
    <row r="113" s="2" customFormat="1">
      <c r="A113" s="38"/>
      <c r="B113" s="39"/>
      <c r="C113" s="40"/>
      <c r="D113" s="227" t="s">
        <v>165</v>
      </c>
      <c r="E113" s="40"/>
      <c r="F113" s="228" t="s">
        <v>958</v>
      </c>
      <c r="G113" s="40"/>
      <c r="H113" s="40"/>
      <c r="I113" s="229"/>
      <c r="J113" s="40"/>
      <c r="K113" s="40"/>
      <c r="L113" s="44"/>
      <c r="M113" s="230"/>
      <c r="N113" s="23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165</v>
      </c>
      <c r="AU113" s="17" t="s">
        <v>78</v>
      </c>
    </row>
    <row r="114" s="2" customFormat="1">
      <c r="A114" s="38"/>
      <c r="B114" s="39"/>
      <c r="C114" s="40"/>
      <c r="D114" s="232" t="s">
        <v>167</v>
      </c>
      <c r="E114" s="40"/>
      <c r="F114" s="233" t="s">
        <v>959</v>
      </c>
      <c r="G114" s="40"/>
      <c r="H114" s="40"/>
      <c r="I114" s="229"/>
      <c r="J114" s="40"/>
      <c r="K114" s="40"/>
      <c r="L114" s="44"/>
      <c r="M114" s="230"/>
      <c r="N114" s="23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167</v>
      </c>
      <c r="AU114" s="17" t="s">
        <v>78</v>
      </c>
    </row>
    <row r="115" s="13" customFormat="1">
      <c r="A115" s="13"/>
      <c r="B115" s="234"/>
      <c r="C115" s="235"/>
      <c r="D115" s="227" t="s">
        <v>169</v>
      </c>
      <c r="E115" s="236" t="s">
        <v>19</v>
      </c>
      <c r="F115" s="237" t="s">
        <v>960</v>
      </c>
      <c r="G115" s="235"/>
      <c r="H115" s="238">
        <v>57.469499999999996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169</v>
      </c>
      <c r="AU115" s="244" t="s">
        <v>78</v>
      </c>
      <c r="AV115" s="13" t="s">
        <v>78</v>
      </c>
      <c r="AW115" s="13" t="s">
        <v>32</v>
      </c>
      <c r="AX115" s="13" t="s">
        <v>69</v>
      </c>
      <c r="AY115" s="244" t="s">
        <v>156</v>
      </c>
    </row>
    <row r="116" s="12" customFormat="1" ht="22.8" customHeight="1">
      <c r="A116" s="12"/>
      <c r="B116" s="198"/>
      <c r="C116" s="199"/>
      <c r="D116" s="200" t="s">
        <v>68</v>
      </c>
      <c r="E116" s="212" t="s">
        <v>163</v>
      </c>
      <c r="F116" s="212" t="s">
        <v>445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SUM(P117:P132)</f>
        <v>0</v>
      </c>
      <c r="Q116" s="206"/>
      <c r="R116" s="207">
        <f>SUM(R117:R132)</f>
        <v>0.12925685182789998</v>
      </c>
      <c r="S116" s="206"/>
      <c r="T116" s="208">
        <f>SUM(T117:T132)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76</v>
      </c>
      <c r="AT116" s="210" t="s">
        <v>68</v>
      </c>
      <c r="AU116" s="210" t="s">
        <v>76</v>
      </c>
      <c r="AY116" s="209" t="s">
        <v>156</v>
      </c>
      <c r="BK116" s="211">
        <f>SUM(BK117:BK132)</f>
        <v>0</v>
      </c>
    </row>
    <row r="117" s="2" customFormat="1" ht="16.5" customHeight="1">
      <c r="A117" s="38"/>
      <c r="B117" s="39"/>
      <c r="C117" s="214" t="s">
        <v>190</v>
      </c>
      <c r="D117" s="214" t="s">
        <v>158</v>
      </c>
      <c r="E117" s="215" t="s">
        <v>961</v>
      </c>
      <c r="F117" s="216" t="s">
        <v>962</v>
      </c>
      <c r="G117" s="217" t="s">
        <v>255</v>
      </c>
      <c r="H117" s="218">
        <v>3.0379999999999998</v>
      </c>
      <c r="I117" s="219"/>
      <c r="J117" s="220">
        <f>ROUND(I117*H117,2)</f>
        <v>0</v>
      </c>
      <c r="K117" s="216" t="s">
        <v>162</v>
      </c>
      <c r="L117" s="44"/>
      <c r="M117" s="221" t="s">
        <v>19</v>
      </c>
      <c r="N117" s="222" t="s">
        <v>40</v>
      </c>
      <c r="O117" s="84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5" t="s">
        <v>163</v>
      </c>
      <c r="AT117" s="225" t="s">
        <v>158</v>
      </c>
      <c r="AU117" s="225" t="s">
        <v>78</v>
      </c>
      <c r="AY117" s="17" t="s">
        <v>156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76</v>
      </c>
      <c r="BK117" s="226">
        <f>ROUND(I117*H117,2)</f>
        <v>0</v>
      </c>
      <c r="BL117" s="17" t="s">
        <v>163</v>
      </c>
      <c r="BM117" s="225" t="s">
        <v>963</v>
      </c>
    </row>
    <row r="118" s="2" customFormat="1">
      <c r="A118" s="38"/>
      <c r="B118" s="39"/>
      <c r="C118" s="40"/>
      <c r="D118" s="227" t="s">
        <v>165</v>
      </c>
      <c r="E118" s="40"/>
      <c r="F118" s="228" t="s">
        <v>964</v>
      </c>
      <c r="G118" s="40"/>
      <c r="H118" s="40"/>
      <c r="I118" s="229"/>
      <c r="J118" s="40"/>
      <c r="K118" s="40"/>
      <c r="L118" s="44"/>
      <c r="M118" s="230"/>
      <c r="N118" s="23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165</v>
      </c>
      <c r="AU118" s="17" t="s">
        <v>78</v>
      </c>
    </row>
    <row r="119" s="2" customFormat="1">
      <c r="A119" s="38"/>
      <c r="B119" s="39"/>
      <c r="C119" s="40"/>
      <c r="D119" s="232" t="s">
        <v>167</v>
      </c>
      <c r="E119" s="40"/>
      <c r="F119" s="233" t="s">
        <v>965</v>
      </c>
      <c r="G119" s="40"/>
      <c r="H119" s="40"/>
      <c r="I119" s="229"/>
      <c r="J119" s="40"/>
      <c r="K119" s="40"/>
      <c r="L119" s="44"/>
      <c r="M119" s="230"/>
      <c r="N119" s="23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167</v>
      </c>
      <c r="AU119" s="17" t="s">
        <v>78</v>
      </c>
    </row>
    <row r="120" s="13" customFormat="1">
      <c r="A120" s="13"/>
      <c r="B120" s="234"/>
      <c r="C120" s="235"/>
      <c r="D120" s="227" t="s">
        <v>169</v>
      </c>
      <c r="E120" s="236" t="s">
        <v>19</v>
      </c>
      <c r="F120" s="237" t="s">
        <v>966</v>
      </c>
      <c r="G120" s="235"/>
      <c r="H120" s="238">
        <v>3.0374999999999996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169</v>
      </c>
      <c r="AU120" s="244" t="s">
        <v>78</v>
      </c>
      <c r="AV120" s="13" t="s">
        <v>78</v>
      </c>
      <c r="AW120" s="13" t="s">
        <v>32</v>
      </c>
      <c r="AX120" s="13" t="s">
        <v>69</v>
      </c>
      <c r="AY120" s="244" t="s">
        <v>156</v>
      </c>
    </row>
    <row r="121" s="2" customFormat="1" ht="24.15" customHeight="1">
      <c r="A121" s="38"/>
      <c r="B121" s="39"/>
      <c r="C121" s="214" t="s">
        <v>196</v>
      </c>
      <c r="D121" s="214" t="s">
        <v>158</v>
      </c>
      <c r="E121" s="215" t="s">
        <v>967</v>
      </c>
      <c r="F121" s="216" t="s">
        <v>968</v>
      </c>
      <c r="G121" s="217" t="s">
        <v>255</v>
      </c>
      <c r="H121" s="218">
        <v>2.5219999999999998</v>
      </c>
      <c r="I121" s="219"/>
      <c r="J121" s="220">
        <f>ROUND(I121*H121,2)</f>
        <v>0</v>
      </c>
      <c r="K121" s="216" t="s">
        <v>162</v>
      </c>
      <c r="L121" s="44"/>
      <c r="M121" s="221" t="s">
        <v>19</v>
      </c>
      <c r="N121" s="222" t="s">
        <v>40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5" t="s">
        <v>163</v>
      </c>
      <c r="AT121" s="225" t="s">
        <v>158</v>
      </c>
      <c r="AU121" s="225" t="s">
        <v>78</v>
      </c>
      <c r="AY121" s="17" t="s">
        <v>156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76</v>
      </c>
      <c r="BK121" s="226">
        <f>ROUND(I121*H121,2)</f>
        <v>0</v>
      </c>
      <c r="BL121" s="17" t="s">
        <v>163</v>
      </c>
      <c r="BM121" s="225" t="s">
        <v>969</v>
      </c>
    </row>
    <row r="122" s="2" customFormat="1">
      <c r="A122" s="38"/>
      <c r="B122" s="39"/>
      <c r="C122" s="40"/>
      <c r="D122" s="227" t="s">
        <v>165</v>
      </c>
      <c r="E122" s="40"/>
      <c r="F122" s="228" t="s">
        <v>970</v>
      </c>
      <c r="G122" s="40"/>
      <c r="H122" s="40"/>
      <c r="I122" s="229"/>
      <c r="J122" s="40"/>
      <c r="K122" s="40"/>
      <c r="L122" s="44"/>
      <c r="M122" s="230"/>
      <c r="N122" s="23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165</v>
      </c>
      <c r="AU122" s="17" t="s">
        <v>78</v>
      </c>
    </row>
    <row r="123" s="2" customFormat="1">
      <c r="A123" s="38"/>
      <c r="B123" s="39"/>
      <c r="C123" s="40"/>
      <c r="D123" s="232" t="s">
        <v>167</v>
      </c>
      <c r="E123" s="40"/>
      <c r="F123" s="233" t="s">
        <v>971</v>
      </c>
      <c r="G123" s="40"/>
      <c r="H123" s="40"/>
      <c r="I123" s="229"/>
      <c r="J123" s="40"/>
      <c r="K123" s="40"/>
      <c r="L123" s="44"/>
      <c r="M123" s="230"/>
      <c r="N123" s="23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167</v>
      </c>
      <c r="AU123" s="17" t="s">
        <v>78</v>
      </c>
    </row>
    <row r="124" s="13" customFormat="1">
      <c r="A124" s="13"/>
      <c r="B124" s="234"/>
      <c r="C124" s="235"/>
      <c r="D124" s="227" t="s">
        <v>169</v>
      </c>
      <c r="E124" s="236" t="s">
        <v>19</v>
      </c>
      <c r="F124" s="237" t="s">
        <v>972</v>
      </c>
      <c r="G124" s="235"/>
      <c r="H124" s="238">
        <v>2.5214999999999992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169</v>
      </c>
      <c r="AU124" s="244" t="s">
        <v>78</v>
      </c>
      <c r="AV124" s="13" t="s">
        <v>78</v>
      </c>
      <c r="AW124" s="13" t="s">
        <v>32</v>
      </c>
      <c r="AX124" s="13" t="s">
        <v>69</v>
      </c>
      <c r="AY124" s="244" t="s">
        <v>156</v>
      </c>
    </row>
    <row r="125" s="2" customFormat="1" ht="24.15" customHeight="1">
      <c r="A125" s="38"/>
      <c r="B125" s="39"/>
      <c r="C125" s="214" t="s">
        <v>206</v>
      </c>
      <c r="D125" s="214" t="s">
        <v>158</v>
      </c>
      <c r="E125" s="215" t="s">
        <v>973</v>
      </c>
      <c r="F125" s="216" t="s">
        <v>974</v>
      </c>
      <c r="G125" s="217" t="s">
        <v>161</v>
      </c>
      <c r="H125" s="218">
        <v>2.46</v>
      </c>
      <c r="I125" s="219"/>
      <c r="J125" s="220">
        <f>ROUND(I125*H125,2)</f>
        <v>0</v>
      </c>
      <c r="K125" s="216" t="s">
        <v>162</v>
      </c>
      <c r="L125" s="44"/>
      <c r="M125" s="221" t="s">
        <v>19</v>
      </c>
      <c r="N125" s="222" t="s">
        <v>40</v>
      </c>
      <c r="O125" s="84"/>
      <c r="P125" s="223">
        <f>O125*H125</f>
        <v>0</v>
      </c>
      <c r="Q125" s="223">
        <v>0.0063171399999999997</v>
      </c>
      <c r="R125" s="223">
        <f>Q125*H125</f>
        <v>0.015540164399999999</v>
      </c>
      <c r="S125" s="223">
        <v>0</v>
      </c>
      <c r="T125" s="22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5" t="s">
        <v>163</v>
      </c>
      <c r="AT125" s="225" t="s">
        <v>158</v>
      </c>
      <c r="AU125" s="225" t="s">
        <v>78</v>
      </c>
      <c r="AY125" s="17" t="s">
        <v>156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76</v>
      </c>
      <c r="BK125" s="226">
        <f>ROUND(I125*H125,2)</f>
        <v>0</v>
      </c>
      <c r="BL125" s="17" t="s">
        <v>163</v>
      </c>
      <c r="BM125" s="225" t="s">
        <v>975</v>
      </c>
    </row>
    <row r="126" s="2" customFormat="1">
      <c r="A126" s="38"/>
      <c r="B126" s="39"/>
      <c r="C126" s="40"/>
      <c r="D126" s="227" t="s">
        <v>165</v>
      </c>
      <c r="E126" s="40"/>
      <c r="F126" s="228" t="s">
        <v>976</v>
      </c>
      <c r="G126" s="40"/>
      <c r="H126" s="40"/>
      <c r="I126" s="229"/>
      <c r="J126" s="40"/>
      <c r="K126" s="40"/>
      <c r="L126" s="44"/>
      <c r="M126" s="230"/>
      <c r="N126" s="23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165</v>
      </c>
      <c r="AU126" s="17" t="s">
        <v>78</v>
      </c>
    </row>
    <row r="127" s="2" customFormat="1">
      <c r="A127" s="38"/>
      <c r="B127" s="39"/>
      <c r="C127" s="40"/>
      <c r="D127" s="232" t="s">
        <v>167</v>
      </c>
      <c r="E127" s="40"/>
      <c r="F127" s="233" t="s">
        <v>977</v>
      </c>
      <c r="G127" s="40"/>
      <c r="H127" s="40"/>
      <c r="I127" s="229"/>
      <c r="J127" s="40"/>
      <c r="K127" s="40"/>
      <c r="L127" s="44"/>
      <c r="M127" s="230"/>
      <c r="N127" s="23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167</v>
      </c>
      <c r="AU127" s="17" t="s">
        <v>78</v>
      </c>
    </row>
    <row r="128" s="13" customFormat="1">
      <c r="A128" s="13"/>
      <c r="B128" s="234"/>
      <c r="C128" s="235"/>
      <c r="D128" s="227" t="s">
        <v>169</v>
      </c>
      <c r="E128" s="236" t="s">
        <v>19</v>
      </c>
      <c r="F128" s="237" t="s">
        <v>978</v>
      </c>
      <c r="G128" s="235"/>
      <c r="H128" s="238">
        <v>2.4599999999999995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169</v>
      </c>
      <c r="AU128" s="244" t="s">
        <v>78</v>
      </c>
      <c r="AV128" s="13" t="s">
        <v>78</v>
      </c>
      <c r="AW128" s="13" t="s">
        <v>32</v>
      </c>
      <c r="AX128" s="13" t="s">
        <v>69</v>
      </c>
      <c r="AY128" s="244" t="s">
        <v>156</v>
      </c>
    </row>
    <row r="129" s="2" customFormat="1" ht="24.15" customHeight="1">
      <c r="A129" s="38"/>
      <c r="B129" s="39"/>
      <c r="C129" s="214" t="s">
        <v>216</v>
      </c>
      <c r="D129" s="214" t="s">
        <v>158</v>
      </c>
      <c r="E129" s="215" t="s">
        <v>979</v>
      </c>
      <c r="F129" s="216" t="s">
        <v>980</v>
      </c>
      <c r="G129" s="217" t="s">
        <v>296</v>
      </c>
      <c r="H129" s="218">
        <v>0.107</v>
      </c>
      <c r="I129" s="219"/>
      <c r="J129" s="220">
        <f>ROUND(I129*H129,2)</f>
        <v>0</v>
      </c>
      <c r="K129" s="216" t="s">
        <v>162</v>
      </c>
      <c r="L129" s="44"/>
      <c r="M129" s="221" t="s">
        <v>19</v>
      </c>
      <c r="N129" s="222" t="s">
        <v>40</v>
      </c>
      <c r="O129" s="84"/>
      <c r="P129" s="223">
        <f>O129*H129</f>
        <v>0</v>
      </c>
      <c r="Q129" s="223">
        <v>1.0627727797</v>
      </c>
      <c r="R129" s="223">
        <f>Q129*H129</f>
        <v>0.11371668742789999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163</v>
      </c>
      <c r="AT129" s="225" t="s">
        <v>158</v>
      </c>
      <c r="AU129" s="225" t="s">
        <v>78</v>
      </c>
      <c r="AY129" s="17" t="s">
        <v>156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76</v>
      </c>
      <c r="BK129" s="226">
        <f>ROUND(I129*H129,2)</f>
        <v>0</v>
      </c>
      <c r="BL129" s="17" t="s">
        <v>163</v>
      </c>
      <c r="BM129" s="225" t="s">
        <v>981</v>
      </c>
    </row>
    <row r="130" s="2" customFormat="1">
      <c r="A130" s="38"/>
      <c r="B130" s="39"/>
      <c r="C130" s="40"/>
      <c r="D130" s="227" t="s">
        <v>165</v>
      </c>
      <c r="E130" s="40"/>
      <c r="F130" s="228" t="s">
        <v>982</v>
      </c>
      <c r="G130" s="40"/>
      <c r="H130" s="40"/>
      <c r="I130" s="229"/>
      <c r="J130" s="40"/>
      <c r="K130" s="40"/>
      <c r="L130" s="44"/>
      <c r="M130" s="230"/>
      <c r="N130" s="23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165</v>
      </c>
      <c r="AU130" s="17" t="s">
        <v>78</v>
      </c>
    </row>
    <row r="131" s="2" customFormat="1">
      <c r="A131" s="38"/>
      <c r="B131" s="39"/>
      <c r="C131" s="40"/>
      <c r="D131" s="232" t="s">
        <v>167</v>
      </c>
      <c r="E131" s="40"/>
      <c r="F131" s="233" t="s">
        <v>983</v>
      </c>
      <c r="G131" s="40"/>
      <c r="H131" s="40"/>
      <c r="I131" s="229"/>
      <c r="J131" s="40"/>
      <c r="K131" s="40"/>
      <c r="L131" s="44"/>
      <c r="M131" s="230"/>
      <c r="N131" s="23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78</v>
      </c>
    </row>
    <row r="132" s="13" customFormat="1">
      <c r="A132" s="13"/>
      <c r="B132" s="234"/>
      <c r="C132" s="235"/>
      <c r="D132" s="227" t="s">
        <v>169</v>
      </c>
      <c r="E132" s="236" t="s">
        <v>19</v>
      </c>
      <c r="F132" s="237" t="s">
        <v>984</v>
      </c>
      <c r="G132" s="235"/>
      <c r="H132" s="238">
        <v>0.10680000000000001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169</v>
      </c>
      <c r="AU132" s="244" t="s">
        <v>78</v>
      </c>
      <c r="AV132" s="13" t="s">
        <v>78</v>
      </c>
      <c r="AW132" s="13" t="s">
        <v>32</v>
      </c>
      <c r="AX132" s="13" t="s">
        <v>69</v>
      </c>
      <c r="AY132" s="244" t="s">
        <v>156</v>
      </c>
    </row>
    <row r="133" s="12" customFormat="1" ht="22.8" customHeight="1">
      <c r="A133" s="12"/>
      <c r="B133" s="198"/>
      <c r="C133" s="199"/>
      <c r="D133" s="200" t="s">
        <v>68</v>
      </c>
      <c r="E133" s="212" t="s">
        <v>216</v>
      </c>
      <c r="F133" s="212" t="s">
        <v>594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SUM(P134:P139)</f>
        <v>0</v>
      </c>
      <c r="Q133" s="206"/>
      <c r="R133" s="207">
        <f>SUM(R134:R139)</f>
        <v>0</v>
      </c>
      <c r="S133" s="206"/>
      <c r="T133" s="208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76</v>
      </c>
      <c r="AT133" s="210" t="s">
        <v>68</v>
      </c>
      <c r="AU133" s="210" t="s">
        <v>76</v>
      </c>
      <c r="AY133" s="209" t="s">
        <v>156</v>
      </c>
      <c r="BK133" s="211">
        <f>SUM(BK134:BK139)</f>
        <v>0</v>
      </c>
    </row>
    <row r="134" s="2" customFormat="1" ht="24.15" customHeight="1">
      <c r="A134" s="38"/>
      <c r="B134" s="39"/>
      <c r="C134" s="214" t="s">
        <v>224</v>
      </c>
      <c r="D134" s="214" t="s">
        <v>158</v>
      </c>
      <c r="E134" s="215" t="s">
        <v>985</v>
      </c>
      <c r="F134" s="216" t="s">
        <v>986</v>
      </c>
      <c r="G134" s="217" t="s">
        <v>823</v>
      </c>
      <c r="H134" s="218">
        <v>1</v>
      </c>
      <c r="I134" s="219"/>
      <c r="J134" s="220">
        <f>ROUND(I134*H134,2)</f>
        <v>0</v>
      </c>
      <c r="K134" s="216" t="s">
        <v>19</v>
      </c>
      <c r="L134" s="44"/>
      <c r="M134" s="221" t="s">
        <v>19</v>
      </c>
      <c r="N134" s="222" t="s">
        <v>40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163</v>
      </c>
      <c r="AT134" s="225" t="s">
        <v>158</v>
      </c>
      <c r="AU134" s="225" t="s">
        <v>78</v>
      </c>
      <c r="AY134" s="17" t="s">
        <v>156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76</v>
      </c>
      <c r="BK134" s="226">
        <f>ROUND(I134*H134,2)</f>
        <v>0</v>
      </c>
      <c r="BL134" s="17" t="s">
        <v>163</v>
      </c>
      <c r="BM134" s="225" t="s">
        <v>987</v>
      </c>
    </row>
    <row r="135" s="2" customFormat="1">
      <c r="A135" s="38"/>
      <c r="B135" s="39"/>
      <c r="C135" s="40"/>
      <c r="D135" s="227" t="s">
        <v>165</v>
      </c>
      <c r="E135" s="40"/>
      <c r="F135" s="228" t="s">
        <v>986</v>
      </c>
      <c r="G135" s="40"/>
      <c r="H135" s="40"/>
      <c r="I135" s="229"/>
      <c r="J135" s="40"/>
      <c r="K135" s="40"/>
      <c r="L135" s="44"/>
      <c r="M135" s="230"/>
      <c r="N135" s="23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165</v>
      </c>
      <c r="AU135" s="17" t="s">
        <v>78</v>
      </c>
    </row>
    <row r="136" s="2" customFormat="1" ht="33" customHeight="1">
      <c r="A136" s="38"/>
      <c r="B136" s="39"/>
      <c r="C136" s="214" t="s">
        <v>231</v>
      </c>
      <c r="D136" s="214" t="s">
        <v>158</v>
      </c>
      <c r="E136" s="215" t="s">
        <v>988</v>
      </c>
      <c r="F136" s="216" t="s">
        <v>989</v>
      </c>
      <c r="G136" s="217" t="s">
        <v>255</v>
      </c>
      <c r="H136" s="218">
        <v>4.9500000000000002</v>
      </c>
      <c r="I136" s="219"/>
      <c r="J136" s="220">
        <f>ROUND(I136*H136,2)</f>
        <v>0</v>
      </c>
      <c r="K136" s="216" t="s">
        <v>162</v>
      </c>
      <c r="L136" s="44"/>
      <c r="M136" s="221" t="s">
        <v>19</v>
      </c>
      <c r="N136" s="222" t="s">
        <v>40</v>
      </c>
      <c r="O136" s="84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163</v>
      </c>
      <c r="AT136" s="225" t="s">
        <v>158</v>
      </c>
      <c r="AU136" s="225" t="s">
        <v>78</v>
      </c>
      <c r="AY136" s="17" t="s">
        <v>156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76</v>
      </c>
      <c r="BK136" s="226">
        <f>ROUND(I136*H136,2)</f>
        <v>0</v>
      </c>
      <c r="BL136" s="17" t="s">
        <v>163</v>
      </c>
      <c r="BM136" s="225" t="s">
        <v>990</v>
      </c>
    </row>
    <row r="137" s="2" customFormat="1">
      <c r="A137" s="38"/>
      <c r="B137" s="39"/>
      <c r="C137" s="40"/>
      <c r="D137" s="227" t="s">
        <v>165</v>
      </c>
      <c r="E137" s="40"/>
      <c r="F137" s="228" t="s">
        <v>991</v>
      </c>
      <c r="G137" s="40"/>
      <c r="H137" s="40"/>
      <c r="I137" s="229"/>
      <c r="J137" s="40"/>
      <c r="K137" s="40"/>
      <c r="L137" s="44"/>
      <c r="M137" s="230"/>
      <c r="N137" s="23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165</v>
      </c>
      <c r="AU137" s="17" t="s">
        <v>78</v>
      </c>
    </row>
    <row r="138" s="2" customFormat="1">
      <c r="A138" s="38"/>
      <c r="B138" s="39"/>
      <c r="C138" s="40"/>
      <c r="D138" s="232" t="s">
        <v>167</v>
      </c>
      <c r="E138" s="40"/>
      <c r="F138" s="233" t="s">
        <v>992</v>
      </c>
      <c r="G138" s="40"/>
      <c r="H138" s="40"/>
      <c r="I138" s="229"/>
      <c r="J138" s="40"/>
      <c r="K138" s="40"/>
      <c r="L138" s="44"/>
      <c r="M138" s="230"/>
      <c r="N138" s="23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167</v>
      </c>
      <c r="AU138" s="17" t="s">
        <v>78</v>
      </c>
    </row>
    <row r="139" s="13" customFormat="1">
      <c r="A139" s="13"/>
      <c r="B139" s="234"/>
      <c r="C139" s="235"/>
      <c r="D139" s="227" t="s">
        <v>169</v>
      </c>
      <c r="E139" s="236" t="s">
        <v>19</v>
      </c>
      <c r="F139" s="237" t="s">
        <v>993</v>
      </c>
      <c r="G139" s="235"/>
      <c r="H139" s="238">
        <v>4.9500000000000002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169</v>
      </c>
      <c r="AU139" s="244" t="s">
        <v>78</v>
      </c>
      <c r="AV139" s="13" t="s">
        <v>78</v>
      </c>
      <c r="AW139" s="13" t="s">
        <v>32</v>
      </c>
      <c r="AX139" s="13" t="s">
        <v>69</v>
      </c>
      <c r="AY139" s="244" t="s">
        <v>156</v>
      </c>
    </row>
    <row r="140" s="12" customFormat="1" ht="22.8" customHeight="1">
      <c r="A140" s="12"/>
      <c r="B140" s="198"/>
      <c r="C140" s="199"/>
      <c r="D140" s="200" t="s">
        <v>68</v>
      </c>
      <c r="E140" s="212" t="s">
        <v>224</v>
      </c>
      <c r="F140" s="212" t="s">
        <v>621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SUM(P141:P146)</f>
        <v>0</v>
      </c>
      <c r="Q140" s="206"/>
      <c r="R140" s="207">
        <f>SUM(R141:R146)</f>
        <v>2.2000000000000002</v>
      </c>
      <c r="S140" s="206"/>
      <c r="T140" s="208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76</v>
      </c>
      <c r="AT140" s="210" t="s">
        <v>68</v>
      </c>
      <c r="AU140" s="210" t="s">
        <v>76</v>
      </c>
      <c r="AY140" s="209" t="s">
        <v>156</v>
      </c>
      <c r="BK140" s="211">
        <f>SUM(BK141:BK146)</f>
        <v>0</v>
      </c>
    </row>
    <row r="141" s="2" customFormat="1" ht="33" customHeight="1">
      <c r="A141" s="38"/>
      <c r="B141" s="39"/>
      <c r="C141" s="214" t="s">
        <v>238</v>
      </c>
      <c r="D141" s="214" t="s">
        <v>158</v>
      </c>
      <c r="E141" s="215" t="s">
        <v>994</v>
      </c>
      <c r="F141" s="216" t="s">
        <v>995</v>
      </c>
      <c r="G141" s="217" t="s">
        <v>823</v>
      </c>
      <c r="H141" s="218">
        <v>1</v>
      </c>
      <c r="I141" s="219"/>
      <c r="J141" s="220">
        <f>ROUND(I141*H141,2)</f>
        <v>0</v>
      </c>
      <c r="K141" s="216" t="s">
        <v>19</v>
      </c>
      <c r="L141" s="44"/>
      <c r="M141" s="221" t="s">
        <v>19</v>
      </c>
      <c r="N141" s="222" t="s">
        <v>40</v>
      </c>
      <c r="O141" s="84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163</v>
      </c>
      <c r="AT141" s="225" t="s">
        <v>158</v>
      </c>
      <c r="AU141" s="225" t="s">
        <v>78</v>
      </c>
      <c r="AY141" s="17" t="s">
        <v>156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76</v>
      </c>
      <c r="BK141" s="226">
        <f>ROUND(I141*H141,2)</f>
        <v>0</v>
      </c>
      <c r="BL141" s="17" t="s">
        <v>163</v>
      </c>
      <c r="BM141" s="225" t="s">
        <v>996</v>
      </c>
    </row>
    <row r="142" s="2" customFormat="1">
      <c r="A142" s="38"/>
      <c r="B142" s="39"/>
      <c r="C142" s="40"/>
      <c r="D142" s="227" t="s">
        <v>165</v>
      </c>
      <c r="E142" s="40"/>
      <c r="F142" s="228" t="s">
        <v>995</v>
      </c>
      <c r="G142" s="40"/>
      <c r="H142" s="40"/>
      <c r="I142" s="229"/>
      <c r="J142" s="40"/>
      <c r="K142" s="40"/>
      <c r="L142" s="44"/>
      <c r="M142" s="230"/>
      <c r="N142" s="23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165</v>
      </c>
      <c r="AU142" s="17" t="s">
        <v>78</v>
      </c>
    </row>
    <row r="143" s="2" customFormat="1" ht="24.15" customHeight="1">
      <c r="A143" s="38"/>
      <c r="B143" s="39"/>
      <c r="C143" s="245" t="s">
        <v>245</v>
      </c>
      <c r="D143" s="245" t="s">
        <v>333</v>
      </c>
      <c r="E143" s="246" t="s">
        <v>997</v>
      </c>
      <c r="F143" s="247" t="s">
        <v>998</v>
      </c>
      <c r="G143" s="248" t="s">
        <v>413</v>
      </c>
      <c r="H143" s="249">
        <v>4</v>
      </c>
      <c r="I143" s="250"/>
      <c r="J143" s="251">
        <f>ROUND(I143*H143,2)</f>
        <v>0</v>
      </c>
      <c r="K143" s="247" t="s">
        <v>19</v>
      </c>
      <c r="L143" s="252"/>
      <c r="M143" s="253" t="s">
        <v>19</v>
      </c>
      <c r="N143" s="254" t="s">
        <v>40</v>
      </c>
      <c r="O143" s="84"/>
      <c r="P143" s="223">
        <f>O143*H143</f>
        <v>0</v>
      </c>
      <c r="Q143" s="223">
        <v>0.55000000000000004</v>
      </c>
      <c r="R143" s="223">
        <f>Q143*H143</f>
        <v>2.2000000000000002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216</v>
      </c>
      <c r="AT143" s="225" t="s">
        <v>333</v>
      </c>
      <c r="AU143" s="225" t="s">
        <v>78</v>
      </c>
      <c r="AY143" s="17" t="s">
        <v>156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76</v>
      </c>
      <c r="BK143" s="226">
        <f>ROUND(I143*H143,2)</f>
        <v>0</v>
      </c>
      <c r="BL143" s="17" t="s">
        <v>163</v>
      </c>
      <c r="BM143" s="225" t="s">
        <v>999</v>
      </c>
    </row>
    <row r="144" s="2" customFormat="1">
      <c r="A144" s="38"/>
      <c r="B144" s="39"/>
      <c r="C144" s="40"/>
      <c r="D144" s="227" t="s">
        <v>165</v>
      </c>
      <c r="E144" s="40"/>
      <c r="F144" s="228" t="s">
        <v>998</v>
      </c>
      <c r="G144" s="40"/>
      <c r="H144" s="40"/>
      <c r="I144" s="229"/>
      <c r="J144" s="40"/>
      <c r="K144" s="40"/>
      <c r="L144" s="44"/>
      <c r="M144" s="230"/>
      <c r="N144" s="23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78</v>
      </c>
    </row>
    <row r="145" s="2" customFormat="1" ht="16.5" customHeight="1">
      <c r="A145" s="38"/>
      <c r="B145" s="39"/>
      <c r="C145" s="245" t="s">
        <v>252</v>
      </c>
      <c r="D145" s="245" t="s">
        <v>333</v>
      </c>
      <c r="E145" s="246" t="s">
        <v>1000</v>
      </c>
      <c r="F145" s="247" t="s">
        <v>1001</v>
      </c>
      <c r="G145" s="248" t="s">
        <v>413</v>
      </c>
      <c r="H145" s="249">
        <v>4</v>
      </c>
      <c r="I145" s="250"/>
      <c r="J145" s="251">
        <f>ROUND(I145*H145,2)</f>
        <v>0</v>
      </c>
      <c r="K145" s="247" t="s">
        <v>19</v>
      </c>
      <c r="L145" s="252"/>
      <c r="M145" s="253" t="s">
        <v>19</v>
      </c>
      <c r="N145" s="254" t="s">
        <v>40</v>
      </c>
      <c r="O145" s="84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216</v>
      </c>
      <c r="AT145" s="225" t="s">
        <v>333</v>
      </c>
      <c r="AU145" s="225" t="s">
        <v>78</v>
      </c>
      <c r="AY145" s="17" t="s">
        <v>156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76</v>
      </c>
      <c r="BK145" s="226">
        <f>ROUND(I145*H145,2)</f>
        <v>0</v>
      </c>
      <c r="BL145" s="17" t="s">
        <v>163</v>
      </c>
      <c r="BM145" s="225" t="s">
        <v>1002</v>
      </c>
    </row>
    <row r="146" s="2" customFormat="1">
      <c r="A146" s="38"/>
      <c r="B146" s="39"/>
      <c r="C146" s="40"/>
      <c r="D146" s="227" t="s">
        <v>165</v>
      </c>
      <c r="E146" s="40"/>
      <c r="F146" s="228" t="s">
        <v>1001</v>
      </c>
      <c r="G146" s="40"/>
      <c r="H146" s="40"/>
      <c r="I146" s="229"/>
      <c r="J146" s="40"/>
      <c r="K146" s="40"/>
      <c r="L146" s="44"/>
      <c r="M146" s="230"/>
      <c r="N146" s="23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165</v>
      </c>
      <c r="AU146" s="17" t="s">
        <v>78</v>
      </c>
    </row>
    <row r="147" s="12" customFormat="1" ht="22.8" customHeight="1">
      <c r="A147" s="12"/>
      <c r="B147" s="198"/>
      <c r="C147" s="199"/>
      <c r="D147" s="200" t="s">
        <v>68</v>
      </c>
      <c r="E147" s="212" t="s">
        <v>917</v>
      </c>
      <c r="F147" s="212" t="s">
        <v>918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SUM(P148:P150)</f>
        <v>0</v>
      </c>
      <c r="Q147" s="206"/>
      <c r="R147" s="207">
        <f>SUM(R148:R150)</f>
        <v>0</v>
      </c>
      <c r="S147" s="206"/>
      <c r="T147" s="20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76</v>
      </c>
      <c r="AT147" s="210" t="s">
        <v>68</v>
      </c>
      <c r="AU147" s="210" t="s">
        <v>76</v>
      </c>
      <c r="AY147" s="209" t="s">
        <v>156</v>
      </c>
      <c r="BK147" s="211">
        <f>SUM(BK148:BK150)</f>
        <v>0</v>
      </c>
    </row>
    <row r="148" s="2" customFormat="1" ht="24.15" customHeight="1">
      <c r="A148" s="38"/>
      <c r="B148" s="39"/>
      <c r="C148" s="214" t="s">
        <v>264</v>
      </c>
      <c r="D148" s="214" t="s">
        <v>158</v>
      </c>
      <c r="E148" s="215" t="s">
        <v>1003</v>
      </c>
      <c r="F148" s="216" t="s">
        <v>1004</v>
      </c>
      <c r="G148" s="217" t="s">
        <v>296</v>
      </c>
      <c r="H148" s="218">
        <v>2.3290000000000002</v>
      </c>
      <c r="I148" s="219"/>
      <c r="J148" s="220">
        <f>ROUND(I148*H148,2)</f>
        <v>0</v>
      </c>
      <c r="K148" s="216" t="s">
        <v>162</v>
      </c>
      <c r="L148" s="44"/>
      <c r="M148" s="221" t="s">
        <v>19</v>
      </c>
      <c r="N148" s="222" t="s">
        <v>40</v>
      </c>
      <c r="O148" s="84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163</v>
      </c>
      <c r="AT148" s="225" t="s">
        <v>158</v>
      </c>
      <c r="AU148" s="225" t="s">
        <v>78</v>
      </c>
      <c r="AY148" s="17" t="s">
        <v>156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76</v>
      </c>
      <c r="BK148" s="226">
        <f>ROUND(I148*H148,2)</f>
        <v>0</v>
      </c>
      <c r="BL148" s="17" t="s">
        <v>163</v>
      </c>
      <c r="BM148" s="225" t="s">
        <v>1005</v>
      </c>
    </row>
    <row r="149" s="2" customFormat="1">
      <c r="A149" s="38"/>
      <c r="B149" s="39"/>
      <c r="C149" s="40"/>
      <c r="D149" s="227" t="s">
        <v>165</v>
      </c>
      <c r="E149" s="40"/>
      <c r="F149" s="228" t="s">
        <v>1006</v>
      </c>
      <c r="G149" s="40"/>
      <c r="H149" s="40"/>
      <c r="I149" s="229"/>
      <c r="J149" s="40"/>
      <c r="K149" s="40"/>
      <c r="L149" s="44"/>
      <c r="M149" s="230"/>
      <c r="N149" s="23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165</v>
      </c>
      <c r="AU149" s="17" t="s">
        <v>78</v>
      </c>
    </row>
    <row r="150" s="2" customFormat="1">
      <c r="A150" s="38"/>
      <c r="B150" s="39"/>
      <c r="C150" s="40"/>
      <c r="D150" s="232" t="s">
        <v>167</v>
      </c>
      <c r="E150" s="40"/>
      <c r="F150" s="233" t="s">
        <v>1007</v>
      </c>
      <c r="G150" s="40"/>
      <c r="H150" s="40"/>
      <c r="I150" s="229"/>
      <c r="J150" s="40"/>
      <c r="K150" s="40"/>
      <c r="L150" s="44"/>
      <c r="M150" s="256"/>
      <c r="N150" s="257"/>
      <c r="O150" s="258"/>
      <c r="P150" s="258"/>
      <c r="Q150" s="258"/>
      <c r="R150" s="258"/>
      <c r="S150" s="258"/>
      <c r="T150" s="25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167</v>
      </c>
      <c r="AU150" s="17" t="s">
        <v>78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hFVXmh4qIDpTokYiqBzJUiOAc4h1vzK47pTMNIZ2Aq6OaGM8ZlGUgq0UjUFTqtZfTLMpDS/rAulmBczDge70Dg==" hashValue="IB8l2iZXymvXw165sPoOtuFabEzdceaLWi6LU3juGum1IebnCkfLRjmsHExPwAk12ZgMV3GbTffTRdlaKecCtQ==" algorithmName="SHA-512" password="CC35"/>
  <autoFilter ref="C96:K15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2" r:id="rId1" display="https://podminky.urs.cz/item/CS_URS_2023_02/131251103"/>
    <hyperlink ref="F106" r:id="rId2" display="https://podminky.urs.cz/item/CS_URS_2023_02/162751113"/>
    <hyperlink ref="F110" r:id="rId3" display="https://podminky.urs.cz/item/CS_URS_2023_02/171201231"/>
    <hyperlink ref="F114" r:id="rId4" display="https://podminky.urs.cz/item/CS_URS_2023_02/174151101"/>
    <hyperlink ref="F119" r:id="rId5" display="https://podminky.urs.cz/item/CS_URS_2023_02/451573111"/>
    <hyperlink ref="F123" r:id="rId6" display="https://podminky.urs.cz/item/CS_URS_2023_02/452321131"/>
    <hyperlink ref="F127" r:id="rId7" display="https://podminky.urs.cz/item/CS_URS_2023_02/452351101"/>
    <hyperlink ref="F131" r:id="rId8" display="https://podminky.urs.cz/item/CS_URS_2023_02/452368211"/>
    <hyperlink ref="F138" r:id="rId9" display="https://podminky.urs.cz/item/CS_URS_2023_02/894201212"/>
    <hyperlink ref="F150" r:id="rId10" display="https://podminky.urs.cz/item/CS_URS_2023_02/9982713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1008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ROUND(J103,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ROUND((SUM(BE103:BE455)),  2)</f>
        <v>0</v>
      </c>
      <c r="G37" s="38"/>
      <c r="H37" s="38"/>
      <c r="I37" s="158">
        <v>0.20999999999999999</v>
      </c>
      <c r="J37" s="157">
        <f>ROUND(((SUM(BE103:BE455))*I37),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ROUND((SUM(BF103:BF455)),  2)</f>
        <v>0</v>
      </c>
      <c r="G38" s="38"/>
      <c r="H38" s="38"/>
      <c r="I38" s="158">
        <v>0.14999999999999999</v>
      </c>
      <c r="J38" s="157">
        <f>ROUND(((SUM(BF103:BF455))*I38),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ROUND((SUM(BG103:BG455)),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ROUND((SUM(BH103:BH455)),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ROUND((SUM(BI103:BI455)),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02 - SO D2 Odvodnění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J103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J105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128</v>
      </c>
      <c r="E70" s="184"/>
      <c r="F70" s="184"/>
      <c r="G70" s="184"/>
      <c r="H70" s="184"/>
      <c r="I70" s="184"/>
      <c r="J70" s="185">
        <f>J222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129</v>
      </c>
      <c r="E71" s="184"/>
      <c r="F71" s="184"/>
      <c r="G71" s="184"/>
      <c r="H71" s="184"/>
      <c r="I71" s="184"/>
      <c r="J71" s="185">
        <f>J230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130</v>
      </c>
      <c r="E72" s="184"/>
      <c r="F72" s="184"/>
      <c r="G72" s="184"/>
      <c r="H72" s="184"/>
      <c r="I72" s="184"/>
      <c r="J72" s="185">
        <f>J239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133</v>
      </c>
      <c r="E73" s="184"/>
      <c r="F73" s="184"/>
      <c r="G73" s="184"/>
      <c r="H73" s="184"/>
      <c r="I73" s="184"/>
      <c r="J73" s="185">
        <f>J269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4"/>
      <c r="D74" s="183" t="s">
        <v>134</v>
      </c>
      <c r="E74" s="184"/>
      <c r="F74" s="184"/>
      <c r="G74" s="184"/>
      <c r="H74" s="184"/>
      <c r="I74" s="184"/>
      <c r="J74" s="185">
        <f>J408</f>
        <v>0</v>
      </c>
      <c r="K74" s="124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4"/>
      <c r="D75" s="183" t="s">
        <v>136</v>
      </c>
      <c r="E75" s="184"/>
      <c r="F75" s="184"/>
      <c r="G75" s="184"/>
      <c r="H75" s="184"/>
      <c r="I75" s="184"/>
      <c r="J75" s="185">
        <f>J417</f>
        <v>0</v>
      </c>
      <c r="K75" s="124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137</v>
      </c>
      <c r="E76" s="179"/>
      <c r="F76" s="179"/>
      <c r="G76" s="179"/>
      <c r="H76" s="179"/>
      <c r="I76" s="179"/>
      <c r="J76" s="180">
        <f>J426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4"/>
      <c r="D77" s="183" t="s">
        <v>1009</v>
      </c>
      <c r="E77" s="184"/>
      <c r="F77" s="184"/>
      <c r="G77" s="184"/>
      <c r="H77" s="184"/>
      <c r="I77" s="184"/>
      <c r="J77" s="185">
        <f>J427</f>
        <v>0</v>
      </c>
      <c r="K77" s="124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4"/>
      <c r="D78" s="183" t="s">
        <v>1010</v>
      </c>
      <c r="E78" s="184"/>
      <c r="F78" s="184"/>
      <c r="G78" s="184"/>
      <c r="H78" s="184"/>
      <c r="I78" s="184"/>
      <c r="J78" s="185">
        <f>J442</f>
        <v>0</v>
      </c>
      <c r="K78" s="124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4"/>
      <c r="D79" s="183" t="s">
        <v>1011</v>
      </c>
      <c r="E79" s="184"/>
      <c r="F79" s="184"/>
      <c r="G79" s="184"/>
      <c r="H79" s="184"/>
      <c r="I79" s="184"/>
      <c r="J79" s="185">
        <f>J451</f>
        <v>0</v>
      </c>
      <c r="K79" s="124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141</v>
      </c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70" t="str">
        <f>E7</f>
        <v>Vnitroblok Hradební - Dlouhá</v>
      </c>
      <c r="F89" s="32"/>
      <c r="G89" s="32"/>
      <c r="H89" s="32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" customFormat="1" ht="12" customHeight="1">
      <c r="B90" s="21"/>
      <c r="C90" s="32" t="s">
        <v>113</v>
      </c>
      <c r="D90" s="22"/>
      <c r="E90" s="22"/>
      <c r="F90" s="22"/>
      <c r="G90" s="22"/>
      <c r="H90" s="22"/>
      <c r="I90" s="22"/>
      <c r="J90" s="22"/>
      <c r="K90" s="22"/>
      <c r="L90" s="20"/>
    </row>
    <row r="91" s="1" customFormat="1" ht="16.5" customHeight="1">
      <c r="B91" s="21"/>
      <c r="C91" s="22"/>
      <c r="D91" s="22"/>
      <c r="E91" s="170" t="s">
        <v>114</v>
      </c>
      <c r="F91" s="22"/>
      <c r="G91" s="22"/>
      <c r="H91" s="22"/>
      <c r="I91" s="22"/>
      <c r="J91" s="22"/>
      <c r="K91" s="22"/>
      <c r="L91" s="20"/>
    </row>
    <row r="92" s="1" customFormat="1" ht="12" customHeight="1">
      <c r="B92" s="21"/>
      <c r="C92" s="32" t="s">
        <v>115</v>
      </c>
      <c r="D92" s="22"/>
      <c r="E92" s="22"/>
      <c r="F92" s="22"/>
      <c r="G92" s="22"/>
      <c r="H92" s="22"/>
      <c r="I92" s="22"/>
      <c r="J92" s="22"/>
      <c r="K92" s="22"/>
      <c r="L92" s="20"/>
    </row>
    <row r="93" s="2" customFormat="1" ht="16.5" customHeight="1">
      <c r="A93" s="38"/>
      <c r="B93" s="39"/>
      <c r="C93" s="40"/>
      <c r="D93" s="40"/>
      <c r="E93" s="171" t="s">
        <v>116</v>
      </c>
      <c r="F93" s="40"/>
      <c r="G93" s="40"/>
      <c r="H93" s="40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117</v>
      </c>
      <c r="D94" s="40"/>
      <c r="E94" s="40"/>
      <c r="F94" s="40"/>
      <c r="G94" s="40"/>
      <c r="H94" s="40"/>
      <c r="I94" s="40"/>
      <c r="J94" s="40"/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6.5" customHeight="1">
      <c r="A95" s="38"/>
      <c r="B95" s="39"/>
      <c r="C95" s="40"/>
      <c r="D95" s="40"/>
      <c r="E95" s="69" t="str">
        <f>E13</f>
        <v>02 - SO D2 Odvodnění</v>
      </c>
      <c r="F95" s="40"/>
      <c r="G95" s="40"/>
      <c r="H95" s="40"/>
      <c r="I95" s="40"/>
      <c r="J95" s="40"/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2" customHeight="1">
      <c r="A97" s="38"/>
      <c r="B97" s="39"/>
      <c r="C97" s="32" t="s">
        <v>21</v>
      </c>
      <c r="D97" s="40"/>
      <c r="E97" s="40"/>
      <c r="F97" s="27" t="str">
        <f>F16</f>
        <v>Cheb</v>
      </c>
      <c r="G97" s="40"/>
      <c r="H97" s="40"/>
      <c r="I97" s="32" t="s">
        <v>23</v>
      </c>
      <c r="J97" s="72" t="str">
        <f>IF(J16="","",J16)</f>
        <v>9. 11. 2023</v>
      </c>
      <c r="K97" s="40"/>
      <c r="L97" s="14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46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5.15" customHeight="1">
      <c r="A99" s="38"/>
      <c r="B99" s="39"/>
      <c r="C99" s="32" t="s">
        <v>25</v>
      </c>
      <c r="D99" s="40"/>
      <c r="E99" s="40"/>
      <c r="F99" s="27" t="str">
        <f>E19</f>
        <v xml:space="preserve"> </v>
      </c>
      <c r="G99" s="40"/>
      <c r="H99" s="40"/>
      <c r="I99" s="32" t="s">
        <v>30</v>
      </c>
      <c r="J99" s="36" t="str">
        <f>E25</f>
        <v>Atelier Stoeckl</v>
      </c>
      <c r="K99" s="40"/>
      <c r="L99" s="146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5.15" customHeight="1">
      <c r="A100" s="38"/>
      <c r="B100" s="39"/>
      <c r="C100" s="32" t="s">
        <v>28</v>
      </c>
      <c r="D100" s="40"/>
      <c r="E100" s="40"/>
      <c r="F100" s="27" t="str">
        <f>IF(E22="","",E22)</f>
        <v>Vyplň údaj</v>
      </c>
      <c r="G100" s="40"/>
      <c r="H100" s="40"/>
      <c r="I100" s="32" t="s">
        <v>31</v>
      </c>
      <c r="J100" s="36" t="str">
        <f>E28</f>
        <v xml:space="preserve"> </v>
      </c>
      <c r="K100" s="40"/>
      <c r="L100" s="146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0.32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146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11" customFormat="1" ht="29.28" customHeight="1">
      <c r="A102" s="187"/>
      <c r="B102" s="188"/>
      <c r="C102" s="189" t="s">
        <v>142</v>
      </c>
      <c r="D102" s="190" t="s">
        <v>54</v>
      </c>
      <c r="E102" s="190" t="s">
        <v>50</v>
      </c>
      <c r="F102" s="190" t="s">
        <v>51</v>
      </c>
      <c r="G102" s="190" t="s">
        <v>143</v>
      </c>
      <c r="H102" s="190" t="s">
        <v>144</v>
      </c>
      <c r="I102" s="190" t="s">
        <v>145</v>
      </c>
      <c r="J102" s="190" t="s">
        <v>123</v>
      </c>
      <c r="K102" s="191" t="s">
        <v>146</v>
      </c>
      <c r="L102" s="192"/>
      <c r="M102" s="92" t="s">
        <v>19</v>
      </c>
      <c r="N102" s="93" t="s">
        <v>39</v>
      </c>
      <c r="O102" s="93" t="s">
        <v>147</v>
      </c>
      <c r="P102" s="93" t="s">
        <v>148</v>
      </c>
      <c r="Q102" s="93" t="s">
        <v>149</v>
      </c>
      <c r="R102" s="93" t="s">
        <v>150</v>
      </c>
      <c r="S102" s="93" t="s">
        <v>151</v>
      </c>
      <c r="T102" s="94" t="s">
        <v>152</v>
      </c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</row>
    <row r="103" s="2" customFormat="1" ht="22.8" customHeight="1">
      <c r="A103" s="38"/>
      <c r="B103" s="39"/>
      <c r="C103" s="99" t="s">
        <v>153</v>
      </c>
      <c r="D103" s="40"/>
      <c r="E103" s="40"/>
      <c r="F103" s="40"/>
      <c r="G103" s="40"/>
      <c r="H103" s="40"/>
      <c r="I103" s="40"/>
      <c r="J103" s="193">
        <f>BK103</f>
        <v>0</v>
      </c>
      <c r="K103" s="40"/>
      <c r="L103" s="44"/>
      <c r="M103" s="95"/>
      <c r="N103" s="194"/>
      <c r="O103" s="96"/>
      <c r="P103" s="195">
        <f>P104+P426</f>
        <v>0</v>
      </c>
      <c r="Q103" s="96"/>
      <c r="R103" s="195">
        <f>R104+R426</f>
        <v>541.40952842334787</v>
      </c>
      <c r="S103" s="96"/>
      <c r="T103" s="196">
        <f>T104+T426</f>
        <v>0.20000000000000001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68</v>
      </c>
      <c r="AU103" s="17" t="s">
        <v>124</v>
      </c>
      <c r="BK103" s="197">
        <f>BK104+BK426</f>
        <v>0</v>
      </c>
    </row>
    <row r="104" s="12" customFormat="1" ht="25.92" customHeight="1">
      <c r="A104" s="12"/>
      <c r="B104" s="198"/>
      <c r="C104" s="199"/>
      <c r="D104" s="200" t="s">
        <v>68</v>
      </c>
      <c r="E104" s="201" t="s">
        <v>154</v>
      </c>
      <c r="F104" s="201" t="s">
        <v>155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P105+P222+P230+P239+P269+P408+P417</f>
        <v>0</v>
      </c>
      <c r="Q104" s="206"/>
      <c r="R104" s="207">
        <f>R105+R222+R230+R239+R269+R408+R417</f>
        <v>540.44207230334791</v>
      </c>
      <c r="S104" s="206"/>
      <c r="T104" s="208">
        <f>T105+T222+T230+T239+T269+T408+T417</f>
        <v>0.20000000000000001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76</v>
      </c>
      <c r="AT104" s="210" t="s">
        <v>68</v>
      </c>
      <c r="AU104" s="210" t="s">
        <v>69</v>
      </c>
      <c r="AY104" s="209" t="s">
        <v>156</v>
      </c>
      <c r="BK104" s="211">
        <f>BK105+BK222+BK230+BK239+BK269+BK408+BK417</f>
        <v>0</v>
      </c>
    </row>
    <row r="105" s="12" customFormat="1" ht="22.8" customHeight="1">
      <c r="A105" s="12"/>
      <c r="B105" s="198"/>
      <c r="C105" s="199"/>
      <c r="D105" s="200" t="s">
        <v>68</v>
      </c>
      <c r="E105" s="212" t="s">
        <v>76</v>
      </c>
      <c r="F105" s="212" t="s">
        <v>157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SUM(P106:P221)</f>
        <v>0</v>
      </c>
      <c r="Q105" s="206"/>
      <c r="R105" s="207">
        <f>SUM(R106:R221)</f>
        <v>472.03422904792001</v>
      </c>
      <c r="S105" s="206"/>
      <c r="T105" s="208">
        <f>SUM(T106:T221)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76</v>
      </c>
      <c r="AT105" s="210" t="s">
        <v>68</v>
      </c>
      <c r="AU105" s="210" t="s">
        <v>76</v>
      </c>
      <c r="AY105" s="209" t="s">
        <v>156</v>
      </c>
      <c r="BK105" s="211">
        <f>SUM(BK106:BK221)</f>
        <v>0</v>
      </c>
    </row>
    <row r="106" s="2" customFormat="1" ht="24.15" customHeight="1">
      <c r="A106" s="38"/>
      <c r="B106" s="39"/>
      <c r="C106" s="214" t="s">
        <v>76</v>
      </c>
      <c r="D106" s="214" t="s">
        <v>158</v>
      </c>
      <c r="E106" s="215" t="s">
        <v>1012</v>
      </c>
      <c r="F106" s="216" t="s">
        <v>1013</v>
      </c>
      <c r="G106" s="217" t="s">
        <v>255</v>
      </c>
      <c r="H106" s="218">
        <v>429.82499999999999</v>
      </c>
      <c r="I106" s="219"/>
      <c r="J106" s="220">
        <f>ROUND(I106*H106,2)</f>
        <v>0</v>
      </c>
      <c r="K106" s="216" t="s">
        <v>162</v>
      </c>
      <c r="L106" s="44"/>
      <c r="M106" s="221" t="s">
        <v>19</v>
      </c>
      <c r="N106" s="222" t="s">
        <v>40</v>
      </c>
      <c r="O106" s="84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5" t="s">
        <v>163</v>
      </c>
      <c r="AT106" s="225" t="s">
        <v>158</v>
      </c>
      <c r="AU106" s="225" t="s">
        <v>78</v>
      </c>
      <c r="AY106" s="17" t="s">
        <v>156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76</v>
      </c>
      <c r="BK106" s="226">
        <f>ROUND(I106*H106,2)</f>
        <v>0</v>
      </c>
      <c r="BL106" s="17" t="s">
        <v>163</v>
      </c>
      <c r="BM106" s="225" t="s">
        <v>1014</v>
      </c>
    </row>
    <row r="107" s="2" customFormat="1">
      <c r="A107" s="38"/>
      <c r="B107" s="39"/>
      <c r="C107" s="40"/>
      <c r="D107" s="227" t="s">
        <v>165</v>
      </c>
      <c r="E107" s="40"/>
      <c r="F107" s="228" t="s">
        <v>1015</v>
      </c>
      <c r="G107" s="40"/>
      <c r="H107" s="40"/>
      <c r="I107" s="229"/>
      <c r="J107" s="40"/>
      <c r="K107" s="40"/>
      <c r="L107" s="44"/>
      <c r="M107" s="230"/>
      <c r="N107" s="23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165</v>
      </c>
      <c r="AU107" s="17" t="s">
        <v>78</v>
      </c>
    </row>
    <row r="108" s="2" customFormat="1">
      <c r="A108" s="38"/>
      <c r="B108" s="39"/>
      <c r="C108" s="40"/>
      <c r="D108" s="232" t="s">
        <v>167</v>
      </c>
      <c r="E108" s="40"/>
      <c r="F108" s="233" t="s">
        <v>1016</v>
      </c>
      <c r="G108" s="40"/>
      <c r="H108" s="40"/>
      <c r="I108" s="229"/>
      <c r="J108" s="40"/>
      <c r="K108" s="40"/>
      <c r="L108" s="44"/>
      <c r="M108" s="230"/>
      <c r="N108" s="23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167</v>
      </c>
      <c r="AU108" s="17" t="s">
        <v>78</v>
      </c>
    </row>
    <row r="109" s="13" customFormat="1">
      <c r="A109" s="13"/>
      <c r="B109" s="234"/>
      <c r="C109" s="235"/>
      <c r="D109" s="227" t="s">
        <v>169</v>
      </c>
      <c r="E109" s="236" t="s">
        <v>19</v>
      </c>
      <c r="F109" s="237" t="s">
        <v>1017</v>
      </c>
      <c r="G109" s="235"/>
      <c r="H109" s="238">
        <v>392.69999999999999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169</v>
      </c>
      <c r="AU109" s="244" t="s">
        <v>78</v>
      </c>
      <c r="AV109" s="13" t="s">
        <v>78</v>
      </c>
      <c r="AW109" s="13" t="s">
        <v>32</v>
      </c>
      <c r="AX109" s="13" t="s">
        <v>69</v>
      </c>
      <c r="AY109" s="244" t="s">
        <v>156</v>
      </c>
    </row>
    <row r="110" s="13" customFormat="1">
      <c r="A110" s="13"/>
      <c r="B110" s="234"/>
      <c r="C110" s="235"/>
      <c r="D110" s="227" t="s">
        <v>169</v>
      </c>
      <c r="E110" s="236" t="s">
        <v>19</v>
      </c>
      <c r="F110" s="237" t="s">
        <v>1018</v>
      </c>
      <c r="G110" s="235"/>
      <c r="H110" s="238">
        <v>37.125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169</v>
      </c>
      <c r="AU110" s="244" t="s">
        <v>78</v>
      </c>
      <c r="AV110" s="13" t="s">
        <v>78</v>
      </c>
      <c r="AW110" s="13" t="s">
        <v>32</v>
      </c>
      <c r="AX110" s="13" t="s">
        <v>69</v>
      </c>
      <c r="AY110" s="244" t="s">
        <v>156</v>
      </c>
    </row>
    <row r="111" s="2" customFormat="1" ht="33" customHeight="1">
      <c r="A111" s="38"/>
      <c r="B111" s="39"/>
      <c r="C111" s="214" t="s">
        <v>78</v>
      </c>
      <c r="D111" s="214" t="s">
        <v>158</v>
      </c>
      <c r="E111" s="215" t="s">
        <v>1019</v>
      </c>
      <c r="F111" s="216" t="s">
        <v>1020</v>
      </c>
      <c r="G111" s="217" t="s">
        <v>255</v>
      </c>
      <c r="H111" s="218">
        <v>186.09399999999999</v>
      </c>
      <c r="I111" s="219"/>
      <c r="J111" s="220">
        <f>ROUND(I111*H111,2)</f>
        <v>0</v>
      </c>
      <c r="K111" s="216" t="s">
        <v>162</v>
      </c>
      <c r="L111" s="44"/>
      <c r="M111" s="221" t="s">
        <v>19</v>
      </c>
      <c r="N111" s="222" t="s">
        <v>40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163</v>
      </c>
      <c r="AT111" s="225" t="s">
        <v>158</v>
      </c>
      <c r="AU111" s="225" t="s">
        <v>78</v>
      </c>
      <c r="AY111" s="17" t="s">
        <v>156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76</v>
      </c>
      <c r="BK111" s="226">
        <f>ROUND(I111*H111,2)</f>
        <v>0</v>
      </c>
      <c r="BL111" s="17" t="s">
        <v>163</v>
      </c>
      <c r="BM111" s="225" t="s">
        <v>1021</v>
      </c>
    </row>
    <row r="112" s="2" customFormat="1">
      <c r="A112" s="38"/>
      <c r="B112" s="39"/>
      <c r="C112" s="40"/>
      <c r="D112" s="227" t="s">
        <v>165</v>
      </c>
      <c r="E112" s="40"/>
      <c r="F112" s="228" t="s">
        <v>1022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78</v>
      </c>
    </row>
    <row r="113" s="2" customFormat="1">
      <c r="A113" s="38"/>
      <c r="B113" s="39"/>
      <c r="C113" s="40"/>
      <c r="D113" s="232" t="s">
        <v>167</v>
      </c>
      <c r="E113" s="40"/>
      <c r="F113" s="233" t="s">
        <v>1023</v>
      </c>
      <c r="G113" s="40"/>
      <c r="H113" s="40"/>
      <c r="I113" s="229"/>
      <c r="J113" s="40"/>
      <c r="K113" s="40"/>
      <c r="L113" s="44"/>
      <c r="M113" s="230"/>
      <c r="N113" s="23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167</v>
      </c>
      <c r="AU113" s="17" t="s">
        <v>78</v>
      </c>
    </row>
    <row r="114" s="13" customFormat="1">
      <c r="A114" s="13"/>
      <c r="B114" s="234"/>
      <c r="C114" s="235"/>
      <c r="D114" s="227" t="s">
        <v>169</v>
      </c>
      <c r="E114" s="236" t="s">
        <v>19</v>
      </c>
      <c r="F114" s="237" t="s">
        <v>1024</v>
      </c>
      <c r="G114" s="235"/>
      <c r="H114" s="238">
        <v>33.549120000000002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169</v>
      </c>
      <c r="AU114" s="244" t="s">
        <v>78</v>
      </c>
      <c r="AV114" s="13" t="s">
        <v>78</v>
      </c>
      <c r="AW114" s="13" t="s">
        <v>32</v>
      </c>
      <c r="AX114" s="13" t="s">
        <v>69</v>
      </c>
      <c r="AY114" s="244" t="s">
        <v>156</v>
      </c>
    </row>
    <row r="115" s="13" customFormat="1">
      <c r="A115" s="13"/>
      <c r="B115" s="234"/>
      <c r="C115" s="235"/>
      <c r="D115" s="227" t="s">
        <v>169</v>
      </c>
      <c r="E115" s="236" t="s">
        <v>19</v>
      </c>
      <c r="F115" s="237" t="s">
        <v>1025</v>
      </c>
      <c r="G115" s="235"/>
      <c r="H115" s="238">
        <v>23.040019999999998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169</v>
      </c>
      <c r="AU115" s="244" t="s">
        <v>78</v>
      </c>
      <c r="AV115" s="13" t="s">
        <v>78</v>
      </c>
      <c r="AW115" s="13" t="s">
        <v>32</v>
      </c>
      <c r="AX115" s="13" t="s">
        <v>69</v>
      </c>
      <c r="AY115" s="244" t="s">
        <v>156</v>
      </c>
    </row>
    <row r="116" s="13" customFormat="1">
      <c r="A116" s="13"/>
      <c r="B116" s="234"/>
      <c r="C116" s="235"/>
      <c r="D116" s="227" t="s">
        <v>169</v>
      </c>
      <c r="E116" s="236" t="s">
        <v>19</v>
      </c>
      <c r="F116" s="237" t="s">
        <v>1026</v>
      </c>
      <c r="G116" s="235"/>
      <c r="H116" s="238">
        <v>31.145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169</v>
      </c>
      <c r="AU116" s="244" t="s">
        <v>78</v>
      </c>
      <c r="AV116" s="13" t="s">
        <v>78</v>
      </c>
      <c r="AW116" s="13" t="s">
        <v>32</v>
      </c>
      <c r="AX116" s="13" t="s">
        <v>69</v>
      </c>
      <c r="AY116" s="244" t="s">
        <v>156</v>
      </c>
    </row>
    <row r="117" s="13" customFormat="1">
      <c r="A117" s="13"/>
      <c r="B117" s="234"/>
      <c r="C117" s="235"/>
      <c r="D117" s="227" t="s">
        <v>169</v>
      </c>
      <c r="E117" s="236" t="s">
        <v>19</v>
      </c>
      <c r="F117" s="237" t="s">
        <v>1027</v>
      </c>
      <c r="G117" s="235"/>
      <c r="H117" s="238">
        <v>8.4863999999999997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169</v>
      </c>
      <c r="AU117" s="244" t="s">
        <v>78</v>
      </c>
      <c r="AV117" s="13" t="s">
        <v>78</v>
      </c>
      <c r="AW117" s="13" t="s">
        <v>32</v>
      </c>
      <c r="AX117" s="13" t="s">
        <v>69</v>
      </c>
      <c r="AY117" s="244" t="s">
        <v>156</v>
      </c>
    </row>
    <row r="118" s="13" customFormat="1">
      <c r="A118" s="13"/>
      <c r="B118" s="234"/>
      <c r="C118" s="235"/>
      <c r="D118" s="227" t="s">
        <v>169</v>
      </c>
      <c r="E118" s="236" t="s">
        <v>19</v>
      </c>
      <c r="F118" s="237" t="s">
        <v>1028</v>
      </c>
      <c r="G118" s="235"/>
      <c r="H118" s="238">
        <v>10.025399999999999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169</v>
      </c>
      <c r="AU118" s="244" t="s">
        <v>78</v>
      </c>
      <c r="AV118" s="13" t="s">
        <v>78</v>
      </c>
      <c r="AW118" s="13" t="s">
        <v>32</v>
      </c>
      <c r="AX118" s="13" t="s">
        <v>69</v>
      </c>
      <c r="AY118" s="244" t="s">
        <v>156</v>
      </c>
    </row>
    <row r="119" s="13" customFormat="1">
      <c r="A119" s="13"/>
      <c r="B119" s="234"/>
      <c r="C119" s="235"/>
      <c r="D119" s="227" t="s">
        <v>169</v>
      </c>
      <c r="E119" s="236" t="s">
        <v>19</v>
      </c>
      <c r="F119" s="237" t="s">
        <v>1029</v>
      </c>
      <c r="G119" s="235"/>
      <c r="H119" s="238">
        <v>5.5439999999999996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169</v>
      </c>
      <c r="AU119" s="244" t="s">
        <v>78</v>
      </c>
      <c r="AV119" s="13" t="s">
        <v>78</v>
      </c>
      <c r="AW119" s="13" t="s">
        <v>32</v>
      </c>
      <c r="AX119" s="13" t="s">
        <v>69</v>
      </c>
      <c r="AY119" s="244" t="s">
        <v>156</v>
      </c>
    </row>
    <row r="120" s="13" customFormat="1">
      <c r="A120" s="13"/>
      <c r="B120" s="234"/>
      <c r="C120" s="235"/>
      <c r="D120" s="227" t="s">
        <v>169</v>
      </c>
      <c r="E120" s="236" t="s">
        <v>19</v>
      </c>
      <c r="F120" s="237" t="s">
        <v>1030</v>
      </c>
      <c r="G120" s="235"/>
      <c r="H120" s="238">
        <v>6.8399999999999999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169</v>
      </c>
      <c r="AU120" s="244" t="s">
        <v>78</v>
      </c>
      <c r="AV120" s="13" t="s">
        <v>78</v>
      </c>
      <c r="AW120" s="13" t="s">
        <v>32</v>
      </c>
      <c r="AX120" s="13" t="s">
        <v>69</v>
      </c>
      <c r="AY120" s="244" t="s">
        <v>156</v>
      </c>
    </row>
    <row r="121" s="13" customFormat="1">
      <c r="A121" s="13"/>
      <c r="B121" s="234"/>
      <c r="C121" s="235"/>
      <c r="D121" s="227" t="s">
        <v>169</v>
      </c>
      <c r="E121" s="236" t="s">
        <v>19</v>
      </c>
      <c r="F121" s="237" t="s">
        <v>1031</v>
      </c>
      <c r="G121" s="235"/>
      <c r="H121" s="238">
        <v>5.9279999999999999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169</v>
      </c>
      <c r="AU121" s="244" t="s">
        <v>78</v>
      </c>
      <c r="AV121" s="13" t="s">
        <v>78</v>
      </c>
      <c r="AW121" s="13" t="s">
        <v>32</v>
      </c>
      <c r="AX121" s="13" t="s">
        <v>69</v>
      </c>
      <c r="AY121" s="244" t="s">
        <v>156</v>
      </c>
    </row>
    <row r="122" s="13" customFormat="1">
      <c r="A122" s="13"/>
      <c r="B122" s="234"/>
      <c r="C122" s="235"/>
      <c r="D122" s="227" t="s">
        <v>169</v>
      </c>
      <c r="E122" s="236" t="s">
        <v>19</v>
      </c>
      <c r="F122" s="237" t="s">
        <v>1032</v>
      </c>
      <c r="G122" s="235"/>
      <c r="H122" s="238">
        <v>2.8079999999999998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169</v>
      </c>
      <c r="AU122" s="244" t="s">
        <v>78</v>
      </c>
      <c r="AV122" s="13" t="s">
        <v>78</v>
      </c>
      <c r="AW122" s="13" t="s">
        <v>32</v>
      </c>
      <c r="AX122" s="13" t="s">
        <v>69</v>
      </c>
      <c r="AY122" s="244" t="s">
        <v>156</v>
      </c>
    </row>
    <row r="123" s="13" customFormat="1">
      <c r="A123" s="13"/>
      <c r="B123" s="234"/>
      <c r="C123" s="235"/>
      <c r="D123" s="227" t="s">
        <v>169</v>
      </c>
      <c r="E123" s="236" t="s">
        <v>19</v>
      </c>
      <c r="F123" s="237" t="s">
        <v>1033</v>
      </c>
      <c r="G123" s="235"/>
      <c r="H123" s="238">
        <v>3.7000000000000002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169</v>
      </c>
      <c r="AU123" s="244" t="s">
        <v>78</v>
      </c>
      <c r="AV123" s="13" t="s">
        <v>78</v>
      </c>
      <c r="AW123" s="13" t="s">
        <v>32</v>
      </c>
      <c r="AX123" s="13" t="s">
        <v>69</v>
      </c>
      <c r="AY123" s="244" t="s">
        <v>156</v>
      </c>
    </row>
    <row r="124" s="13" customFormat="1">
      <c r="A124" s="13"/>
      <c r="B124" s="234"/>
      <c r="C124" s="235"/>
      <c r="D124" s="227" t="s">
        <v>169</v>
      </c>
      <c r="E124" s="236" t="s">
        <v>19</v>
      </c>
      <c r="F124" s="237" t="s">
        <v>1034</v>
      </c>
      <c r="G124" s="235"/>
      <c r="H124" s="238">
        <v>1.016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169</v>
      </c>
      <c r="AU124" s="244" t="s">
        <v>78</v>
      </c>
      <c r="AV124" s="13" t="s">
        <v>78</v>
      </c>
      <c r="AW124" s="13" t="s">
        <v>32</v>
      </c>
      <c r="AX124" s="13" t="s">
        <v>69</v>
      </c>
      <c r="AY124" s="244" t="s">
        <v>156</v>
      </c>
    </row>
    <row r="125" s="13" customFormat="1">
      <c r="A125" s="13"/>
      <c r="B125" s="234"/>
      <c r="C125" s="235"/>
      <c r="D125" s="227" t="s">
        <v>169</v>
      </c>
      <c r="E125" s="236" t="s">
        <v>19</v>
      </c>
      <c r="F125" s="237" t="s">
        <v>1035</v>
      </c>
      <c r="G125" s="235"/>
      <c r="H125" s="238">
        <v>5.8239999999999998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169</v>
      </c>
      <c r="AU125" s="244" t="s">
        <v>78</v>
      </c>
      <c r="AV125" s="13" t="s">
        <v>78</v>
      </c>
      <c r="AW125" s="13" t="s">
        <v>32</v>
      </c>
      <c r="AX125" s="13" t="s">
        <v>69</v>
      </c>
      <c r="AY125" s="244" t="s">
        <v>156</v>
      </c>
    </row>
    <row r="126" s="13" customFormat="1">
      <c r="A126" s="13"/>
      <c r="B126" s="234"/>
      <c r="C126" s="235"/>
      <c r="D126" s="227" t="s">
        <v>169</v>
      </c>
      <c r="E126" s="236" t="s">
        <v>19</v>
      </c>
      <c r="F126" s="237" t="s">
        <v>1036</v>
      </c>
      <c r="G126" s="235"/>
      <c r="H126" s="238">
        <v>2.1000000000000001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169</v>
      </c>
      <c r="AU126" s="244" t="s">
        <v>78</v>
      </c>
      <c r="AV126" s="13" t="s">
        <v>78</v>
      </c>
      <c r="AW126" s="13" t="s">
        <v>32</v>
      </c>
      <c r="AX126" s="13" t="s">
        <v>69</v>
      </c>
      <c r="AY126" s="244" t="s">
        <v>156</v>
      </c>
    </row>
    <row r="127" s="13" customFormat="1">
      <c r="A127" s="13"/>
      <c r="B127" s="234"/>
      <c r="C127" s="235"/>
      <c r="D127" s="227" t="s">
        <v>169</v>
      </c>
      <c r="E127" s="236" t="s">
        <v>19</v>
      </c>
      <c r="F127" s="237" t="s">
        <v>1037</v>
      </c>
      <c r="G127" s="235"/>
      <c r="H127" s="238">
        <v>7.8319999999999999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169</v>
      </c>
      <c r="AU127" s="244" t="s">
        <v>78</v>
      </c>
      <c r="AV127" s="13" t="s">
        <v>78</v>
      </c>
      <c r="AW127" s="13" t="s">
        <v>32</v>
      </c>
      <c r="AX127" s="13" t="s">
        <v>69</v>
      </c>
      <c r="AY127" s="244" t="s">
        <v>156</v>
      </c>
    </row>
    <row r="128" s="13" customFormat="1">
      <c r="A128" s="13"/>
      <c r="B128" s="234"/>
      <c r="C128" s="235"/>
      <c r="D128" s="227" t="s">
        <v>169</v>
      </c>
      <c r="E128" s="236" t="s">
        <v>19</v>
      </c>
      <c r="F128" s="237" t="s">
        <v>1038</v>
      </c>
      <c r="G128" s="235"/>
      <c r="H128" s="238">
        <v>16.896000000000001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169</v>
      </c>
      <c r="AU128" s="244" t="s">
        <v>78</v>
      </c>
      <c r="AV128" s="13" t="s">
        <v>78</v>
      </c>
      <c r="AW128" s="13" t="s">
        <v>32</v>
      </c>
      <c r="AX128" s="13" t="s">
        <v>69</v>
      </c>
      <c r="AY128" s="244" t="s">
        <v>156</v>
      </c>
    </row>
    <row r="129" s="13" customFormat="1">
      <c r="A129" s="13"/>
      <c r="B129" s="234"/>
      <c r="C129" s="235"/>
      <c r="D129" s="227" t="s">
        <v>169</v>
      </c>
      <c r="E129" s="236" t="s">
        <v>19</v>
      </c>
      <c r="F129" s="237" t="s">
        <v>1039</v>
      </c>
      <c r="G129" s="235"/>
      <c r="H129" s="238">
        <v>21.359999999999999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169</v>
      </c>
      <c r="AU129" s="244" t="s">
        <v>78</v>
      </c>
      <c r="AV129" s="13" t="s">
        <v>78</v>
      </c>
      <c r="AW129" s="13" t="s">
        <v>32</v>
      </c>
      <c r="AX129" s="13" t="s">
        <v>69</v>
      </c>
      <c r="AY129" s="244" t="s">
        <v>156</v>
      </c>
    </row>
    <row r="130" s="2" customFormat="1" ht="33" customHeight="1">
      <c r="A130" s="38"/>
      <c r="B130" s="39"/>
      <c r="C130" s="214" t="s">
        <v>86</v>
      </c>
      <c r="D130" s="214" t="s">
        <v>158</v>
      </c>
      <c r="E130" s="215" t="s">
        <v>1040</v>
      </c>
      <c r="F130" s="216" t="s">
        <v>1041</v>
      </c>
      <c r="G130" s="217" t="s">
        <v>255</v>
      </c>
      <c r="H130" s="218">
        <v>142.39599999999999</v>
      </c>
      <c r="I130" s="219"/>
      <c r="J130" s="220">
        <f>ROUND(I130*H130,2)</f>
        <v>0</v>
      </c>
      <c r="K130" s="216" t="s">
        <v>162</v>
      </c>
      <c r="L130" s="44"/>
      <c r="M130" s="221" t="s">
        <v>19</v>
      </c>
      <c r="N130" s="222" t="s">
        <v>40</v>
      </c>
      <c r="O130" s="84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163</v>
      </c>
      <c r="AT130" s="225" t="s">
        <v>158</v>
      </c>
      <c r="AU130" s="225" t="s">
        <v>78</v>
      </c>
      <c r="AY130" s="17" t="s">
        <v>156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76</v>
      </c>
      <c r="BK130" s="226">
        <f>ROUND(I130*H130,2)</f>
        <v>0</v>
      </c>
      <c r="BL130" s="17" t="s">
        <v>163</v>
      </c>
      <c r="BM130" s="225" t="s">
        <v>1042</v>
      </c>
    </row>
    <row r="131" s="2" customFormat="1">
      <c r="A131" s="38"/>
      <c r="B131" s="39"/>
      <c r="C131" s="40"/>
      <c r="D131" s="227" t="s">
        <v>165</v>
      </c>
      <c r="E131" s="40"/>
      <c r="F131" s="228" t="s">
        <v>1043</v>
      </c>
      <c r="G131" s="40"/>
      <c r="H131" s="40"/>
      <c r="I131" s="229"/>
      <c r="J131" s="40"/>
      <c r="K131" s="40"/>
      <c r="L131" s="44"/>
      <c r="M131" s="230"/>
      <c r="N131" s="23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165</v>
      </c>
      <c r="AU131" s="17" t="s">
        <v>78</v>
      </c>
    </row>
    <row r="132" s="2" customFormat="1">
      <c r="A132" s="38"/>
      <c r="B132" s="39"/>
      <c r="C132" s="40"/>
      <c r="D132" s="232" t="s">
        <v>167</v>
      </c>
      <c r="E132" s="40"/>
      <c r="F132" s="233" t="s">
        <v>1044</v>
      </c>
      <c r="G132" s="40"/>
      <c r="H132" s="40"/>
      <c r="I132" s="229"/>
      <c r="J132" s="40"/>
      <c r="K132" s="40"/>
      <c r="L132" s="44"/>
      <c r="M132" s="230"/>
      <c r="N132" s="23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167</v>
      </c>
      <c r="AU132" s="17" t="s">
        <v>78</v>
      </c>
    </row>
    <row r="133" s="13" customFormat="1">
      <c r="A133" s="13"/>
      <c r="B133" s="234"/>
      <c r="C133" s="235"/>
      <c r="D133" s="227" t="s">
        <v>169</v>
      </c>
      <c r="E133" s="236" t="s">
        <v>19</v>
      </c>
      <c r="F133" s="237" t="s">
        <v>1045</v>
      </c>
      <c r="G133" s="235"/>
      <c r="H133" s="238">
        <v>20.86112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169</v>
      </c>
      <c r="AU133" s="244" t="s">
        <v>78</v>
      </c>
      <c r="AV133" s="13" t="s">
        <v>78</v>
      </c>
      <c r="AW133" s="13" t="s">
        <v>32</v>
      </c>
      <c r="AX133" s="13" t="s">
        <v>69</v>
      </c>
      <c r="AY133" s="244" t="s">
        <v>156</v>
      </c>
    </row>
    <row r="134" s="13" customFormat="1">
      <c r="A134" s="13"/>
      <c r="B134" s="234"/>
      <c r="C134" s="235"/>
      <c r="D134" s="227" t="s">
        <v>169</v>
      </c>
      <c r="E134" s="236" t="s">
        <v>19</v>
      </c>
      <c r="F134" s="237" t="s">
        <v>1046</v>
      </c>
      <c r="G134" s="235"/>
      <c r="H134" s="238">
        <v>33.427399999999999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169</v>
      </c>
      <c r="AU134" s="244" t="s">
        <v>78</v>
      </c>
      <c r="AV134" s="13" t="s">
        <v>78</v>
      </c>
      <c r="AW134" s="13" t="s">
        <v>32</v>
      </c>
      <c r="AX134" s="13" t="s">
        <v>69</v>
      </c>
      <c r="AY134" s="244" t="s">
        <v>156</v>
      </c>
    </row>
    <row r="135" s="13" customFormat="1">
      <c r="A135" s="13"/>
      <c r="B135" s="234"/>
      <c r="C135" s="235"/>
      <c r="D135" s="227" t="s">
        <v>169</v>
      </c>
      <c r="E135" s="236" t="s">
        <v>19</v>
      </c>
      <c r="F135" s="237" t="s">
        <v>1047</v>
      </c>
      <c r="G135" s="235"/>
      <c r="H135" s="238">
        <v>14.58386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169</v>
      </c>
      <c r="AU135" s="244" t="s">
        <v>78</v>
      </c>
      <c r="AV135" s="13" t="s">
        <v>78</v>
      </c>
      <c r="AW135" s="13" t="s">
        <v>32</v>
      </c>
      <c r="AX135" s="13" t="s">
        <v>69</v>
      </c>
      <c r="AY135" s="244" t="s">
        <v>156</v>
      </c>
    </row>
    <row r="136" s="13" customFormat="1">
      <c r="A136" s="13"/>
      <c r="B136" s="234"/>
      <c r="C136" s="235"/>
      <c r="D136" s="227" t="s">
        <v>169</v>
      </c>
      <c r="E136" s="236" t="s">
        <v>19</v>
      </c>
      <c r="F136" s="237" t="s">
        <v>1048</v>
      </c>
      <c r="G136" s="235"/>
      <c r="H136" s="238">
        <v>37.089269999999999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169</v>
      </c>
      <c r="AU136" s="244" t="s">
        <v>78</v>
      </c>
      <c r="AV136" s="13" t="s">
        <v>78</v>
      </c>
      <c r="AW136" s="13" t="s">
        <v>32</v>
      </c>
      <c r="AX136" s="13" t="s">
        <v>69</v>
      </c>
      <c r="AY136" s="244" t="s">
        <v>156</v>
      </c>
    </row>
    <row r="137" s="13" customFormat="1">
      <c r="A137" s="13"/>
      <c r="B137" s="234"/>
      <c r="C137" s="235"/>
      <c r="D137" s="227" t="s">
        <v>169</v>
      </c>
      <c r="E137" s="236" t="s">
        <v>19</v>
      </c>
      <c r="F137" s="237" t="s">
        <v>1049</v>
      </c>
      <c r="G137" s="235"/>
      <c r="H137" s="238">
        <v>2.1215999999999999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169</v>
      </c>
      <c r="AU137" s="244" t="s">
        <v>78</v>
      </c>
      <c r="AV137" s="13" t="s">
        <v>78</v>
      </c>
      <c r="AW137" s="13" t="s">
        <v>32</v>
      </c>
      <c r="AX137" s="13" t="s">
        <v>69</v>
      </c>
      <c r="AY137" s="244" t="s">
        <v>156</v>
      </c>
    </row>
    <row r="138" s="13" customFormat="1">
      <c r="A138" s="13"/>
      <c r="B138" s="234"/>
      <c r="C138" s="235"/>
      <c r="D138" s="227" t="s">
        <v>169</v>
      </c>
      <c r="E138" s="236" t="s">
        <v>19</v>
      </c>
      <c r="F138" s="237" t="s">
        <v>1050</v>
      </c>
      <c r="G138" s="235"/>
      <c r="H138" s="238">
        <v>4.2965999999999998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169</v>
      </c>
      <c r="AU138" s="244" t="s">
        <v>78</v>
      </c>
      <c r="AV138" s="13" t="s">
        <v>78</v>
      </c>
      <c r="AW138" s="13" t="s">
        <v>32</v>
      </c>
      <c r="AX138" s="13" t="s">
        <v>69</v>
      </c>
      <c r="AY138" s="244" t="s">
        <v>156</v>
      </c>
    </row>
    <row r="139" s="13" customFormat="1">
      <c r="A139" s="13"/>
      <c r="B139" s="234"/>
      <c r="C139" s="235"/>
      <c r="D139" s="227" t="s">
        <v>169</v>
      </c>
      <c r="E139" s="236" t="s">
        <v>19</v>
      </c>
      <c r="F139" s="237" t="s">
        <v>1051</v>
      </c>
      <c r="G139" s="235"/>
      <c r="H139" s="238">
        <v>2.3759999999999999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169</v>
      </c>
      <c r="AU139" s="244" t="s">
        <v>78</v>
      </c>
      <c r="AV139" s="13" t="s">
        <v>78</v>
      </c>
      <c r="AW139" s="13" t="s">
        <v>32</v>
      </c>
      <c r="AX139" s="13" t="s">
        <v>69</v>
      </c>
      <c r="AY139" s="244" t="s">
        <v>156</v>
      </c>
    </row>
    <row r="140" s="13" customFormat="1">
      <c r="A140" s="13"/>
      <c r="B140" s="234"/>
      <c r="C140" s="235"/>
      <c r="D140" s="227" t="s">
        <v>169</v>
      </c>
      <c r="E140" s="236" t="s">
        <v>19</v>
      </c>
      <c r="F140" s="237" t="s">
        <v>1052</v>
      </c>
      <c r="G140" s="235"/>
      <c r="H140" s="238">
        <v>10.48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169</v>
      </c>
      <c r="AU140" s="244" t="s">
        <v>78</v>
      </c>
      <c r="AV140" s="13" t="s">
        <v>78</v>
      </c>
      <c r="AW140" s="13" t="s">
        <v>32</v>
      </c>
      <c r="AX140" s="13" t="s">
        <v>69</v>
      </c>
      <c r="AY140" s="244" t="s">
        <v>156</v>
      </c>
    </row>
    <row r="141" s="13" customFormat="1">
      <c r="A141" s="13"/>
      <c r="B141" s="234"/>
      <c r="C141" s="235"/>
      <c r="D141" s="227" t="s">
        <v>169</v>
      </c>
      <c r="E141" s="236" t="s">
        <v>19</v>
      </c>
      <c r="F141" s="237" t="s">
        <v>1053</v>
      </c>
      <c r="G141" s="235"/>
      <c r="H141" s="238">
        <v>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169</v>
      </c>
      <c r="AU141" s="244" t="s">
        <v>78</v>
      </c>
      <c r="AV141" s="13" t="s">
        <v>78</v>
      </c>
      <c r="AW141" s="13" t="s">
        <v>32</v>
      </c>
      <c r="AX141" s="13" t="s">
        <v>69</v>
      </c>
      <c r="AY141" s="244" t="s">
        <v>156</v>
      </c>
    </row>
    <row r="142" s="13" customFormat="1">
      <c r="A142" s="13"/>
      <c r="B142" s="234"/>
      <c r="C142" s="235"/>
      <c r="D142" s="227" t="s">
        <v>169</v>
      </c>
      <c r="E142" s="236" t="s">
        <v>19</v>
      </c>
      <c r="F142" s="237" t="s">
        <v>1054</v>
      </c>
      <c r="G142" s="235"/>
      <c r="H142" s="238">
        <v>8.1600000000000001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169</v>
      </c>
      <c r="AU142" s="244" t="s">
        <v>78</v>
      </c>
      <c r="AV142" s="13" t="s">
        <v>78</v>
      </c>
      <c r="AW142" s="13" t="s">
        <v>32</v>
      </c>
      <c r="AX142" s="13" t="s">
        <v>69</v>
      </c>
      <c r="AY142" s="244" t="s">
        <v>156</v>
      </c>
    </row>
    <row r="143" s="2" customFormat="1" ht="33" customHeight="1">
      <c r="A143" s="38"/>
      <c r="B143" s="39"/>
      <c r="C143" s="214" t="s">
        <v>163</v>
      </c>
      <c r="D143" s="214" t="s">
        <v>158</v>
      </c>
      <c r="E143" s="215" t="s">
        <v>1055</v>
      </c>
      <c r="F143" s="216" t="s">
        <v>1056</v>
      </c>
      <c r="G143" s="217" t="s">
        <v>255</v>
      </c>
      <c r="H143" s="218">
        <v>127.15000000000001</v>
      </c>
      <c r="I143" s="219"/>
      <c r="J143" s="220">
        <f>ROUND(I143*H143,2)</f>
        <v>0</v>
      </c>
      <c r="K143" s="216" t="s">
        <v>162</v>
      </c>
      <c r="L143" s="44"/>
      <c r="M143" s="221" t="s">
        <v>19</v>
      </c>
      <c r="N143" s="222" t="s">
        <v>40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163</v>
      </c>
      <c r="AT143" s="225" t="s">
        <v>158</v>
      </c>
      <c r="AU143" s="225" t="s">
        <v>78</v>
      </c>
      <c r="AY143" s="17" t="s">
        <v>156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76</v>
      </c>
      <c r="BK143" s="226">
        <f>ROUND(I143*H143,2)</f>
        <v>0</v>
      </c>
      <c r="BL143" s="17" t="s">
        <v>163</v>
      </c>
      <c r="BM143" s="225" t="s">
        <v>1057</v>
      </c>
    </row>
    <row r="144" s="2" customFormat="1">
      <c r="A144" s="38"/>
      <c r="B144" s="39"/>
      <c r="C144" s="40"/>
      <c r="D144" s="227" t="s">
        <v>165</v>
      </c>
      <c r="E144" s="40"/>
      <c r="F144" s="228" t="s">
        <v>1058</v>
      </c>
      <c r="G144" s="40"/>
      <c r="H144" s="40"/>
      <c r="I144" s="229"/>
      <c r="J144" s="40"/>
      <c r="K144" s="40"/>
      <c r="L144" s="44"/>
      <c r="M144" s="230"/>
      <c r="N144" s="23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78</v>
      </c>
    </row>
    <row r="145" s="2" customFormat="1">
      <c r="A145" s="38"/>
      <c r="B145" s="39"/>
      <c r="C145" s="40"/>
      <c r="D145" s="232" t="s">
        <v>167</v>
      </c>
      <c r="E145" s="40"/>
      <c r="F145" s="233" t="s">
        <v>1059</v>
      </c>
      <c r="G145" s="40"/>
      <c r="H145" s="40"/>
      <c r="I145" s="229"/>
      <c r="J145" s="40"/>
      <c r="K145" s="40"/>
      <c r="L145" s="44"/>
      <c r="M145" s="230"/>
      <c r="N145" s="23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167</v>
      </c>
      <c r="AU145" s="17" t="s">
        <v>78</v>
      </c>
    </row>
    <row r="146" s="13" customFormat="1">
      <c r="A146" s="13"/>
      <c r="B146" s="234"/>
      <c r="C146" s="235"/>
      <c r="D146" s="227" t="s">
        <v>169</v>
      </c>
      <c r="E146" s="236" t="s">
        <v>19</v>
      </c>
      <c r="F146" s="237" t="s">
        <v>1060</v>
      </c>
      <c r="G146" s="235"/>
      <c r="H146" s="238">
        <v>56.1492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169</v>
      </c>
      <c r="AU146" s="244" t="s">
        <v>78</v>
      </c>
      <c r="AV146" s="13" t="s">
        <v>78</v>
      </c>
      <c r="AW146" s="13" t="s">
        <v>32</v>
      </c>
      <c r="AX146" s="13" t="s">
        <v>69</v>
      </c>
      <c r="AY146" s="244" t="s">
        <v>156</v>
      </c>
    </row>
    <row r="147" s="13" customFormat="1">
      <c r="A147" s="13"/>
      <c r="B147" s="234"/>
      <c r="C147" s="235"/>
      <c r="D147" s="227" t="s">
        <v>169</v>
      </c>
      <c r="E147" s="236" t="s">
        <v>19</v>
      </c>
      <c r="F147" s="237" t="s">
        <v>1061</v>
      </c>
      <c r="G147" s="235"/>
      <c r="H147" s="238">
        <v>60.771160000000002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169</v>
      </c>
      <c r="AU147" s="244" t="s">
        <v>78</v>
      </c>
      <c r="AV147" s="13" t="s">
        <v>78</v>
      </c>
      <c r="AW147" s="13" t="s">
        <v>32</v>
      </c>
      <c r="AX147" s="13" t="s">
        <v>69</v>
      </c>
      <c r="AY147" s="244" t="s">
        <v>156</v>
      </c>
    </row>
    <row r="148" s="13" customFormat="1">
      <c r="A148" s="13"/>
      <c r="B148" s="234"/>
      <c r="C148" s="235"/>
      <c r="D148" s="227" t="s">
        <v>169</v>
      </c>
      <c r="E148" s="236" t="s">
        <v>19</v>
      </c>
      <c r="F148" s="237" t="s">
        <v>1062</v>
      </c>
      <c r="G148" s="235"/>
      <c r="H148" s="238">
        <v>10.23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169</v>
      </c>
      <c r="AU148" s="244" t="s">
        <v>78</v>
      </c>
      <c r="AV148" s="13" t="s">
        <v>78</v>
      </c>
      <c r="AW148" s="13" t="s">
        <v>32</v>
      </c>
      <c r="AX148" s="13" t="s">
        <v>69</v>
      </c>
      <c r="AY148" s="244" t="s">
        <v>156</v>
      </c>
    </row>
    <row r="149" s="2" customFormat="1" ht="24.15" customHeight="1">
      <c r="A149" s="38"/>
      <c r="B149" s="39"/>
      <c r="C149" s="214" t="s">
        <v>190</v>
      </c>
      <c r="D149" s="214" t="s">
        <v>158</v>
      </c>
      <c r="E149" s="215" t="s">
        <v>273</v>
      </c>
      <c r="F149" s="216" t="s">
        <v>274</v>
      </c>
      <c r="G149" s="217" t="s">
        <v>255</v>
      </c>
      <c r="H149" s="218">
        <v>100</v>
      </c>
      <c r="I149" s="219"/>
      <c r="J149" s="220">
        <f>ROUND(I149*H149,2)</f>
        <v>0</v>
      </c>
      <c r="K149" s="216" t="s">
        <v>162</v>
      </c>
      <c r="L149" s="44"/>
      <c r="M149" s="221" t="s">
        <v>19</v>
      </c>
      <c r="N149" s="222" t="s">
        <v>40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163</v>
      </c>
      <c r="AT149" s="225" t="s">
        <v>158</v>
      </c>
      <c r="AU149" s="225" t="s">
        <v>78</v>
      </c>
      <c r="AY149" s="17" t="s">
        <v>156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76</v>
      </c>
      <c r="BK149" s="226">
        <f>ROUND(I149*H149,2)</f>
        <v>0</v>
      </c>
      <c r="BL149" s="17" t="s">
        <v>163</v>
      </c>
      <c r="BM149" s="225" t="s">
        <v>1063</v>
      </c>
    </row>
    <row r="150" s="2" customFormat="1">
      <c r="A150" s="38"/>
      <c r="B150" s="39"/>
      <c r="C150" s="40"/>
      <c r="D150" s="227" t="s">
        <v>165</v>
      </c>
      <c r="E150" s="40"/>
      <c r="F150" s="228" t="s">
        <v>276</v>
      </c>
      <c r="G150" s="40"/>
      <c r="H150" s="40"/>
      <c r="I150" s="229"/>
      <c r="J150" s="40"/>
      <c r="K150" s="40"/>
      <c r="L150" s="44"/>
      <c r="M150" s="230"/>
      <c r="N150" s="23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165</v>
      </c>
      <c r="AU150" s="17" t="s">
        <v>78</v>
      </c>
    </row>
    <row r="151" s="2" customFormat="1">
      <c r="A151" s="38"/>
      <c r="B151" s="39"/>
      <c r="C151" s="40"/>
      <c r="D151" s="232" t="s">
        <v>167</v>
      </c>
      <c r="E151" s="40"/>
      <c r="F151" s="233" t="s">
        <v>277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167</v>
      </c>
      <c r="AU151" s="17" t="s">
        <v>78</v>
      </c>
    </row>
    <row r="152" s="2" customFormat="1" ht="21.75" customHeight="1">
      <c r="A152" s="38"/>
      <c r="B152" s="39"/>
      <c r="C152" s="214" t="s">
        <v>196</v>
      </c>
      <c r="D152" s="214" t="s">
        <v>158</v>
      </c>
      <c r="E152" s="215" t="s">
        <v>1064</v>
      </c>
      <c r="F152" s="216" t="s">
        <v>1065</v>
      </c>
      <c r="G152" s="217" t="s">
        <v>161</v>
      </c>
      <c r="H152" s="218">
        <v>357.39999999999998</v>
      </c>
      <c r="I152" s="219"/>
      <c r="J152" s="220">
        <f>ROUND(I152*H152,2)</f>
        <v>0</v>
      </c>
      <c r="K152" s="216" t="s">
        <v>162</v>
      </c>
      <c r="L152" s="44"/>
      <c r="M152" s="221" t="s">
        <v>19</v>
      </c>
      <c r="N152" s="222" t="s">
        <v>40</v>
      </c>
      <c r="O152" s="84"/>
      <c r="P152" s="223">
        <f>O152*H152</f>
        <v>0</v>
      </c>
      <c r="Q152" s="223">
        <v>0.00083850999999999999</v>
      </c>
      <c r="R152" s="223">
        <f>Q152*H152</f>
        <v>0.29968347400000001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163</v>
      </c>
      <c r="AT152" s="225" t="s">
        <v>158</v>
      </c>
      <c r="AU152" s="225" t="s">
        <v>78</v>
      </c>
      <c r="AY152" s="17" t="s">
        <v>156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76</v>
      </c>
      <c r="BK152" s="226">
        <f>ROUND(I152*H152,2)</f>
        <v>0</v>
      </c>
      <c r="BL152" s="17" t="s">
        <v>163</v>
      </c>
      <c r="BM152" s="225" t="s">
        <v>1066</v>
      </c>
    </row>
    <row r="153" s="2" customFormat="1">
      <c r="A153" s="38"/>
      <c r="B153" s="39"/>
      <c r="C153" s="40"/>
      <c r="D153" s="227" t="s">
        <v>165</v>
      </c>
      <c r="E153" s="40"/>
      <c r="F153" s="228" t="s">
        <v>1067</v>
      </c>
      <c r="G153" s="40"/>
      <c r="H153" s="40"/>
      <c r="I153" s="229"/>
      <c r="J153" s="40"/>
      <c r="K153" s="40"/>
      <c r="L153" s="44"/>
      <c r="M153" s="230"/>
      <c r="N153" s="23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165</v>
      </c>
      <c r="AU153" s="17" t="s">
        <v>78</v>
      </c>
    </row>
    <row r="154" s="2" customFormat="1">
      <c r="A154" s="38"/>
      <c r="B154" s="39"/>
      <c r="C154" s="40"/>
      <c r="D154" s="232" t="s">
        <v>167</v>
      </c>
      <c r="E154" s="40"/>
      <c r="F154" s="233" t="s">
        <v>1068</v>
      </c>
      <c r="G154" s="40"/>
      <c r="H154" s="40"/>
      <c r="I154" s="229"/>
      <c r="J154" s="40"/>
      <c r="K154" s="40"/>
      <c r="L154" s="44"/>
      <c r="M154" s="230"/>
      <c r="N154" s="23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167</v>
      </c>
      <c r="AU154" s="17" t="s">
        <v>78</v>
      </c>
    </row>
    <row r="155" s="13" customFormat="1">
      <c r="A155" s="13"/>
      <c r="B155" s="234"/>
      <c r="C155" s="235"/>
      <c r="D155" s="227" t="s">
        <v>169</v>
      </c>
      <c r="E155" s="236" t="s">
        <v>19</v>
      </c>
      <c r="F155" s="237" t="s">
        <v>1069</v>
      </c>
      <c r="G155" s="235"/>
      <c r="H155" s="238">
        <v>357.39999999999998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169</v>
      </c>
      <c r="AU155" s="244" t="s">
        <v>78</v>
      </c>
      <c r="AV155" s="13" t="s">
        <v>78</v>
      </c>
      <c r="AW155" s="13" t="s">
        <v>32</v>
      </c>
      <c r="AX155" s="13" t="s">
        <v>69</v>
      </c>
      <c r="AY155" s="244" t="s">
        <v>156</v>
      </c>
    </row>
    <row r="156" s="2" customFormat="1" ht="24.15" customHeight="1">
      <c r="A156" s="38"/>
      <c r="B156" s="39"/>
      <c r="C156" s="214" t="s">
        <v>206</v>
      </c>
      <c r="D156" s="214" t="s">
        <v>158</v>
      </c>
      <c r="E156" s="215" t="s">
        <v>1070</v>
      </c>
      <c r="F156" s="216" t="s">
        <v>1071</v>
      </c>
      <c r="G156" s="217" t="s">
        <v>161</v>
      </c>
      <c r="H156" s="218">
        <v>282.55599999999998</v>
      </c>
      <c r="I156" s="219"/>
      <c r="J156" s="220">
        <f>ROUND(I156*H156,2)</f>
        <v>0</v>
      </c>
      <c r="K156" s="216" t="s">
        <v>162</v>
      </c>
      <c r="L156" s="44"/>
      <c r="M156" s="221" t="s">
        <v>19</v>
      </c>
      <c r="N156" s="222" t="s">
        <v>40</v>
      </c>
      <c r="O156" s="84"/>
      <c r="P156" s="223">
        <f>O156*H156</f>
        <v>0</v>
      </c>
      <c r="Q156" s="223">
        <v>0.00085132000000000003</v>
      </c>
      <c r="R156" s="223">
        <f>Q156*H156</f>
        <v>0.24054557392000001</v>
      </c>
      <c r="S156" s="223">
        <v>0</v>
      </c>
      <c r="T156" s="22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5" t="s">
        <v>163</v>
      </c>
      <c r="AT156" s="225" t="s">
        <v>158</v>
      </c>
      <c r="AU156" s="225" t="s">
        <v>78</v>
      </c>
      <c r="AY156" s="17" t="s">
        <v>156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76</v>
      </c>
      <c r="BK156" s="226">
        <f>ROUND(I156*H156,2)</f>
        <v>0</v>
      </c>
      <c r="BL156" s="17" t="s">
        <v>163</v>
      </c>
      <c r="BM156" s="225" t="s">
        <v>1072</v>
      </c>
    </row>
    <row r="157" s="2" customFormat="1">
      <c r="A157" s="38"/>
      <c r="B157" s="39"/>
      <c r="C157" s="40"/>
      <c r="D157" s="227" t="s">
        <v>165</v>
      </c>
      <c r="E157" s="40"/>
      <c r="F157" s="228" t="s">
        <v>1073</v>
      </c>
      <c r="G157" s="40"/>
      <c r="H157" s="40"/>
      <c r="I157" s="229"/>
      <c r="J157" s="40"/>
      <c r="K157" s="40"/>
      <c r="L157" s="44"/>
      <c r="M157" s="230"/>
      <c r="N157" s="23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165</v>
      </c>
      <c r="AU157" s="17" t="s">
        <v>78</v>
      </c>
    </row>
    <row r="158" s="2" customFormat="1">
      <c r="A158" s="38"/>
      <c r="B158" s="39"/>
      <c r="C158" s="40"/>
      <c r="D158" s="232" t="s">
        <v>167</v>
      </c>
      <c r="E158" s="40"/>
      <c r="F158" s="233" t="s">
        <v>1074</v>
      </c>
      <c r="G158" s="40"/>
      <c r="H158" s="40"/>
      <c r="I158" s="229"/>
      <c r="J158" s="40"/>
      <c r="K158" s="40"/>
      <c r="L158" s="44"/>
      <c r="M158" s="230"/>
      <c r="N158" s="23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78</v>
      </c>
    </row>
    <row r="159" s="13" customFormat="1">
      <c r="A159" s="13"/>
      <c r="B159" s="234"/>
      <c r="C159" s="235"/>
      <c r="D159" s="227" t="s">
        <v>169</v>
      </c>
      <c r="E159" s="236" t="s">
        <v>19</v>
      </c>
      <c r="F159" s="237" t="s">
        <v>1075</v>
      </c>
      <c r="G159" s="235"/>
      <c r="H159" s="238">
        <v>282.555555555556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169</v>
      </c>
      <c r="AU159" s="244" t="s">
        <v>78</v>
      </c>
      <c r="AV159" s="13" t="s">
        <v>78</v>
      </c>
      <c r="AW159" s="13" t="s">
        <v>32</v>
      </c>
      <c r="AX159" s="13" t="s">
        <v>69</v>
      </c>
      <c r="AY159" s="244" t="s">
        <v>156</v>
      </c>
    </row>
    <row r="160" s="2" customFormat="1" ht="24.15" customHeight="1">
      <c r="A160" s="38"/>
      <c r="B160" s="39"/>
      <c r="C160" s="214" t="s">
        <v>216</v>
      </c>
      <c r="D160" s="214" t="s">
        <v>158</v>
      </c>
      <c r="E160" s="215" t="s">
        <v>1076</v>
      </c>
      <c r="F160" s="216" t="s">
        <v>1077</v>
      </c>
      <c r="G160" s="217" t="s">
        <v>161</v>
      </c>
      <c r="H160" s="218">
        <v>357.39999999999998</v>
      </c>
      <c r="I160" s="219"/>
      <c r="J160" s="220">
        <f>ROUND(I160*H160,2)</f>
        <v>0</v>
      </c>
      <c r="K160" s="216" t="s">
        <v>162</v>
      </c>
      <c r="L160" s="44"/>
      <c r="M160" s="221" t="s">
        <v>19</v>
      </c>
      <c r="N160" s="222" t="s">
        <v>40</v>
      </c>
      <c r="O160" s="84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163</v>
      </c>
      <c r="AT160" s="225" t="s">
        <v>158</v>
      </c>
      <c r="AU160" s="225" t="s">
        <v>78</v>
      </c>
      <c r="AY160" s="17" t="s">
        <v>156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76</v>
      </c>
      <c r="BK160" s="226">
        <f>ROUND(I160*H160,2)</f>
        <v>0</v>
      </c>
      <c r="BL160" s="17" t="s">
        <v>163</v>
      </c>
      <c r="BM160" s="225" t="s">
        <v>1078</v>
      </c>
    </row>
    <row r="161" s="2" customFormat="1">
      <c r="A161" s="38"/>
      <c r="B161" s="39"/>
      <c r="C161" s="40"/>
      <c r="D161" s="227" t="s">
        <v>165</v>
      </c>
      <c r="E161" s="40"/>
      <c r="F161" s="228" t="s">
        <v>1079</v>
      </c>
      <c r="G161" s="40"/>
      <c r="H161" s="40"/>
      <c r="I161" s="229"/>
      <c r="J161" s="40"/>
      <c r="K161" s="40"/>
      <c r="L161" s="44"/>
      <c r="M161" s="230"/>
      <c r="N161" s="23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165</v>
      </c>
      <c r="AU161" s="17" t="s">
        <v>78</v>
      </c>
    </row>
    <row r="162" s="2" customFormat="1">
      <c r="A162" s="38"/>
      <c r="B162" s="39"/>
      <c r="C162" s="40"/>
      <c r="D162" s="232" t="s">
        <v>167</v>
      </c>
      <c r="E162" s="40"/>
      <c r="F162" s="233" t="s">
        <v>1080</v>
      </c>
      <c r="G162" s="40"/>
      <c r="H162" s="40"/>
      <c r="I162" s="229"/>
      <c r="J162" s="40"/>
      <c r="K162" s="40"/>
      <c r="L162" s="44"/>
      <c r="M162" s="230"/>
      <c r="N162" s="23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78</v>
      </c>
    </row>
    <row r="163" s="2" customFormat="1" ht="24.15" customHeight="1">
      <c r="A163" s="38"/>
      <c r="B163" s="39"/>
      <c r="C163" s="214" t="s">
        <v>224</v>
      </c>
      <c r="D163" s="214" t="s">
        <v>158</v>
      </c>
      <c r="E163" s="215" t="s">
        <v>1081</v>
      </c>
      <c r="F163" s="216" t="s">
        <v>1082</v>
      </c>
      <c r="G163" s="217" t="s">
        <v>161</v>
      </c>
      <c r="H163" s="218">
        <v>282.55599999999998</v>
      </c>
      <c r="I163" s="219"/>
      <c r="J163" s="220">
        <f>ROUND(I163*H163,2)</f>
        <v>0</v>
      </c>
      <c r="K163" s="216" t="s">
        <v>162</v>
      </c>
      <c r="L163" s="44"/>
      <c r="M163" s="221" t="s">
        <v>19</v>
      </c>
      <c r="N163" s="222" t="s">
        <v>40</v>
      </c>
      <c r="O163" s="84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163</v>
      </c>
      <c r="AT163" s="225" t="s">
        <v>158</v>
      </c>
      <c r="AU163" s="225" t="s">
        <v>78</v>
      </c>
      <c r="AY163" s="17" t="s">
        <v>156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76</v>
      </c>
      <c r="BK163" s="226">
        <f>ROUND(I163*H163,2)</f>
        <v>0</v>
      </c>
      <c r="BL163" s="17" t="s">
        <v>163</v>
      </c>
      <c r="BM163" s="225" t="s">
        <v>1083</v>
      </c>
    </row>
    <row r="164" s="2" customFormat="1">
      <c r="A164" s="38"/>
      <c r="B164" s="39"/>
      <c r="C164" s="40"/>
      <c r="D164" s="227" t="s">
        <v>165</v>
      </c>
      <c r="E164" s="40"/>
      <c r="F164" s="228" t="s">
        <v>1084</v>
      </c>
      <c r="G164" s="40"/>
      <c r="H164" s="40"/>
      <c r="I164" s="229"/>
      <c r="J164" s="40"/>
      <c r="K164" s="40"/>
      <c r="L164" s="44"/>
      <c r="M164" s="230"/>
      <c r="N164" s="23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165</v>
      </c>
      <c r="AU164" s="17" t="s">
        <v>78</v>
      </c>
    </row>
    <row r="165" s="2" customFormat="1">
      <c r="A165" s="38"/>
      <c r="B165" s="39"/>
      <c r="C165" s="40"/>
      <c r="D165" s="232" t="s">
        <v>167</v>
      </c>
      <c r="E165" s="40"/>
      <c r="F165" s="233" t="s">
        <v>1085</v>
      </c>
      <c r="G165" s="40"/>
      <c r="H165" s="40"/>
      <c r="I165" s="229"/>
      <c r="J165" s="40"/>
      <c r="K165" s="40"/>
      <c r="L165" s="44"/>
      <c r="M165" s="230"/>
      <c r="N165" s="23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78</v>
      </c>
    </row>
    <row r="166" s="2" customFormat="1" ht="37.8" customHeight="1">
      <c r="A166" s="38"/>
      <c r="B166" s="39"/>
      <c r="C166" s="214" t="s">
        <v>231</v>
      </c>
      <c r="D166" s="214" t="s">
        <v>158</v>
      </c>
      <c r="E166" s="215" t="s">
        <v>1086</v>
      </c>
      <c r="F166" s="216" t="s">
        <v>1087</v>
      </c>
      <c r="G166" s="217" t="s">
        <v>255</v>
      </c>
      <c r="H166" s="218">
        <v>863.52599999999995</v>
      </c>
      <c r="I166" s="219"/>
      <c r="J166" s="220">
        <f>ROUND(I166*H166,2)</f>
        <v>0</v>
      </c>
      <c r="K166" s="216" t="s">
        <v>162</v>
      </c>
      <c r="L166" s="44"/>
      <c r="M166" s="221" t="s">
        <v>19</v>
      </c>
      <c r="N166" s="222" t="s">
        <v>40</v>
      </c>
      <c r="O166" s="84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163</v>
      </c>
      <c r="AT166" s="225" t="s">
        <v>158</v>
      </c>
      <c r="AU166" s="225" t="s">
        <v>78</v>
      </c>
      <c r="AY166" s="17" t="s">
        <v>156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76</v>
      </c>
      <c r="BK166" s="226">
        <f>ROUND(I166*H166,2)</f>
        <v>0</v>
      </c>
      <c r="BL166" s="17" t="s">
        <v>163</v>
      </c>
      <c r="BM166" s="225" t="s">
        <v>1088</v>
      </c>
    </row>
    <row r="167" s="2" customFormat="1">
      <c r="A167" s="38"/>
      <c r="B167" s="39"/>
      <c r="C167" s="40"/>
      <c r="D167" s="227" t="s">
        <v>165</v>
      </c>
      <c r="E167" s="40"/>
      <c r="F167" s="228" t="s">
        <v>1089</v>
      </c>
      <c r="G167" s="40"/>
      <c r="H167" s="40"/>
      <c r="I167" s="229"/>
      <c r="J167" s="40"/>
      <c r="K167" s="40"/>
      <c r="L167" s="44"/>
      <c r="M167" s="230"/>
      <c r="N167" s="23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165</v>
      </c>
      <c r="AU167" s="17" t="s">
        <v>78</v>
      </c>
    </row>
    <row r="168" s="2" customFormat="1">
      <c r="A168" s="38"/>
      <c r="B168" s="39"/>
      <c r="C168" s="40"/>
      <c r="D168" s="232" t="s">
        <v>167</v>
      </c>
      <c r="E168" s="40"/>
      <c r="F168" s="233" t="s">
        <v>1090</v>
      </c>
      <c r="G168" s="40"/>
      <c r="H168" s="40"/>
      <c r="I168" s="229"/>
      <c r="J168" s="40"/>
      <c r="K168" s="40"/>
      <c r="L168" s="44"/>
      <c r="M168" s="230"/>
      <c r="N168" s="23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167</v>
      </c>
      <c r="AU168" s="17" t="s">
        <v>78</v>
      </c>
    </row>
    <row r="169" s="13" customFormat="1">
      <c r="A169" s="13"/>
      <c r="B169" s="234"/>
      <c r="C169" s="235"/>
      <c r="D169" s="227" t="s">
        <v>169</v>
      </c>
      <c r="E169" s="236" t="s">
        <v>19</v>
      </c>
      <c r="F169" s="237" t="s">
        <v>1091</v>
      </c>
      <c r="G169" s="235"/>
      <c r="H169" s="238">
        <v>863.52599999999995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169</v>
      </c>
      <c r="AU169" s="244" t="s">
        <v>78</v>
      </c>
      <c r="AV169" s="13" t="s">
        <v>78</v>
      </c>
      <c r="AW169" s="13" t="s">
        <v>32</v>
      </c>
      <c r="AX169" s="13" t="s">
        <v>69</v>
      </c>
      <c r="AY169" s="244" t="s">
        <v>156</v>
      </c>
    </row>
    <row r="170" s="2" customFormat="1" ht="37.8" customHeight="1">
      <c r="A170" s="38"/>
      <c r="B170" s="39"/>
      <c r="C170" s="214" t="s">
        <v>238</v>
      </c>
      <c r="D170" s="214" t="s">
        <v>158</v>
      </c>
      <c r="E170" s="215" t="s">
        <v>287</v>
      </c>
      <c r="F170" s="216" t="s">
        <v>288</v>
      </c>
      <c r="G170" s="217" t="s">
        <v>255</v>
      </c>
      <c r="H170" s="218">
        <v>453.702</v>
      </c>
      <c r="I170" s="219"/>
      <c r="J170" s="220">
        <f>ROUND(I170*H170,2)</f>
        <v>0</v>
      </c>
      <c r="K170" s="216" t="s">
        <v>162</v>
      </c>
      <c r="L170" s="44"/>
      <c r="M170" s="221" t="s">
        <v>19</v>
      </c>
      <c r="N170" s="222" t="s">
        <v>40</v>
      </c>
      <c r="O170" s="84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163</v>
      </c>
      <c r="AT170" s="225" t="s">
        <v>158</v>
      </c>
      <c r="AU170" s="225" t="s">
        <v>78</v>
      </c>
      <c r="AY170" s="17" t="s">
        <v>156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76</v>
      </c>
      <c r="BK170" s="226">
        <f>ROUND(I170*H170,2)</f>
        <v>0</v>
      </c>
      <c r="BL170" s="17" t="s">
        <v>163</v>
      </c>
      <c r="BM170" s="225" t="s">
        <v>1092</v>
      </c>
    </row>
    <row r="171" s="2" customFormat="1">
      <c r="A171" s="38"/>
      <c r="B171" s="39"/>
      <c r="C171" s="40"/>
      <c r="D171" s="227" t="s">
        <v>165</v>
      </c>
      <c r="E171" s="40"/>
      <c r="F171" s="228" t="s">
        <v>290</v>
      </c>
      <c r="G171" s="40"/>
      <c r="H171" s="40"/>
      <c r="I171" s="229"/>
      <c r="J171" s="40"/>
      <c r="K171" s="40"/>
      <c r="L171" s="44"/>
      <c r="M171" s="230"/>
      <c r="N171" s="23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165</v>
      </c>
      <c r="AU171" s="17" t="s">
        <v>78</v>
      </c>
    </row>
    <row r="172" s="2" customFormat="1">
      <c r="A172" s="38"/>
      <c r="B172" s="39"/>
      <c r="C172" s="40"/>
      <c r="D172" s="232" t="s">
        <v>167</v>
      </c>
      <c r="E172" s="40"/>
      <c r="F172" s="233" t="s">
        <v>291</v>
      </c>
      <c r="G172" s="40"/>
      <c r="H172" s="40"/>
      <c r="I172" s="229"/>
      <c r="J172" s="40"/>
      <c r="K172" s="40"/>
      <c r="L172" s="44"/>
      <c r="M172" s="230"/>
      <c r="N172" s="23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78</v>
      </c>
    </row>
    <row r="173" s="13" customFormat="1">
      <c r="A173" s="13"/>
      <c r="B173" s="234"/>
      <c r="C173" s="235"/>
      <c r="D173" s="227" t="s">
        <v>169</v>
      </c>
      <c r="E173" s="236" t="s">
        <v>19</v>
      </c>
      <c r="F173" s="237" t="s">
        <v>1093</v>
      </c>
      <c r="G173" s="235"/>
      <c r="H173" s="238">
        <v>885.46500000000003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169</v>
      </c>
      <c r="AU173" s="244" t="s">
        <v>78</v>
      </c>
      <c r="AV173" s="13" t="s">
        <v>78</v>
      </c>
      <c r="AW173" s="13" t="s">
        <v>32</v>
      </c>
      <c r="AX173" s="13" t="s">
        <v>69</v>
      </c>
      <c r="AY173" s="244" t="s">
        <v>156</v>
      </c>
    </row>
    <row r="174" s="13" customFormat="1">
      <c r="A174" s="13"/>
      <c r="B174" s="234"/>
      <c r="C174" s="235"/>
      <c r="D174" s="227" t="s">
        <v>169</v>
      </c>
      <c r="E174" s="236" t="s">
        <v>19</v>
      </c>
      <c r="F174" s="237" t="s">
        <v>1094</v>
      </c>
      <c r="G174" s="235"/>
      <c r="H174" s="238">
        <v>-431.76299999999998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169</v>
      </c>
      <c r="AU174" s="244" t="s">
        <v>78</v>
      </c>
      <c r="AV174" s="13" t="s">
        <v>78</v>
      </c>
      <c r="AW174" s="13" t="s">
        <v>32</v>
      </c>
      <c r="AX174" s="13" t="s">
        <v>69</v>
      </c>
      <c r="AY174" s="244" t="s">
        <v>156</v>
      </c>
    </row>
    <row r="175" s="2" customFormat="1" ht="24.15" customHeight="1">
      <c r="A175" s="38"/>
      <c r="B175" s="39"/>
      <c r="C175" s="214" t="s">
        <v>245</v>
      </c>
      <c r="D175" s="214" t="s">
        <v>158</v>
      </c>
      <c r="E175" s="215" t="s">
        <v>1095</v>
      </c>
      <c r="F175" s="216" t="s">
        <v>1096</v>
      </c>
      <c r="G175" s="217" t="s">
        <v>255</v>
      </c>
      <c r="H175" s="218">
        <v>431.76299999999998</v>
      </c>
      <c r="I175" s="219"/>
      <c r="J175" s="220">
        <f>ROUND(I175*H175,2)</f>
        <v>0</v>
      </c>
      <c r="K175" s="216" t="s">
        <v>162</v>
      </c>
      <c r="L175" s="44"/>
      <c r="M175" s="221" t="s">
        <v>19</v>
      </c>
      <c r="N175" s="222" t="s">
        <v>40</v>
      </c>
      <c r="O175" s="84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163</v>
      </c>
      <c r="AT175" s="225" t="s">
        <v>158</v>
      </c>
      <c r="AU175" s="225" t="s">
        <v>78</v>
      </c>
      <c r="AY175" s="17" t="s">
        <v>156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76</v>
      </c>
      <c r="BK175" s="226">
        <f>ROUND(I175*H175,2)</f>
        <v>0</v>
      </c>
      <c r="BL175" s="17" t="s">
        <v>163</v>
      </c>
      <c r="BM175" s="225" t="s">
        <v>1097</v>
      </c>
    </row>
    <row r="176" s="2" customFormat="1">
      <c r="A176" s="38"/>
      <c r="B176" s="39"/>
      <c r="C176" s="40"/>
      <c r="D176" s="227" t="s">
        <v>165</v>
      </c>
      <c r="E176" s="40"/>
      <c r="F176" s="228" t="s">
        <v>1098</v>
      </c>
      <c r="G176" s="40"/>
      <c r="H176" s="40"/>
      <c r="I176" s="229"/>
      <c r="J176" s="40"/>
      <c r="K176" s="40"/>
      <c r="L176" s="44"/>
      <c r="M176" s="230"/>
      <c r="N176" s="23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165</v>
      </c>
      <c r="AU176" s="17" t="s">
        <v>78</v>
      </c>
    </row>
    <row r="177" s="2" customFormat="1">
      <c r="A177" s="38"/>
      <c r="B177" s="39"/>
      <c r="C177" s="40"/>
      <c r="D177" s="232" t="s">
        <v>167</v>
      </c>
      <c r="E177" s="40"/>
      <c r="F177" s="233" t="s">
        <v>1099</v>
      </c>
      <c r="G177" s="40"/>
      <c r="H177" s="40"/>
      <c r="I177" s="229"/>
      <c r="J177" s="40"/>
      <c r="K177" s="40"/>
      <c r="L177" s="44"/>
      <c r="M177" s="230"/>
      <c r="N177" s="23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78</v>
      </c>
    </row>
    <row r="178" s="13" customFormat="1">
      <c r="A178" s="13"/>
      <c r="B178" s="234"/>
      <c r="C178" s="235"/>
      <c r="D178" s="227" t="s">
        <v>169</v>
      </c>
      <c r="E178" s="236" t="s">
        <v>19</v>
      </c>
      <c r="F178" s="237" t="s">
        <v>1100</v>
      </c>
      <c r="G178" s="235"/>
      <c r="H178" s="238">
        <v>431.76299999999998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169</v>
      </c>
      <c r="AU178" s="244" t="s">
        <v>78</v>
      </c>
      <c r="AV178" s="13" t="s">
        <v>78</v>
      </c>
      <c r="AW178" s="13" t="s">
        <v>32</v>
      </c>
      <c r="AX178" s="13" t="s">
        <v>69</v>
      </c>
      <c r="AY178" s="244" t="s">
        <v>156</v>
      </c>
    </row>
    <row r="179" s="2" customFormat="1" ht="33" customHeight="1">
      <c r="A179" s="38"/>
      <c r="B179" s="39"/>
      <c r="C179" s="214" t="s">
        <v>252</v>
      </c>
      <c r="D179" s="214" t="s">
        <v>158</v>
      </c>
      <c r="E179" s="215" t="s">
        <v>294</v>
      </c>
      <c r="F179" s="216" t="s">
        <v>295</v>
      </c>
      <c r="G179" s="217" t="s">
        <v>296</v>
      </c>
      <c r="H179" s="218">
        <v>862.03399999999999</v>
      </c>
      <c r="I179" s="219"/>
      <c r="J179" s="220">
        <f>ROUND(I179*H179,2)</f>
        <v>0</v>
      </c>
      <c r="K179" s="216" t="s">
        <v>162</v>
      </c>
      <c r="L179" s="44"/>
      <c r="M179" s="221" t="s">
        <v>19</v>
      </c>
      <c r="N179" s="222" t="s">
        <v>40</v>
      </c>
      <c r="O179" s="84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163</v>
      </c>
      <c r="AT179" s="225" t="s">
        <v>158</v>
      </c>
      <c r="AU179" s="225" t="s">
        <v>78</v>
      </c>
      <c r="AY179" s="17" t="s">
        <v>156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76</v>
      </c>
      <c r="BK179" s="226">
        <f>ROUND(I179*H179,2)</f>
        <v>0</v>
      </c>
      <c r="BL179" s="17" t="s">
        <v>163</v>
      </c>
      <c r="BM179" s="225" t="s">
        <v>1101</v>
      </c>
    </row>
    <row r="180" s="2" customFormat="1">
      <c r="A180" s="38"/>
      <c r="B180" s="39"/>
      <c r="C180" s="40"/>
      <c r="D180" s="227" t="s">
        <v>165</v>
      </c>
      <c r="E180" s="40"/>
      <c r="F180" s="228" t="s">
        <v>298</v>
      </c>
      <c r="G180" s="40"/>
      <c r="H180" s="40"/>
      <c r="I180" s="229"/>
      <c r="J180" s="40"/>
      <c r="K180" s="40"/>
      <c r="L180" s="44"/>
      <c r="M180" s="230"/>
      <c r="N180" s="23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165</v>
      </c>
      <c r="AU180" s="17" t="s">
        <v>78</v>
      </c>
    </row>
    <row r="181" s="2" customFormat="1">
      <c r="A181" s="38"/>
      <c r="B181" s="39"/>
      <c r="C181" s="40"/>
      <c r="D181" s="232" t="s">
        <v>167</v>
      </c>
      <c r="E181" s="40"/>
      <c r="F181" s="233" t="s">
        <v>299</v>
      </c>
      <c r="G181" s="40"/>
      <c r="H181" s="40"/>
      <c r="I181" s="229"/>
      <c r="J181" s="40"/>
      <c r="K181" s="40"/>
      <c r="L181" s="44"/>
      <c r="M181" s="230"/>
      <c r="N181" s="23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78</v>
      </c>
    </row>
    <row r="182" s="13" customFormat="1">
      <c r="A182" s="13"/>
      <c r="B182" s="234"/>
      <c r="C182" s="235"/>
      <c r="D182" s="227" t="s">
        <v>169</v>
      </c>
      <c r="E182" s="235"/>
      <c r="F182" s="237" t="s">
        <v>1102</v>
      </c>
      <c r="G182" s="235"/>
      <c r="H182" s="238">
        <v>862.03399999999999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169</v>
      </c>
      <c r="AU182" s="244" t="s">
        <v>78</v>
      </c>
      <c r="AV182" s="13" t="s">
        <v>78</v>
      </c>
      <c r="AW182" s="13" t="s">
        <v>4</v>
      </c>
      <c r="AX182" s="13" t="s">
        <v>76</v>
      </c>
      <c r="AY182" s="244" t="s">
        <v>156</v>
      </c>
    </row>
    <row r="183" s="2" customFormat="1" ht="24.15" customHeight="1">
      <c r="A183" s="38"/>
      <c r="B183" s="39"/>
      <c r="C183" s="214" t="s">
        <v>264</v>
      </c>
      <c r="D183" s="214" t="s">
        <v>158</v>
      </c>
      <c r="E183" s="215" t="s">
        <v>955</v>
      </c>
      <c r="F183" s="216" t="s">
        <v>956</v>
      </c>
      <c r="G183" s="217" t="s">
        <v>255</v>
      </c>
      <c r="H183" s="218">
        <v>431.76299999999998</v>
      </c>
      <c r="I183" s="219"/>
      <c r="J183" s="220">
        <f>ROUND(I183*H183,2)</f>
        <v>0</v>
      </c>
      <c r="K183" s="216" t="s">
        <v>162</v>
      </c>
      <c r="L183" s="44"/>
      <c r="M183" s="221" t="s">
        <v>19</v>
      </c>
      <c r="N183" s="222" t="s">
        <v>40</v>
      </c>
      <c r="O183" s="84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163</v>
      </c>
      <c r="AT183" s="225" t="s">
        <v>158</v>
      </c>
      <c r="AU183" s="225" t="s">
        <v>78</v>
      </c>
      <c r="AY183" s="17" t="s">
        <v>156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76</v>
      </c>
      <c r="BK183" s="226">
        <f>ROUND(I183*H183,2)</f>
        <v>0</v>
      </c>
      <c r="BL183" s="17" t="s">
        <v>163</v>
      </c>
      <c r="BM183" s="225" t="s">
        <v>1103</v>
      </c>
    </row>
    <row r="184" s="2" customFormat="1">
      <c r="A184" s="38"/>
      <c r="B184" s="39"/>
      <c r="C184" s="40"/>
      <c r="D184" s="227" t="s">
        <v>165</v>
      </c>
      <c r="E184" s="40"/>
      <c r="F184" s="228" t="s">
        <v>958</v>
      </c>
      <c r="G184" s="40"/>
      <c r="H184" s="40"/>
      <c r="I184" s="229"/>
      <c r="J184" s="40"/>
      <c r="K184" s="40"/>
      <c r="L184" s="44"/>
      <c r="M184" s="230"/>
      <c r="N184" s="23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165</v>
      </c>
      <c r="AU184" s="17" t="s">
        <v>78</v>
      </c>
    </row>
    <row r="185" s="2" customFormat="1">
      <c r="A185" s="38"/>
      <c r="B185" s="39"/>
      <c r="C185" s="40"/>
      <c r="D185" s="232" t="s">
        <v>167</v>
      </c>
      <c r="E185" s="40"/>
      <c r="F185" s="233" t="s">
        <v>959</v>
      </c>
      <c r="G185" s="40"/>
      <c r="H185" s="40"/>
      <c r="I185" s="229"/>
      <c r="J185" s="40"/>
      <c r="K185" s="40"/>
      <c r="L185" s="44"/>
      <c r="M185" s="230"/>
      <c r="N185" s="23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78</v>
      </c>
    </row>
    <row r="186" s="13" customFormat="1">
      <c r="A186" s="13"/>
      <c r="B186" s="234"/>
      <c r="C186" s="235"/>
      <c r="D186" s="227" t="s">
        <v>169</v>
      </c>
      <c r="E186" s="236" t="s">
        <v>19</v>
      </c>
      <c r="F186" s="237" t="s">
        <v>1093</v>
      </c>
      <c r="G186" s="235"/>
      <c r="H186" s="238">
        <v>885.46500000000003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169</v>
      </c>
      <c r="AU186" s="244" t="s">
        <v>78</v>
      </c>
      <c r="AV186" s="13" t="s">
        <v>78</v>
      </c>
      <c r="AW186" s="13" t="s">
        <v>32</v>
      </c>
      <c r="AX186" s="13" t="s">
        <v>69</v>
      </c>
      <c r="AY186" s="244" t="s">
        <v>156</v>
      </c>
    </row>
    <row r="187" s="13" customFormat="1">
      <c r="A187" s="13"/>
      <c r="B187" s="234"/>
      <c r="C187" s="235"/>
      <c r="D187" s="227" t="s">
        <v>169</v>
      </c>
      <c r="E187" s="236" t="s">
        <v>19</v>
      </c>
      <c r="F187" s="237" t="s">
        <v>1104</v>
      </c>
      <c r="G187" s="235"/>
      <c r="H187" s="238">
        <v>-7.1369999999999996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169</v>
      </c>
      <c r="AU187" s="244" t="s">
        <v>78</v>
      </c>
      <c r="AV187" s="13" t="s">
        <v>78</v>
      </c>
      <c r="AW187" s="13" t="s">
        <v>32</v>
      </c>
      <c r="AX187" s="13" t="s">
        <v>69</v>
      </c>
      <c r="AY187" s="244" t="s">
        <v>156</v>
      </c>
    </row>
    <row r="188" s="13" customFormat="1">
      <c r="A188" s="13"/>
      <c r="B188" s="234"/>
      <c r="C188" s="235"/>
      <c r="D188" s="227" t="s">
        <v>169</v>
      </c>
      <c r="E188" s="236" t="s">
        <v>19</v>
      </c>
      <c r="F188" s="237" t="s">
        <v>1105</v>
      </c>
      <c r="G188" s="235"/>
      <c r="H188" s="238">
        <v>-11.25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169</v>
      </c>
      <c r="AU188" s="244" t="s">
        <v>78</v>
      </c>
      <c r="AV188" s="13" t="s">
        <v>78</v>
      </c>
      <c r="AW188" s="13" t="s">
        <v>32</v>
      </c>
      <c r="AX188" s="13" t="s">
        <v>69</v>
      </c>
      <c r="AY188" s="244" t="s">
        <v>156</v>
      </c>
    </row>
    <row r="189" s="13" customFormat="1">
      <c r="A189" s="13"/>
      <c r="B189" s="234"/>
      <c r="C189" s="235"/>
      <c r="D189" s="227" t="s">
        <v>169</v>
      </c>
      <c r="E189" s="236" t="s">
        <v>19</v>
      </c>
      <c r="F189" s="237" t="s">
        <v>1106</v>
      </c>
      <c r="G189" s="235"/>
      <c r="H189" s="238">
        <v>-41.954149999999998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169</v>
      </c>
      <c r="AU189" s="244" t="s">
        <v>78</v>
      </c>
      <c r="AV189" s="13" t="s">
        <v>78</v>
      </c>
      <c r="AW189" s="13" t="s">
        <v>32</v>
      </c>
      <c r="AX189" s="13" t="s">
        <v>69</v>
      </c>
      <c r="AY189" s="244" t="s">
        <v>156</v>
      </c>
    </row>
    <row r="190" s="13" customFormat="1">
      <c r="A190" s="13"/>
      <c r="B190" s="234"/>
      <c r="C190" s="235"/>
      <c r="D190" s="227" t="s">
        <v>169</v>
      </c>
      <c r="E190" s="236" t="s">
        <v>19</v>
      </c>
      <c r="F190" s="237" t="s">
        <v>1107</v>
      </c>
      <c r="G190" s="235"/>
      <c r="H190" s="238">
        <v>-22.079999999999998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169</v>
      </c>
      <c r="AU190" s="244" t="s">
        <v>78</v>
      </c>
      <c r="AV190" s="13" t="s">
        <v>78</v>
      </c>
      <c r="AW190" s="13" t="s">
        <v>32</v>
      </c>
      <c r="AX190" s="13" t="s">
        <v>69</v>
      </c>
      <c r="AY190" s="244" t="s">
        <v>156</v>
      </c>
    </row>
    <row r="191" s="13" customFormat="1">
      <c r="A191" s="13"/>
      <c r="B191" s="234"/>
      <c r="C191" s="235"/>
      <c r="D191" s="227" t="s">
        <v>169</v>
      </c>
      <c r="E191" s="236" t="s">
        <v>19</v>
      </c>
      <c r="F191" s="237" t="s">
        <v>1108</v>
      </c>
      <c r="G191" s="235"/>
      <c r="H191" s="238">
        <v>-5.4299999999999997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169</v>
      </c>
      <c r="AU191" s="244" t="s">
        <v>78</v>
      </c>
      <c r="AV191" s="13" t="s">
        <v>78</v>
      </c>
      <c r="AW191" s="13" t="s">
        <v>32</v>
      </c>
      <c r="AX191" s="13" t="s">
        <v>69</v>
      </c>
      <c r="AY191" s="244" t="s">
        <v>156</v>
      </c>
    </row>
    <row r="192" s="13" customFormat="1">
      <c r="A192" s="13"/>
      <c r="B192" s="234"/>
      <c r="C192" s="235"/>
      <c r="D192" s="227" t="s">
        <v>169</v>
      </c>
      <c r="E192" s="236" t="s">
        <v>19</v>
      </c>
      <c r="F192" s="237" t="s">
        <v>1109</v>
      </c>
      <c r="G192" s="235"/>
      <c r="H192" s="238">
        <v>-6.6749999999999998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169</v>
      </c>
      <c r="AU192" s="244" t="s">
        <v>78</v>
      </c>
      <c r="AV192" s="13" t="s">
        <v>78</v>
      </c>
      <c r="AW192" s="13" t="s">
        <v>32</v>
      </c>
      <c r="AX192" s="13" t="s">
        <v>69</v>
      </c>
      <c r="AY192" s="244" t="s">
        <v>156</v>
      </c>
    </row>
    <row r="193" s="13" customFormat="1">
      <c r="A193" s="13"/>
      <c r="B193" s="234"/>
      <c r="C193" s="235"/>
      <c r="D193" s="227" t="s">
        <v>169</v>
      </c>
      <c r="E193" s="236" t="s">
        <v>19</v>
      </c>
      <c r="F193" s="237" t="s">
        <v>1110</v>
      </c>
      <c r="G193" s="235"/>
      <c r="H193" s="238">
        <v>-231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169</v>
      </c>
      <c r="AU193" s="244" t="s">
        <v>78</v>
      </c>
      <c r="AV193" s="13" t="s">
        <v>78</v>
      </c>
      <c r="AW193" s="13" t="s">
        <v>32</v>
      </c>
      <c r="AX193" s="13" t="s">
        <v>69</v>
      </c>
      <c r="AY193" s="244" t="s">
        <v>156</v>
      </c>
    </row>
    <row r="194" s="13" customFormat="1">
      <c r="A194" s="13"/>
      <c r="B194" s="234"/>
      <c r="C194" s="235"/>
      <c r="D194" s="227" t="s">
        <v>169</v>
      </c>
      <c r="E194" s="236" t="s">
        <v>19</v>
      </c>
      <c r="F194" s="237" t="s">
        <v>1111</v>
      </c>
      <c r="G194" s="235"/>
      <c r="H194" s="238">
        <v>-37.125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169</v>
      </c>
      <c r="AU194" s="244" t="s">
        <v>78</v>
      </c>
      <c r="AV194" s="13" t="s">
        <v>78</v>
      </c>
      <c r="AW194" s="13" t="s">
        <v>32</v>
      </c>
      <c r="AX194" s="13" t="s">
        <v>69</v>
      </c>
      <c r="AY194" s="244" t="s">
        <v>156</v>
      </c>
    </row>
    <row r="195" s="13" customFormat="1">
      <c r="A195" s="13"/>
      <c r="B195" s="234"/>
      <c r="C195" s="235"/>
      <c r="D195" s="227" t="s">
        <v>169</v>
      </c>
      <c r="E195" s="236" t="s">
        <v>19</v>
      </c>
      <c r="F195" s="237" t="s">
        <v>1112</v>
      </c>
      <c r="G195" s="235"/>
      <c r="H195" s="238">
        <v>-48.890000000000001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169</v>
      </c>
      <c r="AU195" s="244" t="s">
        <v>78</v>
      </c>
      <c r="AV195" s="13" t="s">
        <v>78</v>
      </c>
      <c r="AW195" s="13" t="s">
        <v>32</v>
      </c>
      <c r="AX195" s="13" t="s">
        <v>69</v>
      </c>
      <c r="AY195" s="244" t="s">
        <v>156</v>
      </c>
    </row>
    <row r="196" s="13" customFormat="1">
      <c r="A196" s="13"/>
      <c r="B196" s="234"/>
      <c r="C196" s="235"/>
      <c r="D196" s="227" t="s">
        <v>169</v>
      </c>
      <c r="E196" s="236" t="s">
        <v>19</v>
      </c>
      <c r="F196" s="237" t="s">
        <v>1113</v>
      </c>
      <c r="G196" s="235"/>
      <c r="H196" s="238">
        <v>-11.800000000000001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169</v>
      </c>
      <c r="AU196" s="244" t="s">
        <v>78</v>
      </c>
      <c r="AV196" s="13" t="s">
        <v>78</v>
      </c>
      <c r="AW196" s="13" t="s">
        <v>32</v>
      </c>
      <c r="AX196" s="13" t="s">
        <v>69</v>
      </c>
      <c r="AY196" s="244" t="s">
        <v>156</v>
      </c>
    </row>
    <row r="197" s="13" customFormat="1">
      <c r="A197" s="13"/>
      <c r="B197" s="234"/>
      <c r="C197" s="235"/>
      <c r="D197" s="227" t="s">
        <v>169</v>
      </c>
      <c r="E197" s="236" t="s">
        <v>19</v>
      </c>
      <c r="F197" s="237" t="s">
        <v>1114</v>
      </c>
      <c r="G197" s="235"/>
      <c r="H197" s="238">
        <v>-30.360843489689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169</v>
      </c>
      <c r="AU197" s="244" t="s">
        <v>78</v>
      </c>
      <c r="AV197" s="13" t="s">
        <v>78</v>
      </c>
      <c r="AW197" s="13" t="s">
        <v>32</v>
      </c>
      <c r="AX197" s="13" t="s">
        <v>69</v>
      </c>
      <c r="AY197" s="244" t="s">
        <v>156</v>
      </c>
    </row>
    <row r="198" s="2" customFormat="1" ht="24.15" customHeight="1">
      <c r="A198" s="38"/>
      <c r="B198" s="39"/>
      <c r="C198" s="214" t="s">
        <v>8</v>
      </c>
      <c r="D198" s="214" t="s">
        <v>158</v>
      </c>
      <c r="E198" s="215" t="s">
        <v>1115</v>
      </c>
      <c r="F198" s="216" t="s">
        <v>1116</v>
      </c>
      <c r="G198" s="217" t="s">
        <v>255</v>
      </c>
      <c r="H198" s="218">
        <v>11.25</v>
      </c>
      <c r="I198" s="219"/>
      <c r="J198" s="220">
        <f>ROUND(I198*H198,2)</f>
        <v>0</v>
      </c>
      <c r="K198" s="216" t="s">
        <v>162</v>
      </c>
      <c r="L198" s="44"/>
      <c r="M198" s="221" t="s">
        <v>19</v>
      </c>
      <c r="N198" s="222" t="s">
        <v>40</v>
      </c>
      <c r="O198" s="84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163</v>
      </c>
      <c r="AT198" s="225" t="s">
        <v>158</v>
      </c>
      <c r="AU198" s="225" t="s">
        <v>78</v>
      </c>
      <c r="AY198" s="17" t="s">
        <v>156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76</v>
      </c>
      <c r="BK198" s="226">
        <f>ROUND(I198*H198,2)</f>
        <v>0</v>
      </c>
      <c r="BL198" s="17" t="s">
        <v>163</v>
      </c>
      <c r="BM198" s="225" t="s">
        <v>1117</v>
      </c>
    </row>
    <row r="199" s="2" customFormat="1">
      <c r="A199" s="38"/>
      <c r="B199" s="39"/>
      <c r="C199" s="40"/>
      <c r="D199" s="227" t="s">
        <v>165</v>
      </c>
      <c r="E199" s="40"/>
      <c r="F199" s="228" t="s">
        <v>1118</v>
      </c>
      <c r="G199" s="40"/>
      <c r="H199" s="40"/>
      <c r="I199" s="229"/>
      <c r="J199" s="40"/>
      <c r="K199" s="40"/>
      <c r="L199" s="44"/>
      <c r="M199" s="230"/>
      <c r="N199" s="23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165</v>
      </c>
      <c r="AU199" s="17" t="s">
        <v>78</v>
      </c>
    </row>
    <row r="200" s="2" customFormat="1">
      <c r="A200" s="38"/>
      <c r="B200" s="39"/>
      <c r="C200" s="40"/>
      <c r="D200" s="232" t="s">
        <v>167</v>
      </c>
      <c r="E200" s="40"/>
      <c r="F200" s="233" t="s">
        <v>1119</v>
      </c>
      <c r="G200" s="40"/>
      <c r="H200" s="40"/>
      <c r="I200" s="229"/>
      <c r="J200" s="40"/>
      <c r="K200" s="40"/>
      <c r="L200" s="44"/>
      <c r="M200" s="230"/>
      <c r="N200" s="23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167</v>
      </c>
      <c r="AU200" s="17" t="s">
        <v>78</v>
      </c>
    </row>
    <row r="201" s="13" customFormat="1">
      <c r="A201" s="13"/>
      <c r="B201" s="234"/>
      <c r="C201" s="235"/>
      <c r="D201" s="227" t="s">
        <v>169</v>
      </c>
      <c r="E201" s="236" t="s">
        <v>19</v>
      </c>
      <c r="F201" s="237" t="s">
        <v>1120</v>
      </c>
      <c r="G201" s="235"/>
      <c r="H201" s="238">
        <v>11.25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169</v>
      </c>
      <c r="AU201" s="244" t="s">
        <v>78</v>
      </c>
      <c r="AV201" s="13" t="s">
        <v>78</v>
      </c>
      <c r="AW201" s="13" t="s">
        <v>32</v>
      </c>
      <c r="AX201" s="13" t="s">
        <v>69</v>
      </c>
      <c r="AY201" s="244" t="s">
        <v>156</v>
      </c>
    </row>
    <row r="202" s="2" customFormat="1" ht="24.15" customHeight="1">
      <c r="A202" s="38"/>
      <c r="B202" s="39"/>
      <c r="C202" s="214" t="s">
        <v>279</v>
      </c>
      <c r="D202" s="214" t="s">
        <v>158</v>
      </c>
      <c r="E202" s="215" t="s">
        <v>1121</v>
      </c>
      <c r="F202" s="216" t="s">
        <v>1122</v>
      </c>
      <c r="G202" s="217" t="s">
        <v>255</v>
      </c>
      <c r="H202" s="218">
        <v>72.545000000000002</v>
      </c>
      <c r="I202" s="219"/>
      <c r="J202" s="220">
        <f>ROUND(I202*H202,2)</f>
        <v>0</v>
      </c>
      <c r="K202" s="216" t="s">
        <v>162</v>
      </c>
      <c r="L202" s="44"/>
      <c r="M202" s="221" t="s">
        <v>19</v>
      </c>
      <c r="N202" s="222" t="s">
        <v>40</v>
      </c>
      <c r="O202" s="84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163</v>
      </c>
      <c r="AT202" s="225" t="s">
        <v>158</v>
      </c>
      <c r="AU202" s="225" t="s">
        <v>78</v>
      </c>
      <c r="AY202" s="17" t="s">
        <v>156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76</v>
      </c>
      <c r="BK202" s="226">
        <f>ROUND(I202*H202,2)</f>
        <v>0</v>
      </c>
      <c r="BL202" s="17" t="s">
        <v>163</v>
      </c>
      <c r="BM202" s="225" t="s">
        <v>1123</v>
      </c>
    </row>
    <row r="203" s="2" customFormat="1">
      <c r="A203" s="38"/>
      <c r="B203" s="39"/>
      <c r="C203" s="40"/>
      <c r="D203" s="227" t="s">
        <v>165</v>
      </c>
      <c r="E203" s="40"/>
      <c r="F203" s="228" t="s">
        <v>1124</v>
      </c>
      <c r="G203" s="40"/>
      <c r="H203" s="40"/>
      <c r="I203" s="229"/>
      <c r="J203" s="40"/>
      <c r="K203" s="40"/>
      <c r="L203" s="44"/>
      <c r="M203" s="230"/>
      <c r="N203" s="23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165</v>
      </c>
      <c r="AU203" s="17" t="s">
        <v>78</v>
      </c>
    </row>
    <row r="204" s="2" customFormat="1">
      <c r="A204" s="38"/>
      <c r="B204" s="39"/>
      <c r="C204" s="40"/>
      <c r="D204" s="232" t="s">
        <v>167</v>
      </c>
      <c r="E204" s="40"/>
      <c r="F204" s="233" t="s">
        <v>1125</v>
      </c>
      <c r="G204" s="40"/>
      <c r="H204" s="40"/>
      <c r="I204" s="229"/>
      <c r="J204" s="40"/>
      <c r="K204" s="40"/>
      <c r="L204" s="44"/>
      <c r="M204" s="230"/>
      <c r="N204" s="23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167</v>
      </c>
      <c r="AU204" s="17" t="s">
        <v>78</v>
      </c>
    </row>
    <row r="205" s="13" customFormat="1">
      <c r="A205" s="13"/>
      <c r="B205" s="234"/>
      <c r="C205" s="235"/>
      <c r="D205" s="227" t="s">
        <v>169</v>
      </c>
      <c r="E205" s="236" t="s">
        <v>19</v>
      </c>
      <c r="F205" s="237" t="s">
        <v>1126</v>
      </c>
      <c r="G205" s="235"/>
      <c r="H205" s="238">
        <v>6.1820399999999998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169</v>
      </c>
      <c r="AU205" s="244" t="s">
        <v>78</v>
      </c>
      <c r="AV205" s="13" t="s">
        <v>78</v>
      </c>
      <c r="AW205" s="13" t="s">
        <v>32</v>
      </c>
      <c r="AX205" s="13" t="s">
        <v>69</v>
      </c>
      <c r="AY205" s="244" t="s">
        <v>156</v>
      </c>
    </row>
    <row r="206" s="13" customFormat="1">
      <c r="A206" s="13"/>
      <c r="B206" s="234"/>
      <c r="C206" s="235"/>
      <c r="D206" s="227" t="s">
        <v>169</v>
      </c>
      <c r="E206" s="236" t="s">
        <v>19</v>
      </c>
      <c r="F206" s="237" t="s">
        <v>1127</v>
      </c>
      <c r="G206" s="235"/>
      <c r="H206" s="238">
        <v>34.412346354561102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169</v>
      </c>
      <c r="AU206" s="244" t="s">
        <v>78</v>
      </c>
      <c r="AV206" s="13" t="s">
        <v>78</v>
      </c>
      <c r="AW206" s="13" t="s">
        <v>32</v>
      </c>
      <c r="AX206" s="13" t="s">
        <v>69</v>
      </c>
      <c r="AY206" s="244" t="s">
        <v>156</v>
      </c>
    </row>
    <row r="207" s="13" customFormat="1">
      <c r="A207" s="13"/>
      <c r="B207" s="234"/>
      <c r="C207" s="235"/>
      <c r="D207" s="227" t="s">
        <v>169</v>
      </c>
      <c r="E207" s="236" t="s">
        <v>19</v>
      </c>
      <c r="F207" s="237" t="s">
        <v>1128</v>
      </c>
      <c r="G207" s="235"/>
      <c r="H207" s="238">
        <v>20.7894387644535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169</v>
      </c>
      <c r="AU207" s="244" t="s">
        <v>78</v>
      </c>
      <c r="AV207" s="13" t="s">
        <v>78</v>
      </c>
      <c r="AW207" s="13" t="s">
        <v>32</v>
      </c>
      <c r="AX207" s="13" t="s">
        <v>69</v>
      </c>
      <c r="AY207" s="244" t="s">
        <v>156</v>
      </c>
    </row>
    <row r="208" s="13" customFormat="1">
      <c r="A208" s="13"/>
      <c r="B208" s="234"/>
      <c r="C208" s="235"/>
      <c r="D208" s="227" t="s">
        <v>169</v>
      </c>
      <c r="E208" s="236" t="s">
        <v>19</v>
      </c>
      <c r="F208" s="237" t="s">
        <v>1129</v>
      </c>
      <c r="G208" s="235"/>
      <c r="H208" s="238">
        <v>5.0068268412428996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169</v>
      </c>
      <c r="AU208" s="244" t="s">
        <v>78</v>
      </c>
      <c r="AV208" s="13" t="s">
        <v>78</v>
      </c>
      <c r="AW208" s="13" t="s">
        <v>32</v>
      </c>
      <c r="AX208" s="13" t="s">
        <v>69</v>
      </c>
      <c r="AY208" s="244" t="s">
        <v>156</v>
      </c>
    </row>
    <row r="209" s="13" customFormat="1">
      <c r="A209" s="13"/>
      <c r="B209" s="234"/>
      <c r="C209" s="235"/>
      <c r="D209" s="227" t="s">
        <v>169</v>
      </c>
      <c r="E209" s="236" t="s">
        <v>19</v>
      </c>
      <c r="F209" s="237" t="s">
        <v>1130</v>
      </c>
      <c r="G209" s="235"/>
      <c r="H209" s="238">
        <v>6.1548009512516302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169</v>
      </c>
      <c r="AU209" s="244" t="s">
        <v>78</v>
      </c>
      <c r="AV209" s="13" t="s">
        <v>78</v>
      </c>
      <c r="AW209" s="13" t="s">
        <v>32</v>
      </c>
      <c r="AX209" s="13" t="s">
        <v>69</v>
      </c>
      <c r="AY209" s="244" t="s">
        <v>156</v>
      </c>
    </row>
    <row r="210" s="2" customFormat="1" ht="16.5" customHeight="1">
      <c r="A210" s="38"/>
      <c r="B210" s="39"/>
      <c r="C210" s="245" t="s">
        <v>286</v>
      </c>
      <c r="D210" s="245" t="s">
        <v>333</v>
      </c>
      <c r="E210" s="246" t="s">
        <v>1131</v>
      </c>
      <c r="F210" s="247" t="s">
        <v>1132</v>
      </c>
      <c r="G210" s="248" t="s">
        <v>296</v>
      </c>
      <c r="H210" s="249">
        <v>139.09399999999999</v>
      </c>
      <c r="I210" s="250"/>
      <c r="J210" s="251">
        <f>ROUND(I210*H210,2)</f>
        <v>0</v>
      </c>
      <c r="K210" s="247" t="s">
        <v>162</v>
      </c>
      <c r="L210" s="252"/>
      <c r="M210" s="253" t="s">
        <v>19</v>
      </c>
      <c r="N210" s="254" t="s">
        <v>40</v>
      </c>
      <c r="O210" s="84"/>
      <c r="P210" s="223">
        <f>O210*H210</f>
        <v>0</v>
      </c>
      <c r="Q210" s="223">
        <v>1</v>
      </c>
      <c r="R210" s="223">
        <f>Q210*H210</f>
        <v>139.09399999999999</v>
      </c>
      <c r="S210" s="223">
        <v>0</v>
      </c>
      <c r="T210" s="22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216</v>
      </c>
      <c r="AT210" s="225" t="s">
        <v>333</v>
      </c>
      <c r="AU210" s="225" t="s">
        <v>78</v>
      </c>
      <c r="AY210" s="17" t="s">
        <v>156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76</v>
      </c>
      <c r="BK210" s="226">
        <f>ROUND(I210*H210,2)</f>
        <v>0</v>
      </c>
      <c r="BL210" s="17" t="s">
        <v>163</v>
      </c>
      <c r="BM210" s="225" t="s">
        <v>1133</v>
      </c>
    </row>
    <row r="211" s="2" customFormat="1">
      <c r="A211" s="38"/>
      <c r="B211" s="39"/>
      <c r="C211" s="40"/>
      <c r="D211" s="227" t="s">
        <v>165</v>
      </c>
      <c r="E211" s="40"/>
      <c r="F211" s="228" t="s">
        <v>1132</v>
      </c>
      <c r="G211" s="40"/>
      <c r="H211" s="40"/>
      <c r="I211" s="229"/>
      <c r="J211" s="40"/>
      <c r="K211" s="40"/>
      <c r="L211" s="44"/>
      <c r="M211" s="230"/>
      <c r="N211" s="23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165</v>
      </c>
      <c r="AU211" s="17" t="s">
        <v>78</v>
      </c>
    </row>
    <row r="212" s="13" customFormat="1">
      <c r="A212" s="13"/>
      <c r="B212" s="234"/>
      <c r="C212" s="235"/>
      <c r="D212" s="227" t="s">
        <v>169</v>
      </c>
      <c r="E212" s="235"/>
      <c r="F212" s="237" t="s">
        <v>1134</v>
      </c>
      <c r="G212" s="235"/>
      <c r="H212" s="238">
        <v>139.09399999999999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169</v>
      </c>
      <c r="AU212" s="244" t="s">
        <v>78</v>
      </c>
      <c r="AV212" s="13" t="s">
        <v>78</v>
      </c>
      <c r="AW212" s="13" t="s">
        <v>4</v>
      </c>
      <c r="AX212" s="13" t="s">
        <v>76</v>
      </c>
      <c r="AY212" s="244" t="s">
        <v>156</v>
      </c>
    </row>
    <row r="213" s="2" customFormat="1" ht="33" customHeight="1">
      <c r="A213" s="38"/>
      <c r="B213" s="39"/>
      <c r="C213" s="214" t="s">
        <v>293</v>
      </c>
      <c r="D213" s="214" t="s">
        <v>158</v>
      </c>
      <c r="E213" s="215" t="s">
        <v>1135</v>
      </c>
      <c r="F213" s="216" t="s">
        <v>1136</v>
      </c>
      <c r="G213" s="217" t="s">
        <v>255</v>
      </c>
      <c r="H213" s="218">
        <v>197.565</v>
      </c>
      <c r="I213" s="219"/>
      <c r="J213" s="220">
        <f>ROUND(I213*H213,2)</f>
        <v>0</v>
      </c>
      <c r="K213" s="216" t="s">
        <v>162</v>
      </c>
      <c r="L213" s="44"/>
      <c r="M213" s="221" t="s">
        <v>19</v>
      </c>
      <c r="N213" s="222" t="s">
        <v>40</v>
      </c>
      <c r="O213" s="84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163</v>
      </c>
      <c r="AT213" s="225" t="s">
        <v>158</v>
      </c>
      <c r="AU213" s="225" t="s">
        <v>78</v>
      </c>
      <c r="AY213" s="17" t="s">
        <v>156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76</v>
      </c>
      <c r="BK213" s="226">
        <f>ROUND(I213*H213,2)</f>
        <v>0</v>
      </c>
      <c r="BL213" s="17" t="s">
        <v>163</v>
      </c>
      <c r="BM213" s="225" t="s">
        <v>1137</v>
      </c>
    </row>
    <row r="214" s="2" customFormat="1">
      <c r="A214" s="38"/>
      <c r="B214" s="39"/>
      <c r="C214" s="40"/>
      <c r="D214" s="227" t="s">
        <v>165</v>
      </c>
      <c r="E214" s="40"/>
      <c r="F214" s="228" t="s">
        <v>1138</v>
      </c>
      <c r="G214" s="40"/>
      <c r="H214" s="40"/>
      <c r="I214" s="229"/>
      <c r="J214" s="40"/>
      <c r="K214" s="40"/>
      <c r="L214" s="44"/>
      <c r="M214" s="230"/>
      <c r="N214" s="23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165</v>
      </c>
      <c r="AU214" s="17" t="s">
        <v>78</v>
      </c>
    </row>
    <row r="215" s="2" customFormat="1">
      <c r="A215" s="38"/>
      <c r="B215" s="39"/>
      <c r="C215" s="40"/>
      <c r="D215" s="232" t="s">
        <v>167</v>
      </c>
      <c r="E215" s="40"/>
      <c r="F215" s="233" t="s">
        <v>1139</v>
      </c>
      <c r="G215" s="40"/>
      <c r="H215" s="40"/>
      <c r="I215" s="229"/>
      <c r="J215" s="40"/>
      <c r="K215" s="40"/>
      <c r="L215" s="44"/>
      <c r="M215" s="230"/>
      <c r="N215" s="23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167</v>
      </c>
      <c r="AU215" s="17" t="s">
        <v>78</v>
      </c>
    </row>
    <row r="216" s="13" customFormat="1">
      <c r="A216" s="13"/>
      <c r="B216" s="234"/>
      <c r="C216" s="235"/>
      <c r="D216" s="227" t="s">
        <v>169</v>
      </c>
      <c r="E216" s="236" t="s">
        <v>19</v>
      </c>
      <c r="F216" s="237" t="s">
        <v>1140</v>
      </c>
      <c r="G216" s="235"/>
      <c r="H216" s="238">
        <v>166.19999999999999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169</v>
      </c>
      <c r="AU216" s="244" t="s">
        <v>78</v>
      </c>
      <c r="AV216" s="13" t="s">
        <v>78</v>
      </c>
      <c r="AW216" s="13" t="s">
        <v>32</v>
      </c>
      <c r="AX216" s="13" t="s">
        <v>69</v>
      </c>
      <c r="AY216" s="244" t="s">
        <v>156</v>
      </c>
    </row>
    <row r="217" s="13" customFormat="1">
      <c r="A217" s="13"/>
      <c r="B217" s="234"/>
      <c r="C217" s="235"/>
      <c r="D217" s="227" t="s">
        <v>169</v>
      </c>
      <c r="E217" s="236" t="s">
        <v>19</v>
      </c>
      <c r="F217" s="237" t="s">
        <v>1141</v>
      </c>
      <c r="G217" s="235"/>
      <c r="H217" s="238">
        <v>31.364999999999998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169</v>
      </c>
      <c r="AU217" s="244" t="s">
        <v>78</v>
      </c>
      <c r="AV217" s="13" t="s">
        <v>78</v>
      </c>
      <c r="AW217" s="13" t="s">
        <v>32</v>
      </c>
      <c r="AX217" s="13" t="s">
        <v>69</v>
      </c>
      <c r="AY217" s="244" t="s">
        <v>156</v>
      </c>
    </row>
    <row r="218" s="2" customFormat="1" ht="16.5" customHeight="1">
      <c r="A218" s="38"/>
      <c r="B218" s="39"/>
      <c r="C218" s="245" t="s">
        <v>301</v>
      </c>
      <c r="D218" s="245" t="s">
        <v>333</v>
      </c>
      <c r="E218" s="246" t="s">
        <v>1142</v>
      </c>
      <c r="F218" s="247" t="s">
        <v>1143</v>
      </c>
      <c r="G218" s="248" t="s">
        <v>296</v>
      </c>
      <c r="H218" s="249">
        <v>332.39999999999998</v>
      </c>
      <c r="I218" s="250"/>
      <c r="J218" s="251">
        <f>ROUND(I218*H218,2)</f>
        <v>0</v>
      </c>
      <c r="K218" s="247" t="s">
        <v>162</v>
      </c>
      <c r="L218" s="252"/>
      <c r="M218" s="253" t="s">
        <v>19</v>
      </c>
      <c r="N218" s="254" t="s">
        <v>40</v>
      </c>
      <c r="O218" s="84"/>
      <c r="P218" s="223">
        <f>O218*H218</f>
        <v>0</v>
      </c>
      <c r="Q218" s="223">
        <v>1</v>
      </c>
      <c r="R218" s="223">
        <f>Q218*H218</f>
        <v>332.39999999999998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216</v>
      </c>
      <c r="AT218" s="225" t="s">
        <v>333</v>
      </c>
      <c r="AU218" s="225" t="s">
        <v>78</v>
      </c>
      <c r="AY218" s="17" t="s">
        <v>156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76</v>
      </c>
      <c r="BK218" s="226">
        <f>ROUND(I218*H218,2)</f>
        <v>0</v>
      </c>
      <c r="BL218" s="17" t="s">
        <v>163</v>
      </c>
      <c r="BM218" s="225" t="s">
        <v>1144</v>
      </c>
    </row>
    <row r="219" s="2" customFormat="1">
      <c r="A219" s="38"/>
      <c r="B219" s="39"/>
      <c r="C219" s="40"/>
      <c r="D219" s="227" t="s">
        <v>165</v>
      </c>
      <c r="E219" s="40"/>
      <c r="F219" s="228" t="s">
        <v>1143</v>
      </c>
      <c r="G219" s="40"/>
      <c r="H219" s="40"/>
      <c r="I219" s="229"/>
      <c r="J219" s="40"/>
      <c r="K219" s="40"/>
      <c r="L219" s="44"/>
      <c r="M219" s="230"/>
      <c r="N219" s="23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165</v>
      </c>
      <c r="AU219" s="17" t="s">
        <v>78</v>
      </c>
    </row>
    <row r="220" s="13" customFormat="1">
      <c r="A220" s="13"/>
      <c r="B220" s="234"/>
      <c r="C220" s="235"/>
      <c r="D220" s="227" t="s">
        <v>169</v>
      </c>
      <c r="E220" s="236" t="s">
        <v>19</v>
      </c>
      <c r="F220" s="237" t="s">
        <v>1140</v>
      </c>
      <c r="G220" s="235"/>
      <c r="H220" s="238">
        <v>166.19999999999999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169</v>
      </c>
      <c r="AU220" s="244" t="s">
        <v>78</v>
      </c>
      <c r="AV220" s="13" t="s">
        <v>78</v>
      </c>
      <c r="AW220" s="13" t="s">
        <v>32</v>
      </c>
      <c r="AX220" s="13" t="s">
        <v>69</v>
      </c>
      <c r="AY220" s="244" t="s">
        <v>156</v>
      </c>
    </row>
    <row r="221" s="13" customFormat="1">
      <c r="A221" s="13"/>
      <c r="B221" s="234"/>
      <c r="C221" s="235"/>
      <c r="D221" s="227" t="s">
        <v>169</v>
      </c>
      <c r="E221" s="235"/>
      <c r="F221" s="237" t="s">
        <v>1145</v>
      </c>
      <c r="G221" s="235"/>
      <c r="H221" s="238">
        <v>332.39999999999998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169</v>
      </c>
      <c r="AU221" s="244" t="s">
        <v>78</v>
      </c>
      <c r="AV221" s="13" t="s">
        <v>78</v>
      </c>
      <c r="AW221" s="13" t="s">
        <v>4</v>
      </c>
      <c r="AX221" s="13" t="s">
        <v>76</v>
      </c>
      <c r="AY221" s="244" t="s">
        <v>156</v>
      </c>
    </row>
    <row r="222" s="12" customFormat="1" ht="22.8" customHeight="1">
      <c r="A222" s="12"/>
      <c r="B222" s="198"/>
      <c r="C222" s="199"/>
      <c r="D222" s="200" t="s">
        <v>68</v>
      </c>
      <c r="E222" s="212" t="s">
        <v>78</v>
      </c>
      <c r="F222" s="212" t="s">
        <v>356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SUM(P223:P229)</f>
        <v>0</v>
      </c>
      <c r="Q222" s="206"/>
      <c r="R222" s="207">
        <f>SUM(R223:R229)</f>
        <v>0.23392800000000003</v>
      </c>
      <c r="S222" s="206"/>
      <c r="T222" s="208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76</v>
      </c>
      <c r="AT222" s="210" t="s">
        <v>68</v>
      </c>
      <c r="AU222" s="210" t="s">
        <v>76</v>
      </c>
      <c r="AY222" s="209" t="s">
        <v>156</v>
      </c>
      <c r="BK222" s="211">
        <f>SUM(BK223:BK229)</f>
        <v>0</v>
      </c>
    </row>
    <row r="223" s="2" customFormat="1" ht="24.15" customHeight="1">
      <c r="A223" s="38"/>
      <c r="B223" s="39"/>
      <c r="C223" s="214" t="s">
        <v>312</v>
      </c>
      <c r="D223" s="214" t="s">
        <v>158</v>
      </c>
      <c r="E223" s="215" t="s">
        <v>1146</v>
      </c>
      <c r="F223" s="216" t="s">
        <v>1147</v>
      </c>
      <c r="G223" s="217" t="s">
        <v>161</v>
      </c>
      <c r="H223" s="218">
        <v>288</v>
      </c>
      <c r="I223" s="219"/>
      <c r="J223" s="220">
        <f>ROUND(I223*H223,2)</f>
        <v>0</v>
      </c>
      <c r="K223" s="216" t="s">
        <v>162</v>
      </c>
      <c r="L223" s="44"/>
      <c r="M223" s="221" t="s">
        <v>19</v>
      </c>
      <c r="N223" s="222" t="s">
        <v>40</v>
      </c>
      <c r="O223" s="84"/>
      <c r="P223" s="223">
        <f>O223*H223</f>
        <v>0</v>
      </c>
      <c r="Q223" s="223">
        <v>0.00022000000000000001</v>
      </c>
      <c r="R223" s="223">
        <f>Q223*H223</f>
        <v>0.06336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163</v>
      </c>
      <c r="AT223" s="225" t="s">
        <v>158</v>
      </c>
      <c r="AU223" s="225" t="s">
        <v>78</v>
      </c>
      <c r="AY223" s="17" t="s">
        <v>156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76</v>
      </c>
      <c r="BK223" s="226">
        <f>ROUND(I223*H223,2)</f>
        <v>0</v>
      </c>
      <c r="BL223" s="17" t="s">
        <v>163</v>
      </c>
      <c r="BM223" s="225" t="s">
        <v>1148</v>
      </c>
    </row>
    <row r="224" s="2" customFormat="1">
      <c r="A224" s="38"/>
      <c r="B224" s="39"/>
      <c r="C224" s="40"/>
      <c r="D224" s="227" t="s">
        <v>165</v>
      </c>
      <c r="E224" s="40"/>
      <c r="F224" s="228" t="s">
        <v>1149</v>
      </c>
      <c r="G224" s="40"/>
      <c r="H224" s="40"/>
      <c r="I224" s="229"/>
      <c r="J224" s="40"/>
      <c r="K224" s="40"/>
      <c r="L224" s="44"/>
      <c r="M224" s="230"/>
      <c r="N224" s="23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165</v>
      </c>
      <c r="AU224" s="17" t="s">
        <v>78</v>
      </c>
    </row>
    <row r="225" s="2" customFormat="1">
      <c r="A225" s="38"/>
      <c r="B225" s="39"/>
      <c r="C225" s="40"/>
      <c r="D225" s="232" t="s">
        <v>167</v>
      </c>
      <c r="E225" s="40"/>
      <c r="F225" s="233" t="s">
        <v>1150</v>
      </c>
      <c r="G225" s="40"/>
      <c r="H225" s="40"/>
      <c r="I225" s="229"/>
      <c r="J225" s="40"/>
      <c r="K225" s="40"/>
      <c r="L225" s="44"/>
      <c r="M225" s="230"/>
      <c r="N225" s="23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167</v>
      </c>
      <c r="AU225" s="17" t="s">
        <v>78</v>
      </c>
    </row>
    <row r="226" s="13" customFormat="1">
      <c r="A226" s="13"/>
      <c r="B226" s="234"/>
      <c r="C226" s="235"/>
      <c r="D226" s="227" t="s">
        <v>169</v>
      </c>
      <c r="E226" s="236" t="s">
        <v>19</v>
      </c>
      <c r="F226" s="237" t="s">
        <v>1151</v>
      </c>
      <c r="G226" s="235"/>
      <c r="H226" s="238">
        <v>288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169</v>
      </c>
      <c r="AU226" s="244" t="s">
        <v>78</v>
      </c>
      <c r="AV226" s="13" t="s">
        <v>78</v>
      </c>
      <c r="AW226" s="13" t="s">
        <v>32</v>
      </c>
      <c r="AX226" s="13" t="s">
        <v>69</v>
      </c>
      <c r="AY226" s="244" t="s">
        <v>156</v>
      </c>
    </row>
    <row r="227" s="2" customFormat="1" ht="24.15" customHeight="1">
      <c r="A227" s="38"/>
      <c r="B227" s="39"/>
      <c r="C227" s="245" t="s">
        <v>7</v>
      </c>
      <c r="D227" s="245" t="s">
        <v>333</v>
      </c>
      <c r="E227" s="246" t="s">
        <v>1152</v>
      </c>
      <c r="F227" s="247" t="s">
        <v>1153</v>
      </c>
      <c r="G227" s="248" t="s">
        <v>161</v>
      </c>
      <c r="H227" s="249">
        <v>341.13600000000002</v>
      </c>
      <c r="I227" s="250"/>
      <c r="J227" s="251">
        <f>ROUND(I227*H227,2)</f>
        <v>0</v>
      </c>
      <c r="K227" s="247" t="s">
        <v>162</v>
      </c>
      <c r="L227" s="252"/>
      <c r="M227" s="253" t="s">
        <v>19</v>
      </c>
      <c r="N227" s="254" t="s">
        <v>40</v>
      </c>
      <c r="O227" s="84"/>
      <c r="P227" s="223">
        <f>O227*H227</f>
        <v>0</v>
      </c>
      <c r="Q227" s="223">
        <v>0.00050000000000000001</v>
      </c>
      <c r="R227" s="223">
        <f>Q227*H227</f>
        <v>0.17056800000000003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216</v>
      </c>
      <c r="AT227" s="225" t="s">
        <v>333</v>
      </c>
      <c r="AU227" s="225" t="s">
        <v>78</v>
      </c>
      <c r="AY227" s="17" t="s">
        <v>156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76</v>
      </c>
      <c r="BK227" s="226">
        <f>ROUND(I227*H227,2)</f>
        <v>0</v>
      </c>
      <c r="BL227" s="17" t="s">
        <v>163</v>
      </c>
      <c r="BM227" s="225" t="s">
        <v>1154</v>
      </c>
    </row>
    <row r="228" s="2" customFormat="1">
      <c r="A228" s="38"/>
      <c r="B228" s="39"/>
      <c r="C228" s="40"/>
      <c r="D228" s="227" t="s">
        <v>165</v>
      </c>
      <c r="E228" s="40"/>
      <c r="F228" s="228" t="s">
        <v>1153</v>
      </c>
      <c r="G228" s="40"/>
      <c r="H228" s="40"/>
      <c r="I228" s="229"/>
      <c r="J228" s="40"/>
      <c r="K228" s="40"/>
      <c r="L228" s="44"/>
      <c r="M228" s="230"/>
      <c r="N228" s="23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165</v>
      </c>
      <c r="AU228" s="17" t="s">
        <v>78</v>
      </c>
    </row>
    <row r="229" s="13" customFormat="1">
      <c r="A229" s="13"/>
      <c r="B229" s="234"/>
      <c r="C229" s="235"/>
      <c r="D229" s="227" t="s">
        <v>169</v>
      </c>
      <c r="E229" s="235"/>
      <c r="F229" s="237" t="s">
        <v>1155</v>
      </c>
      <c r="G229" s="235"/>
      <c r="H229" s="238">
        <v>341.13600000000002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169</v>
      </c>
      <c r="AU229" s="244" t="s">
        <v>78</v>
      </c>
      <c r="AV229" s="13" t="s">
        <v>78</v>
      </c>
      <c r="AW229" s="13" t="s">
        <v>4</v>
      </c>
      <c r="AX229" s="13" t="s">
        <v>76</v>
      </c>
      <c r="AY229" s="244" t="s">
        <v>156</v>
      </c>
    </row>
    <row r="230" s="12" customFormat="1" ht="22.8" customHeight="1">
      <c r="A230" s="12"/>
      <c r="B230" s="198"/>
      <c r="C230" s="199"/>
      <c r="D230" s="200" t="s">
        <v>68</v>
      </c>
      <c r="E230" s="212" t="s">
        <v>86</v>
      </c>
      <c r="F230" s="212" t="s">
        <v>403</v>
      </c>
      <c r="G230" s="199"/>
      <c r="H230" s="199"/>
      <c r="I230" s="202"/>
      <c r="J230" s="213">
        <f>BK230</f>
        <v>0</v>
      </c>
      <c r="K230" s="199"/>
      <c r="L230" s="204"/>
      <c r="M230" s="205"/>
      <c r="N230" s="206"/>
      <c r="O230" s="206"/>
      <c r="P230" s="207">
        <f>SUM(P231:P238)</f>
        <v>0</v>
      </c>
      <c r="Q230" s="206"/>
      <c r="R230" s="207">
        <f>SUM(R231:R238)</f>
        <v>0.34999999999999998</v>
      </c>
      <c r="S230" s="206"/>
      <c r="T230" s="208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9" t="s">
        <v>76</v>
      </c>
      <c r="AT230" s="210" t="s">
        <v>68</v>
      </c>
      <c r="AU230" s="210" t="s">
        <v>76</v>
      </c>
      <c r="AY230" s="209" t="s">
        <v>156</v>
      </c>
      <c r="BK230" s="211">
        <f>SUM(BK231:BK238)</f>
        <v>0</v>
      </c>
    </row>
    <row r="231" s="2" customFormat="1" ht="24.15" customHeight="1">
      <c r="A231" s="38"/>
      <c r="B231" s="39"/>
      <c r="C231" s="214" t="s">
        <v>319</v>
      </c>
      <c r="D231" s="214" t="s">
        <v>158</v>
      </c>
      <c r="E231" s="215" t="s">
        <v>1156</v>
      </c>
      <c r="F231" s="216" t="s">
        <v>1157</v>
      </c>
      <c r="G231" s="217" t="s">
        <v>413</v>
      </c>
      <c r="H231" s="218">
        <v>1</v>
      </c>
      <c r="I231" s="219"/>
      <c r="J231" s="220">
        <f>ROUND(I231*H231,2)</f>
        <v>0</v>
      </c>
      <c r="K231" s="216" t="s">
        <v>19</v>
      </c>
      <c r="L231" s="44"/>
      <c r="M231" s="221" t="s">
        <v>19</v>
      </c>
      <c r="N231" s="222" t="s">
        <v>40</v>
      </c>
      <c r="O231" s="84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163</v>
      </c>
      <c r="AT231" s="225" t="s">
        <v>158</v>
      </c>
      <c r="AU231" s="225" t="s">
        <v>78</v>
      </c>
      <c r="AY231" s="17" t="s">
        <v>156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76</v>
      </c>
      <c r="BK231" s="226">
        <f>ROUND(I231*H231,2)</f>
        <v>0</v>
      </c>
      <c r="BL231" s="17" t="s">
        <v>163</v>
      </c>
      <c r="BM231" s="225" t="s">
        <v>1158</v>
      </c>
    </row>
    <row r="232" s="2" customFormat="1">
      <c r="A232" s="38"/>
      <c r="B232" s="39"/>
      <c r="C232" s="40"/>
      <c r="D232" s="227" t="s">
        <v>165</v>
      </c>
      <c r="E232" s="40"/>
      <c r="F232" s="228" t="s">
        <v>1159</v>
      </c>
      <c r="G232" s="40"/>
      <c r="H232" s="40"/>
      <c r="I232" s="229"/>
      <c r="J232" s="40"/>
      <c r="K232" s="40"/>
      <c r="L232" s="44"/>
      <c r="M232" s="230"/>
      <c r="N232" s="23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165</v>
      </c>
      <c r="AU232" s="17" t="s">
        <v>78</v>
      </c>
    </row>
    <row r="233" s="2" customFormat="1" ht="33" customHeight="1">
      <c r="A233" s="38"/>
      <c r="B233" s="39"/>
      <c r="C233" s="245" t="s">
        <v>322</v>
      </c>
      <c r="D233" s="245" t="s">
        <v>333</v>
      </c>
      <c r="E233" s="246" t="s">
        <v>1160</v>
      </c>
      <c r="F233" s="247" t="s">
        <v>1161</v>
      </c>
      <c r="G233" s="248" t="s">
        <v>413</v>
      </c>
      <c r="H233" s="249">
        <v>1</v>
      </c>
      <c r="I233" s="250"/>
      <c r="J233" s="251">
        <f>ROUND(I233*H233,2)</f>
        <v>0</v>
      </c>
      <c r="K233" s="247" t="s">
        <v>162</v>
      </c>
      <c r="L233" s="252"/>
      <c r="M233" s="253" t="s">
        <v>19</v>
      </c>
      <c r="N233" s="254" t="s">
        <v>40</v>
      </c>
      <c r="O233" s="84"/>
      <c r="P233" s="223">
        <f>O233*H233</f>
        <v>0</v>
      </c>
      <c r="Q233" s="223">
        <v>0.34999999999999998</v>
      </c>
      <c r="R233" s="223">
        <f>Q233*H233</f>
        <v>0.34999999999999998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216</v>
      </c>
      <c r="AT233" s="225" t="s">
        <v>333</v>
      </c>
      <c r="AU233" s="225" t="s">
        <v>78</v>
      </c>
      <c r="AY233" s="17" t="s">
        <v>156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76</v>
      </c>
      <c r="BK233" s="226">
        <f>ROUND(I233*H233,2)</f>
        <v>0</v>
      </c>
      <c r="BL233" s="17" t="s">
        <v>163</v>
      </c>
      <c r="BM233" s="225" t="s">
        <v>1162</v>
      </c>
    </row>
    <row r="234" s="2" customFormat="1">
      <c r="A234" s="38"/>
      <c r="B234" s="39"/>
      <c r="C234" s="40"/>
      <c r="D234" s="227" t="s">
        <v>165</v>
      </c>
      <c r="E234" s="40"/>
      <c r="F234" s="228" t="s">
        <v>1161</v>
      </c>
      <c r="G234" s="40"/>
      <c r="H234" s="40"/>
      <c r="I234" s="229"/>
      <c r="J234" s="40"/>
      <c r="K234" s="40"/>
      <c r="L234" s="44"/>
      <c r="M234" s="230"/>
      <c r="N234" s="23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165</v>
      </c>
      <c r="AU234" s="17" t="s">
        <v>78</v>
      </c>
    </row>
    <row r="235" s="2" customFormat="1" ht="16.5" customHeight="1">
      <c r="A235" s="38"/>
      <c r="B235" s="39"/>
      <c r="C235" s="245" t="s">
        <v>332</v>
      </c>
      <c r="D235" s="245" t="s">
        <v>333</v>
      </c>
      <c r="E235" s="246" t="s">
        <v>1163</v>
      </c>
      <c r="F235" s="247" t="s">
        <v>1164</v>
      </c>
      <c r="G235" s="248" t="s">
        <v>413</v>
      </c>
      <c r="H235" s="249">
        <v>1</v>
      </c>
      <c r="I235" s="250"/>
      <c r="J235" s="251">
        <f>ROUND(I235*H235,2)</f>
        <v>0</v>
      </c>
      <c r="K235" s="247" t="s">
        <v>19</v>
      </c>
      <c r="L235" s="252"/>
      <c r="M235" s="253" t="s">
        <v>19</v>
      </c>
      <c r="N235" s="254" t="s">
        <v>40</v>
      </c>
      <c r="O235" s="84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216</v>
      </c>
      <c r="AT235" s="225" t="s">
        <v>333</v>
      </c>
      <c r="AU235" s="225" t="s">
        <v>78</v>
      </c>
      <c r="AY235" s="17" t="s">
        <v>156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76</v>
      </c>
      <c r="BK235" s="226">
        <f>ROUND(I235*H235,2)</f>
        <v>0</v>
      </c>
      <c r="BL235" s="17" t="s">
        <v>163</v>
      </c>
      <c r="BM235" s="225" t="s">
        <v>1165</v>
      </c>
    </row>
    <row r="236" s="2" customFormat="1">
      <c r="A236" s="38"/>
      <c r="B236" s="39"/>
      <c r="C236" s="40"/>
      <c r="D236" s="227" t="s">
        <v>165</v>
      </c>
      <c r="E236" s="40"/>
      <c r="F236" s="228" t="s">
        <v>1164</v>
      </c>
      <c r="G236" s="40"/>
      <c r="H236" s="40"/>
      <c r="I236" s="229"/>
      <c r="J236" s="40"/>
      <c r="K236" s="40"/>
      <c r="L236" s="44"/>
      <c r="M236" s="230"/>
      <c r="N236" s="23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165</v>
      </c>
      <c r="AU236" s="17" t="s">
        <v>78</v>
      </c>
    </row>
    <row r="237" s="2" customFormat="1" ht="16.5" customHeight="1">
      <c r="A237" s="38"/>
      <c r="B237" s="39"/>
      <c r="C237" s="245" t="s">
        <v>338</v>
      </c>
      <c r="D237" s="245" t="s">
        <v>333</v>
      </c>
      <c r="E237" s="246" t="s">
        <v>1166</v>
      </c>
      <c r="F237" s="247" t="s">
        <v>1167</v>
      </c>
      <c r="G237" s="248" t="s">
        <v>413</v>
      </c>
      <c r="H237" s="249">
        <v>1</v>
      </c>
      <c r="I237" s="250"/>
      <c r="J237" s="251">
        <f>ROUND(I237*H237,2)</f>
        <v>0</v>
      </c>
      <c r="K237" s="247" t="s">
        <v>19</v>
      </c>
      <c r="L237" s="252"/>
      <c r="M237" s="253" t="s">
        <v>19</v>
      </c>
      <c r="N237" s="254" t="s">
        <v>40</v>
      </c>
      <c r="O237" s="84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216</v>
      </c>
      <c r="AT237" s="225" t="s">
        <v>333</v>
      </c>
      <c r="AU237" s="225" t="s">
        <v>78</v>
      </c>
      <c r="AY237" s="17" t="s">
        <v>156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76</v>
      </c>
      <c r="BK237" s="226">
        <f>ROUND(I237*H237,2)</f>
        <v>0</v>
      </c>
      <c r="BL237" s="17" t="s">
        <v>163</v>
      </c>
      <c r="BM237" s="225" t="s">
        <v>1168</v>
      </c>
    </row>
    <row r="238" s="2" customFormat="1">
      <c r="A238" s="38"/>
      <c r="B238" s="39"/>
      <c r="C238" s="40"/>
      <c r="D238" s="227" t="s">
        <v>165</v>
      </c>
      <c r="E238" s="40"/>
      <c r="F238" s="228" t="s">
        <v>1164</v>
      </c>
      <c r="G238" s="40"/>
      <c r="H238" s="40"/>
      <c r="I238" s="229"/>
      <c r="J238" s="40"/>
      <c r="K238" s="40"/>
      <c r="L238" s="44"/>
      <c r="M238" s="230"/>
      <c r="N238" s="23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165</v>
      </c>
      <c r="AU238" s="17" t="s">
        <v>78</v>
      </c>
    </row>
    <row r="239" s="12" customFormat="1" ht="22.8" customHeight="1">
      <c r="A239" s="12"/>
      <c r="B239" s="198"/>
      <c r="C239" s="199"/>
      <c r="D239" s="200" t="s">
        <v>68</v>
      </c>
      <c r="E239" s="212" t="s">
        <v>163</v>
      </c>
      <c r="F239" s="212" t="s">
        <v>445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SUM(P240:P268)</f>
        <v>0</v>
      </c>
      <c r="Q239" s="206"/>
      <c r="R239" s="207">
        <f>SUM(R240:R268)</f>
        <v>0.1579366674279</v>
      </c>
      <c r="S239" s="206"/>
      <c r="T239" s="208">
        <f>SUM(T240:T268)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76</v>
      </c>
      <c r="AT239" s="210" t="s">
        <v>68</v>
      </c>
      <c r="AU239" s="210" t="s">
        <v>76</v>
      </c>
      <c r="AY239" s="209" t="s">
        <v>156</v>
      </c>
      <c r="BK239" s="211">
        <f>SUM(BK240:BK268)</f>
        <v>0</v>
      </c>
    </row>
    <row r="240" s="2" customFormat="1" ht="16.5" customHeight="1">
      <c r="A240" s="38"/>
      <c r="B240" s="39"/>
      <c r="C240" s="214" t="s">
        <v>344</v>
      </c>
      <c r="D240" s="214" t="s">
        <v>158</v>
      </c>
      <c r="E240" s="215" t="s">
        <v>961</v>
      </c>
      <c r="F240" s="216" t="s">
        <v>962</v>
      </c>
      <c r="G240" s="217" t="s">
        <v>255</v>
      </c>
      <c r="H240" s="218">
        <v>48.890000000000001</v>
      </c>
      <c r="I240" s="219"/>
      <c r="J240" s="220">
        <f>ROUND(I240*H240,2)</f>
        <v>0</v>
      </c>
      <c r="K240" s="216" t="s">
        <v>162</v>
      </c>
      <c r="L240" s="44"/>
      <c r="M240" s="221" t="s">
        <v>19</v>
      </c>
      <c r="N240" s="222" t="s">
        <v>40</v>
      </c>
      <c r="O240" s="84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163</v>
      </c>
      <c r="AT240" s="225" t="s">
        <v>158</v>
      </c>
      <c r="AU240" s="225" t="s">
        <v>78</v>
      </c>
      <c r="AY240" s="17" t="s">
        <v>156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76</v>
      </c>
      <c r="BK240" s="226">
        <f>ROUND(I240*H240,2)</f>
        <v>0</v>
      </c>
      <c r="BL240" s="17" t="s">
        <v>163</v>
      </c>
      <c r="BM240" s="225" t="s">
        <v>1169</v>
      </c>
    </row>
    <row r="241" s="2" customFormat="1">
      <c r="A241" s="38"/>
      <c r="B241" s="39"/>
      <c r="C241" s="40"/>
      <c r="D241" s="227" t="s">
        <v>165</v>
      </c>
      <c r="E241" s="40"/>
      <c r="F241" s="228" t="s">
        <v>964</v>
      </c>
      <c r="G241" s="40"/>
      <c r="H241" s="40"/>
      <c r="I241" s="229"/>
      <c r="J241" s="40"/>
      <c r="K241" s="40"/>
      <c r="L241" s="44"/>
      <c r="M241" s="230"/>
      <c r="N241" s="23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165</v>
      </c>
      <c r="AU241" s="17" t="s">
        <v>78</v>
      </c>
    </row>
    <row r="242" s="2" customFormat="1">
      <c r="A242" s="38"/>
      <c r="B242" s="39"/>
      <c r="C242" s="40"/>
      <c r="D242" s="232" t="s">
        <v>167</v>
      </c>
      <c r="E242" s="40"/>
      <c r="F242" s="233" t="s">
        <v>965</v>
      </c>
      <c r="G242" s="40"/>
      <c r="H242" s="40"/>
      <c r="I242" s="229"/>
      <c r="J242" s="40"/>
      <c r="K242" s="40"/>
      <c r="L242" s="44"/>
      <c r="M242" s="230"/>
      <c r="N242" s="23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167</v>
      </c>
      <c r="AU242" s="17" t="s">
        <v>78</v>
      </c>
    </row>
    <row r="243" s="13" customFormat="1">
      <c r="A243" s="13"/>
      <c r="B243" s="234"/>
      <c r="C243" s="235"/>
      <c r="D243" s="227" t="s">
        <v>169</v>
      </c>
      <c r="E243" s="236" t="s">
        <v>19</v>
      </c>
      <c r="F243" s="237" t="s">
        <v>1170</v>
      </c>
      <c r="G243" s="235"/>
      <c r="H243" s="238">
        <v>14.3729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169</v>
      </c>
      <c r="AU243" s="244" t="s">
        <v>78</v>
      </c>
      <c r="AV243" s="13" t="s">
        <v>78</v>
      </c>
      <c r="AW243" s="13" t="s">
        <v>32</v>
      </c>
      <c r="AX243" s="13" t="s">
        <v>69</v>
      </c>
      <c r="AY243" s="244" t="s">
        <v>156</v>
      </c>
    </row>
    <row r="244" s="13" customFormat="1">
      <c r="A244" s="13"/>
      <c r="B244" s="234"/>
      <c r="C244" s="235"/>
      <c r="D244" s="227" t="s">
        <v>169</v>
      </c>
      <c r="E244" s="236" t="s">
        <v>19</v>
      </c>
      <c r="F244" s="237" t="s">
        <v>1171</v>
      </c>
      <c r="G244" s="235"/>
      <c r="H244" s="238">
        <v>2.4750000000000001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169</v>
      </c>
      <c r="AU244" s="244" t="s">
        <v>78</v>
      </c>
      <c r="AV244" s="13" t="s">
        <v>78</v>
      </c>
      <c r="AW244" s="13" t="s">
        <v>32</v>
      </c>
      <c r="AX244" s="13" t="s">
        <v>69</v>
      </c>
      <c r="AY244" s="244" t="s">
        <v>156</v>
      </c>
    </row>
    <row r="245" s="13" customFormat="1">
      <c r="A245" s="13"/>
      <c r="B245" s="234"/>
      <c r="C245" s="235"/>
      <c r="D245" s="227" t="s">
        <v>169</v>
      </c>
      <c r="E245" s="236" t="s">
        <v>19</v>
      </c>
      <c r="F245" s="237" t="s">
        <v>1172</v>
      </c>
      <c r="G245" s="235"/>
      <c r="H245" s="238">
        <v>1.0560000000000001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169</v>
      </c>
      <c r="AU245" s="244" t="s">
        <v>78</v>
      </c>
      <c r="AV245" s="13" t="s">
        <v>78</v>
      </c>
      <c r="AW245" s="13" t="s">
        <v>32</v>
      </c>
      <c r="AX245" s="13" t="s">
        <v>69</v>
      </c>
      <c r="AY245" s="244" t="s">
        <v>156</v>
      </c>
    </row>
    <row r="246" s="13" customFormat="1">
      <c r="A246" s="13"/>
      <c r="B246" s="234"/>
      <c r="C246" s="235"/>
      <c r="D246" s="227" t="s">
        <v>169</v>
      </c>
      <c r="E246" s="236" t="s">
        <v>19</v>
      </c>
      <c r="F246" s="237" t="s">
        <v>1173</v>
      </c>
      <c r="G246" s="235"/>
      <c r="H246" s="238">
        <v>1.3125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169</v>
      </c>
      <c r="AU246" s="244" t="s">
        <v>78</v>
      </c>
      <c r="AV246" s="13" t="s">
        <v>78</v>
      </c>
      <c r="AW246" s="13" t="s">
        <v>32</v>
      </c>
      <c r="AX246" s="13" t="s">
        <v>69</v>
      </c>
      <c r="AY246" s="244" t="s">
        <v>156</v>
      </c>
    </row>
    <row r="247" s="13" customFormat="1">
      <c r="A247" s="13"/>
      <c r="B247" s="234"/>
      <c r="C247" s="235"/>
      <c r="D247" s="227" t="s">
        <v>169</v>
      </c>
      <c r="E247" s="236" t="s">
        <v>19</v>
      </c>
      <c r="F247" s="237" t="s">
        <v>1174</v>
      </c>
      <c r="G247" s="235"/>
      <c r="H247" s="238">
        <v>16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169</v>
      </c>
      <c r="AU247" s="244" t="s">
        <v>78</v>
      </c>
      <c r="AV247" s="13" t="s">
        <v>78</v>
      </c>
      <c r="AW247" s="13" t="s">
        <v>32</v>
      </c>
      <c r="AX247" s="13" t="s">
        <v>69</v>
      </c>
      <c r="AY247" s="244" t="s">
        <v>156</v>
      </c>
    </row>
    <row r="248" s="13" customFormat="1">
      <c r="A248" s="13"/>
      <c r="B248" s="234"/>
      <c r="C248" s="235"/>
      <c r="D248" s="227" t="s">
        <v>169</v>
      </c>
      <c r="E248" s="236" t="s">
        <v>19</v>
      </c>
      <c r="F248" s="237" t="s">
        <v>1175</v>
      </c>
      <c r="G248" s="235"/>
      <c r="H248" s="238">
        <v>8.8320000000000007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169</v>
      </c>
      <c r="AU248" s="244" t="s">
        <v>78</v>
      </c>
      <c r="AV248" s="13" t="s">
        <v>78</v>
      </c>
      <c r="AW248" s="13" t="s">
        <v>32</v>
      </c>
      <c r="AX248" s="13" t="s">
        <v>69</v>
      </c>
      <c r="AY248" s="244" t="s">
        <v>156</v>
      </c>
    </row>
    <row r="249" s="13" customFormat="1">
      <c r="A249" s="13"/>
      <c r="B249" s="234"/>
      <c r="C249" s="235"/>
      <c r="D249" s="227" t="s">
        <v>169</v>
      </c>
      <c r="E249" s="236" t="s">
        <v>19</v>
      </c>
      <c r="F249" s="237" t="s">
        <v>1176</v>
      </c>
      <c r="G249" s="235"/>
      <c r="H249" s="238">
        <v>2.1720000000000002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169</v>
      </c>
      <c r="AU249" s="244" t="s">
        <v>78</v>
      </c>
      <c r="AV249" s="13" t="s">
        <v>78</v>
      </c>
      <c r="AW249" s="13" t="s">
        <v>32</v>
      </c>
      <c r="AX249" s="13" t="s">
        <v>69</v>
      </c>
      <c r="AY249" s="244" t="s">
        <v>156</v>
      </c>
    </row>
    <row r="250" s="13" customFormat="1">
      <c r="A250" s="13"/>
      <c r="B250" s="234"/>
      <c r="C250" s="235"/>
      <c r="D250" s="227" t="s">
        <v>169</v>
      </c>
      <c r="E250" s="236" t="s">
        <v>19</v>
      </c>
      <c r="F250" s="237" t="s">
        <v>1177</v>
      </c>
      <c r="G250" s="235"/>
      <c r="H250" s="238">
        <v>2.6699999999999999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169</v>
      </c>
      <c r="AU250" s="244" t="s">
        <v>78</v>
      </c>
      <c r="AV250" s="13" t="s">
        <v>78</v>
      </c>
      <c r="AW250" s="13" t="s">
        <v>32</v>
      </c>
      <c r="AX250" s="13" t="s">
        <v>69</v>
      </c>
      <c r="AY250" s="244" t="s">
        <v>156</v>
      </c>
    </row>
    <row r="251" s="2" customFormat="1" ht="33" customHeight="1">
      <c r="A251" s="38"/>
      <c r="B251" s="39"/>
      <c r="C251" s="214" t="s">
        <v>350</v>
      </c>
      <c r="D251" s="214" t="s">
        <v>158</v>
      </c>
      <c r="E251" s="215" t="s">
        <v>1178</v>
      </c>
      <c r="F251" s="216" t="s">
        <v>1179</v>
      </c>
      <c r="G251" s="217" t="s">
        <v>255</v>
      </c>
      <c r="H251" s="218">
        <v>8.875</v>
      </c>
      <c r="I251" s="219"/>
      <c r="J251" s="220">
        <f>ROUND(I251*H251,2)</f>
        <v>0</v>
      </c>
      <c r="K251" s="216" t="s">
        <v>162</v>
      </c>
      <c r="L251" s="44"/>
      <c r="M251" s="221" t="s">
        <v>19</v>
      </c>
      <c r="N251" s="222" t="s">
        <v>40</v>
      </c>
      <c r="O251" s="84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163</v>
      </c>
      <c r="AT251" s="225" t="s">
        <v>158</v>
      </c>
      <c r="AU251" s="225" t="s">
        <v>78</v>
      </c>
      <c r="AY251" s="17" t="s">
        <v>156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76</v>
      </c>
      <c r="BK251" s="226">
        <f>ROUND(I251*H251,2)</f>
        <v>0</v>
      </c>
      <c r="BL251" s="17" t="s">
        <v>163</v>
      </c>
      <c r="BM251" s="225" t="s">
        <v>1180</v>
      </c>
    </row>
    <row r="252" s="2" customFormat="1">
      <c r="A252" s="38"/>
      <c r="B252" s="39"/>
      <c r="C252" s="40"/>
      <c r="D252" s="227" t="s">
        <v>165</v>
      </c>
      <c r="E252" s="40"/>
      <c r="F252" s="228" t="s">
        <v>1181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165</v>
      </c>
      <c r="AU252" s="17" t="s">
        <v>78</v>
      </c>
    </row>
    <row r="253" s="2" customFormat="1">
      <c r="A253" s="38"/>
      <c r="B253" s="39"/>
      <c r="C253" s="40"/>
      <c r="D253" s="232" t="s">
        <v>167</v>
      </c>
      <c r="E253" s="40"/>
      <c r="F253" s="233" t="s">
        <v>1182</v>
      </c>
      <c r="G253" s="40"/>
      <c r="H253" s="40"/>
      <c r="I253" s="229"/>
      <c r="J253" s="40"/>
      <c r="K253" s="40"/>
      <c r="L253" s="44"/>
      <c r="M253" s="230"/>
      <c r="N253" s="23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167</v>
      </c>
      <c r="AU253" s="17" t="s">
        <v>78</v>
      </c>
    </row>
    <row r="254" s="13" customFormat="1">
      <c r="A254" s="13"/>
      <c r="B254" s="234"/>
      <c r="C254" s="235"/>
      <c r="D254" s="227" t="s">
        <v>169</v>
      </c>
      <c r="E254" s="236" t="s">
        <v>19</v>
      </c>
      <c r="F254" s="237" t="s">
        <v>1183</v>
      </c>
      <c r="G254" s="235"/>
      <c r="H254" s="238">
        <v>2.7000000000000002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169</v>
      </c>
      <c r="AU254" s="244" t="s">
        <v>78</v>
      </c>
      <c r="AV254" s="13" t="s">
        <v>78</v>
      </c>
      <c r="AW254" s="13" t="s">
        <v>32</v>
      </c>
      <c r="AX254" s="13" t="s">
        <v>69</v>
      </c>
      <c r="AY254" s="244" t="s">
        <v>156</v>
      </c>
    </row>
    <row r="255" s="13" customFormat="1">
      <c r="A255" s="13"/>
      <c r="B255" s="234"/>
      <c r="C255" s="235"/>
      <c r="D255" s="227" t="s">
        <v>169</v>
      </c>
      <c r="E255" s="236" t="s">
        <v>19</v>
      </c>
      <c r="F255" s="237" t="s">
        <v>1184</v>
      </c>
      <c r="G255" s="235"/>
      <c r="H255" s="238">
        <v>6.1749999999999998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169</v>
      </c>
      <c r="AU255" s="244" t="s">
        <v>78</v>
      </c>
      <c r="AV255" s="13" t="s">
        <v>78</v>
      </c>
      <c r="AW255" s="13" t="s">
        <v>32</v>
      </c>
      <c r="AX255" s="13" t="s">
        <v>69</v>
      </c>
      <c r="AY255" s="244" t="s">
        <v>156</v>
      </c>
    </row>
    <row r="256" s="2" customFormat="1" ht="24.15" customHeight="1">
      <c r="A256" s="38"/>
      <c r="B256" s="39"/>
      <c r="C256" s="214" t="s">
        <v>357</v>
      </c>
      <c r="D256" s="214" t="s">
        <v>158</v>
      </c>
      <c r="E256" s="215" t="s">
        <v>1185</v>
      </c>
      <c r="F256" s="216" t="s">
        <v>1186</v>
      </c>
      <c r="G256" s="217" t="s">
        <v>255</v>
      </c>
      <c r="H256" s="218">
        <v>4.7999999999999998</v>
      </c>
      <c r="I256" s="219"/>
      <c r="J256" s="220">
        <f>ROUND(I256*H256,2)</f>
        <v>0</v>
      </c>
      <c r="K256" s="216" t="s">
        <v>162</v>
      </c>
      <c r="L256" s="44"/>
      <c r="M256" s="221" t="s">
        <v>19</v>
      </c>
      <c r="N256" s="222" t="s">
        <v>40</v>
      </c>
      <c r="O256" s="84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163</v>
      </c>
      <c r="AT256" s="225" t="s">
        <v>158</v>
      </c>
      <c r="AU256" s="225" t="s">
        <v>78</v>
      </c>
      <c r="AY256" s="17" t="s">
        <v>156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76</v>
      </c>
      <c r="BK256" s="226">
        <f>ROUND(I256*H256,2)</f>
        <v>0</v>
      </c>
      <c r="BL256" s="17" t="s">
        <v>163</v>
      </c>
      <c r="BM256" s="225" t="s">
        <v>1187</v>
      </c>
    </row>
    <row r="257" s="2" customFormat="1">
      <c r="A257" s="38"/>
      <c r="B257" s="39"/>
      <c r="C257" s="40"/>
      <c r="D257" s="227" t="s">
        <v>165</v>
      </c>
      <c r="E257" s="40"/>
      <c r="F257" s="228" t="s">
        <v>1188</v>
      </c>
      <c r="G257" s="40"/>
      <c r="H257" s="40"/>
      <c r="I257" s="229"/>
      <c r="J257" s="40"/>
      <c r="K257" s="40"/>
      <c r="L257" s="44"/>
      <c r="M257" s="230"/>
      <c r="N257" s="23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165</v>
      </c>
      <c r="AU257" s="17" t="s">
        <v>78</v>
      </c>
    </row>
    <row r="258" s="2" customFormat="1">
      <c r="A258" s="38"/>
      <c r="B258" s="39"/>
      <c r="C258" s="40"/>
      <c r="D258" s="232" t="s">
        <v>167</v>
      </c>
      <c r="E258" s="40"/>
      <c r="F258" s="233" t="s">
        <v>1189</v>
      </c>
      <c r="G258" s="40"/>
      <c r="H258" s="40"/>
      <c r="I258" s="229"/>
      <c r="J258" s="40"/>
      <c r="K258" s="40"/>
      <c r="L258" s="44"/>
      <c r="M258" s="230"/>
      <c r="N258" s="23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167</v>
      </c>
      <c r="AU258" s="17" t="s">
        <v>78</v>
      </c>
    </row>
    <row r="259" s="13" customFormat="1">
      <c r="A259" s="13"/>
      <c r="B259" s="234"/>
      <c r="C259" s="235"/>
      <c r="D259" s="227" t="s">
        <v>169</v>
      </c>
      <c r="E259" s="236" t="s">
        <v>19</v>
      </c>
      <c r="F259" s="237" t="s">
        <v>1190</v>
      </c>
      <c r="G259" s="235"/>
      <c r="H259" s="238">
        <v>4.7999999999999998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169</v>
      </c>
      <c r="AU259" s="244" t="s">
        <v>78</v>
      </c>
      <c r="AV259" s="13" t="s">
        <v>78</v>
      </c>
      <c r="AW259" s="13" t="s">
        <v>32</v>
      </c>
      <c r="AX259" s="13" t="s">
        <v>69</v>
      </c>
      <c r="AY259" s="244" t="s">
        <v>156</v>
      </c>
    </row>
    <row r="260" s="2" customFormat="1" ht="24.15" customHeight="1">
      <c r="A260" s="38"/>
      <c r="B260" s="39"/>
      <c r="C260" s="214" t="s">
        <v>364</v>
      </c>
      <c r="D260" s="214" t="s">
        <v>158</v>
      </c>
      <c r="E260" s="215" t="s">
        <v>973</v>
      </c>
      <c r="F260" s="216" t="s">
        <v>974</v>
      </c>
      <c r="G260" s="217" t="s">
        <v>161</v>
      </c>
      <c r="H260" s="218">
        <v>7</v>
      </c>
      <c r="I260" s="219"/>
      <c r="J260" s="220">
        <f>ROUND(I260*H260,2)</f>
        <v>0</v>
      </c>
      <c r="K260" s="216" t="s">
        <v>162</v>
      </c>
      <c r="L260" s="44"/>
      <c r="M260" s="221" t="s">
        <v>19</v>
      </c>
      <c r="N260" s="222" t="s">
        <v>40</v>
      </c>
      <c r="O260" s="84"/>
      <c r="P260" s="223">
        <f>O260*H260</f>
        <v>0</v>
      </c>
      <c r="Q260" s="223">
        <v>0.0063171399999999997</v>
      </c>
      <c r="R260" s="223">
        <f>Q260*H260</f>
        <v>0.044219979999999999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163</v>
      </c>
      <c r="AT260" s="225" t="s">
        <v>158</v>
      </c>
      <c r="AU260" s="225" t="s">
        <v>78</v>
      </c>
      <c r="AY260" s="17" t="s">
        <v>156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76</v>
      </c>
      <c r="BK260" s="226">
        <f>ROUND(I260*H260,2)</f>
        <v>0</v>
      </c>
      <c r="BL260" s="17" t="s">
        <v>163</v>
      </c>
      <c r="BM260" s="225" t="s">
        <v>1191</v>
      </c>
    </row>
    <row r="261" s="2" customFormat="1">
      <c r="A261" s="38"/>
      <c r="B261" s="39"/>
      <c r="C261" s="40"/>
      <c r="D261" s="227" t="s">
        <v>165</v>
      </c>
      <c r="E261" s="40"/>
      <c r="F261" s="228" t="s">
        <v>976</v>
      </c>
      <c r="G261" s="40"/>
      <c r="H261" s="40"/>
      <c r="I261" s="229"/>
      <c r="J261" s="40"/>
      <c r="K261" s="40"/>
      <c r="L261" s="44"/>
      <c r="M261" s="230"/>
      <c r="N261" s="23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165</v>
      </c>
      <c r="AU261" s="17" t="s">
        <v>78</v>
      </c>
    </row>
    <row r="262" s="2" customFormat="1">
      <c r="A262" s="38"/>
      <c r="B262" s="39"/>
      <c r="C262" s="40"/>
      <c r="D262" s="232" t="s">
        <v>167</v>
      </c>
      <c r="E262" s="40"/>
      <c r="F262" s="233" t="s">
        <v>977</v>
      </c>
      <c r="G262" s="40"/>
      <c r="H262" s="40"/>
      <c r="I262" s="229"/>
      <c r="J262" s="40"/>
      <c r="K262" s="40"/>
      <c r="L262" s="44"/>
      <c r="M262" s="230"/>
      <c r="N262" s="23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167</v>
      </c>
      <c r="AU262" s="17" t="s">
        <v>78</v>
      </c>
    </row>
    <row r="263" s="13" customFormat="1">
      <c r="A263" s="13"/>
      <c r="B263" s="234"/>
      <c r="C263" s="235"/>
      <c r="D263" s="227" t="s">
        <v>169</v>
      </c>
      <c r="E263" s="236" t="s">
        <v>19</v>
      </c>
      <c r="F263" s="237" t="s">
        <v>1192</v>
      </c>
      <c r="G263" s="235"/>
      <c r="H263" s="238">
        <v>3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169</v>
      </c>
      <c r="AU263" s="244" t="s">
        <v>78</v>
      </c>
      <c r="AV263" s="13" t="s">
        <v>78</v>
      </c>
      <c r="AW263" s="13" t="s">
        <v>32</v>
      </c>
      <c r="AX263" s="13" t="s">
        <v>69</v>
      </c>
      <c r="AY263" s="244" t="s">
        <v>156</v>
      </c>
    </row>
    <row r="264" s="13" customFormat="1">
      <c r="A264" s="13"/>
      <c r="B264" s="234"/>
      <c r="C264" s="235"/>
      <c r="D264" s="227" t="s">
        <v>169</v>
      </c>
      <c r="E264" s="236" t="s">
        <v>19</v>
      </c>
      <c r="F264" s="237" t="s">
        <v>1193</v>
      </c>
      <c r="G264" s="235"/>
      <c r="H264" s="238">
        <v>4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169</v>
      </c>
      <c r="AU264" s="244" t="s">
        <v>78</v>
      </c>
      <c r="AV264" s="13" t="s">
        <v>78</v>
      </c>
      <c r="AW264" s="13" t="s">
        <v>32</v>
      </c>
      <c r="AX264" s="13" t="s">
        <v>69</v>
      </c>
      <c r="AY264" s="244" t="s">
        <v>156</v>
      </c>
    </row>
    <row r="265" s="2" customFormat="1" ht="24.15" customHeight="1">
      <c r="A265" s="38"/>
      <c r="B265" s="39"/>
      <c r="C265" s="214" t="s">
        <v>369</v>
      </c>
      <c r="D265" s="214" t="s">
        <v>158</v>
      </c>
      <c r="E265" s="215" t="s">
        <v>979</v>
      </c>
      <c r="F265" s="216" t="s">
        <v>980</v>
      </c>
      <c r="G265" s="217" t="s">
        <v>296</v>
      </c>
      <c r="H265" s="218">
        <v>0.107</v>
      </c>
      <c r="I265" s="219"/>
      <c r="J265" s="220">
        <f>ROUND(I265*H265,2)</f>
        <v>0</v>
      </c>
      <c r="K265" s="216" t="s">
        <v>162</v>
      </c>
      <c r="L265" s="44"/>
      <c r="M265" s="221" t="s">
        <v>19</v>
      </c>
      <c r="N265" s="222" t="s">
        <v>40</v>
      </c>
      <c r="O265" s="84"/>
      <c r="P265" s="223">
        <f>O265*H265</f>
        <v>0</v>
      </c>
      <c r="Q265" s="223">
        <v>1.0627727797</v>
      </c>
      <c r="R265" s="223">
        <f>Q265*H265</f>
        <v>0.11371668742789999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163</v>
      </c>
      <c r="AT265" s="225" t="s">
        <v>158</v>
      </c>
      <c r="AU265" s="225" t="s">
        <v>78</v>
      </c>
      <c r="AY265" s="17" t="s">
        <v>156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76</v>
      </c>
      <c r="BK265" s="226">
        <f>ROUND(I265*H265,2)</f>
        <v>0</v>
      </c>
      <c r="BL265" s="17" t="s">
        <v>163</v>
      </c>
      <c r="BM265" s="225" t="s">
        <v>1194</v>
      </c>
    </row>
    <row r="266" s="2" customFormat="1">
      <c r="A266" s="38"/>
      <c r="B266" s="39"/>
      <c r="C266" s="40"/>
      <c r="D266" s="227" t="s">
        <v>165</v>
      </c>
      <c r="E266" s="40"/>
      <c r="F266" s="228" t="s">
        <v>982</v>
      </c>
      <c r="G266" s="40"/>
      <c r="H266" s="40"/>
      <c r="I266" s="229"/>
      <c r="J266" s="40"/>
      <c r="K266" s="40"/>
      <c r="L266" s="44"/>
      <c r="M266" s="230"/>
      <c r="N266" s="23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165</v>
      </c>
      <c r="AU266" s="17" t="s">
        <v>78</v>
      </c>
    </row>
    <row r="267" s="2" customFormat="1">
      <c r="A267" s="38"/>
      <c r="B267" s="39"/>
      <c r="C267" s="40"/>
      <c r="D267" s="232" t="s">
        <v>167</v>
      </c>
      <c r="E267" s="40"/>
      <c r="F267" s="233" t="s">
        <v>983</v>
      </c>
      <c r="G267" s="40"/>
      <c r="H267" s="40"/>
      <c r="I267" s="229"/>
      <c r="J267" s="40"/>
      <c r="K267" s="40"/>
      <c r="L267" s="44"/>
      <c r="M267" s="230"/>
      <c r="N267" s="23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167</v>
      </c>
      <c r="AU267" s="17" t="s">
        <v>78</v>
      </c>
    </row>
    <row r="268" s="13" customFormat="1">
      <c r="A268" s="13"/>
      <c r="B268" s="234"/>
      <c r="C268" s="235"/>
      <c r="D268" s="227" t="s">
        <v>169</v>
      </c>
      <c r="E268" s="236" t="s">
        <v>19</v>
      </c>
      <c r="F268" s="237" t="s">
        <v>984</v>
      </c>
      <c r="G268" s="235"/>
      <c r="H268" s="238">
        <v>0.10680000000000001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169</v>
      </c>
      <c r="AU268" s="244" t="s">
        <v>78</v>
      </c>
      <c r="AV268" s="13" t="s">
        <v>78</v>
      </c>
      <c r="AW268" s="13" t="s">
        <v>32</v>
      </c>
      <c r="AX268" s="13" t="s">
        <v>69</v>
      </c>
      <c r="AY268" s="244" t="s">
        <v>156</v>
      </c>
    </row>
    <row r="269" s="12" customFormat="1" ht="22.8" customHeight="1">
      <c r="A269" s="12"/>
      <c r="B269" s="198"/>
      <c r="C269" s="199"/>
      <c r="D269" s="200" t="s">
        <v>68</v>
      </c>
      <c r="E269" s="212" t="s">
        <v>216</v>
      </c>
      <c r="F269" s="212" t="s">
        <v>594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SUM(P270:P407)</f>
        <v>0</v>
      </c>
      <c r="Q269" s="206"/>
      <c r="R269" s="207">
        <f>SUM(R270:R407)</f>
        <v>51.681432661999999</v>
      </c>
      <c r="S269" s="206"/>
      <c r="T269" s="208">
        <f>SUM(T270:T407)</f>
        <v>0.20000000000000001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76</v>
      </c>
      <c r="AT269" s="210" t="s">
        <v>68</v>
      </c>
      <c r="AU269" s="210" t="s">
        <v>76</v>
      </c>
      <c r="AY269" s="209" t="s">
        <v>156</v>
      </c>
      <c r="BK269" s="211">
        <f>SUM(BK270:BK407)</f>
        <v>0</v>
      </c>
    </row>
    <row r="270" s="2" customFormat="1" ht="24.15" customHeight="1">
      <c r="A270" s="38"/>
      <c r="B270" s="39"/>
      <c r="C270" s="214" t="s">
        <v>374</v>
      </c>
      <c r="D270" s="214" t="s">
        <v>158</v>
      </c>
      <c r="E270" s="215" t="s">
        <v>1195</v>
      </c>
      <c r="F270" s="216" t="s">
        <v>1196</v>
      </c>
      <c r="G270" s="217" t="s">
        <v>241</v>
      </c>
      <c r="H270" s="218">
        <v>191.5</v>
      </c>
      <c r="I270" s="219"/>
      <c r="J270" s="220">
        <f>ROUND(I270*H270,2)</f>
        <v>0</v>
      </c>
      <c r="K270" s="216" t="s">
        <v>19</v>
      </c>
      <c r="L270" s="44"/>
      <c r="M270" s="221" t="s">
        <v>19</v>
      </c>
      <c r="N270" s="222" t="s">
        <v>40</v>
      </c>
      <c r="O270" s="84"/>
      <c r="P270" s="223">
        <f>O270*H270</f>
        <v>0</v>
      </c>
      <c r="Q270" s="223">
        <v>1.2999999999999999E-05</v>
      </c>
      <c r="R270" s="223">
        <f>Q270*H270</f>
        <v>0.0024895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163</v>
      </c>
      <c r="AT270" s="225" t="s">
        <v>158</v>
      </c>
      <c r="AU270" s="225" t="s">
        <v>78</v>
      </c>
      <c r="AY270" s="17" t="s">
        <v>156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76</v>
      </c>
      <c r="BK270" s="226">
        <f>ROUND(I270*H270,2)</f>
        <v>0</v>
      </c>
      <c r="BL270" s="17" t="s">
        <v>163</v>
      </c>
      <c r="BM270" s="225" t="s">
        <v>1197</v>
      </c>
    </row>
    <row r="271" s="2" customFormat="1">
      <c r="A271" s="38"/>
      <c r="B271" s="39"/>
      <c r="C271" s="40"/>
      <c r="D271" s="227" t="s">
        <v>165</v>
      </c>
      <c r="E271" s="40"/>
      <c r="F271" s="228" t="s">
        <v>1198</v>
      </c>
      <c r="G271" s="40"/>
      <c r="H271" s="40"/>
      <c r="I271" s="229"/>
      <c r="J271" s="40"/>
      <c r="K271" s="40"/>
      <c r="L271" s="44"/>
      <c r="M271" s="230"/>
      <c r="N271" s="23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165</v>
      </c>
      <c r="AU271" s="17" t="s">
        <v>78</v>
      </c>
    </row>
    <row r="272" s="13" customFormat="1">
      <c r="A272" s="13"/>
      <c r="B272" s="234"/>
      <c r="C272" s="235"/>
      <c r="D272" s="227" t="s">
        <v>169</v>
      </c>
      <c r="E272" s="236" t="s">
        <v>19</v>
      </c>
      <c r="F272" s="237" t="s">
        <v>1199</v>
      </c>
      <c r="G272" s="235"/>
      <c r="H272" s="238">
        <v>82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169</v>
      </c>
      <c r="AU272" s="244" t="s">
        <v>78</v>
      </c>
      <c r="AV272" s="13" t="s">
        <v>78</v>
      </c>
      <c r="AW272" s="13" t="s">
        <v>32</v>
      </c>
      <c r="AX272" s="13" t="s">
        <v>69</v>
      </c>
      <c r="AY272" s="244" t="s">
        <v>156</v>
      </c>
    </row>
    <row r="273" s="13" customFormat="1">
      <c r="A273" s="13"/>
      <c r="B273" s="234"/>
      <c r="C273" s="235"/>
      <c r="D273" s="227" t="s">
        <v>169</v>
      </c>
      <c r="E273" s="236" t="s">
        <v>19</v>
      </c>
      <c r="F273" s="237" t="s">
        <v>1200</v>
      </c>
      <c r="G273" s="235"/>
      <c r="H273" s="238">
        <v>36.600000000000001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169</v>
      </c>
      <c r="AU273" s="244" t="s">
        <v>78</v>
      </c>
      <c r="AV273" s="13" t="s">
        <v>78</v>
      </c>
      <c r="AW273" s="13" t="s">
        <v>32</v>
      </c>
      <c r="AX273" s="13" t="s">
        <v>69</v>
      </c>
      <c r="AY273" s="244" t="s">
        <v>156</v>
      </c>
    </row>
    <row r="274" s="13" customFormat="1">
      <c r="A274" s="13"/>
      <c r="B274" s="234"/>
      <c r="C274" s="235"/>
      <c r="D274" s="227" t="s">
        <v>169</v>
      </c>
      <c r="E274" s="236" t="s">
        <v>19</v>
      </c>
      <c r="F274" s="237" t="s">
        <v>1201</v>
      </c>
      <c r="G274" s="235"/>
      <c r="H274" s="238">
        <v>28.399999999999999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169</v>
      </c>
      <c r="AU274" s="244" t="s">
        <v>78</v>
      </c>
      <c r="AV274" s="13" t="s">
        <v>78</v>
      </c>
      <c r="AW274" s="13" t="s">
        <v>32</v>
      </c>
      <c r="AX274" s="13" t="s">
        <v>69</v>
      </c>
      <c r="AY274" s="244" t="s">
        <v>156</v>
      </c>
    </row>
    <row r="275" s="13" customFormat="1">
      <c r="A275" s="13"/>
      <c r="B275" s="234"/>
      <c r="C275" s="235"/>
      <c r="D275" s="227" t="s">
        <v>169</v>
      </c>
      <c r="E275" s="236" t="s">
        <v>19</v>
      </c>
      <c r="F275" s="237" t="s">
        <v>1202</v>
      </c>
      <c r="G275" s="235"/>
      <c r="H275" s="238">
        <v>44.5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169</v>
      </c>
      <c r="AU275" s="244" t="s">
        <v>78</v>
      </c>
      <c r="AV275" s="13" t="s">
        <v>78</v>
      </c>
      <c r="AW275" s="13" t="s">
        <v>32</v>
      </c>
      <c r="AX275" s="13" t="s">
        <v>69</v>
      </c>
      <c r="AY275" s="244" t="s">
        <v>156</v>
      </c>
    </row>
    <row r="276" s="2" customFormat="1" ht="24.15" customHeight="1">
      <c r="A276" s="38"/>
      <c r="B276" s="39"/>
      <c r="C276" s="245" t="s">
        <v>382</v>
      </c>
      <c r="D276" s="245" t="s">
        <v>333</v>
      </c>
      <c r="E276" s="246" t="s">
        <v>1203</v>
      </c>
      <c r="F276" s="247" t="s">
        <v>1204</v>
      </c>
      <c r="G276" s="248" t="s">
        <v>241</v>
      </c>
      <c r="H276" s="249">
        <v>194.37299999999999</v>
      </c>
      <c r="I276" s="250"/>
      <c r="J276" s="251">
        <f>ROUND(I276*H276,2)</f>
        <v>0</v>
      </c>
      <c r="K276" s="247" t="s">
        <v>162</v>
      </c>
      <c r="L276" s="252"/>
      <c r="M276" s="253" t="s">
        <v>19</v>
      </c>
      <c r="N276" s="254" t="s">
        <v>40</v>
      </c>
      <c r="O276" s="84"/>
      <c r="P276" s="223">
        <f>O276*H276</f>
        <v>0</v>
      </c>
      <c r="Q276" s="223">
        <v>0.00097000000000000005</v>
      </c>
      <c r="R276" s="223">
        <f>Q276*H276</f>
        <v>0.18854181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216</v>
      </c>
      <c r="AT276" s="225" t="s">
        <v>333</v>
      </c>
      <c r="AU276" s="225" t="s">
        <v>78</v>
      </c>
      <c r="AY276" s="17" t="s">
        <v>156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76</v>
      </c>
      <c r="BK276" s="226">
        <f>ROUND(I276*H276,2)</f>
        <v>0</v>
      </c>
      <c r="BL276" s="17" t="s">
        <v>163</v>
      </c>
      <c r="BM276" s="225" t="s">
        <v>1205</v>
      </c>
    </row>
    <row r="277" s="2" customFormat="1">
      <c r="A277" s="38"/>
      <c r="B277" s="39"/>
      <c r="C277" s="40"/>
      <c r="D277" s="227" t="s">
        <v>165</v>
      </c>
      <c r="E277" s="40"/>
      <c r="F277" s="228" t="s">
        <v>1204</v>
      </c>
      <c r="G277" s="40"/>
      <c r="H277" s="40"/>
      <c r="I277" s="229"/>
      <c r="J277" s="40"/>
      <c r="K277" s="40"/>
      <c r="L277" s="44"/>
      <c r="M277" s="230"/>
      <c r="N277" s="23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165</v>
      </c>
      <c r="AU277" s="17" t="s">
        <v>78</v>
      </c>
    </row>
    <row r="278" s="13" customFormat="1">
      <c r="A278" s="13"/>
      <c r="B278" s="234"/>
      <c r="C278" s="235"/>
      <c r="D278" s="227" t="s">
        <v>169</v>
      </c>
      <c r="E278" s="235"/>
      <c r="F278" s="237" t="s">
        <v>1206</v>
      </c>
      <c r="G278" s="235"/>
      <c r="H278" s="238">
        <v>194.37299999999999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169</v>
      </c>
      <c r="AU278" s="244" t="s">
        <v>78</v>
      </c>
      <c r="AV278" s="13" t="s">
        <v>78</v>
      </c>
      <c r="AW278" s="13" t="s">
        <v>4</v>
      </c>
      <c r="AX278" s="13" t="s">
        <v>76</v>
      </c>
      <c r="AY278" s="244" t="s">
        <v>156</v>
      </c>
    </row>
    <row r="279" s="2" customFormat="1" ht="24.15" customHeight="1">
      <c r="A279" s="38"/>
      <c r="B279" s="39"/>
      <c r="C279" s="214" t="s">
        <v>390</v>
      </c>
      <c r="D279" s="214" t="s">
        <v>158</v>
      </c>
      <c r="E279" s="215" t="s">
        <v>1207</v>
      </c>
      <c r="F279" s="216" t="s">
        <v>1208</v>
      </c>
      <c r="G279" s="217" t="s">
        <v>241</v>
      </c>
      <c r="H279" s="218">
        <v>153.30000000000001</v>
      </c>
      <c r="I279" s="219"/>
      <c r="J279" s="220">
        <f>ROUND(I279*H279,2)</f>
        <v>0</v>
      </c>
      <c r="K279" s="216" t="s">
        <v>162</v>
      </c>
      <c r="L279" s="44"/>
      <c r="M279" s="221" t="s">
        <v>19</v>
      </c>
      <c r="N279" s="222" t="s">
        <v>40</v>
      </c>
      <c r="O279" s="84"/>
      <c r="P279" s="223">
        <f>O279*H279</f>
        <v>0</v>
      </c>
      <c r="Q279" s="223">
        <v>1.2999999999999999E-05</v>
      </c>
      <c r="R279" s="223">
        <f>Q279*H279</f>
        <v>0.0019929000000000001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163</v>
      </c>
      <c r="AT279" s="225" t="s">
        <v>158</v>
      </c>
      <c r="AU279" s="225" t="s">
        <v>78</v>
      </c>
      <c r="AY279" s="17" t="s">
        <v>156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76</v>
      </c>
      <c r="BK279" s="226">
        <f>ROUND(I279*H279,2)</f>
        <v>0</v>
      </c>
      <c r="BL279" s="17" t="s">
        <v>163</v>
      </c>
      <c r="BM279" s="225" t="s">
        <v>1209</v>
      </c>
    </row>
    <row r="280" s="2" customFormat="1">
      <c r="A280" s="38"/>
      <c r="B280" s="39"/>
      <c r="C280" s="40"/>
      <c r="D280" s="227" t="s">
        <v>165</v>
      </c>
      <c r="E280" s="40"/>
      <c r="F280" s="228" t="s">
        <v>1210</v>
      </c>
      <c r="G280" s="40"/>
      <c r="H280" s="40"/>
      <c r="I280" s="229"/>
      <c r="J280" s="40"/>
      <c r="K280" s="40"/>
      <c r="L280" s="44"/>
      <c r="M280" s="230"/>
      <c r="N280" s="23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165</v>
      </c>
      <c r="AU280" s="17" t="s">
        <v>78</v>
      </c>
    </row>
    <row r="281" s="2" customFormat="1">
      <c r="A281" s="38"/>
      <c r="B281" s="39"/>
      <c r="C281" s="40"/>
      <c r="D281" s="232" t="s">
        <v>167</v>
      </c>
      <c r="E281" s="40"/>
      <c r="F281" s="233" t="s">
        <v>1211</v>
      </c>
      <c r="G281" s="40"/>
      <c r="H281" s="40"/>
      <c r="I281" s="229"/>
      <c r="J281" s="40"/>
      <c r="K281" s="40"/>
      <c r="L281" s="44"/>
      <c r="M281" s="230"/>
      <c r="N281" s="23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167</v>
      </c>
      <c r="AU281" s="17" t="s">
        <v>78</v>
      </c>
    </row>
    <row r="282" s="13" customFormat="1">
      <c r="A282" s="13"/>
      <c r="B282" s="234"/>
      <c r="C282" s="235"/>
      <c r="D282" s="227" t="s">
        <v>169</v>
      </c>
      <c r="E282" s="236" t="s">
        <v>19</v>
      </c>
      <c r="F282" s="237" t="s">
        <v>1212</v>
      </c>
      <c r="G282" s="235"/>
      <c r="H282" s="238">
        <v>21.100000000000001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169</v>
      </c>
      <c r="AU282" s="244" t="s">
        <v>78</v>
      </c>
      <c r="AV282" s="13" t="s">
        <v>78</v>
      </c>
      <c r="AW282" s="13" t="s">
        <v>32</v>
      </c>
      <c r="AX282" s="13" t="s">
        <v>69</v>
      </c>
      <c r="AY282" s="244" t="s">
        <v>156</v>
      </c>
    </row>
    <row r="283" s="13" customFormat="1">
      <c r="A283" s="13"/>
      <c r="B283" s="234"/>
      <c r="C283" s="235"/>
      <c r="D283" s="227" t="s">
        <v>169</v>
      </c>
      <c r="E283" s="236" t="s">
        <v>19</v>
      </c>
      <c r="F283" s="237" t="s">
        <v>1213</v>
      </c>
      <c r="G283" s="235"/>
      <c r="H283" s="238">
        <v>11.9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169</v>
      </c>
      <c r="AU283" s="244" t="s">
        <v>78</v>
      </c>
      <c r="AV283" s="13" t="s">
        <v>78</v>
      </c>
      <c r="AW283" s="13" t="s">
        <v>32</v>
      </c>
      <c r="AX283" s="13" t="s">
        <v>69</v>
      </c>
      <c r="AY283" s="244" t="s">
        <v>156</v>
      </c>
    </row>
    <row r="284" s="13" customFormat="1">
      <c r="A284" s="13"/>
      <c r="B284" s="234"/>
      <c r="C284" s="235"/>
      <c r="D284" s="227" t="s">
        <v>169</v>
      </c>
      <c r="E284" s="236" t="s">
        <v>19</v>
      </c>
      <c r="F284" s="237" t="s">
        <v>1199</v>
      </c>
      <c r="G284" s="235"/>
      <c r="H284" s="238">
        <v>82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169</v>
      </c>
      <c r="AU284" s="244" t="s">
        <v>78</v>
      </c>
      <c r="AV284" s="13" t="s">
        <v>78</v>
      </c>
      <c r="AW284" s="13" t="s">
        <v>32</v>
      </c>
      <c r="AX284" s="13" t="s">
        <v>69</v>
      </c>
      <c r="AY284" s="244" t="s">
        <v>156</v>
      </c>
    </row>
    <row r="285" s="13" customFormat="1">
      <c r="A285" s="13"/>
      <c r="B285" s="234"/>
      <c r="C285" s="235"/>
      <c r="D285" s="227" t="s">
        <v>169</v>
      </c>
      <c r="E285" s="236" t="s">
        <v>19</v>
      </c>
      <c r="F285" s="237" t="s">
        <v>1214</v>
      </c>
      <c r="G285" s="235"/>
      <c r="H285" s="238">
        <v>38.299999999999997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169</v>
      </c>
      <c r="AU285" s="244" t="s">
        <v>78</v>
      </c>
      <c r="AV285" s="13" t="s">
        <v>78</v>
      </c>
      <c r="AW285" s="13" t="s">
        <v>32</v>
      </c>
      <c r="AX285" s="13" t="s">
        <v>69</v>
      </c>
      <c r="AY285" s="244" t="s">
        <v>156</v>
      </c>
    </row>
    <row r="286" s="2" customFormat="1" ht="24.15" customHeight="1">
      <c r="A286" s="38"/>
      <c r="B286" s="39"/>
      <c r="C286" s="245" t="s">
        <v>397</v>
      </c>
      <c r="D286" s="245" t="s">
        <v>333</v>
      </c>
      <c r="E286" s="246" t="s">
        <v>1215</v>
      </c>
      <c r="F286" s="247" t="s">
        <v>1216</v>
      </c>
      <c r="G286" s="248" t="s">
        <v>241</v>
      </c>
      <c r="H286" s="249">
        <v>155.59999999999999</v>
      </c>
      <c r="I286" s="250"/>
      <c r="J286" s="251">
        <f>ROUND(I286*H286,2)</f>
        <v>0</v>
      </c>
      <c r="K286" s="247" t="s">
        <v>162</v>
      </c>
      <c r="L286" s="252"/>
      <c r="M286" s="253" t="s">
        <v>19</v>
      </c>
      <c r="N286" s="254" t="s">
        <v>40</v>
      </c>
      <c r="O286" s="84"/>
      <c r="P286" s="223">
        <f>O286*H286</f>
        <v>0</v>
      </c>
      <c r="Q286" s="223">
        <v>0.0012099999999999999</v>
      </c>
      <c r="R286" s="223">
        <f>Q286*H286</f>
        <v>0.18827599999999997</v>
      </c>
      <c r="S286" s="223">
        <v>0</v>
      </c>
      <c r="T286" s="22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216</v>
      </c>
      <c r="AT286" s="225" t="s">
        <v>333</v>
      </c>
      <c r="AU286" s="225" t="s">
        <v>78</v>
      </c>
      <c r="AY286" s="17" t="s">
        <v>156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76</v>
      </c>
      <c r="BK286" s="226">
        <f>ROUND(I286*H286,2)</f>
        <v>0</v>
      </c>
      <c r="BL286" s="17" t="s">
        <v>163</v>
      </c>
      <c r="BM286" s="225" t="s">
        <v>1217</v>
      </c>
    </row>
    <row r="287" s="2" customFormat="1">
      <c r="A287" s="38"/>
      <c r="B287" s="39"/>
      <c r="C287" s="40"/>
      <c r="D287" s="227" t="s">
        <v>165</v>
      </c>
      <c r="E287" s="40"/>
      <c r="F287" s="228" t="s">
        <v>1216</v>
      </c>
      <c r="G287" s="40"/>
      <c r="H287" s="40"/>
      <c r="I287" s="229"/>
      <c r="J287" s="40"/>
      <c r="K287" s="40"/>
      <c r="L287" s="44"/>
      <c r="M287" s="230"/>
      <c r="N287" s="23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165</v>
      </c>
      <c r="AU287" s="17" t="s">
        <v>78</v>
      </c>
    </row>
    <row r="288" s="13" customFormat="1">
      <c r="A288" s="13"/>
      <c r="B288" s="234"/>
      <c r="C288" s="235"/>
      <c r="D288" s="227" t="s">
        <v>169</v>
      </c>
      <c r="E288" s="235"/>
      <c r="F288" s="237" t="s">
        <v>1218</v>
      </c>
      <c r="G288" s="235"/>
      <c r="H288" s="238">
        <v>155.59999999999999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169</v>
      </c>
      <c r="AU288" s="244" t="s">
        <v>78</v>
      </c>
      <c r="AV288" s="13" t="s">
        <v>78</v>
      </c>
      <c r="AW288" s="13" t="s">
        <v>4</v>
      </c>
      <c r="AX288" s="13" t="s">
        <v>76</v>
      </c>
      <c r="AY288" s="244" t="s">
        <v>156</v>
      </c>
    </row>
    <row r="289" s="2" customFormat="1" ht="24.15" customHeight="1">
      <c r="A289" s="38"/>
      <c r="B289" s="39"/>
      <c r="C289" s="214" t="s">
        <v>404</v>
      </c>
      <c r="D289" s="214" t="s">
        <v>158</v>
      </c>
      <c r="E289" s="215" t="s">
        <v>1219</v>
      </c>
      <c r="F289" s="216" t="s">
        <v>1220</v>
      </c>
      <c r="G289" s="217" t="s">
        <v>241</v>
      </c>
      <c r="H289" s="218">
        <v>154.75</v>
      </c>
      <c r="I289" s="219"/>
      <c r="J289" s="220">
        <f>ROUND(I289*H289,2)</f>
        <v>0</v>
      </c>
      <c r="K289" s="216" t="s">
        <v>162</v>
      </c>
      <c r="L289" s="44"/>
      <c r="M289" s="221" t="s">
        <v>19</v>
      </c>
      <c r="N289" s="222" t="s">
        <v>40</v>
      </c>
      <c r="O289" s="84"/>
      <c r="P289" s="223">
        <f>O289*H289</f>
        <v>0</v>
      </c>
      <c r="Q289" s="223">
        <v>1.5999999999999999E-05</v>
      </c>
      <c r="R289" s="223">
        <f>Q289*H289</f>
        <v>0.0024759999999999999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163</v>
      </c>
      <c r="AT289" s="225" t="s">
        <v>158</v>
      </c>
      <c r="AU289" s="225" t="s">
        <v>78</v>
      </c>
      <c r="AY289" s="17" t="s">
        <v>156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76</v>
      </c>
      <c r="BK289" s="226">
        <f>ROUND(I289*H289,2)</f>
        <v>0</v>
      </c>
      <c r="BL289" s="17" t="s">
        <v>163</v>
      </c>
      <c r="BM289" s="225" t="s">
        <v>1221</v>
      </c>
    </row>
    <row r="290" s="2" customFormat="1">
      <c r="A290" s="38"/>
      <c r="B290" s="39"/>
      <c r="C290" s="40"/>
      <c r="D290" s="227" t="s">
        <v>165</v>
      </c>
      <c r="E290" s="40"/>
      <c r="F290" s="228" t="s">
        <v>1222</v>
      </c>
      <c r="G290" s="40"/>
      <c r="H290" s="40"/>
      <c r="I290" s="229"/>
      <c r="J290" s="40"/>
      <c r="K290" s="40"/>
      <c r="L290" s="44"/>
      <c r="M290" s="230"/>
      <c r="N290" s="23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165</v>
      </c>
      <c r="AU290" s="17" t="s">
        <v>78</v>
      </c>
    </row>
    <row r="291" s="2" customFormat="1">
      <c r="A291" s="38"/>
      <c r="B291" s="39"/>
      <c r="C291" s="40"/>
      <c r="D291" s="232" t="s">
        <v>167</v>
      </c>
      <c r="E291" s="40"/>
      <c r="F291" s="233" t="s">
        <v>1223</v>
      </c>
      <c r="G291" s="40"/>
      <c r="H291" s="40"/>
      <c r="I291" s="229"/>
      <c r="J291" s="40"/>
      <c r="K291" s="40"/>
      <c r="L291" s="44"/>
      <c r="M291" s="230"/>
      <c r="N291" s="23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167</v>
      </c>
      <c r="AU291" s="17" t="s">
        <v>78</v>
      </c>
    </row>
    <row r="292" s="13" customFormat="1">
      <c r="A292" s="13"/>
      <c r="B292" s="234"/>
      <c r="C292" s="235"/>
      <c r="D292" s="227" t="s">
        <v>169</v>
      </c>
      <c r="E292" s="236" t="s">
        <v>19</v>
      </c>
      <c r="F292" s="237" t="s">
        <v>1224</v>
      </c>
      <c r="G292" s="235"/>
      <c r="H292" s="238">
        <v>83.450000000000003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169</v>
      </c>
      <c r="AU292" s="244" t="s">
        <v>78</v>
      </c>
      <c r="AV292" s="13" t="s">
        <v>78</v>
      </c>
      <c r="AW292" s="13" t="s">
        <v>32</v>
      </c>
      <c r="AX292" s="13" t="s">
        <v>69</v>
      </c>
      <c r="AY292" s="244" t="s">
        <v>156</v>
      </c>
    </row>
    <row r="293" s="13" customFormat="1">
      <c r="A293" s="13"/>
      <c r="B293" s="234"/>
      <c r="C293" s="235"/>
      <c r="D293" s="227" t="s">
        <v>169</v>
      </c>
      <c r="E293" s="236" t="s">
        <v>19</v>
      </c>
      <c r="F293" s="237" t="s">
        <v>1225</v>
      </c>
      <c r="G293" s="235"/>
      <c r="H293" s="238">
        <v>31.5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169</v>
      </c>
      <c r="AU293" s="244" t="s">
        <v>78</v>
      </c>
      <c r="AV293" s="13" t="s">
        <v>78</v>
      </c>
      <c r="AW293" s="13" t="s">
        <v>32</v>
      </c>
      <c r="AX293" s="13" t="s">
        <v>69</v>
      </c>
      <c r="AY293" s="244" t="s">
        <v>156</v>
      </c>
    </row>
    <row r="294" s="13" customFormat="1">
      <c r="A294" s="13"/>
      <c r="B294" s="234"/>
      <c r="C294" s="235"/>
      <c r="D294" s="227" t="s">
        <v>169</v>
      </c>
      <c r="E294" s="236" t="s">
        <v>19</v>
      </c>
      <c r="F294" s="237" t="s">
        <v>1226</v>
      </c>
      <c r="G294" s="235"/>
      <c r="H294" s="238">
        <v>39.799999999999997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169</v>
      </c>
      <c r="AU294" s="244" t="s">
        <v>78</v>
      </c>
      <c r="AV294" s="13" t="s">
        <v>78</v>
      </c>
      <c r="AW294" s="13" t="s">
        <v>32</v>
      </c>
      <c r="AX294" s="13" t="s">
        <v>69</v>
      </c>
      <c r="AY294" s="244" t="s">
        <v>156</v>
      </c>
    </row>
    <row r="295" s="2" customFormat="1" ht="24.15" customHeight="1">
      <c r="A295" s="38"/>
      <c r="B295" s="39"/>
      <c r="C295" s="245" t="s">
        <v>410</v>
      </c>
      <c r="D295" s="245" t="s">
        <v>333</v>
      </c>
      <c r="E295" s="246" t="s">
        <v>1227</v>
      </c>
      <c r="F295" s="247" t="s">
        <v>1228</v>
      </c>
      <c r="G295" s="248" t="s">
        <v>241</v>
      </c>
      <c r="H295" s="249">
        <v>157.071</v>
      </c>
      <c r="I295" s="250"/>
      <c r="J295" s="251">
        <f>ROUND(I295*H295,2)</f>
        <v>0</v>
      </c>
      <c r="K295" s="247" t="s">
        <v>162</v>
      </c>
      <c r="L295" s="252"/>
      <c r="M295" s="253" t="s">
        <v>19</v>
      </c>
      <c r="N295" s="254" t="s">
        <v>40</v>
      </c>
      <c r="O295" s="84"/>
      <c r="P295" s="223">
        <f>O295*H295</f>
        <v>0</v>
      </c>
      <c r="Q295" s="223">
        <v>0.0014400000000000001</v>
      </c>
      <c r="R295" s="223">
        <f>Q295*H295</f>
        <v>0.22618224000000001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216</v>
      </c>
      <c r="AT295" s="225" t="s">
        <v>333</v>
      </c>
      <c r="AU295" s="225" t="s">
        <v>78</v>
      </c>
      <c r="AY295" s="17" t="s">
        <v>156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76</v>
      </c>
      <c r="BK295" s="226">
        <f>ROUND(I295*H295,2)</f>
        <v>0</v>
      </c>
      <c r="BL295" s="17" t="s">
        <v>163</v>
      </c>
      <c r="BM295" s="225" t="s">
        <v>1229</v>
      </c>
    </row>
    <row r="296" s="2" customFormat="1">
      <c r="A296" s="38"/>
      <c r="B296" s="39"/>
      <c r="C296" s="40"/>
      <c r="D296" s="227" t="s">
        <v>165</v>
      </c>
      <c r="E296" s="40"/>
      <c r="F296" s="228" t="s">
        <v>1228</v>
      </c>
      <c r="G296" s="40"/>
      <c r="H296" s="40"/>
      <c r="I296" s="229"/>
      <c r="J296" s="40"/>
      <c r="K296" s="40"/>
      <c r="L296" s="44"/>
      <c r="M296" s="230"/>
      <c r="N296" s="23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165</v>
      </c>
      <c r="AU296" s="17" t="s">
        <v>78</v>
      </c>
    </row>
    <row r="297" s="13" customFormat="1">
      <c r="A297" s="13"/>
      <c r="B297" s="234"/>
      <c r="C297" s="235"/>
      <c r="D297" s="227" t="s">
        <v>169</v>
      </c>
      <c r="E297" s="235"/>
      <c r="F297" s="237" t="s">
        <v>1230</v>
      </c>
      <c r="G297" s="235"/>
      <c r="H297" s="238">
        <v>157.071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169</v>
      </c>
      <c r="AU297" s="244" t="s">
        <v>78</v>
      </c>
      <c r="AV297" s="13" t="s">
        <v>78</v>
      </c>
      <c r="AW297" s="13" t="s">
        <v>4</v>
      </c>
      <c r="AX297" s="13" t="s">
        <v>76</v>
      </c>
      <c r="AY297" s="244" t="s">
        <v>156</v>
      </c>
    </row>
    <row r="298" s="2" customFormat="1" ht="24.15" customHeight="1">
      <c r="A298" s="38"/>
      <c r="B298" s="39"/>
      <c r="C298" s="214" t="s">
        <v>417</v>
      </c>
      <c r="D298" s="214" t="s">
        <v>158</v>
      </c>
      <c r="E298" s="215" t="s">
        <v>1231</v>
      </c>
      <c r="F298" s="216" t="s">
        <v>1232</v>
      </c>
      <c r="G298" s="217" t="s">
        <v>413</v>
      </c>
      <c r="H298" s="218">
        <v>44</v>
      </c>
      <c r="I298" s="219"/>
      <c r="J298" s="220">
        <f>ROUND(I298*H298,2)</f>
        <v>0</v>
      </c>
      <c r="K298" s="216" t="s">
        <v>162</v>
      </c>
      <c r="L298" s="44"/>
      <c r="M298" s="221" t="s">
        <v>19</v>
      </c>
      <c r="N298" s="222" t="s">
        <v>40</v>
      </c>
      <c r="O298" s="84"/>
      <c r="P298" s="223">
        <f>O298*H298</f>
        <v>0</v>
      </c>
      <c r="Q298" s="223">
        <v>8.0000000000000007E-05</v>
      </c>
      <c r="R298" s="223">
        <f>Q298*H298</f>
        <v>0.0035200000000000001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163</v>
      </c>
      <c r="AT298" s="225" t="s">
        <v>158</v>
      </c>
      <c r="AU298" s="225" t="s">
        <v>78</v>
      </c>
      <c r="AY298" s="17" t="s">
        <v>156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76</v>
      </c>
      <c r="BK298" s="226">
        <f>ROUND(I298*H298,2)</f>
        <v>0</v>
      </c>
      <c r="BL298" s="17" t="s">
        <v>163</v>
      </c>
      <c r="BM298" s="225" t="s">
        <v>1233</v>
      </c>
    </row>
    <row r="299" s="2" customFormat="1">
      <c r="A299" s="38"/>
      <c r="B299" s="39"/>
      <c r="C299" s="40"/>
      <c r="D299" s="227" t="s">
        <v>165</v>
      </c>
      <c r="E299" s="40"/>
      <c r="F299" s="228" t="s">
        <v>1234</v>
      </c>
      <c r="G299" s="40"/>
      <c r="H299" s="40"/>
      <c r="I299" s="229"/>
      <c r="J299" s="40"/>
      <c r="K299" s="40"/>
      <c r="L299" s="44"/>
      <c r="M299" s="230"/>
      <c r="N299" s="23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165</v>
      </c>
      <c r="AU299" s="17" t="s">
        <v>78</v>
      </c>
    </row>
    <row r="300" s="2" customFormat="1">
      <c r="A300" s="38"/>
      <c r="B300" s="39"/>
      <c r="C300" s="40"/>
      <c r="D300" s="232" t="s">
        <v>167</v>
      </c>
      <c r="E300" s="40"/>
      <c r="F300" s="233" t="s">
        <v>1235</v>
      </c>
      <c r="G300" s="40"/>
      <c r="H300" s="40"/>
      <c r="I300" s="229"/>
      <c r="J300" s="40"/>
      <c r="K300" s="40"/>
      <c r="L300" s="44"/>
      <c r="M300" s="230"/>
      <c r="N300" s="23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167</v>
      </c>
      <c r="AU300" s="17" t="s">
        <v>78</v>
      </c>
    </row>
    <row r="301" s="2" customFormat="1" ht="16.5" customHeight="1">
      <c r="A301" s="38"/>
      <c r="B301" s="39"/>
      <c r="C301" s="245" t="s">
        <v>424</v>
      </c>
      <c r="D301" s="245" t="s">
        <v>333</v>
      </c>
      <c r="E301" s="246" t="s">
        <v>1236</v>
      </c>
      <c r="F301" s="247" t="s">
        <v>1237</v>
      </c>
      <c r="G301" s="248" t="s">
        <v>413</v>
      </c>
      <c r="H301" s="249">
        <v>44</v>
      </c>
      <c r="I301" s="250"/>
      <c r="J301" s="251">
        <f>ROUND(I301*H301,2)</f>
        <v>0</v>
      </c>
      <c r="K301" s="247" t="s">
        <v>162</v>
      </c>
      <c r="L301" s="252"/>
      <c r="M301" s="253" t="s">
        <v>19</v>
      </c>
      <c r="N301" s="254" t="s">
        <v>40</v>
      </c>
      <c r="O301" s="84"/>
      <c r="P301" s="223">
        <f>O301*H301</f>
        <v>0</v>
      </c>
      <c r="Q301" s="223">
        <v>0.00080000000000000004</v>
      </c>
      <c r="R301" s="223">
        <f>Q301*H301</f>
        <v>0.035200000000000002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216</v>
      </c>
      <c r="AT301" s="225" t="s">
        <v>333</v>
      </c>
      <c r="AU301" s="225" t="s">
        <v>78</v>
      </c>
      <c r="AY301" s="17" t="s">
        <v>156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76</v>
      </c>
      <c r="BK301" s="226">
        <f>ROUND(I301*H301,2)</f>
        <v>0</v>
      </c>
      <c r="BL301" s="17" t="s">
        <v>163</v>
      </c>
      <c r="BM301" s="225" t="s">
        <v>1238</v>
      </c>
    </row>
    <row r="302" s="2" customFormat="1">
      <c r="A302" s="38"/>
      <c r="B302" s="39"/>
      <c r="C302" s="40"/>
      <c r="D302" s="227" t="s">
        <v>165</v>
      </c>
      <c r="E302" s="40"/>
      <c r="F302" s="228" t="s">
        <v>1237</v>
      </c>
      <c r="G302" s="40"/>
      <c r="H302" s="40"/>
      <c r="I302" s="229"/>
      <c r="J302" s="40"/>
      <c r="K302" s="40"/>
      <c r="L302" s="44"/>
      <c r="M302" s="230"/>
      <c r="N302" s="23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165</v>
      </c>
      <c r="AU302" s="17" t="s">
        <v>78</v>
      </c>
    </row>
    <row r="303" s="13" customFormat="1">
      <c r="A303" s="13"/>
      <c r="B303" s="234"/>
      <c r="C303" s="235"/>
      <c r="D303" s="227" t="s">
        <v>169</v>
      </c>
      <c r="E303" s="236" t="s">
        <v>19</v>
      </c>
      <c r="F303" s="237" t="s">
        <v>1239</v>
      </c>
      <c r="G303" s="235"/>
      <c r="H303" s="238">
        <v>14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169</v>
      </c>
      <c r="AU303" s="244" t="s">
        <v>78</v>
      </c>
      <c r="AV303" s="13" t="s">
        <v>78</v>
      </c>
      <c r="AW303" s="13" t="s">
        <v>32</v>
      </c>
      <c r="AX303" s="13" t="s">
        <v>69</v>
      </c>
      <c r="AY303" s="244" t="s">
        <v>156</v>
      </c>
    </row>
    <row r="304" s="13" customFormat="1">
      <c r="A304" s="13"/>
      <c r="B304" s="234"/>
      <c r="C304" s="235"/>
      <c r="D304" s="227" t="s">
        <v>169</v>
      </c>
      <c r="E304" s="236" t="s">
        <v>19</v>
      </c>
      <c r="F304" s="237" t="s">
        <v>1240</v>
      </c>
      <c r="G304" s="235"/>
      <c r="H304" s="238">
        <v>18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169</v>
      </c>
      <c r="AU304" s="244" t="s">
        <v>78</v>
      </c>
      <c r="AV304" s="13" t="s">
        <v>78</v>
      </c>
      <c r="AW304" s="13" t="s">
        <v>32</v>
      </c>
      <c r="AX304" s="13" t="s">
        <v>69</v>
      </c>
      <c r="AY304" s="244" t="s">
        <v>156</v>
      </c>
    </row>
    <row r="305" s="13" customFormat="1">
      <c r="A305" s="13"/>
      <c r="B305" s="234"/>
      <c r="C305" s="235"/>
      <c r="D305" s="227" t="s">
        <v>169</v>
      </c>
      <c r="E305" s="236" t="s">
        <v>19</v>
      </c>
      <c r="F305" s="237" t="s">
        <v>1241</v>
      </c>
      <c r="G305" s="235"/>
      <c r="H305" s="238">
        <v>12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169</v>
      </c>
      <c r="AU305" s="244" t="s">
        <v>78</v>
      </c>
      <c r="AV305" s="13" t="s">
        <v>78</v>
      </c>
      <c r="AW305" s="13" t="s">
        <v>32</v>
      </c>
      <c r="AX305" s="13" t="s">
        <v>69</v>
      </c>
      <c r="AY305" s="244" t="s">
        <v>156</v>
      </c>
    </row>
    <row r="306" s="2" customFormat="1" ht="24.15" customHeight="1">
      <c r="A306" s="38"/>
      <c r="B306" s="39"/>
      <c r="C306" s="214" t="s">
        <v>431</v>
      </c>
      <c r="D306" s="214" t="s">
        <v>158</v>
      </c>
      <c r="E306" s="215" t="s">
        <v>1242</v>
      </c>
      <c r="F306" s="216" t="s">
        <v>1243</v>
      </c>
      <c r="G306" s="217" t="s">
        <v>413</v>
      </c>
      <c r="H306" s="218">
        <v>2</v>
      </c>
      <c r="I306" s="219"/>
      <c r="J306" s="220">
        <f>ROUND(I306*H306,2)</f>
        <v>0</v>
      </c>
      <c r="K306" s="216" t="s">
        <v>162</v>
      </c>
      <c r="L306" s="44"/>
      <c r="M306" s="221" t="s">
        <v>19</v>
      </c>
      <c r="N306" s="222" t="s">
        <v>40</v>
      </c>
      <c r="O306" s="84"/>
      <c r="P306" s="223">
        <f>O306*H306</f>
        <v>0</v>
      </c>
      <c r="Q306" s="223">
        <v>8.0000000000000007E-05</v>
      </c>
      <c r="R306" s="223">
        <f>Q306*H306</f>
        <v>0.00016000000000000001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163</v>
      </c>
      <c r="AT306" s="225" t="s">
        <v>158</v>
      </c>
      <c r="AU306" s="225" t="s">
        <v>78</v>
      </c>
      <c r="AY306" s="17" t="s">
        <v>156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76</v>
      </c>
      <c r="BK306" s="226">
        <f>ROUND(I306*H306,2)</f>
        <v>0</v>
      </c>
      <c r="BL306" s="17" t="s">
        <v>163</v>
      </c>
      <c r="BM306" s="225" t="s">
        <v>1244</v>
      </c>
    </row>
    <row r="307" s="2" customFormat="1">
      <c r="A307" s="38"/>
      <c r="B307" s="39"/>
      <c r="C307" s="40"/>
      <c r="D307" s="227" t="s">
        <v>165</v>
      </c>
      <c r="E307" s="40"/>
      <c r="F307" s="228" t="s">
        <v>1245</v>
      </c>
      <c r="G307" s="40"/>
      <c r="H307" s="40"/>
      <c r="I307" s="229"/>
      <c r="J307" s="40"/>
      <c r="K307" s="40"/>
      <c r="L307" s="44"/>
      <c r="M307" s="230"/>
      <c r="N307" s="23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165</v>
      </c>
      <c r="AU307" s="17" t="s">
        <v>78</v>
      </c>
    </row>
    <row r="308" s="2" customFormat="1">
      <c r="A308" s="38"/>
      <c r="B308" s="39"/>
      <c r="C308" s="40"/>
      <c r="D308" s="232" t="s">
        <v>167</v>
      </c>
      <c r="E308" s="40"/>
      <c r="F308" s="233" t="s">
        <v>1246</v>
      </c>
      <c r="G308" s="40"/>
      <c r="H308" s="40"/>
      <c r="I308" s="229"/>
      <c r="J308" s="40"/>
      <c r="K308" s="40"/>
      <c r="L308" s="44"/>
      <c r="M308" s="230"/>
      <c r="N308" s="23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167</v>
      </c>
      <c r="AU308" s="17" t="s">
        <v>78</v>
      </c>
    </row>
    <row r="309" s="2" customFormat="1" ht="24.15" customHeight="1">
      <c r="A309" s="38"/>
      <c r="B309" s="39"/>
      <c r="C309" s="245" t="s">
        <v>438</v>
      </c>
      <c r="D309" s="245" t="s">
        <v>333</v>
      </c>
      <c r="E309" s="246" t="s">
        <v>1247</v>
      </c>
      <c r="F309" s="247" t="s">
        <v>1248</v>
      </c>
      <c r="G309" s="248" t="s">
        <v>413</v>
      </c>
      <c r="H309" s="249">
        <v>2</v>
      </c>
      <c r="I309" s="250"/>
      <c r="J309" s="251">
        <f>ROUND(I309*H309,2)</f>
        <v>0</v>
      </c>
      <c r="K309" s="247" t="s">
        <v>19</v>
      </c>
      <c r="L309" s="252"/>
      <c r="M309" s="253" t="s">
        <v>19</v>
      </c>
      <c r="N309" s="254" t="s">
        <v>40</v>
      </c>
      <c r="O309" s="84"/>
      <c r="P309" s="223">
        <f>O309*H309</f>
        <v>0</v>
      </c>
      <c r="Q309" s="223">
        <v>0.0028</v>
      </c>
      <c r="R309" s="223">
        <f>Q309*H309</f>
        <v>0.0055999999999999999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216</v>
      </c>
      <c r="AT309" s="225" t="s">
        <v>333</v>
      </c>
      <c r="AU309" s="225" t="s">
        <v>78</v>
      </c>
      <c r="AY309" s="17" t="s">
        <v>156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76</v>
      </c>
      <c r="BK309" s="226">
        <f>ROUND(I309*H309,2)</f>
        <v>0</v>
      </c>
      <c r="BL309" s="17" t="s">
        <v>163</v>
      </c>
      <c r="BM309" s="225" t="s">
        <v>1249</v>
      </c>
    </row>
    <row r="310" s="2" customFormat="1">
      <c r="A310" s="38"/>
      <c r="B310" s="39"/>
      <c r="C310" s="40"/>
      <c r="D310" s="227" t="s">
        <v>165</v>
      </c>
      <c r="E310" s="40"/>
      <c r="F310" s="228" t="s">
        <v>1248</v>
      </c>
      <c r="G310" s="40"/>
      <c r="H310" s="40"/>
      <c r="I310" s="229"/>
      <c r="J310" s="40"/>
      <c r="K310" s="40"/>
      <c r="L310" s="44"/>
      <c r="M310" s="230"/>
      <c r="N310" s="23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165</v>
      </c>
      <c r="AU310" s="17" t="s">
        <v>78</v>
      </c>
    </row>
    <row r="311" s="13" customFormat="1">
      <c r="A311" s="13"/>
      <c r="B311" s="234"/>
      <c r="C311" s="235"/>
      <c r="D311" s="227" t="s">
        <v>169</v>
      </c>
      <c r="E311" s="236" t="s">
        <v>19</v>
      </c>
      <c r="F311" s="237" t="s">
        <v>1250</v>
      </c>
      <c r="G311" s="235"/>
      <c r="H311" s="238">
        <v>2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169</v>
      </c>
      <c r="AU311" s="244" t="s">
        <v>78</v>
      </c>
      <c r="AV311" s="13" t="s">
        <v>78</v>
      </c>
      <c r="AW311" s="13" t="s">
        <v>32</v>
      </c>
      <c r="AX311" s="13" t="s">
        <v>69</v>
      </c>
      <c r="AY311" s="244" t="s">
        <v>156</v>
      </c>
    </row>
    <row r="312" s="2" customFormat="1" ht="24.15" customHeight="1">
      <c r="A312" s="38"/>
      <c r="B312" s="39"/>
      <c r="C312" s="214" t="s">
        <v>446</v>
      </c>
      <c r="D312" s="214" t="s">
        <v>158</v>
      </c>
      <c r="E312" s="215" t="s">
        <v>1251</v>
      </c>
      <c r="F312" s="216" t="s">
        <v>1252</v>
      </c>
      <c r="G312" s="217" t="s">
        <v>413</v>
      </c>
      <c r="H312" s="218">
        <v>1</v>
      </c>
      <c r="I312" s="219"/>
      <c r="J312" s="220">
        <f>ROUND(I312*H312,2)</f>
        <v>0</v>
      </c>
      <c r="K312" s="216" t="s">
        <v>162</v>
      </c>
      <c r="L312" s="44"/>
      <c r="M312" s="221" t="s">
        <v>19</v>
      </c>
      <c r="N312" s="222" t="s">
        <v>40</v>
      </c>
      <c r="O312" s="84"/>
      <c r="P312" s="223">
        <f>O312*H312</f>
        <v>0</v>
      </c>
      <c r="Q312" s="223">
        <v>0.00010000000000000001</v>
      </c>
      <c r="R312" s="223">
        <f>Q312*H312</f>
        <v>0.00010000000000000001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163</v>
      </c>
      <c r="AT312" s="225" t="s">
        <v>158</v>
      </c>
      <c r="AU312" s="225" t="s">
        <v>78</v>
      </c>
      <c r="AY312" s="17" t="s">
        <v>156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76</v>
      </c>
      <c r="BK312" s="226">
        <f>ROUND(I312*H312,2)</f>
        <v>0</v>
      </c>
      <c r="BL312" s="17" t="s">
        <v>163</v>
      </c>
      <c r="BM312" s="225" t="s">
        <v>1253</v>
      </c>
    </row>
    <row r="313" s="2" customFormat="1">
      <c r="A313" s="38"/>
      <c r="B313" s="39"/>
      <c r="C313" s="40"/>
      <c r="D313" s="227" t="s">
        <v>165</v>
      </c>
      <c r="E313" s="40"/>
      <c r="F313" s="228" t="s">
        <v>1254</v>
      </c>
      <c r="G313" s="40"/>
      <c r="H313" s="40"/>
      <c r="I313" s="229"/>
      <c r="J313" s="40"/>
      <c r="K313" s="40"/>
      <c r="L313" s="44"/>
      <c r="M313" s="230"/>
      <c r="N313" s="23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165</v>
      </c>
      <c r="AU313" s="17" t="s">
        <v>78</v>
      </c>
    </row>
    <row r="314" s="2" customFormat="1">
      <c r="A314" s="38"/>
      <c r="B314" s="39"/>
      <c r="C314" s="40"/>
      <c r="D314" s="232" t="s">
        <v>167</v>
      </c>
      <c r="E314" s="40"/>
      <c r="F314" s="233" t="s">
        <v>1255</v>
      </c>
      <c r="G314" s="40"/>
      <c r="H314" s="40"/>
      <c r="I314" s="229"/>
      <c r="J314" s="40"/>
      <c r="K314" s="40"/>
      <c r="L314" s="44"/>
      <c r="M314" s="230"/>
      <c r="N314" s="23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167</v>
      </c>
      <c r="AU314" s="17" t="s">
        <v>78</v>
      </c>
    </row>
    <row r="315" s="2" customFormat="1" ht="24.15" customHeight="1">
      <c r="A315" s="38"/>
      <c r="B315" s="39"/>
      <c r="C315" s="245" t="s">
        <v>451</v>
      </c>
      <c r="D315" s="245" t="s">
        <v>333</v>
      </c>
      <c r="E315" s="246" t="s">
        <v>1256</v>
      </c>
      <c r="F315" s="247" t="s">
        <v>1257</v>
      </c>
      <c r="G315" s="248" t="s">
        <v>413</v>
      </c>
      <c r="H315" s="249">
        <v>1</v>
      </c>
      <c r="I315" s="250"/>
      <c r="J315" s="251">
        <f>ROUND(I315*H315,2)</f>
        <v>0</v>
      </c>
      <c r="K315" s="247" t="s">
        <v>162</v>
      </c>
      <c r="L315" s="252"/>
      <c r="M315" s="253" t="s">
        <v>19</v>
      </c>
      <c r="N315" s="254" t="s">
        <v>40</v>
      </c>
      <c r="O315" s="84"/>
      <c r="P315" s="223">
        <f>O315*H315</f>
        <v>0</v>
      </c>
      <c r="Q315" s="223">
        <v>0.0028</v>
      </c>
      <c r="R315" s="223">
        <f>Q315*H315</f>
        <v>0.0028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216</v>
      </c>
      <c r="AT315" s="225" t="s">
        <v>333</v>
      </c>
      <c r="AU315" s="225" t="s">
        <v>78</v>
      </c>
      <c r="AY315" s="17" t="s">
        <v>156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76</v>
      </c>
      <c r="BK315" s="226">
        <f>ROUND(I315*H315,2)</f>
        <v>0</v>
      </c>
      <c r="BL315" s="17" t="s">
        <v>163</v>
      </c>
      <c r="BM315" s="225" t="s">
        <v>1258</v>
      </c>
    </row>
    <row r="316" s="2" customFormat="1">
      <c r="A316" s="38"/>
      <c r="B316" s="39"/>
      <c r="C316" s="40"/>
      <c r="D316" s="227" t="s">
        <v>165</v>
      </c>
      <c r="E316" s="40"/>
      <c r="F316" s="228" t="s">
        <v>1257</v>
      </c>
      <c r="G316" s="40"/>
      <c r="H316" s="40"/>
      <c r="I316" s="229"/>
      <c r="J316" s="40"/>
      <c r="K316" s="40"/>
      <c r="L316" s="44"/>
      <c r="M316" s="230"/>
      <c r="N316" s="23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165</v>
      </c>
      <c r="AU316" s="17" t="s">
        <v>78</v>
      </c>
    </row>
    <row r="317" s="13" customFormat="1">
      <c r="A317" s="13"/>
      <c r="B317" s="234"/>
      <c r="C317" s="235"/>
      <c r="D317" s="227" t="s">
        <v>169</v>
      </c>
      <c r="E317" s="236" t="s">
        <v>19</v>
      </c>
      <c r="F317" s="237" t="s">
        <v>1259</v>
      </c>
      <c r="G317" s="235"/>
      <c r="H317" s="238">
        <v>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169</v>
      </c>
      <c r="AU317" s="244" t="s">
        <v>78</v>
      </c>
      <c r="AV317" s="13" t="s">
        <v>78</v>
      </c>
      <c r="AW317" s="13" t="s">
        <v>32</v>
      </c>
      <c r="AX317" s="13" t="s">
        <v>69</v>
      </c>
      <c r="AY317" s="244" t="s">
        <v>156</v>
      </c>
    </row>
    <row r="318" s="2" customFormat="1" ht="24.15" customHeight="1">
      <c r="A318" s="38"/>
      <c r="B318" s="39"/>
      <c r="C318" s="214" t="s">
        <v>456</v>
      </c>
      <c r="D318" s="214" t="s">
        <v>158</v>
      </c>
      <c r="E318" s="215" t="s">
        <v>1260</v>
      </c>
      <c r="F318" s="216" t="s">
        <v>1261</v>
      </c>
      <c r="G318" s="217" t="s">
        <v>413</v>
      </c>
      <c r="H318" s="218">
        <v>9</v>
      </c>
      <c r="I318" s="219"/>
      <c r="J318" s="220">
        <f>ROUND(I318*H318,2)</f>
        <v>0</v>
      </c>
      <c r="K318" s="216" t="s">
        <v>162</v>
      </c>
      <c r="L318" s="44"/>
      <c r="M318" s="221" t="s">
        <v>19</v>
      </c>
      <c r="N318" s="222" t="s">
        <v>40</v>
      </c>
      <c r="O318" s="84"/>
      <c r="P318" s="223">
        <f>O318*H318</f>
        <v>0</v>
      </c>
      <c r="Q318" s="223">
        <v>0.0001019</v>
      </c>
      <c r="R318" s="223">
        <f>Q318*H318</f>
        <v>0.00091710000000000001</v>
      </c>
      <c r="S318" s="223">
        <v>0</v>
      </c>
      <c r="T318" s="22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5" t="s">
        <v>163</v>
      </c>
      <c r="AT318" s="225" t="s">
        <v>158</v>
      </c>
      <c r="AU318" s="225" t="s">
        <v>78</v>
      </c>
      <c r="AY318" s="17" t="s">
        <v>156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7" t="s">
        <v>76</v>
      </c>
      <c r="BK318" s="226">
        <f>ROUND(I318*H318,2)</f>
        <v>0</v>
      </c>
      <c r="BL318" s="17" t="s">
        <v>163</v>
      </c>
      <c r="BM318" s="225" t="s">
        <v>1262</v>
      </c>
    </row>
    <row r="319" s="2" customFormat="1">
      <c r="A319" s="38"/>
      <c r="B319" s="39"/>
      <c r="C319" s="40"/>
      <c r="D319" s="227" t="s">
        <v>165</v>
      </c>
      <c r="E319" s="40"/>
      <c r="F319" s="228" t="s">
        <v>1263</v>
      </c>
      <c r="G319" s="40"/>
      <c r="H319" s="40"/>
      <c r="I319" s="229"/>
      <c r="J319" s="40"/>
      <c r="K319" s="40"/>
      <c r="L319" s="44"/>
      <c r="M319" s="230"/>
      <c r="N319" s="23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165</v>
      </c>
      <c r="AU319" s="17" t="s">
        <v>78</v>
      </c>
    </row>
    <row r="320" s="2" customFormat="1">
      <c r="A320" s="38"/>
      <c r="B320" s="39"/>
      <c r="C320" s="40"/>
      <c r="D320" s="232" t="s">
        <v>167</v>
      </c>
      <c r="E320" s="40"/>
      <c r="F320" s="233" t="s">
        <v>1264</v>
      </c>
      <c r="G320" s="40"/>
      <c r="H320" s="40"/>
      <c r="I320" s="229"/>
      <c r="J320" s="40"/>
      <c r="K320" s="40"/>
      <c r="L320" s="44"/>
      <c r="M320" s="230"/>
      <c r="N320" s="23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167</v>
      </c>
      <c r="AU320" s="17" t="s">
        <v>78</v>
      </c>
    </row>
    <row r="321" s="2" customFormat="1" ht="24.15" customHeight="1">
      <c r="A321" s="38"/>
      <c r="B321" s="39"/>
      <c r="C321" s="245" t="s">
        <v>463</v>
      </c>
      <c r="D321" s="245" t="s">
        <v>333</v>
      </c>
      <c r="E321" s="246" t="s">
        <v>1265</v>
      </c>
      <c r="F321" s="247" t="s">
        <v>1266</v>
      </c>
      <c r="G321" s="248" t="s">
        <v>413</v>
      </c>
      <c r="H321" s="249">
        <v>9</v>
      </c>
      <c r="I321" s="250"/>
      <c r="J321" s="251">
        <f>ROUND(I321*H321,2)</f>
        <v>0</v>
      </c>
      <c r="K321" s="247" t="s">
        <v>162</v>
      </c>
      <c r="L321" s="252"/>
      <c r="M321" s="253" t="s">
        <v>19</v>
      </c>
      <c r="N321" s="254" t="s">
        <v>40</v>
      </c>
      <c r="O321" s="84"/>
      <c r="P321" s="223">
        <f>O321*H321</f>
        <v>0</v>
      </c>
      <c r="Q321" s="223">
        <v>0.0038999999999999998</v>
      </c>
      <c r="R321" s="223">
        <f>Q321*H321</f>
        <v>0.035099999999999999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216</v>
      </c>
      <c r="AT321" s="225" t="s">
        <v>333</v>
      </c>
      <c r="AU321" s="225" t="s">
        <v>78</v>
      </c>
      <c r="AY321" s="17" t="s">
        <v>156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76</v>
      </c>
      <c r="BK321" s="226">
        <f>ROUND(I321*H321,2)</f>
        <v>0</v>
      </c>
      <c r="BL321" s="17" t="s">
        <v>163</v>
      </c>
      <c r="BM321" s="225" t="s">
        <v>1267</v>
      </c>
    </row>
    <row r="322" s="2" customFormat="1">
      <c r="A322" s="38"/>
      <c r="B322" s="39"/>
      <c r="C322" s="40"/>
      <c r="D322" s="227" t="s">
        <v>165</v>
      </c>
      <c r="E322" s="40"/>
      <c r="F322" s="228" t="s">
        <v>1266</v>
      </c>
      <c r="G322" s="40"/>
      <c r="H322" s="40"/>
      <c r="I322" s="229"/>
      <c r="J322" s="40"/>
      <c r="K322" s="40"/>
      <c r="L322" s="44"/>
      <c r="M322" s="230"/>
      <c r="N322" s="23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165</v>
      </c>
      <c r="AU322" s="17" t="s">
        <v>78</v>
      </c>
    </row>
    <row r="323" s="13" customFormat="1">
      <c r="A323" s="13"/>
      <c r="B323" s="234"/>
      <c r="C323" s="235"/>
      <c r="D323" s="227" t="s">
        <v>169</v>
      </c>
      <c r="E323" s="236" t="s">
        <v>19</v>
      </c>
      <c r="F323" s="237" t="s">
        <v>1268</v>
      </c>
      <c r="G323" s="235"/>
      <c r="H323" s="238">
        <v>9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169</v>
      </c>
      <c r="AU323" s="244" t="s">
        <v>78</v>
      </c>
      <c r="AV323" s="13" t="s">
        <v>78</v>
      </c>
      <c r="AW323" s="13" t="s">
        <v>32</v>
      </c>
      <c r="AX323" s="13" t="s">
        <v>69</v>
      </c>
      <c r="AY323" s="244" t="s">
        <v>156</v>
      </c>
    </row>
    <row r="324" s="2" customFormat="1" ht="21.75" customHeight="1">
      <c r="A324" s="38"/>
      <c r="B324" s="39"/>
      <c r="C324" s="214" t="s">
        <v>468</v>
      </c>
      <c r="D324" s="214" t="s">
        <v>158</v>
      </c>
      <c r="E324" s="215" t="s">
        <v>1269</v>
      </c>
      <c r="F324" s="216" t="s">
        <v>1270</v>
      </c>
      <c r="G324" s="217" t="s">
        <v>241</v>
      </c>
      <c r="H324" s="218">
        <v>344.80000000000001</v>
      </c>
      <c r="I324" s="219"/>
      <c r="J324" s="220">
        <f>ROUND(I324*H324,2)</f>
        <v>0</v>
      </c>
      <c r="K324" s="216" t="s">
        <v>162</v>
      </c>
      <c r="L324" s="44"/>
      <c r="M324" s="221" t="s">
        <v>19</v>
      </c>
      <c r="N324" s="222" t="s">
        <v>40</v>
      </c>
      <c r="O324" s="84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163</v>
      </c>
      <c r="AT324" s="225" t="s">
        <v>158</v>
      </c>
      <c r="AU324" s="225" t="s">
        <v>78</v>
      </c>
      <c r="AY324" s="17" t="s">
        <v>156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76</v>
      </c>
      <c r="BK324" s="226">
        <f>ROUND(I324*H324,2)</f>
        <v>0</v>
      </c>
      <c r="BL324" s="17" t="s">
        <v>163</v>
      </c>
      <c r="BM324" s="225" t="s">
        <v>1271</v>
      </c>
    </row>
    <row r="325" s="2" customFormat="1">
      <c r="A325" s="38"/>
      <c r="B325" s="39"/>
      <c r="C325" s="40"/>
      <c r="D325" s="227" t="s">
        <v>165</v>
      </c>
      <c r="E325" s="40"/>
      <c r="F325" s="228" t="s">
        <v>1272</v>
      </c>
      <c r="G325" s="40"/>
      <c r="H325" s="40"/>
      <c r="I325" s="229"/>
      <c r="J325" s="40"/>
      <c r="K325" s="40"/>
      <c r="L325" s="44"/>
      <c r="M325" s="230"/>
      <c r="N325" s="23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165</v>
      </c>
      <c r="AU325" s="17" t="s">
        <v>78</v>
      </c>
    </row>
    <row r="326" s="2" customFormat="1">
      <c r="A326" s="38"/>
      <c r="B326" s="39"/>
      <c r="C326" s="40"/>
      <c r="D326" s="232" t="s">
        <v>167</v>
      </c>
      <c r="E326" s="40"/>
      <c r="F326" s="233" t="s">
        <v>1273</v>
      </c>
      <c r="G326" s="40"/>
      <c r="H326" s="40"/>
      <c r="I326" s="229"/>
      <c r="J326" s="40"/>
      <c r="K326" s="40"/>
      <c r="L326" s="44"/>
      <c r="M326" s="230"/>
      <c r="N326" s="23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167</v>
      </c>
      <c r="AU326" s="17" t="s">
        <v>78</v>
      </c>
    </row>
    <row r="327" s="13" customFormat="1">
      <c r="A327" s="13"/>
      <c r="B327" s="234"/>
      <c r="C327" s="235"/>
      <c r="D327" s="227" t="s">
        <v>169</v>
      </c>
      <c r="E327" s="236" t="s">
        <v>19</v>
      </c>
      <c r="F327" s="237" t="s">
        <v>1274</v>
      </c>
      <c r="G327" s="235"/>
      <c r="H327" s="238">
        <v>191.5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169</v>
      </c>
      <c r="AU327" s="244" t="s">
        <v>78</v>
      </c>
      <c r="AV327" s="13" t="s">
        <v>78</v>
      </c>
      <c r="AW327" s="13" t="s">
        <v>32</v>
      </c>
      <c r="AX327" s="13" t="s">
        <v>69</v>
      </c>
      <c r="AY327" s="244" t="s">
        <v>156</v>
      </c>
    </row>
    <row r="328" s="13" customFormat="1">
      <c r="A328" s="13"/>
      <c r="B328" s="234"/>
      <c r="C328" s="235"/>
      <c r="D328" s="227" t="s">
        <v>169</v>
      </c>
      <c r="E328" s="236" t="s">
        <v>19</v>
      </c>
      <c r="F328" s="237" t="s">
        <v>1275</v>
      </c>
      <c r="G328" s="235"/>
      <c r="H328" s="238">
        <v>153.30000000000001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169</v>
      </c>
      <c r="AU328" s="244" t="s">
        <v>78</v>
      </c>
      <c r="AV328" s="13" t="s">
        <v>78</v>
      </c>
      <c r="AW328" s="13" t="s">
        <v>32</v>
      </c>
      <c r="AX328" s="13" t="s">
        <v>69</v>
      </c>
      <c r="AY328" s="244" t="s">
        <v>156</v>
      </c>
    </row>
    <row r="329" s="2" customFormat="1" ht="24.15" customHeight="1">
      <c r="A329" s="38"/>
      <c r="B329" s="39"/>
      <c r="C329" s="214" t="s">
        <v>474</v>
      </c>
      <c r="D329" s="214" t="s">
        <v>158</v>
      </c>
      <c r="E329" s="215" t="s">
        <v>1276</v>
      </c>
      <c r="F329" s="216" t="s">
        <v>1277</v>
      </c>
      <c r="G329" s="217" t="s">
        <v>413</v>
      </c>
      <c r="H329" s="218">
        <v>12</v>
      </c>
      <c r="I329" s="219"/>
      <c r="J329" s="220">
        <f>ROUND(I329*H329,2)</f>
        <v>0</v>
      </c>
      <c r="K329" s="216" t="s">
        <v>162</v>
      </c>
      <c r="L329" s="44"/>
      <c r="M329" s="221" t="s">
        <v>19</v>
      </c>
      <c r="N329" s="222" t="s">
        <v>40</v>
      </c>
      <c r="O329" s="84"/>
      <c r="P329" s="223">
        <f>O329*H329</f>
        <v>0</v>
      </c>
      <c r="Q329" s="223">
        <v>0.45937290600000003</v>
      </c>
      <c r="R329" s="223">
        <f>Q329*H329</f>
        <v>5.5124748720000003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163</v>
      </c>
      <c r="AT329" s="225" t="s">
        <v>158</v>
      </c>
      <c r="AU329" s="225" t="s">
        <v>78</v>
      </c>
      <c r="AY329" s="17" t="s">
        <v>156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76</v>
      </c>
      <c r="BK329" s="226">
        <f>ROUND(I329*H329,2)</f>
        <v>0</v>
      </c>
      <c r="BL329" s="17" t="s">
        <v>163</v>
      </c>
      <c r="BM329" s="225" t="s">
        <v>1278</v>
      </c>
    </row>
    <row r="330" s="2" customFormat="1">
      <c r="A330" s="38"/>
      <c r="B330" s="39"/>
      <c r="C330" s="40"/>
      <c r="D330" s="227" t="s">
        <v>165</v>
      </c>
      <c r="E330" s="40"/>
      <c r="F330" s="228" t="s">
        <v>1279</v>
      </c>
      <c r="G330" s="40"/>
      <c r="H330" s="40"/>
      <c r="I330" s="229"/>
      <c r="J330" s="40"/>
      <c r="K330" s="40"/>
      <c r="L330" s="44"/>
      <c r="M330" s="230"/>
      <c r="N330" s="23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165</v>
      </c>
      <c r="AU330" s="17" t="s">
        <v>78</v>
      </c>
    </row>
    <row r="331" s="2" customFormat="1">
      <c r="A331" s="38"/>
      <c r="B331" s="39"/>
      <c r="C331" s="40"/>
      <c r="D331" s="232" t="s">
        <v>167</v>
      </c>
      <c r="E331" s="40"/>
      <c r="F331" s="233" t="s">
        <v>1280</v>
      </c>
      <c r="G331" s="40"/>
      <c r="H331" s="40"/>
      <c r="I331" s="229"/>
      <c r="J331" s="40"/>
      <c r="K331" s="40"/>
      <c r="L331" s="44"/>
      <c r="M331" s="230"/>
      <c r="N331" s="23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167</v>
      </c>
      <c r="AU331" s="17" t="s">
        <v>78</v>
      </c>
    </row>
    <row r="332" s="2" customFormat="1" ht="24.15" customHeight="1">
      <c r="A332" s="38"/>
      <c r="B332" s="39"/>
      <c r="C332" s="214" t="s">
        <v>483</v>
      </c>
      <c r="D332" s="214" t="s">
        <v>158</v>
      </c>
      <c r="E332" s="215" t="s">
        <v>1281</v>
      </c>
      <c r="F332" s="216" t="s">
        <v>1282</v>
      </c>
      <c r="G332" s="217" t="s">
        <v>241</v>
      </c>
      <c r="H332" s="218">
        <v>154.75</v>
      </c>
      <c r="I332" s="219"/>
      <c r="J332" s="220">
        <f>ROUND(I332*H332,2)</f>
        <v>0</v>
      </c>
      <c r="K332" s="216" t="s">
        <v>162</v>
      </c>
      <c r="L332" s="44"/>
      <c r="M332" s="221" t="s">
        <v>19</v>
      </c>
      <c r="N332" s="222" t="s">
        <v>40</v>
      </c>
      <c r="O332" s="84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163</v>
      </c>
      <c r="AT332" s="225" t="s">
        <v>158</v>
      </c>
      <c r="AU332" s="225" t="s">
        <v>78</v>
      </c>
      <c r="AY332" s="17" t="s">
        <v>156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76</v>
      </c>
      <c r="BK332" s="226">
        <f>ROUND(I332*H332,2)</f>
        <v>0</v>
      </c>
      <c r="BL332" s="17" t="s">
        <v>163</v>
      </c>
      <c r="BM332" s="225" t="s">
        <v>1283</v>
      </c>
    </row>
    <row r="333" s="2" customFormat="1">
      <c r="A333" s="38"/>
      <c r="B333" s="39"/>
      <c r="C333" s="40"/>
      <c r="D333" s="227" t="s">
        <v>165</v>
      </c>
      <c r="E333" s="40"/>
      <c r="F333" s="228" t="s">
        <v>1284</v>
      </c>
      <c r="G333" s="40"/>
      <c r="H333" s="40"/>
      <c r="I333" s="229"/>
      <c r="J333" s="40"/>
      <c r="K333" s="40"/>
      <c r="L333" s="44"/>
      <c r="M333" s="230"/>
      <c r="N333" s="23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165</v>
      </c>
      <c r="AU333" s="17" t="s">
        <v>78</v>
      </c>
    </row>
    <row r="334" s="2" customFormat="1">
      <c r="A334" s="38"/>
      <c r="B334" s="39"/>
      <c r="C334" s="40"/>
      <c r="D334" s="232" t="s">
        <v>167</v>
      </c>
      <c r="E334" s="40"/>
      <c r="F334" s="233" t="s">
        <v>1285</v>
      </c>
      <c r="G334" s="40"/>
      <c r="H334" s="40"/>
      <c r="I334" s="229"/>
      <c r="J334" s="40"/>
      <c r="K334" s="40"/>
      <c r="L334" s="44"/>
      <c r="M334" s="230"/>
      <c r="N334" s="23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167</v>
      </c>
      <c r="AU334" s="17" t="s">
        <v>78</v>
      </c>
    </row>
    <row r="335" s="2" customFormat="1" ht="24.15" customHeight="1">
      <c r="A335" s="38"/>
      <c r="B335" s="39"/>
      <c r="C335" s="214" t="s">
        <v>489</v>
      </c>
      <c r="D335" s="214" t="s">
        <v>158</v>
      </c>
      <c r="E335" s="215" t="s">
        <v>596</v>
      </c>
      <c r="F335" s="216" t="s">
        <v>597</v>
      </c>
      <c r="G335" s="217" t="s">
        <v>413</v>
      </c>
      <c r="H335" s="218">
        <v>14</v>
      </c>
      <c r="I335" s="219"/>
      <c r="J335" s="220">
        <f>ROUND(I335*H335,2)</f>
        <v>0</v>
      </c>
      <c r="K335" s="216" t="s">
        <v>162</v>
      </c>
      <c r="L335" s="44"/>
      <c r="M335" s="221" t="s">
        <v>19</v>
      </c>
      <c r="N335" s="222" t="s">
        <v>40</v>
      </c>
      <c r="O335" s="84"/>
      <c r="P335" s="223">
        <f>O335*H335</f>
        <v>0</v>
      </c>
      <c r="Q335" s="223">
        <v>0.010186000000000001</v>
      </c>
      <c r="R335" s="223">
        <f>Q335*H335</f>
        <v>0.14260400000000001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163</v>
      </c>
      <c r="AT335" s="225" t="s">
        <v>158</v>
      </c>
      <c r="AU335" s="225" t="s">
        <v>78</v>
      </c>
      <c r="AY335" s="17" t="s">
        <v>156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76</v>
      </c>
      <c r="BK335" s="226">
        <f>ROUND(I335*H335,2)</f>
        <v>0</v>
      </c>
      <c r="BL335" s="17" t="s">
        <v>163</v>
      </c>
      <c r="BM335" s="225" t="s">
        <v>1286</v>
      </c>
    </row>
    <row r="336" s="2" customFormat="1">
      <c r="A336" s="38"/>
      <c r="B336" s="39"/>
      <c r="C336" s="40"/>
      <c r="D336" s="227" t="s">
        <v>165</v>
      </c>
      <c r="E336" s="40"/>
      <c r="F336" s="228" t="s">
        <v>597</v>
      </c>
      <c r="G336" s="40"/>
      <c r="H336" s="40"/>
      <c r="I336" s="229"/>
      <c r="J336" s="40"/>
      <c r="K336" s="40"/>
      <c r="L336" s="44"/>
      <c r="M336" s="230"/>
      <c r="N336" s="23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165</v>
      </c>
      <c r="AU336" s="17" t="s">
        <v>78</v>
      </c>
    </row>
    <row r="337" s="2" customFormat="1">
      <c r="A337" s="38"/>
      <c r="B337" s="39"/>
      <c r="C337" s="40"/>
      <c r="D337" s="232" t="s">
        <v>167</v>
      </c>
      <c r="E337" s="40"/>
      <c r="F337" s="233" t="s">
        <v>599</v>
      </c>
      <c r="G337" s="40"/>
      <c r="H337" s="40"/>
      <c r="I337" s="229"/>
      <c r="J337" s="40"/>
      <c r="K337" s="40"/>
      <c r="L337" s="44"/>
      <c r="M337" s="230"/>
      <c r="N337" s="23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167</v>
      </c>
      <c r="AU337" s="17" t="s">
        <v>78</v>
      </c>
    </row>
    <row r="338" s="2" customFormat="1" ht="21.75" customHeight="1">
      <c r="A338" s="38"/>
      <c r="B338" s="39"/>
      <c r="C338" s="245" t="s">
        <v>495</v>
      </c>
      <c r="D338" s="245" t="s">
        <v>333</v>
      </c>
      <c r="E338" s="246" t="s">
        <v>1287</v>
      </c>
      <c r="F338" s="247" t="s">
        <v>1288</v>
      </c>
      <c r="G338" s="248" t="s">
        <v>413</v>
      </c>
      <c r="H338" s="249">
        <v>2</v>
      </c>
      <c r="I338" s="250"/>
      <c r="J338" s="251">
        <f>ROUND(I338*H338,2)</f>
        <v>0</v>
      </c>
      <c r="K338" s="247" t="s">
        <v>162</v>
      </c>
      <c r="L338" s="252"/>
      <c r="M338" s="253" t="s">
        <v>19</v>
      </c>
      <c r="N338" s="254" t="s">
        <v>40</v>
      </c>
      <c r="O338" s="84"/>
      <c r="P338" s="223">
        <f>O338*H338</f>
        <v>0</v>
      </c>
      <c r="Q338" s="223">
        <v>0.254</v>
      </c>
      <c r="R338" s="223">
        <f>Q338*H338</f>
        <v>0.50800000000000001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216</v>
      </c>
      <c r="AT338" s="225" t="s">
        <v>333</v>
      </c>
      <c r="AU338" s="225" t="s">
        <v>78</v>
      </c>
      <c r="AY338" s="17" t="s">
        <v>156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76</v>
      </c>
      <c r="BK338" s="226">
        <f>ROUND(I338*H338,2)</f>
        <v>0</v>
      </c>
      <c r="BL338" s="17" t="s">
        <v>163</v>
      </c>
      <c r="BM338" s="225" t="s">
        <v>1289</v>
      </c>
    </row>
    <row r="339" s="2" customFormat="1">
      <c r="A339" s="38"/>
      <c r="B339" s="39"/>
      <c r="C339" s="40"/>
      <c r="D339" s="227" t="s">
        <v>165</v>
      </c>
      <c r="E339" s="40"/>
      <c r="F339" s="228" t="s">
        <v>1288</v>
      </c>
      <c r="G339" s="40"/>
      <c r="H339" s="40"/>
      <c r="I339" s="229"/>
      <c r="J339" s="40"/>
      <c r="K339" s="40"/>
      <c r="L339" s="44"/>
      <c r="M339" s="230"/>
      <c r="N339" s="23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165</v>
      </c>
      <c r="AU339" s="17" t="s">
        <v>78</v>
      </c>
    </row>
    <row r="340" s="2" customFormat="1" ht="21.75" customHeight="1">
      <c r="A340" s="38"/>
      <c r="B340" s="39"/>
      <c r="C340" s="245" t="s">
        <v>501</v>
      </c>
      <c r="D340" s="245" t="s">
        <v>333</v>
      </c>
      <c r="E340" s="246" t="s">
        <v>1290</v>
      </c>
      <c r="F340" s="247" t="s">
        <v>1291</v>
      </c>
      <c r="G340" s="248" t="s">
        <v>413</v>
      </c>
      <c r="H340" s="249">
        <v>9</v>
      </c>
      <c r="I340" s="250"/>
      <c r="J340" s="251">
        <f>ROUND(I340*H340,2)</f>
        <v>0</v>
      </c>
      <c r="K340" s="247" t="s">
        <v>162</v>
      </c>
      <c r="L340" s="252"/>
      <c r="M340" s="253" t="s">
        <v>19</v>
      </c>
      <c r="N340" s="254" t="s">
        <v>40</v>
      </c>
      <c r="O340" s="84"/>
      <c r="P340" s="223">
        <f>O340*H340</f>
        <v>0</v>
      </c>
      <c r="Q340" s="223">
        <v>0.50600000000000001</v>
      </c>
      <c r="R340" s="223">
        <f>Q340*H340</f>
        <v>4.5540000000000003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216</v>
      </c>
      <c r="AT340" s="225" t="s">
        <v>333</v>
      </c>
      <c r="AU340" s="225" t="s">
        <v>78</v>
      </c>
      <c r="AY340" s="17" t="s">
        <v>156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76</v>
      </c>
      <c r="BK340" s="226">
        <f>ROUND(I340*H340,2)</f>
        <v>0</v>
      </c>
      <c r="BL340" s="17" t="s">
        <v>163</v>
      </c>
      <c r="BM340" s="225" t="s">
        <v>1292</v>
      </c>
    </row>
    <row r="341" s="2" customFormat="1">
      <c r="A341" s="38"/>
      <c r="B341" s="39"/>
      <c r="C341" s="40"/>
      <c r="D341" s="227" t="s">
        <v>165</v>
      </c>
      <c r="E341" s="40"/>
      <c r="F341" s="228" t="s">
        <v>1291</v>
      </c>
      <c r="G341" s="40"/>
      <c r="H341" s="40"/>
      <c r="I341" s="229"/>
      <c r="J341" s="40"/>
      <c r="K341" s="40"/>
      <c r="L341" s="44"/>
      <c r="M341" s="230"/>
      <c r="N341" s="23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165</v>
      </c>
      <c r="AU341" s="17" t="s">
        <v>78</v>
      </c>
    </row>
    <row r="342" s="2" customFormat="1" ht="21.75" customHeight="1">
      <c r="A342" s="38"/>
      <c r="B342" s="39"/>
      <c r="C342" s="245" t="s">
        <v>507</v>
      </c>
      <c r="D342" s="245" t="s">
        <v>333</v>
      </c>
      <c r="E342" s="246" t="s">
        <v>1293</v>
      </c>
      <c r="F342" s="247" t="s">
        <v>1294</v>
      </c>
      <c r="G342" s="248" t="s">
        <v>413</v>
      </c>
      <c r="H342" s="249">
        <v>3</v>
      </c>
      <c r="I342" s="250"/>
      <c r="J342" s="251">
        <f>ROUND(I342*H342,2)</f>
        <v>0</v>
      </c>
      <c r="K342" s="247" t="s">
        <v>162</v>
      </c>
      <c r="L342" s="252"/>
      <c r="M342" s="253" t="s">
        <v>19</v>
      </c>
      <c r="N342" s="254" t="s">
        <v>40</v>
      </c>
      <c r="O342" s="84"/>
      <c r="P342" s="223">
        <f>O342*H342</f>
        <v>0</v>
      </c>
      <c r="Q342" s="223">
        <v>1.0129999999999999</v>
      </c>
      <c r="R342" s="223">
        <f>Q342*H342</f>
        <v>3.0389999999999997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216</v>
      </c>
      <c r="AT342" s="225" t="s">
        <v>333</v>
      </c>
      <c r="AU342" s="225" t="s">
        <v>78</v>
      </c>
      <c r="AY342" s="17" t="s">
        <v>156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76</v>
      </c>
      <c r="BK342" s="226">
        <f>ROUND(I342*H342,2)</f>
        <v>0</v>
      </c>
      <c r="BL342" s="17" t="s">
        <v>163</v>
      </c>
      <c r="BM342" s="225" t="s">
        <v>1295</v>
      </c>
    </row>
    <row r="343" s="2" customFormat="1">
      <c r="A343" s="38"/>
      <c r="B343" s="39"/>
      <c r="C343" s="40"/>
      <c r="D343" s="227" t="s">
        <v>165</v>
      </c>
      <c r="E343" s="40"/>
      <c r="F343" s="228" t="s">
        <v>1294</v>
      </c>
      <c r="G343" s="40"/>
      <c r="H343" s="40"/>
      <c r="I343" s="229"/>
      <c r="J343" s="40"/>
      <c r="K343" s="40"/>
      <c r="L343" s="44"/>
      <c r="M343" s="230"/>
      <c r="N343" s="23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165</v>
      </c>
      <c r="AU343" s="17" t="s">
        <v>78</v>
      </c>
    </row>
    <row r="344" s="2" customFormat="1" ht="24.15" customHeight="1">
      <c r="A344" s="38"/>
      <c r="B344" s="39"/>
      <c r="C344" s="214" t="s">
        <v>514</v>
      </c>
      <c r="D344" s="214" t="s">
        <v>158</v>
      </c>
      <c r="E344" s="215" t="s">
        <v>1296</v>
      </c>
      <c r="F344" s="216" t="s">
        <v>1297</v>
      </c>
      <c r="G344" s="217" t="s">
        <v>413</v>
      </c>
      <c r="H344" s="218">
        <v>12</v>
      </c>
      <c r="I344" s="219"/>
      <c r="J344" s="220">
        <f>ROUND(I344*H344,2)</f>
        <v>0</v>
      </c>
      <c r="K344" s="216" t="s">
        <v>162</v>
      </c>
      <c r="L344" s="44"/>
      <c r="M344" s="221" t="s">
        <v>19</v>
      </c>
      <c r="N344" s="222" t="s">
        <v>40</v>
      </c>
      <c r="O344" s="84"/>
      <c r="P344" s="223">
        <f>O344*H344</f>
        <v>0</v>
      </c>
      <c r="Q344" s="223">
        <v>0.01248</v>
      </c>
      <c r="R344" s="223">
        <f>Q344*H344</f>
        <v>0.14976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163</v>
      </c>
      <c r="AT344" s="225" t="s">
        <v>158</v>
      </c>
      <c r="AU344" s="225" t="s">
        <v>78</v>
      </c>
      <c r="AY344" s="17" t="s">
        <v>156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76</v>
      </c>
      <c r="BK344" s="226">
        <f>ROUND(I344*H344,2)</f>
        <v>0</v>
      </c>
      <c r="BL344" s="17" t="s">
        <v>163</v>
      </c>
      <c r="BM344" s="225" t="s">
        <v>1298</v>
      </c>
    </row>
    <row r="345" s="2" customFormat="1">
      <c r="A345" s="38"/>
      <c r="B345" s="39"/>
      <c r="C345" s="40"/>
      <c r="D345" s="227" t="s">
        <v>165</v>
      </c>
      <c r="E345" s="40"/>
      <c r="F345" s="228" t="s">
        <v>1297</v>
      </c>
      <c r="G345" s="40"/>
      <c r="H345" s="40"/>
      <c r="I345" s="229"/>
      <c r="J345" s="40"/>
      <c r="K345" s="40"/>
      <c r="L345" s="44"/>
      <c r="M345" s="230"/>
      <c r="N345" s="23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165</v>
      </c>
      <c r="AU345" s="17" t="s">
        <v>78</v>
      </c>
    </row>
    <row r="346" s="2" customFormat="1">
      <c r="A346" s="38"/>
      <c r="B346" s="39"/>
      <c r="C346" s="40"/>
      <c r="D346" s="232" t="s">
        <v>167</v>
      </c>
      <c r="E346" s="40"/>
      <c r="F346" s="233" t="s">
        <v>1299</v>
      </c>
      <c r="G346" s="40"/>
      <c r="H346" s="40"/>
      <c r="I346" s="229"/>
      <c r="J346" s="40"/>
      <c r="K346" s="40"/>
      <c r="L346" s="44"/>
      <c r="M346" s="230"/>
      <c r="N346" s="23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167</v>
      </c>
      <c r="AU346" s="17" t="s">
        <v>78</v>
      </c>
    </row>
    <row r="347" s="2" customFormat="1" ht="24.15" customHeight="1">
      <c r="A347" s="38"/>
      <c r="B347" s="39"/>
      <c r="C347" s="245" t="s">
        <v>520</v>
      </c>
      <c r="D347" s="245" t="s">
        <v>333</v>
      </c>
      <c r="E347" s="246" t="s">
        <v>1300</v>
      </c>
      <c r="F347" s="247" t="s">
        <v>1301</v>
      </c>
      <c r="G347" s="248" t="s">
        <v>413</v>
      </c>
      <c r="H347" s="249">
        <v>12</v>
      </c>
      <c r="I347" s="250"/>
      <c r="J347" s="251">
        <f>ROUND(I347*H347,2)</f>
        <v>0</v>
      </c>
      <c r="K347" s="247" t="s">
        <v>162</v>
      </c>
      <c r="L347" s="252"/>
      <c r="M347" s="253" t="s">
        <v>19</v>
      </c>
      <c r="N347" s="254" t="s">
        <v>40</v>
      </c>
      <c r="O347" s="84"/>
      <c r="P347" s="223">
        <f>O347*H347</f>
        <v>0</v>
      </c>
      <c r="Q347" s="223">
        <v>0.54800000000000004</v>
      </c>
      <c r="R347" s="223">
        <f>Q347*H347</f>
        <v>6.5760000000000005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216</v>
      </c>
      <c r="AT347" s="225" t="s">
        <v>333</v>
      </c>
      <c r="AU347" s="225" t="s">
        <v>78</v>
      </c>
      <c r="AY347" s="17" t="s">
        <v>156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76</v>
      </c>
      <c r="BK347" s="226">
        <f>ROUND(I347*H347,2)</f>
        <v>0</v>
      </c>
      <c r="BL347" s="17" t="s">
        <v>163</v>
      </c>
      <c r="BM347" s="225" t="s">
        <v>1302</v>
      </c>
    </row>
    <row r="348" s="2" customFormat="1">
      <c r="A348" s="38"/>
      <c r="B348" s="39"/>
      <c r="C348" s="40"/>
      <c r="D348" s="227" t="s">
        <v>165</v>
      </c>
      <c r="E348" s="40"/>
      <c r="F348" s="228" t="s">
        <v>1301</v>
      </c>
      <c r="G348" s="40"/>
      <c r="H348" s="40"/>
      <c r="I348" s="229"/>
      <c r="J348" s="40"/>
      <c r="K348" s="40"/>
      <c r="L348" s="44"/>
      <c r="M348" s="230"/>
      <c r="N348" s="23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165</v>
      </c>
      <c r="AU348" s="17" t="s">
        <v>78</v>
      </c>
    </row>
    <row r="349" s="2" customFormat="1" ht="24.15" customHeight="1">
      <c r="A349" s="38"/>
      <c r="B349" s="39"/>
      <c r="C349" s="214" t="s">
        <v>527</v>
      </c>
      <c r="D349" s="214" t="s">
        <v>158</v>
      </c>
      <c r="E349" s="215" t="s">
        <v>1303</v>
      </c>
      <c r="F349" s="216" t="s">
        <v>1304</v>
      </c>
      <c r="G349" s="217" t="s">
        <v>413</v>
      </c>
      <c r="H349" s="218">
        <v>12</v>
      </c>
      <c r="I349" s="219"/>
      <c r="J349" s="220">
        <f>ROUND(I349*H349,2)</f>
        <v>0</v>
      </c>
      <c r="K349" s="216" t="s">
        <v>162</v>
      </c>
      <c r="L349" s="44"/>
      <c r="M349" s="221" t="s">
        <v>19</v>
      </c>
      <c r="N349" s="222" t="s">
        <v>40</v>
      </c>
      <c r="O349" s="84"/>
      <c r="P349" s="223">
        <f>O349*H349</f>
        <v>0</v>
      </c>
      <c r="Q349" s="223">
        <v>0.028538000000000001</v>
      </c>
      <c r="R349" s="223">
        <f>Q349*H349</f>
        <v>0.34245599999999998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163</v>
      </c>
      <c r="AT349" s="225" t="s">
        <v>158</v>
      </c>
      <c r="AU349" s="225" t="s">
        <v>78</v>
      </c>
      <c r="AY349" s="17" t="s">
        <v>156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76</v>
      </c>
      <c r="BK349" s="226">
        <f>ROUND(I349*H349,2)</f>
        <v>0</v>
      </c>
      <c r="BL349" s="17" t="s">
        <v>163</v>
      </c>
      <c r="BM349" s="225" t="s">
        <v>1305</v>
      </c>
    </row>
    <row r="350" s="2" customFormat="1">
      <c r="A350" s="38"/>
      <c r="B350" s="39"/>
      <c r="C350" s="40"/>
      <c r="D350" s="227" t="s">
        <v>165</v>
      </c>
      <c r="E350" s="40"/>
      <c r="F350" s="228" t="s">
        <v>1304</v>
      </c>
      <c r="G350" s="40"/>
      <c r="H350" s="40"/>
      <c r="I350" s="229"/>
      <c r="J350" s="40"/>
      <c r="K350" s="40"/>
      <c r="L350" s="44"/>
      <c r="M350" s="230"/>
      <c r="N350" s="23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165</v>
      </c>
      <c r="AU350" s="17" t="s">
        <v>78</v>
      </c>
    </row>
    <row r="351" s="2" customFormat="1">
      <c r="A351" s="38"/>
      <c r="B351" s="39"/>
      <c r="C351" s="40"/>
      <c r="D351" s="232" t="s">
        <v>167</v>
      </c>
      <c r="E351" s="40"/>
      <c r="F351" s="233" t="s">
        <v>1306</v>
      </c>
      <c r="G351" s="40"/>
      <c r="H351" s="40"/>
      <c r="I351" s="229"/>
      <c r="J351" s="40"/>
      <c r="K351" s="40"/>
      <c r="L351" s="44"/>
      <c r="M351" s="230"/>
      <c r="N351" s="23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167</v>
      </c>
      <c r="AU351" s="17" t="s">
        <v>78</v>
      </c>
    </row>
    <row r="352" s="2" customFormat="1" ht="24.15" customHeight="1">
      <c r="A352" s="38"/>
      <c r="B352" s="39"/>
      <c r="C352" s="245" t="s">
        <v>533</v>
      </c>
      <c r="D352" s="245" t="s">
        <v>333</v>
      </c>
      <c r="E352" s="246" t="s">
        <v>1307</v>
      </c>
      <c r="F352" s="247" t="s">
        <v>1308</v>
      </c>
      <c r="G352" s="248" t="s">
        <v>413</v>
      </c>
      <c r="H352" s="249">
        <v>3</v>
      </c>
      <c r="I352" s="250"/>
      <c r="J352" s="251">
        <f>ROUND(I352*H352,2)</f>
        <v>0</v>
      </c>
      <c r="K352" s="247" t="s">
        <v>162</v>
      </c>
      <c r="L352" s="252"/>
      <c r="M352" s="253" t="s">
        <v>19</v>
      </c>
      <c r="N352" s="254" t="s">
        <v>40</v>
      </c>
      <c r="O352" s="84"/>
      <c r="P352" s="223">
        <f>O352*H352</f>
        <v>0</v>
      </c>
      <c r="Q352" s="223">
        <v>1.817</v>
      </c>
      <c r="R352" s="223">
        <f>Q352*H352</f>
        <v>5.4509999999999996</v>
      </c>
      <c r="S352" s="223">
        <v>0</v>
      </c>
      <c r="T352" s="22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5" t="s">
        <v>216</v>
      </c>
      <c r="AT352" s="225" t="s">
        <v>333</v>
      </c>
      <c r="AU352" s="225" t="s">
        <v>78</v>
      </c>
      <c r="AY352" s="17" t="s">
        <v>156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76</v>
      </c>
      <c r="BK352" s="226">
        <f>ROUND(I352*H352,2)</f>
        <v>0</v>
      </c>
      <c r="BL352" s="17" t="s">
        <v>163</v>
      </c>
      <c r="BM352" s="225" t="s">
        <v>1309</v>
      </c>
    </row>
    <row r="353" s="2" customFormat="1">
      <c r="A353" s="38"/>
      <c r="B353" s="39"/>
      <c r="C353" s="40"/>
      <c r="D353" s="227" t="s">
        <v>165</v>
      </c>
      <c r="E353" s="40"/>
      <c r="F353" s="228" t="s">
        <v>1308</v>
      </c>
      <c r="G353" s="40"/>
      <c r="H353" s="40"/>
      <c r="I353" s="229"/>
      <c r="J353" s="40"/>
      <c r="K353" s="40"/>
      <c r="L353" s="44"/>
      <c r="M353" s="230"/>
      <c r="N353" s="23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165</v>
      </c>
      <c r="AU353" s="17" t="s">
        <v>78</v>
      </c>
    </row>
    <row r="354" s="2" customFormat="1" ht="24.15" customHeight="1">
      <c r="A354" s="38"/>
      <c r="B354" s="39"/>
      <c r="C354" s="245" t="s">
        <v>543</v>
      </c>
      <c r="D354" s="245" t="s">
        <v>333</v>
      </c>
      <c r="E354" s="246" t="s">
        <v>1310</v>
      </c>
      <c r="F354" s="247" t="s">
        <v>1311</v>
      </c>
      <c r="G354" s="248" t="s">
        <v>413</v>
      </c>
      <c r="H354" s="249">
        <v>1</v>
      </c>
      <c r="I354" s="250"/>
      <c r="J354" s="251">
        <f>ROUND(I354*H354,2)</f>
        <v>0</v>
      </c>
      <c r="K354" s="247" t="s">
        <v>162</v>
      </c>
      <c r="L354" s="252"/>
      <c r="M354" s="253" t="s">
        <v>19</v>
      </c>
      <c r="N354" s="254" t="s">
        <v>40</v>
      </c>
      <c r="O354" s="84"/>
      <c r="P354" s="223">
        <f>O354*H354</f>
        <v>0</v>
      </c>
      <c r="Q354" s="223">
        <v>1.548</v>
      </c>
      <c r="R354" s="223">
        <f>Q354*H354</f>
        <v>1.548</v>
      </c>
      <c r="S354" s="223">
        <v>0</v>
      </c>
      <c r="T354" s="22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5" t="s">
        <v>216</v>
      </c>
      <c r="AT354" s="225" t="s">
        <v>333</v>
      </c>
      <c r="AU354" s="225" t="s">
        <v>78</v>
      </c>
      <c r="AY354" s="17" t="s">
        <v>156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7" t="s">
        <v>76</v>
      </c>
      <c r="BK354" s="226">
        <f>ROUND(I354*H354,2)</f>
        <v>0</v>
      </c>
      <c r="BL354" s="17" t="s">
        <v>163</v>
      </c>
      <c r="BM354" s="225" t="s">
        <v>1312</v>
      </c>
    </row>
    <row r="355" s="2" customFormat="1">
      <c r="A355" s="38"/>
      <c r="B355" s="39"/>
      <c r="C355" s="40"/>
      <c r="D355" s="227" t="s">
        <v>165</v>
      </c>
      <c r="E355" s="40"/>
      <c r="F355" s="228" t="s">
        <v>1311</v>
      </c>
      <c r="G355" s="40"/>
      <c r="H355" s="40"/>
      <c r="I355" s="229"/>
      <c r="J355" s="40"/>
      <c r="K355" s="40"/>
      <c r="L355" s="44"/>
      <c r="M355" s="230"/>
      <c r="N355" s="23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165</v>
      </c>
      <c r="AU355" s="17" t="s">
        <v>78</v>
      </c>
    </row>
    <row r="356" s="2" customFormat="1" ht="24.15" customHeight="1">
      <c r="A356" s="38"/>
      <c r="B356" s="39"/>
      <c r="C356" s="245" t="s">
        <v>548</v>
      </c>
      <c r="D356" s="245" t="s">
        <v>333</v>
      </c>
      <c r="E356" s="246" t="s">
        <v>1313</v>
      </c>
      <c r="F356" s="247" t="s">
        <v>1314</v>
      </c>
      <c r="G356" s="248" t="s">
        <v>413</v>
      </c>
      <c r="H356" s="249">
        <v>8</v>
      </c>
      <c r="I356" s="250"/>
      <c r="J356" s="251">
        <f>ROUND(I356*H356,2)</f>
        <v>0</v>
      </c>
      <c r="K356" s="247" t="s">
        <v>162</v>
      </c>
      <c r="L356" s="252"/>
      <c r="M356" s="253" t="s">
        <v>19</v>
      </c>
      <c r="N356" s="254" t="s">
        <v>40</v>
      </c>
      <c r="O356" s="84"/>
      <c r="P356" s="223">
        <f>O356*H356</f>
        <v>0</v>
      </c>
      <c r="Q356" s="223">
        <v>1.2290000000000001</v>
      </c>
      <c r="R356" s="223">
        <f>Q356*H356</f>
        <v>9.8320000000000007</v>
      </c>
      <c r="S356" s="223">
        <v>0</v>
      </c>
      <c r="T356" s="22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5" t="s">
        <v>216</v>
      </c>
      <c r="AT356" s="225" t="s">
        <v>333</v>
      </c>
      <c r="AU356" s="225" t="s">
        <v>78</v>
      </c>
      <c r="AY356" s="17" t="s">
        <v>156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76</v>
      </c>
      <c r="BK356" s="226">
        <f>ROUND(I356*H356,2)</f>
        <v>0</v>
      </c>
      <c r="BL356" s="17" t="s">
        <v>163</v>
      </c>
      <c r="BM356" s="225" t="s">
        <v>1315</v>
      </c>
    </row>
    <row r="357" s="2" customFormat="1">
      <c r="A357" s="38"/>
      <c r="B357" s="39"/>
      <c r="C357" s="40"/>
      <c r="D357" s="227" t="s">
        <v>165</v>
      </c>
      <c r="E357" s="40"/>
      <c r="F357" s="228" t="s">
        <v>1314</v>
      </c>
      <c r="G357" s="40"/>
      <c r="H357" s="40"/>
      <c r="I357" s="229"/>
      <c r="J357" s="40"/>
      <c r="K357" s="40"/>
      <c r="L357" s="44"/>
      <c r="M357" s="230"/>
      <c r="N357" s="23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165</v>
      </c>
      <c r="AU357" s="17" t="s">
        <v>78</v>
      </c>
    </row>
    <row r="358" s="2" customFormat="1" ht="24.15" customHeight="1">
      <c r="A358" s="38"/>
      <c r="B358" s="39"/>
      <c r="C358" s="214" t="s">
        <v>554</v>
      </c>
      <c r="D358" s="214" t="s">
        <v>158</v>
      </c>
      <c r="E358" s="215" t="s">
        <v>1316</v>
      </c>
      <c r="F358" s="216" t="s">
        <v>1317</v>
      </c>
      <c r="G358" s="217" t="s">
        <v>413</v>
      </c>
      <c r="H358" s="218">
        <v>17</v>
      </c>
      <c r="I358" s="219"/>
      <c r="J358" s="220">
        <f>ROUND(I358*H358,2)</f>
        <v>0</v>
      </c>
      <c r="K358" s="216" t="s">
        <v>162</v>
      </c>
      <c r="L358" s="44"/>
      <c r="M358" s="221" t="s">
        <v>19</v>
      </c>
      <c r="N358" s="222" t="s">
        <v>40</v>
      </c>
      <c r="O358" s="84"/>
      <c r="P358" s="223">
        <f>O358*H358</f>
        <v>0</v>
      </c>
      <c r="Q358" s="223">
        <v>0.039273919999999997</v>
      </c>
      <c r="R358" s="223">
        <f>Q358*H358</f>
        <v>0.66765663999999991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163</v>
      </c>
      <c r="AT358" s="225" t="s">
        <v>158</v>
      </c>
      <c r="AU358" s="225" t="s">
        <v>78</v>
      </c>
      <c r="AY358" s="17" t="s">
        <v>156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76</v>
      </c>
      <c r="BK358" s="226">
        <f>ROUND(I358*H358,2)</f>
        <v>0</v>
      </c>
      <c r="BL358" s="17" t="s">
        <v>163</v>
      </c>
      <c r="BM358" s="225" t="s">
        <v>1318</v>
      </c>
    </row>
    <row r="359" s="2" customFormat="1">
      <c r="A359" s="38"/>
      <c r="B359" s="39"/>
      <c r="C359" s="40"/>
      <c r="D359" s="227" t="s">
        <v>165</v>
      </c>
      <c r="E359" s="40"/>
      <c r="F359" s="228" t="s">
        <v>1317</v>
      </c>
      <c r="G359" s="40"/>
      <c r="H359" s="40"/>
      <c r="I359" s="229"/>
      <c r="J359" s="40"/>
      <c r="K359" s="40"/>
      <c r="L359" s="44"/>
      <c r="M359" s="230"/>
      <c r="N359" s="23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165</v>
      </c>
      <c r="AU359" s="17" t="s">
        <v>78</v>
      </c>
    </row>
    <row r="360" s="2" customFormat="1">
      <c r="A360" s="38"/>
      <c r="B360" s="39"/>
      <c r="C360" s="40"/>
      <c r="D360" s="232" t="s">
        <v>167</v>
      </c>
      <c r="E360" s="40"/>
      <c r="F360" s="233" t="s">
        <v>1319</v>
      </c>
      <c r="G360" s="40"/>
      <c r="H360" s="40"/>
      <c r="I360" s="229"/>
      <c r="J360" s="40"/>
      <c r="K360" s="40"/>
      <c r="L360" s="44"/>
      <c r="M360" s="230"/>
      <c r="N360" s="23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167</v>
      </c>
      <c r="AU360" s="17" t="s">
        <v>78</v>
      </c>
    </row>
    <row r="361" s="2" customFormat="1" ht="24.15" customHeight="1">
      <c r="A361" s="38"/>
      <c r="B361" s="39"/>
      <c r="C361" s="245" t="s">
        <v>559</v>
      </c>
      <c r="D361" s="245" t="s">
        <v>333</v>
      </c>
      <c r="E361" s="246" t="s">
        <v>1320</v>
      </c>
      <c r="F361" s="247" t="s">
        <v>1321</v>
      </c>
      <c r="G361" s="248" t="s">
        <v>413</v>
      </c>
      <c r="H361" s="249">
        <v>1</v>
      </c>
      <c r="I361" s="250"/>
      <c r="J361" s="251">
        <f>ROUND(I361*H361,2)</f>
        <v>0</v>
      </c>
      <c r="K361" s="247" t="s">
        <v>162</v>
      </c>
      <c r="L361" s="252"/>
      <c r="M361" s="253" t="s">
        <v>19</v>
      </c>
      <c r="N361" s="254" t="s">
        <v>40</v>
      </c>
      <c r="O361" s="84"/>
      <c r="P361" s="223">
        <f>O361*H361</f>
        <v>0</v>
      </c>
      <c r="Q361" s="223">
        <v>0.52100000000000002</v>
      </c>
      <c r="R361" s="223">
        <f>Q361*H361</f>
        <v>0.52100000000000002</v>
      </c>
      <c r="S361" s="223">
        <v>0</v>
      </c>
      <c r="T361" s="22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5" t="s">
        <v>216</v>
      </c>
      <c r="AT361" s="225" t="s">
        <v>333</v>
      </c>
      <c r="AU361" s="225" t="s">
        <v>78</v>
      </c>
      <c r="AY361" s="17" t="s">
        <v>156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7" t="s">
        <v>76</v>
      </c>
      <c r="BK361" s="226">
        <f>ROUND(I361*H361,2)</f>
        <v>0</v>
      </c>
      <c r="BL361" s="17" t="s">
        <v>163</v>
      </c>
      <c r="BM361" s="225" t="s">
        <v>1322</v>
      </c>
    </row>
    <row r="362" s="2" customFormat="1">
      <c r="A362" s="38"/>
      <c r="B362" s="39"/>
      <c r="C362" s="40"/>
      <c r="D362" s="227" t="s">
        <v>165</v>
      </c>
      <c r="E362" s="40"/>
      <c r="F362" s="228" t="s">
        <v>1321</v>
      </c>
      <c r="G362" s="40"/>
      <c r="H362" s="40"/>
      <c r="I362" s="229"/>
      <c r="J362" s="40"/>
      <c r="K362" s="40"/>
      <c r="L362" s="44"/>
      <c r="M362" s="230"/>
      <c r="N362" s="23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165</v>
      </c>
      <c r="AU362" s="17" t="s">
        <v>78</v>
      </c>
    </row>
    <row r="363" s="2" customFormat="1" ht="24.15" customHeight="1">
      <c r="A363" s="38"/>
      <c r="B363" s="39"/>
      <c r="C363" s="245" t="s">
        <v>563</v>
      </c>
      <c r="D363" s="245" t="s">
        <v>333</v>
      </c>
      <c r="E363" s="246" t="s">
        <v>1323</v>
      </c>
      <c r="F363" s="247" t="s">
        <v>1324</v>
      </c>
      <c r="G363" s="248" t="s">
        <v>413</v>
      </c>
      <c r="H363" s="249">
        <v>3</v>
      </c>
      <c r="I363" s="250"/>
      <c r="J363" s="251">
        <f>ROUND(I363*H363,2)</f>
        <v>0</v>
      </c>
      <c r="K363" s="247" t="s">
        <v>162</v>
      </c>
      <c r="L363" s="252"/>
      <c r="M363" s="253" t="s">
        <v>19</v>
      </c>
      <c r="N363" s="254" t="s">
        <v>40</v>
      </c>
      <c r="O363" s="84"/>
      <c r="P363" s="223">
        <f>O363*H363</f>
        <v>0</v>
      </c>
      <c r="Q363" s="223">
        <v>0.028000000000000001</v>
      </c>
      <c r="R363" s="223">
        <f>Q363*H363</f>
        <v>0.084000000000000005</v>
      </c>
      <c r="S363" s="223">
        <v>0</v>
      </c>
      <c r="T363" s="22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5" t="s">
        <v>216</v>
      </c>
      <c r="AT363" s="225" t="s">
        <v>333</v>
      </c>
      <c r="AU363" s="225" t="s">
        <v>78</v>
      </c>
      <c r="AY363" s="17" t="s">
        <v>156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7" t="s">
        <v>76</v>
      </c>
      <c r="BK363" s="226">
        <f>ROUND(I363*H363,2)</f>
        <v>0</v>
      </c>
      <c r="BL363" s="17" t="s">
        <v>163</v>
      </c>
      <c r="BM363" s="225" t="s">
        <v>1325</v>
      </c>
    </row>
    <row r="364" s="2" customFormat="1">
      <c r="A364" s="38"/>
      <c r="B364" s="39"/>
      <c r="C364" s="40"/>
      <c r="D364" s="227" t="s">
        <v>165</v>
      </c>
      <c r="E364" s="40"/>
      <c r="F364" s="228" t="s">
        <v>1324</v>
      </c>
      <c r="G364" s="40"/>
      <c r="H364" s="40"/>
      <c r="I364" s="229"/>
      <c r="J364" s="40"/>
      <c r="K364" s="40"/>
      <c r="L364" s="44"/>
      <c r="M364" s="230"/>
      <c r="N364" s="23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165</v>
      </c>
      <c r="AU364" s="17" t="s">
        <v>78</v>
      </c>
    </row>
    <row r="365" s="2" customFormat="1" ht="24.15" customHeight="1">
      <c r="A365" s="38"/>
      <c r="B365" s="39"/>
      <c r="C365" s="245" t="s">
        <v>570</v>
      </c>
      <c r="D365" s="245" t="s">
        <v>333</v>
      </c>
      <c r="E365" s="246" t="s">
        <v>1326</v>
      </c>
      <c r="F365" s="247" t="s">
        <v>1327</v>
      </c>
      <c r="G365" s="248" t="s">
        <v>413</v>
      </c>
      <c r="H365" s="249">
        <v>3</v>
      </c>
      <c r="I365" s="250"/>
      <c r="J365" s="251">
        <f>ROUND(I365*H365,2)</f>
        <v>0</v>
      </c>
      <c r="K365" s="247" t="s">
        <v>162</v>
      </c>
      <c r="L365" s="252"/>
      <c r="M365" s="253" t="s">
        <v>19</v>
      </c>
      <c r="N365" s="254" t="s">
        <v>40</v>
      </c>
      <c r="O365" s="84"/>
      <c r="P365" s="223">
        <f>O365*H365</f>
        <v>0</v>
      </c>
      <c r="Q365" s="223">
        <v>0.040000000000000001</v>
      </c>
      <c r="R365" s="223">
        <f>Q365*H365</f>
        <v>0.12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216</v>
      </c>
      <c r="AT365" s="225" t="s">
        <v>333</v>
      </c>
      <c r="AU365" s="225" t="s">
        <v>78</v>
      </c>
      <c r="AY365" s="17" t="s">
        <v>156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76</v>
      </c>
      <c r="BK365" s="226">
        <f>ROUND(I365*H365,2)</f>
        <v>0</v>
      </c>
      <c r="BL365" s="17" t="s">
        <v>163</v>
      </c>
      <c r="BM365" s="225" t="s">
        <v>1328</v>
      </c>
    </row>
    <row r="366" s="2" customFormat="1">
      <c r="A366" s="38"/>
      <c r="B366" s="39"/>
      <c r="C366" s="40"/>
      <c r="D366" s="227" t="s">
        <v>165</v>
      </c>
      <c r="E366" s="40"/>
      <c r="F366" s="228" t="s">
        <v>1327</v>
      </c>
      <c r="G366" s="40"/>
      <c r="H366" s="40"/>
      <c r="I366" s="229"/>
      <c r="J366" s="40"/>
      <c r="K366" s="40"/>
      <c r="L366" s="44"/>
      <c r="M366" s="230"/>
      <c r="N366" s="23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165</v>
      </c>
      <c r="AU366" s="17" t="s">
        <v>78</v>
      </c>
    </row>
    <row r="367" s="2" customFormat="1" ht="24.15" customHeight="1">
      <c r="A367" s="38"/>
      <c r="B367" s="39"/>
      <c r="C367" s="245" t="s">
        <v>575</v>
      </c>
      <c r="D367" s="245" t="s">
        <v>333</v>
      </c>
      <c r="E367" s="246" t="s">
        <v>1329</v>
      </c>
      <c r="F367" s="247" t="s">
        <v>1330</v>
      </c>
      <c r="G367" s="248" t="s">
        <v>413</v>
      </c>
      <c r="H367" s="249">
        <v>5</v>
      </c>
      <c r="I367" s="250"/>
      <c r="J367" s="251">
        <f>ROUND(I367*H367,2)</f>
        <v>0</v>
      </c>
      <c r="K367" s="247" t="s">
        <v>162</v>
      </c>
      <c r="L367" s="252"/>
      <c r="M367" s="253" t="s">
        <v>19</v>
      </c>
      <c r="N367" s="254" t="s">
        <v>40</v>
      </c>
      <c r="O367" s="84"/>
      <c r="P367" s="223">
        <f>O367*H367</f>
        <v>0</v>
      </c>
      <c r="Q367" s="223">
        <v>0.068000000000000005</v>
      </c>
      <c r="R367" s="223">
        <f>Q367*H367</f>
        <v>0.34000000000000002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216</v>
      </c>
      <c r="AT367" s="225" t="s">
        <v>333</v>
      </c>
      <c r="AU367" s="225" t="s">
        <v>78</v>
      </c>
      <c r="AY367" s="17" t="s">
        <v>156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76</v>
      </c>
      <c r="BK367" s="226">
        <f>ROUND(I367*H367,2)</f>
        <v>0</v>
      </c>
      <c r="BL367" s="17" t="s">
        <v>163</v>
      </c>
      <c r="BM367" s="225" t="s">
        <v>1331</v>
      </c>
    </row>
    <row r="368" s="2" customFormat="1">
      <c r="A368" s="38"/>
      <c r="B368" s="39"/>
      <c r="C368" s="40"/>
      <c r="D368" s="227" t="s">
        <v>165</v>
      </c>
      <c r="E368" s="40"/>
      <c r="F368" s="228" t="s">
        <v>1330</v>
      </c>
      <c r="G368" s="40"/>
      <c r="H368" s="40"/>
      <c r="I368" s="229"/>
      <c r="J368" s="40"/>
      <c r="K368" s="40"/>
      <c r="L368" s="44"/>
      <c r="M368" s="230"/>
      <c r="N368" s="23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165</v>
      </c>
      <c r="AU368" s="17" t="s">
        <v>78</v>
      </c>
    </row>
    <row r="369" s="2" customFormat="1" ht="24.15" customHeight="1">
      <c r="A369" s="38"/>
      <c r="B369" s="39"/>
      <c r="C369" s="245" t="s">
        <v>583</v>
      </c>
      <c r="D369" s="245" t="s">
        <v>333</v>
      </c>
      <c r="E369" s="246" t="s">
        <v>1332</v>
      </c>
      <c r="F369" s="247" t="s">
        <v>1333</v>
      </c>
      <c r="G369" s="248" t="s">
        <v>413</v>
      </c>
      <c r="H369" s="249">
        <v>5</v>
      </c>
      <c r="I369" s="250"/>
      <c r="J369" s="251">
        <f>ROUND(I369*H369,2)</f>
        <v>0</v>
      </c>
      <c r="K369" s="247" t="s">
        <v>162</v>
      </c>
      <c r="L369" s="252"/>
      <c r="M369" s="253" t="s">
        <v>19</v>
      </c>
      <c r="N369" s="254" t="s">
        <v>40</v>
      </c>
      <c r="O369" s="84"/>
      <c r="P369" s="223">
        <f>O369*H369</f>
        <v>0</v>
      </c>
      <c r="Q369" s="223">
        <v>0.081000000000000003</v>
      </c>
      <c r="R369" s="223">
        <f>Q369*H369</f>
        <v>0.40500000000000003</v>
      </c>
      <c r="S369" s="223">
        <v>0</v>
      </c>
      <c r="T369" s="22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5" t="s">
        <v>216</v>
      </c>
      <c r="AT369" s="225" t="s">
        <v>333</v>
      </c>
      <c r="AU369" s="225" t="s">
        <v>78</v>
      </c>
      <c r="AY369" s="17" t="s">
        <v>156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7" t="s">
        <v>76</v>
      </c>
      <c r="BK369" s="226">
        <f>ROUND(I369*H369,2)</f>
        <v>0</v>
      </c>
      <c r="BL369" s="17" t="s">
        <v>163</v>
      </c>
      <c r="BM369" s="225" t="s">
        <v>1334</v>
      </c>
    </row>
    <row r="370" s="2" customFormat="1">
      <c r="A370" s="38"/>
      <c r="B370" s="39"/>
      <c r="C370" s="40"/>
      <c r="D370" s="227" t="s">
        <v>165</v>
      </c>
      <c r="E370" s="40"/>
      <c r="F370" s="228" t="s">
        <v>1333</v>
      </c>
      <c r="G370" s="40"/>
      <c r="H370" s="40"/>
      <c r="I370" s="229"/>
      <c r="J370" s="40"/>
      <c r="K370" s="40"/>
      <c r="L370" s="44"/>
      <c r="M370" s="230"/>
      <c r="N370" s="23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165</v>
      </c>
      <c r="AU370" s="17" t="s">
        <v>78</v>
      </c>
    </row>
    <row r="371" s="2" customFormat="1" ht="24.15" customHeight="1">
      <c r="A371" s="38"/>
      <c r="B371" s="39"/>
      <c r="C371" s="214" t="s">
        <v>587</v>
      </c>
      <c r="D371" s="214" t="s">
        <v>158</v>
      </c>
      <c r="E371" s="215" t="s">
        <v>1335</v>
      </c>
      <c r="F371" s="216" t="s">
        <v>1336</v>
      </c>
      <c r="G371" s="217" t="s">
        <v>413</v>
      </c>
      <c r="H371" s="218">
        <v>8</v>
      </c>
      <c r="I371" s="219"/>
      <c r="J371" s="220">
        <f>ROUND(I371*H371,2)</f>
        <v>0</v>
      </c>
      <c r="K371" s="216" t="s">
        <v>19</v>
      </c>
      <c r="L371" s="44"/>
      <c r="M371" s="221" t="s">
        <v>19</v>
      </c>
      <c r="N371" s="222" t="s">
        <v>40</v>
      </c>
      <c r="O371" s="84"/>
      <c r="P371" s="223">
        <f>O371*H371</f>
        <v>0</v>
      </c>
      <c r="Q371" s="223">
        <v>0.34089999999999998</v>
      </c>
      <c r="R371" s="223">
        <f>Q371*H371</f>
        <v>2.7271999999999998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163</v>
      </c>
      <c r="AT371" s="225" t="s">
        <v>158</v>
      </c>
      <c r="AU371" s="225" t="s">
        <v>78</v>
      </c>
      <c r="AY371" s="17" t="s">
        <v>156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76</v>
      </c>
      <c r="BK371" s="226">
        <f>ROUND(I371*H371,2)</f>
        <v>0</v>
      </c>
      <c r="BL371" s="17" t="s">
        <v>163</v>
      </c>
      <c r="BM371" s="225" t="s">
        <v>1337</v>
      </c>
    </row>
    <row r="372" s="2" customFormat="1">
      <c r="A372" s="38"/>
      <c r="B372" s="39"/>
      <c r="C372" s="40"/>
      <c r="D372" s="227" t="s">
        <v>165</v>
      </c>
      <c r="E372" s="40"/>
      <c r="F372" s="228" t="s">
        <v>1336</v>
      </c>
      <c r="G372" s="40"/>
      <c r="H372" s="40"/>
      <c r="I372" s="229"/>
      <c r="J372" s="40"/>
      <c r="K372" s="40"/>
      <c r="L372" s="44"/>
      <c r="M372" s="230"/>
      <c r="N372" s="23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165</v>
      </c>
      <c r="AU372" s="17" t="s">
        <v>78</v>
      </c>
    </row>
    <row r="373" s="2" customFormat="1" ht="24.15" customHeight="1">
      <c r="A373" s="38"/>
      <c r="B373" s="39"/>
      <c r="C373" s="245" t="s">
        <v>595</v>
      </c>
      <c r="D373" s="245" t="s">
        <v>333</v>
      </c>
      <c r="E373" s="246" t="s">
        <v>1338</v>
      </c>
      <c r="F373" s="247" t="s">
        <v>1339</v>
      </c>
      <c r="G373" s="248" t="s">
        <v>413</v>
      </c>
      <c r="H373" s="249">
        <v>2</v>
      </c>
      <c r="I373" s="250"/>
      <c r="J373" s="251">
        <f>ROUND(I373*H373,2)</f>
        <v>0</v>
      </c>
      <c r="K373" s="247" t="s">
        <v>162</v>
      </c>
      <c r="L373" s="252"/>
      <c r="M373" s="253" t="s">
        <v>19</v>
      </c>
      <c r="N373" s="254" t="s">
        <v>40</v>
      </c>
      <c r="O373" s="84"/>
      <c r="P373" s="223">
        <f>O373*H373</f>
        <v>0</v>
      </c>
      <c r="Q373" s="223">
        <v>0.0047000000000000002</v>
      </c>
      <c r="R373" s="223">
        <f>Q373*H373</f>
        <v>0.0094000000000000004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216</v>
      </c>
      <c r="AT373" s="225" t="s">
        <v>333</v>
      </c>
      <c r="AU373" s="225" t="s">
        <v>78</v>
      </c>
      <c r="AY373" s="17" t="s">
        <v>156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76</v>
      </c>
      <c r="BK373" s="226">
        <f>ROUND(I373*H373,2)</f>
        <v>0</v>
      </c>
      <c r="BL373" s="17" t="s">
        <v>163</v>
      </c>
      <c r="BM373" s="225" t="s">
        <v>1340</v>
      </c>
    </row>
    <row r="374" s="2" customFormat="1">
      <c r="A374" s="38"/>
      <c r="B374" s="39"/>
      <c r="C374" s="40"/>
      <c r="D374" s="227" t="s">
        <v>165</v>
      </c>
      <c r="E374" s="40"/>
      <c r="F374" s="228" t="s">
        <v>1339</v>
      </c>
      <c r="G374" s="40"/>
      <c r="H374" s="40"/>
      <c r="I374" s="229"/>
      <c r="J374" s="40"/>
      <c r="K374" s="40"/>
      <c r="L374" s="44"/>
      <c r="M374" s="230"/>
      <c r="N374" s="23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165</v>
      </c>
      <c r="AU374" s="17" t="s">
        <v>78</v>
      </c>
    </row>
    <row r="375" s="2" customFormat="1" ht="33" customHeight="1">
      <c r="A375" s="38"/>
      <c r="B375" s="39"/>
      <c r="C375" s="245" t="s">
        <v>601</v>
      </c>
      <c r="D375" s="245" t="s">
        <v>333</v>
      </c>
      <c r="E375" s="246" t="s">
        <v>1341</v>
      </c>
      <c r="F375" s="247" t="s">
        <v>1342</v>
      </c>
      <c r="G375" s="248" t="s">
        <v>413</v>
      </c>
      <c r="H375" s="249">
        <v>8</v>
      </c>
      <c r="I375" s="250"/>
      <c r="J375" s="251">
        <f>ROUND(I375*H375,2)</f>
        <v>0</v>
      </c>
      <c r="K375" s="247" t="s">
        <v>162</v>
      </c>
      <c r="L375" s="252"/>
      <c r="M375" s="253" t="s">
        <v>19</v>
      </c>
      <c r="N375" s="254" t="s">
        <v>40</v>
      </c>
      <c r="O375" s="84"/>
      <c r="P375" s="223">
        <f>O375*H375</f>
        <v>0</v>
      </c>
      <c r="Q375" s="223">
        <v>0.0114</v>
      </c>
      <c r="R375" s="223">
        <f>Q375*H375</f>
        <v>0.091200000000000003</v>
      </c>
      <c r="S375" s="223">
        <v>0</v>
      </c>
      <c r="T375" s="22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5" t="s">
        <v>216</v>
      </c>
      <c r="AT375" s="225" t="s">
        <v>333</v>
      </c>
      <c r="AU375" s="225" t="s">
        <v>78</v>
      </c>
      <c r="AY375" s="17" t="s">
        <v>156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7" t="s">
        <v>76</v>
      </c>
      <c r="BK375" s="226">
        <f>ROUND(I375*H375,2)</f>
        <v>0</v>
      </c>
      <c r="BL375" s="17" t="s">
        <v>163</v>
      </c>
      <c r="BM375" s="225" t="s">
        <v>1343</v>
      </c>
    </row>
    <row r="376" s="2" customFormat="1">
      <c r="A376" s="38"/>
      <c r="B376" s="39"/>
      <c r="C376" s="40"/>
      <c r="D376" s="227" t="s">
        <v>165</v>
      </c>
      <c r="E376" s="40"/>
      <c r="F376" s="228" t="s">
        <v>1342</v>
      </c>
      <c r="G376" s="40"/>
      <c r="H376" s="40"/>
      <c r="I376" s="229"/>
      <c r="J376" s="40"/>
      <c r="K376" s="40"/>
      <c r="L376" s="44"/>
      <c r="M376" s="230"/>
      <c r="N376" s="23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165</v>
      </c>
      <c r="AU376" s="17" t="s">
        <v>78</v>
      </c>
    </row>
    <row r="377" s="2" customFormat="1" ht="24.15" customHeight="1">
      <c r="A377" s="38"/>
      <c r="B377" s="39"/>
      <c r="C377" s="214" t="s">
        <v>605</v>
      </c>
      <c r="D377" s="214" t="s">
        <v>158</v>
      </c>
      <c r="E377" s="215" t="s">
        <v>1344</v>
      </c>
      <c r="F377" s="216" t="s">
        <v>1345</v>
      </c>
      <c r="G377" s="217" t="s">
        <v>413</v>
      </c>
      <c r="H377" s="218">
        <v>3</v>
      </c>
      <c r="I377" s="219"/>
      <c r="J377" s="220">
        <f>ROUND(I377*H377,2)</f>
        <v>0</v>
      </c>
      <c r="K377" s="216" t="s">
        <v>19</v>
      </c>
      <c r="L377" s="44"/>
      <c r="M377" s="221" t="s">
        <v>19</v>
      </c>
      <c r="N377" s="222" t="s">
        <v>40</v>
      </c>
      <c r="O377" s="84"/>
      <c r="P377" s="223">
        <f>O377*H377</f>
        <v>0</v>
      </c>
      <c r="Q377" s="223">
        <v>0.074889999999999998</v>
      </c>
      <c r="R377" s="223">
        <f>Q377*H377</f>
        <v>0.22466999999999998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163</v>
      </c>
      <c r="AT377" s="225" t="s">
        <v>158</v>
      </c>
      <c r="AU377" s="225" t="s">
        <v>78</v>
      </c>
      <c r="AY377" s="17" t="s">
        <v>156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76</v>
      </c>
      <c r="BK377" s="226">
        <f>ROUND(I377*H377,2)</f>
        <v>0</v>
      </c>
      <c r="BL377" s="17" t="s">
        <v>163</v>
      </c>
      <c r="BM377" s="225" t="s">
        <v>1346</v>
      </c>
    </row>
    <row r="378" s="2" customFormat="1">
      <c r="A378" s="38"/>
      <c r="B378" s="39"/>
      <c r="C378" s="40"/>
      <c r="D378" s="227" t="s">
        <v>165</v>
      </c>
      <c r="E378" s="40"/>
      <c r="F378" s="228" t="s">
        <v>1345</v>
      </c>
      <c r="G378" s="40"/>
      <c r="H378" s="40"/>
      <c r="I378" s="229"/>
      <c r="J378" s="40"/>
      <c r="K378" s="40"/>
      <c r="L378" s="44"/>
      <c r="M378" s="230"/>
      <c r="N378" s="23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165</v>
      </c>
      <c r="AU378" s="17" t="s">
        <v>78</v>
      </c>
    </row>
    <row r="379" s="2" customFormat="1" ht="16.5" customHeight="1">
      <c r="A379" s="38"/>
      <c r="B379" s="39"/>
      <c r="C379" s="245" t="s">
        <v>612</v>
      </c>
      <c r="D379" s="245" t="s">
        <v>333</v>
      </c>
      <c r="E379" s="246" t="s">
        <v>1347</v>
      </c>
      <c r="F379" s="247" t="s">
        <v>1348</v>
      </c>
      <c r="G379" s="248" t="s">
        <v>413</v>
      </c>
      <c r="H379" s="249">
        <v>3</v>
      </c>
      <c r="I379" s="250"/>
      <c r="J379" s="251">
        <f>ROUND(I379*H379,2)</f>
        <v>0</v>
      </c>
      <c r="K379" s="247" t="s">
        <v>162</v>
      </c>
      <c r="L379" s="252"/>
      <c r="M379" s="253" t="s">
        <v>19</v>
      </c>
      <c r="N379" s="254" t="s">
        <v>40</v>
      </c>
      <c r="O379" s="84"/>
      <c r="P379" s="223">
        <f>O379*H379</f>
        <v>0</v>
      </c>
      <c r="Q379" s="223">
        <v>0.012239999999999999</v>
      </c>
      <c r="R379" s="223">
        <f>Q379*H379</f>
        <v>0.036719999999999996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216</v>
      </c>
      <c r="AT379" s="225" t="s">
        <v>333</v>
      </c>
      <c r="AU379" s="225" t="s">
        <v>78</v>
      </c>
      <c r="AY379" s="17" t="s">
        <v>156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76</v>
      </c>
      <c r="BK379" s="226">
        <f>ROUND(I379*H379,2)</f>
        <v>0</v>
      </c>
      <c r="BL379" s="17" t="s">
        <v>163</v>
      </c>
      <c r="BM379" s="225" t="s">
        <v>1349</v>
      </c>
    </row>
    <row r="380" s="2" customFormat="1">
      <c r="A380" s="38"/>
      <c r="B380" s="39"/>
      <c r="C380" s="40"/>
      <c r="D380" s="227" t="s">
        <v>165</v>
      </c>
      <c r="E380" s="40"/>
      <c r="F380" s="228" t="s">
        <v>1348</v>
      </c>
      <c r="G380" s="40"/>
      <c r="H380" s="40"/>
      <c r="I380" s="229"/>
      <c r="J380" s="40"/>
      <c r="K380" s="40"/>
      <c r="L380" s="44"/>
      <c r="M380" s="230"/>
      <c r="N380" s="23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165</v>
      </c>
      <c r="AU380" s="17" t="s">
        <v>78</v>
      </c>
    </row>
    <row r="381" s="2" customFormat="1" ht="37.8" customHeight="1">
      <c r="A381" s="38"/>
      <c r="B381" s="39"/>
      <c r="C381" s="214" t="s">
        <v>617</v>
      </c>
      <c r="D381" s="214" t="s">
        <v>158</v>
      </c>
      <c r="E381" s="215" t="s">
        <v>1350</v>
      </c>
      <c r="F381" s="216" t="s">
        <v>1351</v>
      </c>
      <c r="G381" s="217" t="s">
        <v>255</v>
      </c>
      <c r="H381" s="218">
        <v>64.799999999999997</v>
      </c>
      <c r="I381" s="219"/>
      <c r="J381" s="220">
        <f>ROUND(I381*H381,2)</f>
        <v>0</v>
      </c>
      <c r="K381" s="216" t="s">
        <v>162</v>
      </c>
      <c r="L381" s="44"/>
      <c r="M381" s="221" t="s">
        <v>19</v>
      </c>
      <c r="N381" s="222" t="s">
        <v>40</v>
      </c>
      <c r="O381" s="84"/>
      <c r="P381" s="223">
        <f>O381*H381</f>
        <v>0</v>
      </c>
      <c r="Q381" s="223">
        <v>0.071159500000000001</v>
      </c>
      <c r="R381" s="223">
        <f>Q381*H381</f>
        <v>4.6111355999999999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163</v>
      </c>
      <c r="AT381" s="225" t="s">
        <v>158</v>
      </c>
      <c r="AU381" s="225" t="s">
        <v>78</v>
      </c>
      <c r="AY381" s="17" t="s">
        <v>156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76</v>
      </c>
      <c r="BK381" s="226">
        <f>ROUND(I381*H381,2)</f>
        <v>0</v>
      </c>
      <c r="BL381" s="17" t="s">
        <v>163</v>
      </c>
      <c r="BM381" s="225" t="s">
        <v>1352</v>
      </c>
    </row>
    <row r="382" s="2" customFormat="1">
      <c r="A382" s="38"/>
      <c r="B382" s="39"/>
      <c r="C382" s="40"/>
      <c r="D382" s="227" t="s">
        <v>165</v>
      </c>
      <c r="E382" s="40"/>
      <c r="F382" s="228" t="s">
        <v>1353</v>
      </c>
      <c r="G382" s="40"/>
      <c r="H382" s="40"/>
      <c r="I382" s="229"/>
      <c r="J382" s="40"/>
      <c r="K382" s="40"/>
      <c r="L382" s="44"/>
      <c r="M382" s="230"/>
      <c r="N382" s="23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165</v>
      </c>
      <c r="AU382" s="17" t="s">
        <v>78</v>
      </c>
    </row>
    <row r="383" s="2" customFormat="1">
      <c r="A383" s="38"/>
      <c r="B383" s="39"/>
      <c r="C383" s="40"/>
      <c r="D383" s="232" t="s">
        <v>167</v>
      </c>
      <c r="E383" s="40"/>
      <c r="F383" s="233" t="s">
        <v>1354</v>
      </c>
      <c r="G383" s="40"/>
      <c r="H383" s="40"/>
      <c r="I383" s="229"/>
      <c r="J383" s="40"/>
      <c r="K383" s="40"/>
      <c r="L383" s="44"/>
      <c r="M383" s="230"/>
      <c r="N383" s="23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167</v>
      </c>
      <c r="AU383" s="17" t="s">
        <v>78</v>
      </c>
    </row>
    <row r="384" s="13" customFormat="1">
      <c r="A384" s="13"/>
      <c r="B384" s="234"/>
      <c r="C384" s="235"/>
      <c r="D384" s="227" t="s">
        <v>169</v>
      </c>
      <c r="E384" s="236" t="s">
        <v>19</v>
      </c>
      <c r="F384" s="237" t="s">
        <v>1355</v>
      </c>
      <c r="G384" s="235"/>
      <c r="H384" s="238">
        <v>64.799999999999997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169</v>
      </c>
      <c r="AU384" s="244" t="s">
        <v>78</v>
      </c>
      <c r="AV384" s="13" t="s">
        <v>78</v>
      </c>
      <c r="AW384" s="13" t="s">
        <v>32</v>
      </c>
      <c r="AX384" s="13" t="s">
        <v>69</v>
      </c>
      <c r="AY384" s="244" t="s">
        <v>156</v>
      </c>
    </row>
    <row r="385" s="2" customFormat="1" ht="24.15" customHeight="1">
      <c r="A385" s="38"/>
      <c r="B385" s="39"/>
      <c r="C385" s="245" t="s">
        <v>622</v>
      </c>
      <c r="D385" s="245" t="s">
        <v>333</v>
      </c>
      <c r="E385" s="246" t="s">
        <v>1356</v>
      </c>
      <c r="F385" s="247" t="s">
        <v>1357</v>
      </c>
      <c r="G385" s="248" t="s">
        <v>413</v>
      </c>
      <c r="H385" s="249">
        <v>1</v>
      </c>
      <c r="I385" s="250"/>
      <c r="J385" s="251">
        <f>ROUND(I385*H385,2)</f>
        <v>0</v>
      </c>
      <c r="K385" s="247" t="s">
        <v>19</v>
      </c>
      <c r="L385" s="252"/>
      <c r="M385" s="253" t="s">
        <v>19</v>
      </c>
      <c r="N385" s="254" t="s">
        <v>40</v>
      </c>
      <c r="O385" s="84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216</v>
      </c>
      <c r="AT385" s="225" t="s">
        <v>333</v>
      </c>
      <c r="AU385" s="225" t="s">
        <v>78</v>
      </c>
      <c r="AY385" s="17" t="s">
        <v>156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76</v>
      </c>
      <c r="BK385" s="226">
        <f>ROUND(I385*H385,2)</f>
        <v>0</v>
      </c>
      <c r="BL385" s="17" t="s">
        <v>163</v>
      </c>
      <c r="BM385" s="225" t="s">
        <v>1358</v>
      </c>
    </row>
    <row r="386" s="2" customFormat="1">
      <c r="A386" s="38"/>
      <c r="B386" s="39"/>
      <c r="C386" s="40"/>
      <c r="D386" s="227" t="s">
        <v>165</v>
      </c>
      <c r="E386" s="40"/>
      <c r="F386" s="228" t="s">
        <v>1357</v>
      </c>
      <c r="G386" s="40"/>
      <c r="H386" s="40"/>
      <c r="I386" s="229"/>
      <c r="J386" s="40"/>
      <c r="K386" s="40"/>
      <c r="L386" s="44"/>
      <c r="M386" s="230"/>
      <c r="N386" s="23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165</v>
      </c>
      <c r="AU386" s="17" t="s">
        <v>78</v>
      </c>
    </row>
    <row r="387" s="2" customFormat="1" ht="24.15" customHeight="1">
      <c r="A387" s="38"/>
      <c r="B387" s="39"/>
      <c r="C387" s="214" t="s">
        <v>628</v>
      </c>
      <c r="D387" s="214" t="s">
        <v>158</v>
      </c>
      <c r="E387" s="215" t="s">
        <v>1359</v>
      </c>
      <c r="F387" s="216" t="s">
        <v>1360</v>
      </c>
      <c r="G387" s="217" t="s">
        <v>413</v>
      </c>
      <c r="H387" s="218">
        <v>2</v>
      </c>
      <c r="I387" s="219"/>
      <c r="J387" s="220">
        <f>ROUND(I387*H387,2)</f>
        <v>0</v>
      </c>
      <c r="K387" s="216" t="s">
        <v>162</v>
      </c>
      <c r="L387" s="44"/>
      <c r="M387" s="221" t="s">
        <v>19</v>
      </c>
      <c r="N387" s="222" t="s">
        <v>40</v>
      </c>
      <c r="O387" s="84"/>
      <c r="P387" s="223">
        <f>O387*H387</f>
        <v>0</v>
      </c>
      <c r="Q387" s="223">
        <v>0</v>
      </c>
      <c r="R387" s="223">
        <f>Q387*H387</f>
        <v>0</v>
      </c>
      <c r="S387" s="223">
        <v>0.10000000000000001</v>
      </c>
      <c r="T387" s="224">
        <f>S387*H387</f>
        <v>0.20000000000000001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5" t="s">
        <v>163</v>
      </c>
      <c r="AT387" s="225" t="s">
        <v>158</v>
      </c>
      <c r="AU387" s="225" t="s">
        <v>78</v>
      </c>
      <c r="AY387" s="17" t="s">
        <v>156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7" t="s">
        <v>76</v>
      </c>
      <c r="BK387" s="226">
        <f>ROUND(I387*H387,2)</f>
        <v>0</v>
      </c>
      <c r="BL387" s="17" t="s">
        <v>163</v>
      </c>
      <c r="BM387" s="225" t="s">
        <v>1361</v>
      </c>
    </row>
    <row r="388" s="2" customFormat="1">
      <c r="A388" s="38"/>
      <c r="B388" s="39"/>
      <c r="C388" s="40"/>
      <c r="D388" s="227" t="s">
        <v>165</v>
      </c>
      <c r="E388" s="40"/>
      <c r="F388" s="228" t="s">
        <v>1362</v>
      </c>
      <c r="G388" s="40"/>
      <c r="H388" s="40"/>
      <c r="I388" s="229"/>
      <c r="J388" s="40"/>
      <c r="K388" s="40"/>
      <c r="L388" s="44"/>
      <c r="M388" s="230"/>
      <c r="N388" s="23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165</v>
      </c>
      <c r="AU388" s="17" t="s">
        <v>78</v>
      </c>
    </row>
    <row r="389" s="2" customFormat="1">
      <c r="A389" s="38"/>
      <c r="B389" s="39"/>
      <c r="C389" s="40"/>
      <c r="D389" s="232" t="s">
        <v>167</v>
      </c>
      <c r="E389" s="40"/>
      <c r="F389" s="233" t="s">
        <v>1363</v>
      </c>
      <c r="G389" s="40"/>
      <c r="H389" s="40"/>
      <c r="I389" s="229"/>
      <c r="J389" s="40"/>
      <c r="K389" s="40"/>
      <c r="L389" s="44"/>
      <c r="M389" s="230"/>
      <c r="N389" s="23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167</v>
      </c>
      <c r="AU389" s="17" t="s">
        <v>78</v>
      </c>
    </row>
    <row r="390" s="13" customFormat="1">
      <c r="A390" s="13"/>
      <c r="B390" s="234"/>
      <c r="C390" s="235"/>
      <c r="D390" s="227" t="s">
        <v>169</v>
      </c>
      <c r="E390" s="236" t="s">
        <v>19</v>
      </c>
      <c r="F390" s="237" t="s">
        <v>1364</v>
      </c>
      <c r="G390" s="235"/>
      <c r="H390" s="238">
        <v>2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169</v>
      </c>
      <c r="AU390" s="244" t="s">
        <v>78</v>
      </c>
      <c r="AV390" s="13" t="s">
        <v>78</v>
      </c>
      <c r="AW390" s="13" t="s">
        <v>32</v>
      </c>
      <c r="AX390" s="13" t="s">
        <v>69</v>
      </c>
      <c r="AY390" s="244" t="s">
        <v>156</v>
      </c>
    </row>
    <row r="391" s="2" customFormat="1" ht="37.8" customHeight="1">
      <c r="A391" s="38"/>
      <c r="B391" s="39"/>
      <c r="C391" s="214" t="s">
        <v>632</v>
      </c>
      <c r="D391" s="214" t="s">
        <v>158</v>
      </c>
      <c r="E391" s="215" t="s">
        <v>613</v>
      </c>
      <c r="F391" s="216" t="s">
        <v>614</v>
      </c>
      <c r="G391" s="217" t="s">
        <v>413</v>
      </c>
      <c r="H391" s="218">
        <v>4</v>
      </c>
      <c r="I391" s="219"/>
      <c r="J391" s="220">
        <f>ROUND(I391*H391,2)</f>
        <v>0</v>
      </c>
      <c r="K391" s="216" t="s">
        <v>162</v>
      </c>
      <c r="L391" s="44"/>
      <c r="M391" s="221" t="s">
        <v>19</v>
      </c>
      <c r="N391" s="222" t="s">
        <v>40</v>
      </c>
      <c r="O391" s="84"/>
      <c r="P391" s="223">
        <f>O391*H391</f>
        <v>0</v>
      </c>
      <c r="Q391" s="223">
        <v>0.089999999999999997</v>
      </c>
      <c r="R391" s="223">
        <f>Q391*H391</f>
        <v>0.35999999999999999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163</v>
      </c>
      <c r="AT391" s="225" t="s">
        <v>158</v>
      </c>
      <c r="AU391" s="225" t="s">
        <v>78</v>
      </c>
      <c r="AY391" s="17" t="s">
        <v>156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76</v>
      </c>
      <c r="BK391" s="226">
        <f>ROUND(I391*H391,2)</f>
        <v>0</v>
      </c>
      <c r="BL391" s="17" t="s">
        <v>163</v>
      </c>
      <c r="BM391" s="225" t="s">
        <v>1365</v>
      </c>
    </row>
    <row r="392" s="2" customFormat="1">
      <c r="A392" s="38"/>
      <c r="B392" s="39"/>
      <c r="C392" s="40"/>
      <c r="D392" s="227" t="s">
        <v>165</v>
      </c>
      <c r="E392" s="40"/>
      <c r="F392" s="228" t="s">
        <v>614</v>
      </c>
      <c r="G392" s="40"/>
      <c r="H392" s="40"/>
      <c r="I392" s="229"/>
      <c r="J392" s="40"/>
      <c r="K392" s="40"/>
      <c r="L392" s="44"/>
      <c r="M392" s="230"/>
      <c r="N392" s="23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165</v>
      </c>
      <c r="AU392" s="17" t="s">
        <v>78</v>
      </c>
    </row>
    <row r="393" s="2" customFormat="1">
      <c r="A393" s="38"/>
      <c r="B393" s="39"/>
      <c r="C393" s="40"/>
      <c r="D393" s="232" t="s">
        <v>167</v>
      </c>
      <c r="E393" s="40"/>
      <c r="F393" s="233" t="s">
        <v>616</v>
      </c>
      <c r="G393" s="40"/>
      <c r="H393" s="40"/>
      <c r="I393" s="229"/>
      <c r="J393" s="40"/>
      <c r="K393" s="40"/>
      <c r="L393" s="44"/>
      <c r="M393" s="230"/>
      <c r="N393" s="23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167</v>
      </c>
      <c r="AU393" s="17" t="s">
        <v>78</v>
      </c>
    </row>
    <row r="394" s="2" customFormat="1" ht="21.75" customHeight="1">
      <c r="A394" s="38"/>
      <c r="B394" s="39"/>
      <c r="C394" s="245" t="s">
        <v>636</v>
      </c>
      <c r="D394" s="245" t="s">
        <v>333</v>
      </c>
      <c r="E394" s="246" t="s">
        <v>1366</v>
      </c>
      <c r="F394" s="247" t="s">
        <v>1367</v>
      </c>
      <c r="G394" s="248" t="s">
        <v>413</v>
      </c>
      <c r="H394" s="249">
        <v>4</v>
      </c>
      <c r="I394" s="250"/>
      <c r="J394" s="251">
        <f>ROUND(I394*H394,2)</f>
        <v>0</v>
      </c>
      <c r="K394" s="247" t="s">
        <v>162</v>
      </c>
      <c r="L394" s="252"/>
      <c r="M394" s="253" t="s">
        <v>19</v>
      </c>
      <c r="N394" s="254" t="s">
        <v>40</v>
      </c>
      <c r="O394" s="84"/>
      <c r="P394" s="223">
        <f>O394*H394</f>
        <v>0</v>
      </c>
      <c r="Q394" s="223">
        <v>0.080000000000000002</v>
      </c>
      <c r="R394" s="223">
        <f>Q394*H394</f>
        <v>0.32000000000000001</v>
      </c>
      <c r="S394" s="223">
        <v>0</v>
      </c>
      <c r="T394" s="22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5" t="s">
        <v>216</v>
      </c>
      <c r="AT394" s="225" t="s">
        <v>333</v>
      </c>
      <c r="AU394" s="225" t="s">
        <v>78</v>
      </c>
      <c r="AY394" s="17" t="s">
        <v>156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7" t="s">
        <v>76</v>
      </c>
      <c r="BK394" s="226">
        <f>ROUND(I394*H394,2)</f>
        <v>0</v>
      </c>
      <c r="BL394" s="17" t="s">
        <v>163</v>
      </c>
      <c r="BM394" s="225" t="s">
        <v>1368</v>
      </c>
    </row>
    <row r="395" s="2" customFormat="1">
      <c r="A395" s="38"/>
      <c r="B395" s="39"/>
      <c r="C395" s="40"/>
      <c r="D395" s="227" t="s">
        <v>165</v>
      </c>
      <c r="E395" s="40"/>
      <c r="F395" s="228" t="s">
        <v>1367</v>
      </c>
      <c r="G395" s="40"/>
      <c r="H395" s="40"/>
      <c r="I395" s="229"/>
      <c r="J395" s="40"/>
      <c r="K395" s="40"/>
      <c r="L395" s="44"/>
      <c r="M395" s="230"/>
      <c r="N395" s="23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165</v>
      </c>
      <c r="AU395" s="17" t="s">
        <v>78</v>
      </c>
    </row>
    <row r="396" s="2" customFormat="1" ht="37.8" customHeight="1">
      <c r="A396" s="38"/>
      <c r="B396" s="39"/>
      <c r="C396" s="214" t="s">
        <v>644</v>
      </c>
      <c r="D396" s="214" t="s">
        <v>158</v>
      </c>
      <c r="E396" s="215" t="s">
        <v>1369</v>
      </c>
      <c r="F396" s="216" t="s">
        <v>1370</v>
      </c>
      <c r="G396" s="217" t="s">
        <v>413</v>
      </c>
      <c r="H396" s="218">
        <v>18</v>
      </c>
      <c r="I396" s="219"/>
      <c r="J396" s="220">
        <f>ROUND(I396*H396,2)</f>
        <v>0</v>
      </c>
      <c r="K396" s="216" t="s">
        <v>162</v>
      </c>
      <c r="L396" s="44"/>
      <c r="M396" s="221" t="s">
        <v>19</v>
      </c>
      <c r="N396" s="222" t="s">
        <v>40</v>
      </c>
      <c r="O396" s="84"/>
      <c r="P396" s="223">
        <f>O396*H396</f>
        <v>0</v>
      </c>
      <c r="Q396" s="223">
        <v>0.089999999999999997</v>
      </c>
      <c r="R396" s="223">
        <f>Q396*H396</f>
        <v>1.6199999999999999</v>
      </c>
      <c r="S396" s="223">
        <v>0</v>
      </c>
      <c r="T396" s="22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5" t="s">
        <v>163</v>
      </c>
      <c r="AT396" s="225" t="s">
        <v>158</v>
      </c>
      <c r="AU396" s="225" t="s">
        <v>78</v>
      </c>
      <c r="AY396" s="17" t="s">
        <v>156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7" t="s">
        <v>76</v>
      </c>
      <c r="BK396" s="226">
        <f>ROUND(I396*H396,2)</f>
        <v>0</v>
      </c>
      <c r="BL396" s="17" t="s">
        <v>163</v>
      </c>
      <c r="BM396" s="225" t="s">
        <v>1371</v>
      </c>
    </row>
    <row r="397" s="2" customFormat="1">
      <c r="A397" s="38"/>
      <c r="B397" s="39"/>
      <c r="C397" s="40"/>
      <c r="D397" s="227" t="s">
        <v>165</v>
      </c>
      <c r="E397" s="40"/>
      <c r="F397" s="228" t="s">
        <v>1370</v>
      </c>
      <c r="G397" s="40"/>
      <c r="H397" s="40"/>
      <c r="I397" s="229"/>
      <c r="J397" s="40"/>
      <c r="K397" s="40"/>
      <c r="L397" s="44"/>
      <c r="M397" s="230"/>
      <c r="N397" s="23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165</v>
      </c>
      <c r="AU397" s="17" t="s">
        <v>78</v>
      </c>
    </row>
    <row r="398" s="2" customFormat="1">
      <c r="A398" s="38"/>
      <c r="B398" s="39"/>
      <c r="C398" s="40"/>
      <c r="D398" s="232" t="s">
        <v>167</v>
      </c>
      <c r="E398" s="40"/>
      <c r="F398" s="233" t="s">
        <v>1372</v>
      </c>
      <c r="G398" s="40"/>
      <c r="H398" s="40"/>
      <c r="I398" s="229"/>
      <c r="J398" s="40"/>
      <c r="K398" s="40"/>
      <c r="L398" s="44"/>
      <c r="M398" s="230"/>
      <c r="N398" s="23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167</v>
      </c>
      <c r="AU398" s="17" t="s">
        <v>78</v>
      </c>
    </row>
    <row r="399" s="2" customFormat="1" ht="24.15" customHeight="1">
      <c r="A399" s="38"/>
      <c r="B399" s="39"/>
      <c r="C399" s="245" t="s">
        <v>648</v>
      </c>
      <c r="D399" s="245" t="s">
        <v>333</v>
      </c>
      <c r="E399" s="246" t="s">
        <v>1373</v>
      </c>
      <c r="F399" s="247" t="s">
        <v>1374</v>
      </c>
      <c r="G399" s="248" t="s">
        <v>413</v>
      </c>
      <c r="H399" s="249">
        <v>10</v>
      </c>
      <c r="I399" s="250"/>
      <c r="J399" s="251">
        <f>ROUND(I399*H399,2)</f>
        <v>0</v>
      </c>
      <c r="K399" s="247" t="s">
        <v>162</v>
      </c>
      <c r="L399" s="252"/>
      <c r="M399" s="253" t="s">
        <v>19</v>
      </c>
      <c r="N399" s="254" t="s">
        <v>40</v>
      </c>
      <c r="O399" s="84"/>
      <c r="P399" s="223">
        <f>O399*H399</f>
        <v>0</v>
      </c>
      <c r="Q399" s="223">
        <v>0.079000000000000001</v>
      </c>
      <c r="R399" s="223">
        <f>Q399*H399</f>
        <v>0.79000000000000004</v>
      </c>
      <c r="S399" s="223">
        <v>0</v>
      </c>
      <c r="T399" s="22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5" t="s">
        <v>216</v>
      </c>
      <c r="AT399" s="225" t="s">
        <v>333</v>
      </c>
      <c r="AU399" s="225" t="s">
        <v>78</v>
      </c>
      <c r="AY399" s="17" t="s">
        <v>156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7" t="s">
        <v>76</v>
      </c>
      <c r="BK399" s="226">
        <f>ROUND(I399*H399,2)</f>
        <v>0</v>
      </c>
      <c r="BL399" s="17" t="s">
        <v>163</v>
      </c>
      <c r="BM399" s="225" t="s">
        <v>1375</v>
      </c>
    </row>
    <row r="400" s="2" customFormat="1">
      <c r="A400" s="38"/>
      <c r="B400" s="39"/>
      <c r="C400" s="40"/>
      <c r="D400" s="227" t="s">
        <v>165</v>
      </c>
      <c r="E400" s="40"/>
      <c r="F400" s="228" t="s">
        <v>1374</v>
      </c>
      <c r="G400" s="40"/>
      <c r="H400" s="40"/>
      <c r="I400" s="229"/>
      <c r="J400" s="40"/>
      <c r="K400" s="40"/>
      <c r="L400" s="44"/>
      <c r="M400" s="230"/>
      <c r="N400" s="23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165</v>
      </c>
      <c r="AU400" s="17" t="s">
        <v>78</v>
      </c>
    </row>
    <row r="401" s="2" customFormat="1">
      <c r="A401" s="38"/>
      <c r="B401" s="39"/>
      <c r="C401" s="40"/>
      <c r="D401" s="227" t="s">
        <v>505</v>
      </c>
      <c r="E401" s="40"/>
      <c r="F401" s="255" t="s">
        <v>1376</v>
      </c>
      <c r="G401" s="40"/>
      <c r="H401" s="40"/>
      <c r="I401" s="229"/>
      <c r="J401" s="40"/>
      <c r="K401" s="40"/>
      <c r="L401" s="44"/>
      <c r="M401" s="230"/>
      <c r="N401" s="23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505</v>
      </c>
      <c r="AU401" s="17" t="s">
        <v>78</v>
      </c>
    </row>
    <row r="402" s="13" customFormat="1">
      <c r="A402" s="13"/>
      <c r="B402" s="234"/>
      <c r="C402" s="235"/>
      <c r="D402" s="227" t="s">
        <v>169</v>
      </c>
      <c r="E402" s="236" t="s">
        <v>19</v>
      </c>
      <c r="F402" s="237" t="s">
        <v>1377</v>
      </c>
      <c r="G402" s="235"/>
      <c r="H402" s="238">
        <v>8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169</v>
      </c>
      <c r="AU402" s="244" t="s">
        <v>78</v>
      </c>
      <c r="AV402" s="13" t="s">
        <v>78</v>
      </c>
      <c r="AW402" s="13" t="s">
        <v>32</v>
      </c>
      <c r="AX402" s="13" t="s">
        <v>69</v>
      </c>
      <c r="AY402" s="244" t="s">
        <v>156</v>
      </c>
    </row>
    <row r="403" s="13" customFormat="1">
      <c r="A403" s="13"/>
      <c r="B403" s="234"/>
      <c r="C403" s="235"/>
      <c r="D403" s="227" t="s">
        <v>169</v>
      </c>
      <c r="E403" s="236" t="s">
        <v>19</v>
      </c>
      <c r="F403" s="237" t="s">
        <v>1364</v>
      </c>
      <c r="G403" s="235"/>
      <c r="H403" s="238">
        <v>2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169</v>
      </c>
      <c r="AU403" s="244" t="s">
        <v>78</v>
      </c>
      <c r="AV403" s="13" t="s">
        <v>78</v>
      </c>
      <c r="AW403" s="13" t="s">
        <v>32</v>
      </c>
      <c r="AX403" s="13" t="s">
        <v>69</v>
      </c>
      <c r="AY403" s="244" t="s">
        <v>156</v>
      </c>
    </row>
    <row r="404" s="2" customFormat="1" ht="16.5" customHeight="1">
      <c r="A404" s="38"/>
      <c r="B404" s="39"/>
      <c r="C404" s="245" t="s">
        <v>652</v>
      </c>
      <c r="D404" s="245" t="s">
        <v>333</v>
      </c>
      <c r="E404" s="246" t="s">
        <v>1378</v>
      </c>
      <c r="F404" s="247" t="s">
        <v>1379</v>
      </c>
      <c r="G404" s="248" t="s">
        <v>413</v>
      </c>
      <c r="H404" s="249">
        <v>8</v>
      </c>
      <c r="I404" s="250"/>
      <c r="J404" s="251">
        <f>ROUND(I404*H404,2)</f>
        <v>0</v>
      </c>
      <c r="K404" s="247" t="s">
        <v>162</v>
      </c>
      <c r="L404" s="252"/>
      <c r="M404" s="253" t="s">
        <v>19</v>
      </c>
      <c r="N404" s="254" t="s">
        <v>40</v>
      </c>
      <c r="O404" s="84"/>
      <c r="P404" s="223">
        <f>O404*H404</f>
        <v>0</v>
      </c>
      <c r="Q404" s="223">
        <v>0.050599999999999999</v>
      </c>
      <c r="R404" s="223">
        <f>Q404*H404</f>
        <v>0.40479999999999999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216</v>
      </c>
      <c r="AT404" s="225" t="s">
        <v>333</v>
      </c>
      <c r="AU404" s="225" t="s">
        <v>78</v>
      </c>
      <c r="AY404" s="17" t="s">
        <v>156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76</v>
      </c>
      <c r="BK404" s="226">
        <f>ROUND(I404*H404,2)</f>
        <v>0</v>
      </c>
      <c r="BL404" s="17" t="s">
        <v>163</v>
      </c>
      <c r="BM404" s="225" t="s">
        <v>1380</v>
      </c>
    </row>
    <row r="405" s="2" customFormat="1">
      <c r="A405" s="38"/>
      <c r="B405" s="39"/>
      <c r="C405" s="40"/>
      <c r="D405" s="227" t="s">
        <v>165</v>
      </c>
      <c r="E405" s="40"/>
      <c r="F405" s="228" t="s">
        <v>1379</v>
      </c>
      <c r="G405" s="40"/>
      <c r="H405" s="40"/>
      <c r="I405" s="229"/>
      <c r="J405" s="40"/>
      <c r="K405" s="40"/>
      <c r="L405" s="44"/>
      <c r="M405" s="230"/>
      <c r="N405" s="231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165</v>
      </c>
      <c r="AU405" s="17" t="s">
        <v>78</v>
      </c>
    </row>
    <row r="406" s="2" customFormat="1" ht="21.75" customHeight="1">
      <c r="A406" s="38"/>
      <c r="B406" s="39"/>
      <c r="C406" s="214" t="s">
        <v>656</v>
      </c>
      <c r="D406" s="214" t="s">
        <v>158</v>
      </c>
      <c r="E406" s="215" t="s">
        <v>1381</v>
      </c>
      <c r="F406" s="216" t="s">
        <v>1382</v>
      </c>
      <c r="G406" s="217" t="s">
        <v>823</v>
      </c>
      <c r="H406" s="218">
        <v>1</v>
      </c>
      <c r="I406" s="219"/>
      <c r="J406" s="220">
        <f>ROUND(I406*H406,2)</f>
        <v>0</v>
      </c>
      <c r="K406" s="216" t="s">
        <v>19</v>
      </c>
      <c r="L406" s="44"/>
      <c r="M406" s="221" t="s">
        <v>19</v>
      </c>
      <c r="N406" s="222" t="s">
        <v>40</v>
      </c>
      <c r="O406" s="84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5" t="s">
        <v>163</v>
      </c>
      <c r="AT406" s="225" t="s">
        <v>158</v>
      </c>
      <c r="AU406" s="225" t="s">
        <v>78</v>
      </c>
      <c r="AY406" s="17" t="s">
        <v>156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7" t="s">
        <v>76</v>
      </c>
      <c r="BK406" s="226">
        <f>ROUND(I406*H406,2)</f>
        <v>0</v>
      </c>
      <c r="BL406" s="17" t="s">
        <v>163</v>
      </c>
      <c r="BM406" s="225" t="s">
        <v>1383</v>
      </c>
    </row>
    <row r="407" s="2" customFormat="1">
      <c r="A407" s="38"/>
      <c r="B407" s="39"/>
      <c r="C407" s="40"/>
      <c r="D407" s="227" t="s">
        <v>165</v>
      </c>
      <c r="E407" s="40"/>
      <c r="F407" s="228" t="s">
        <v>1382</v>
      </c>
      <c r="G407" s="40"/>
      <c r="H407" s="40"/>
      <c r="I407" s="229"/>
      <c r="J407" s="40"/>
      <c r="K407" s="40"/>
      <c r="L407" s="44"/>
      <c r="M407" s="230"/>
      <c r="N407" s="23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165</v>
      </c>
      <c r="AU407" s="17" t="s">
        <v>78</v>
      </c>
    </row>
    <row r="408" s="12" customFormat="1" ht="22.8" customHeight="1">
      <c r="A408" s="12"/>
      <c r="B408" s="198"/>
      <c r="C408" s="199"/>
      <c r="D408" s="200" t="s">
        <v>68</v>
      </c>
      <c r="E408" s="212" t="s">
        <v>224</v>
      </c>
      <c r="F408" s="212" t="s">
        <v>621</v>
      </c>
      <c r="G408" s="199"/>
      <c r="H408" s="199"/>
      <c r="I408" s="202"/>
      <c r="J408" s="213">
        <f>BK408</f>
        <v>0</v>
      </c>
      <c r="K408" s="199"/>
      <c r="L408" s="204"/>
      <c r="M408" s="205"/>
      <c r="N408" s="206"/>
      <c r="O408" s="206"/>
      <c r="P408" s="207">
        <f>SUM(P409:P416)</f>
        <v>0</v>
      </c>
      <c r="Q408" s="206"/>
      <c r="R408" s="207">
        <f>SUM(R409:R416)</f>
        <v>15.984545925999999</v>
      </c>
      <c r="S408" s="206"/>
      <c r="T408" s="208">
        <f>SUM(T409:T416)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9" t="s">
        <v>76</v>
      </c>
      <c r="AT408" s="210" t="s">
        <v>68</v>
      </c>
      <c r="AU408" s="210" t="s">
        <v>76</v>
      </c>
      <c r="AY408" s="209" t="s">
        <v>156</v>
      </c>
      <c r="BK408" s="211">
        <f>SUM(BK409:BK416)</f>
        <v>0</v>
      </c>
    </row>
    <row r="409" s="2" customFormat="1" ht="24.15" customHeight="1">
      <c r="A409" s="38"/>
      <c r="B409" s="39"/>
      <c r="C409" s="214" t="s">
        <v>662</v>
      </c>
      <c r="D409" s="214" t="s">
        <v>158</v>
      </c>
      <c r="E409" s="215" t="s">
        <v>1384</v>
      </c>
      <c r="F409" s="216" t="s">
        <v>1385</v>
      </c>
      <c r="G409" s="217" t="s">
        <v>241</v>
      </c>
      <c r="H409" s="218">
        <v>40.450000000000003</v>
      </c>
      <c r="I409" s="219"/>
      <c r="J409" s="220">
        <f>ROUND(I409*H409,2)</f>
        <v>0</v>
      </c>
      <c r="K409" s="216" t="s">
        <v>162</v>
      </c>
      <c r="L409" s="44"/>
      <c r="M409" s="221" t="s">
        <v>19</v>
      </c>
      <c r="N409" s="222" t="s">
        <v>40</v>
      </c>
      <c r="O409" s="84"/>
      <c r="P409" s="223">
        <f>O409*H409</f>
        <v>0</v>
      </c>
      <c r="Q409" s="223">
        <v>0.37702827999999999</v>
      </c>
      <c r="R409" s="223">
        <f>Q409*H409</f>
        <v>15.250793926</v>
      </c>
      <c r="S409" s="223">
        <v>0</v>
      </c>
      <c r="T409" s="22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163</v>
      </c>
      <c r="AT409" s="225" t="s">
        <v>158</v>
      </c>
      <c r="AU409" s="225" t="s">
        <v>78</v>
      </c>
      <c r="AY409" s="17" t="s">
        <v>156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76</v>
      </c>
      <c r="BK409" s="226">
        <f>ROUND(I409*H409,2)</f>
        <v>0</v>
      </c>
      <c r="BL409" s="17" t="s">
        <v>163</v>
      </c>
      <c r="BM409" s="225" t="s">
        <v>1386</v>
      </c>
    </row>
    <row r="410" s="2" customFormat="1">
      <c r="A410" s="38"/>
      <c r="B410" s="39"/>
      <c r="C410" s="40"/>
      <c r="D410" s="227" t="s">
        <v>165</v>
      </c>
      <c r="E410" s="40"/>
      <c r="F410" s="228" t="s">
        <v>1387</v>
      </c>
      <c r="G410" s="40"/>
      <c r="H410" s="40"/>
      <c r="I410" s="229"/>
      <c r="J410" s="40"/>
      <c r="K410" s="40"/>
      <c r="L410" s="44"/>
      <c r="M410" s="230"/>
      <c r="N410" s="23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165</v>
      </c>
      <c r="AU410" s="17" t="s">
        <v>78</v>
      </c>
    </row>
    <row r="411" s="2" customFormat="1">
      <c r="A411" s="38"/>
      <c r="B411" s="39"/>
      <c r="C411" s="40"/>
      <c r="D411" s="232" t="s">
        <v>167</v>
      </c>
      <c r="E411" s="40"/>
      <c r="F411" s="233" t="s">
        <v>1388</v>
      </c>
      <c r="G411" s="40"/>
      <c r="H411" s="40"/>
      <c r="I411" s="229"/>
      <c r="J411" s="40"/>
      <c r="K411" s="40"/>
      <c r="L411" s="44"/>
      <c r="M411" s="230"/>
      <c r="N411" s="23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167</v>
      </c>
      <c r="AU411" s="17" t="s">
        <v>78</v>
      </c>
    </row>
    <row r="412" s="13" customFormat="1">
      <c r="A412" s="13"/>
      <c r="B412" s="234"/>
      <c r="C412" s="235"/>
      <c r="D412" s="227" t="s">
        <v>169</v>
      </c>
      <c r="E412" s="236" t="s">
        <v>19</v>
      </c>
      <c r="F412" s="237" t="s">
        <v>1389</v>
      </c>
      <c r="G412" s="235"/>
      <c r="H412" s="238">
        <v>39.25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169</v>
      </c>
      <c r="AU412" s="244" t="s">
        <v>78</v>
      </c>
      <c r="AV412" s="13" t="s">
        <v>78</v>
      </c>
      <c r="AW412" s="13" t="s">
        <v>32</v>
      </c>
      <c r="AX412" s="13" t="s">
        <v>69</v>
      </c>
      <c r="AY412" s="244" t="s">
        <v>156</v>
      </c>
    </row>
    <row r="413" s="13" customFormat="1">
      <c r="A413" s="13"/>
      <c r="B413" s="234"/>
      <c r="C413" s="235"/>
      <c r="D413" s="227" t="s">
        <v>169</v>
      </c>
      <c r="E413" s="236" t="s">
        <v>19</v>
      </c>
      <c r="F413" s="237" t="s">
        <v>1390</v>
      </c>
      <c r="G413" s="235"/>
      <c r="H413" s="238">
        <v>1.2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169</v>
      </c>
      <c r="AU413" s="244" t="s">
        <v>78</v>
      </c>
      <c r="AV413" s="13" t="s">
        <v>78</v>
      </c>
      <c r="AW413" s="13" t="s">
        <v>32</v>
      </c>
      <c r="AX413" s="13" t="s">
        <v>69</v>
      </c>
      <c r="AY413" s="244" t="s">
        <v>156</v>
      </c>
    </row>
    <row r="414" s="2" customFormat="1" ht="24.15" customHeight="1">
      <c r="A414" s="38"/>
      <c r="B414" s="39"/>
      <c r="C414" s="214" t="s">
        <v>666</v>
      </c>
      <c r="D414" s="214" t="s">
        <v>158</v>
      </c>
      <c r="E414" s="215" t="s">
        <v>1391</v>
      </c>
      <c r="F414" s="216" t="s">
        <v>1392</v>
      </c>
      <c r="G414" s="217" t="s">
        <v>413</v>
      </c>
      <c r="H414" s="218">
        <v>3</v>
      </c>
      <c r="I414" s="219"/>
      <c r="J414" s="220">
        <f>ROUND(I414*H414,2)</f>
        <v>0</v>
      </c>
      <c r="K414" s="216" t="s">
        <v>162</v>
      </c>
      <c r="L414" s="44"/>
      <c r="M414" s="221" t="s">
        <v>19</v>
      </c>
      <c r="N414" s="222" t="s">
        <v>40</v>
      </c>
      <c r="O414" s="84"/>
      <c r="P414" s="223">
        <f>O414*H414</f>
        <v>0</v>
      </c>
      <c r="Q414" s="223">
        <v>0.244584</v>
      </c>
      <c r="R414" s="223">
        <f>Q414*H414</f>
        <v>0.73375199999999996</v>
      </c>
      <c r="S414" s="223">
        <v>0</v>
      </c>
      <c r="T414" s="22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5" t="s">
        <v>163</v>
      </c>
      <c r="AT414" s="225" t="s">
        <v>158</v>
      </c>
      <c r="AU414" s="225" t="s">
        <v>78</v>
      </c>
      <c r="AY414" s="17" t="s">
        <v>156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7" t="s">
        <v>76</v>
      </c>
      <c r="BK414" s="226">
        <f>ROUND(I414*H414,2)</f>
        <v>0</v>
      </c>
      <c r="BL414" s="17" t="s">
        <v>163</v>
      </c>
      <c r="BM414" s="225" t="s">
        <v>1393</v>
      </c>
    </row>
    <row r="415" s="2" customFormat="1">
      <c r="A415" s="38"/>
      <c r="B415" s="39"/>
      <c r="C415" s="40"/>
      <c r="D415" s="227" t="s">
        <v>165</v>
      </c>
      <c r="E415" s="40"/>
      <c r="F415" s="228" t="s">
        <v>1394</v>
      </c>
      <c r="G415" s="40"/>
      <c r="H415" s="40"/>
      <c r="I415" s="229"/>
      <c r="J415" s="40"/>
      <c r="K415" s="40"/>
      <c r="L415" s="44"/>
      <c r="M415" s="230"/>
      <c r="N415" s="23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165</v>
      </c>
      <c r="AU415" s="17" t="s">
        <v>78</v>
      </c>
    </row>
    <row r="416" s="2" customFormat="1">
      <c r="A416" s="38"/>
      <c r="B416" s="39"/>
      <c r="C416" s="40"/>
      <c r="D416" s="232" t="s">
        <v>167</v>
      </c>
      <c r="E416" s="40"/>
      <c r="F416" s="233" t="s">
        <v>1395</v>
      </c>
      <c r="G416" s="40"/>
      <c r="H416" s="40"/>
      <c r="I416" s="229"/>
      <c r="J416" s="40"/>
      <c r="K416" s="40"/>
      <c r="L416" s="44"/>
      <c r="M416" s="230"/>
      <c r="N416" s="23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167</v>
      </c>
      <c r="AU416" s="17" t="s">
        <v>78</v>
      </c>
    </row>
    <row r="417" s="12" customFormat="1" ht="22.8" customHeight="1">
      <c r="A417" s="12"/>
      <c r="B417" s="198"/>
      <c r="C417" s="199"/>
      <c r="D417" s="200" t="s">
        <v>68</v>
      </c>
      <c r="E417" s="212" t="s">
        <v>917</v>
      </c>
      <c r="F417" s="212" t="s">
        <v>918</v>
      </c>
      <c r="G417" s="199"/>
      <c r="H417" s="199"/>
      <c r="I417" s="202"/>
      <c r="J417" s="213">
        <f>BK417</f>
        <v>0</v>
      </c>
      <c r="K417" s="199"/>
      <c r="L417" s="204"/>
      <c r="M417" s="205"/>
      <c r="N417" s="206"/>
      <c r="O417" s="206"/>
      <c r="P417" s="207">
        <f>SUM(P418:P425)</f>
        <v>0</v>
      </c>
      <c r="Q417" s="206"/>
      <c r="R417" s="207">
        <f>SUM(R418:R425)</f>
        <v>0</v>
      </c>
      <c r="S417" s="206"/>
      <c r="T417" s="208">
        <f>SUM(T418:T425)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9" t="s">
        <v>76</v>
      </c>
      <c r="AT417" s="210" t="s">
        <v>68</v>
      </c>
      <c r="AU417" s="210" t="s">
        <v>76</v>
      </c>
      <c r="AY417" s="209" t="s">
        <v>156</v>
      </c>
      <c r="BK417" s="211">
        <f>SUM(BK418:BK425)</f>
        <v>0</v>
      </c>
    </row>
    <row r="418" s="2" customFormat="1" ht="24.15" customHeight="1">
      <c r="A418" s="38"/>
      <c r="B418" s="39"/>
      <c r="C418" s="214" t="s">
        <v>672</v>
      </c>
      <c r="D418" s="214" t="s">
        <v>158</v>
      </c>
      <c r="E418" s="215" t="s">
        <v>1396</v>
      </c>
      <c r="F418" s="216" t="s">
        <v>1397</v>
      </c>
      <c r="G418" s="217" t="s">
        <v>296</v>
      </c>
      <c r="H418" s="218">
        <v>41.140000000000001</v>
      </c>
      <c r="I418" s="219"/>
      <c r="J418" s="220">
        <f>ROUND(I418*H418,2)</f>
        <v>0</v>
      </c>
      <c r="K418" s="216" t="s">
        <v>162</v>
      </c>
      <c r="L418" s="44"/>
      <c r="M418" s="221" t="s">
        <v>19</v>
      </c>
      <c r="N418" s="222" t="s">
        <v>40</v>
      </c>
      <c r="O418" s="84"/>
      <c r="P418" s="223">
        <f>O418*H418</f>
        <v>0</v>
      </c>
      <c r="Q418" s="223">
        <v>0</v>
      </c>
      <c r="R418" s="223">
        <f>Q418*H418</f>
        <v>0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163</v>
      </c>
      <c r="AT418" s="225" t="s">
        <v>158</v>
      </c>
      <c r="AU418" s="225" t="s">
        <v>78</v>
      </c>
      <c r="AY418" s="17" t="s">
        <v>156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76</v>
      </c>
      <c r="BK418" s="226">
        <f>ROUND(I418*H418,2)</f>
        <v>0</v>
      </c>
      <c r="BL418" s="17" t="s">
        <v>163</v>
      </c>
      <c r="BM418" s="225" t="s">
        <v>1398</v>
      </c>
    </row>
    <row r="419" s="2" customFormat="1">
      <c r="A419" s="38"/>
      <c r="B419" s="39"/>
      <c r="C419" s="40"/>
      <c r="D419" s="227" t="s">
        <v>165</v>
      </c>
      <c r="E419" s="40"/>
      <c r="F419" s="228" t="s">
        <v>1399</v>
      </c>
      <c r="G419" s="40"/>
      <c r="H419" s="40"/>
      <c r="I419" s="229"/>
      <c r="J419" s="40"/>
      <c r="K419" s="40"/>
      <c r="L419" s="44"/>
      <c r="M419" s="230"/>
      <c r="N419" s="23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165</v>
      </c>
      <c r="AU419" s="17" t="s">
        <v>78</v>
      </c>
    </row>
    <row r="420" s="2" customFormat="1">
      <c r="A420" s="38"/>
      <c r="B420" s="39"/>
      <c r="C420" s="40"/>
      <c r="D420" s="232" t="s">
        <v>167</v>
      </c>
      <c r="E420" s="40"/>
      <c r="F420" s="233" t="s">
        <v>1400</v>
      </c>
      <c r="G420" s="40"/>
      <c r="H420" s="40"/>
      <c r="I420" s="229"/>
      <c r="J420" s="40"/>
      <c r="K420" s="40"/>
      <c r="L420" s="44"/>
      <c r="M420" s="230"/>
      <c r="N420" s="23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167</v>
      </c>
      <c r="AU420" s="17" t="s">
        <v>78</v>
      </c>
    </row>
    <row r="421" s="13" customFormat="1">
      <c r="A421" s="13"/>
      <c r="B421" s="234"/>
      <c r="C421" s="235"/>
      <c r="D421" s="227" t="s">
        <v>169</v>
      </c>
      <c r="E421" s="236" t="s">
        <v>19</v>
      </c>
      <c r="F421" s="237" t="s">
        <v>1401</v>
      </c>
      <c r="G421" s="235"/>
      <c r="H421" s="238">
        <v>41.140000000000001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169</v>
      </c>
      <c r="AU421" s="244" t="s">
        <v>78</v>
      </c>
      <c r="AV421" s="13" t="s">
        <v>78</v>
      </c>
      <c r="AW421" s="13" t="s">
        <v>32</v>
      </c>
      <c r="AX421" s="13" t="s">
        <v>69</v>
      </c>
      <c r="AY421" s="244" t="s">
        <v>156</v>
      </c>
    </row>
    <row r="422" s="2" customFormat="1" ht="24.15" customHeight="1">
      <c r="A422" s="38"/>
      <c r="B422" s="39"/>
      <c r="C422" s="214" t="s">
        <v>676</v>
      </c>
      <c r="D422" s="214" t="s">
        <v>158</v>
      </c>
      <c r="E422" s="215" t="s">
        <v>1402</v>
      </c>
      <c r="F422" s="216" t="s">
        <v>1403</v>
      </c>
      <c r="G422" s="217" t="s">
        <v>296</v>
      </c>
      <c r="H422" s="218">
        <v>11.283</v>
      </c>
      <c r="I422" s="219"/>
      <c r="J422" s="220">
        <f>ROUND(I422*H422,2)</f>
        <v>0</v>
      </c>
      <c r="K422" s="216" t="s">
        <v>162</v>
      </c>
      <c r="L422" s="44"/>
      <c r="M422" s="221" t="s">
        <v>19</v>
      </c>
      <c r="N422" s="222" t="s">
        <v>40</v>
      </c>
      <c r="O422" s="84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5" t="s">
        <v>163</v>
      </c>
      <c r="AT422" s="225" t="s">
        <v>158</v>
      </c>
      <c r="AU422" s="225" t="s">
        <v>78</v>
      </c>
      <c r="AY422" s="17" t="s">
        <v>156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7" t="s">
        <v>76</v>
      </c>
      <c r="BK422" s="226">
        <f>ROUND(I422*H422,2)</f>
        <v>0</v>
      </c>
      <c r="BL422" s="17" t="s">
        <v>163</v>
      </c>
      <c r="BM422" s="225" t="s">
        <v>1404</v>
      </c>
    </row>
    <row r="423" s="2" customFormat="1">
      <c r="A423" s="38"/>
      <c r="B423" s="39"/>
      <c r="C423" s="40"/>
      <c r="D423" s="227" t="s">
        <v>165</v>
      </c>
      <c r="E423" s="40"/>
      <c r="F423" s="228" t="s">
        <v>1405</v>
      </c>
      <c r="G423" s="40"/>
      <c r="H423" s="40"/>
      <c r="I423" s="229"/>
      <c r="J423" s="40"/>
      <c r="K423" s="40"/>
      <c r="L423" s="44"/>
      <c r="M423" s="230"/>
      <c r="N423" s="23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165</v>
      </c>
      <c r="AU423" s="17" t="s">
        <v>78</v>
      </c>
    </row>
    <row r="424" s="2" customFormat="1">
      <c r="A424" s="38"/>
      <c r="B424" s="39"/>
      <c r="C424" s="40"/>
      <c r="D424" s="232" t="s">
        <v>167</v>
      </c>
      <c r="E424" s="40"/>
      <c r="F424" s="233" t="s">
        <v>1406</v>
      </c>
      <c r="G424" s="40"/>
      <c r="H424" s="40"/>
      <c r="I424" s="229"/>
      <c r="J424" s="40"/>
      <c r="K424" s="40"/>
      <c r="L424" s="44"/>
      <c r="M424" s="230"/>
      <c r="N424" s="23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167</v>
      </c>
      <c r="AU424" s="17" t="s">
        <v>78</v>
      </c>
    </row>
    <row r="425" s="13" customFormat="1">
      <c r="A425" s="13"/>
      <c r="B425" s="234"/>
      <c r="C425" s="235"/>
      <c r="D425" s="227" t="s">
        <v>169</v>
      </c>
      <c r="E425" s="236" t="s">
        <v>19</v>
      </c>
      <c r="F425" s="237" t="s">
        <v>1407</v>
      </c>
      <c r="G425" s="235"/>
      <c r="H425" s="238">
        <v>11.282999999999994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169</v>
      </c>
      <c r="AU425" s="244" t="s">
        <v>78</v>
      </c>
      <c r="AV425" s="13" t="s">
        <v>78</v>
      </c>
      <c r="AW425" s="13" t="s">
        <v>32</v>
      </c>
      <c r="AX425" s="13" t="s">
        <v>69</v>
      </c>
      <c r="AY425" s="244" t="s">
        <v>156</v>
      </c>
    </row>
    <row r="426" s="12" customFormat="1" ht="25.92" customHeight="1">
      <c r="A426" s="12"/>
      <c r="B426" s="198"/>
      <c r="C426" s="199"/>
      <c r="D426" s="200" t="s">
        <v>68</v>
      </c>
      <c r="E426" s="201" t="s">
        <v>926</v>
      </c>
      <c r="F426" s="201" t="s">
        <v>927</v>
      </c>
      <c r="G426" s="199"/>
      <c r="H426" s="199"/>
      <c r="I426" s="202"/>
      <c r="J426" s="203">
        <f>BK426</f>
        <v>0</v>
      </c>
      <c r="K426" s="199"/>
      <c r="L426" s="204"/>
      <c r="M426" s="205"/>
      <c r="N426" s="206"/>
      <c r="O426" s="206"/>
      <c r="P426" s="207">
        <f>P427+P442+P451</f>
        <v>0</v>
      </c>
      <c r="Q426" s="206"/>
      <c r="R426" s="207">
        <f>R427+R442+R451</f>
        <v>0.96745612000000003</v>
      </c>
      <c r="S426" s="206"/>
      <c r="T426" s="208">
        <f>T427+T442+T451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9" t="s">
        <v>78</v>
      </c>
      <c r="AT426" s="210" t="s">
        <v>68</v>
      </c>
      <c r="AU426" s="210" t="s">
        <v>69</v>
      </c>
      <c r="AY426" s="209" t="s">
        <v>156</v>
      </c>
      <c r="BK426" s="211">
        <f>BK427+BK442+BK451</f>
        <v>0</v>
      </c>
    </row>
    <row r="427" s="12" customFormat="1" ht="22.8" customHeight="1">
      <c r="A427" s="12"/>
      <c r="B427" s="198"/>
      <c r="C427" s="199"/>
      <c r="D427" s="200" t="s">
        <v>68</v>
      </c>
      <c r="E427" s="212" t="s">
        <v>1408</v>
      </c>
      <c r="F427" s="212" t="s">
        <v>1409</v>
      </c>
      <c r="G427" s="199"/>
      <c r="H427" s="199"/>
      <c r="I427" s="202"/>
      <c r="J427" s="213">
        <f>BK427</f>
        <v>0</v>
      </c>
      <c r="K427" s="199"/>
      <c r="L427" s="204"/>
      <c r="M427" s="205"/>
      <c r="N427" s="206"/>
      <c r="O427" s="206"/>
      <c r="P427" s="207">
        <f>SUM(P428:P441)</f>
        <v>0</v>
      </c>
      <c r="Q427" s="206"/>
      <c r="R427" s="207">
        <f>SUM(R428:R441)</f>
        <v>0.53491211999999999</v>
      </c>
      <c r="S427" s="206"/>
      <c r="T427" s="208">
        <f>SUM(T428:T441)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9" t="s">
        <v>78</v>
      </c>
      <c r="AT427" s="210" t="s">
        <v>68</v>
      </c>
      <c r="AU427" s="210" t="s">
        <v>76</v>
      </c>
      <c r="AY427" s="209" t="s">
        <v>156</v>
      </c>
      <c r="BK427" s="211">
        <f>SUM(BK428:BK441)</f>
        <v>0</v>
      </c>
    </row>
    <row r="428" s="2" customFormat="1" ht="24.15" customHeight="1">
      <c r="A428" s="38"/>
      <c r="B428" s="39"/>
      <c r="C428" s="214" t="s">
        <v>682</v>
      </c>
      <c r="D428" s="214" t="s">
        <v>158</v>
      </c>
      <c r="E428" s="215" t="s">
        <v>1410</v>
      </c>
      <c r="F428" s="216" t="s">
        <v>1411</v>
      </c>
      <c r="G428" s="217" t="s">
        <v>161</v>
      </c>
      <c r="H428" s="218">
        <v>59.399999999999999</v>
      </c>
      <c r="I428" s="219"/>
      <c r="J428" s="220">
        <f>ROUND(I428*H428,2)</f>
        <v>0</v>
      </c>
      <c r="K428" s="216" t="s">
        <v>162</v>
      </c>
      <c r="L428" s="44"/>
      <c r="M428" s="221" t="s">
        <v>19</v>
      </c>
      <c r="N428" s="222" t="s">
        <v>40</v>
      </c>
      <c r="O428" s="84"/>
      <c r="P428" s="223">
        <f>O428*H428</f>
        <v>0</v>
      </c>
      <c r="Q428" s="223">
        <v>0.00018230000000000001</v>
      </c>
      <c r="R428" s="223">
        <f>Q428*H428</f>
        <v>0.010828620000000001</v>
      </c>
      <c r="S428" s="223">
        <v>0</v>
      </c>
      <c r="T428" s="22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5" t="s">
        <v>279</v>
      </c>
      <c r="AT428" s="225" t="s">
        <v>158</v>
      </c>
      <c r="AU428" s="225" t="s">
        <v>78</v>
      </c>
      <c r="AY428" s="17" t="s">
        <v>156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7" t="s">
        <v>76</v>
      </c>
      <c r="BK428" s="226">
        <f>ROUND(I428*H428,2)</f>
        <v>0</v>
      </c>
      <c r="BL428" s="17" t="s">
        <v>279</v>
      </c>
      <c r="BM428" s="225" t="s">
        <v>1412</v>
      </c>
    </row>
    <row r="429" s="2" customFormat="1">
      <c r="A429" s="38"/>
      <c r="B429" s="39"/>
      <c r="C429" s="40"/>
      <c r="D429" s="227" t="s">
        <v>165</v>
      </c>
      <c r="E429" s="40"/>
      <c r="F429" s="228" t="s">
        <v>1413</v>
      </c>
      <c r="G429" s="40"/>
      <c r="H429" s="40"/>
      <c r="I429" s="229"/>
      <c r="J429" s="40"/>
      <c r="K429" s="40"/>
      <c r="L429" s="44"/>
      <c r="M429" s="230"/>
      <c r="N429" s="23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165</v>
      </c>
      <c r="AU429" s="17" t="s">
        <v>78</v>
      </c>
    </row>
    <row r="430" s="2" customFormat="1">
      <c r="A430" s="38"/>
      <c r="B430" s="39"/>
      <c r="C430" s="40"/>
      <c r="D430" s="232" t="s">
        <v>167</v>
      </c>
      <c r="E430" s="40"/>
      <c r="F430" s="233" t="s">
        <v>1414</v>
      </c>
      <c r="G430" s="40"/>
      <c r="H430" s="40"/>
      <c r="I430" s="229"/>
      <c r="J430" s="40"/>
      <c r="K430" s="40"/>
      <c r="L430" s="44"/>
      <c r="M430" s="230"/>
      <c r="N430" s="23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167</v>
      </c>
      <c r="AU430" s="17" t="s">
        <v>78</v>
      </c>
    </row>
    <row r="431" s="13" customFormat="1">
      <c r="A431" s="13"/>
      <c r="B431" s="234"/>
      <c r="C431" s="235"/>
      <c r="D431" s="227" t="s">
        <v>169</v>
      </c>
      <c r="E431" s="236" t="s">
        <v>19</v>
      </c>
      <c r="F431" s="237" t="s">
        <v>1415</v>
      </c>
      <c r="G431" s="235"/>
      <c r="H431" s="238">
        <v>59.399999999999999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169</v>
      </c>
      <c r="AU431" s="244" t="s">
        <v>78</v>
      </c>
      <c r="AV431" s="13" t="s">
        <v>78</v>
      </c>
      <c r="AW431" s="13" t="s">
        <v>32</v>
      </c>
      <c r="AX431" s="13" t="s">
        <v>69</v>
      </c>
      <c r="AY431" s="244" t="s">
        <v>156</v>
      </c>
    </row>
    <row r="432" s="2" customFormat="1" ht="24.15" customHeight="1">
      <c r="A432" s="38"/>
      <c r="B432" s="39"/>
      <c r="C432" s="214" t="s">
        <v>686</v>
      </c>
      <c r="D432" s="214" t="s">
        <v>158</v>
      </c>
      <c r="E432" s="215" t="s">
        <v>1416</v>
      </c>
      <c r="F432" s="216" t="s">
        <v>1417</v>
      </c>
      <c r="G432" s="217" t="s">
        <v>161</v>
      </c>
      <c r="H432" s="218">
        <v>144</v>
      </c>
      <c r="I432" s="219"/>
      <c r="J432" s="220">
        <f>ROUND(I432*H432,2)</f>
        <v>0</v>
      </c>
      <c r="K432" s="216" t="s">
        <v>162</v>
      </c>
      <c r="L432" s="44"/>
      <c r="M432" s="221" t="s">
        <v>19</v>
      </c>
      <c r="N432" s="222" t="s">
        <v>40</v>
      </c>
      <c r="O432" s="84"/>
      <c r="P432" s="223">
        <f>O432*H432</f>
        <v>0</v>
      </c>
      <c r="Q432" s="223">
        <v>0.00018230000000000001</v>
      </c>
      <c r="R432" s="223">
        <f>Q432*H432</f>
        <v>0.026251200000000002</v>
      </c>
      <c r="S432" s="223">
        <v>0</v>
      </c>
      <c r="T432" s="22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5" t="s">
        <v>279</v>
      </c>
      <c r="AT432" s="225" t="s">
        <v>158</v>
      </c>
      <c r="AU432" s="225" t="s">
        <v>78</v>
      </c>
      <c r="AY432" s="17" t="s">
        <v>156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7" t="s">
        <v>76</v>
      </c>
      <c r="BK432" s="226">
        <f>ROUND(I432*H432,2)</f>
        <v>0</v>
      </c>
      <c r="BL432" s="17" t="s">
        <v>279</v>
      </c>
      <c r="BM432" s="225" t="s">
        <v>1418</v>
      </c>
    </row>
    <row r="433" s="2" customFormat="1">
      <c r="A433" s="38"/>
      <c r="B433" s="39"/>
      <c r="C433" s="40"/>
      <c r="D433" s="227" t="s">
        <v>165</v>
      </c>
      <c r="E433" s="40"/>
      <c r="F433" s="228" t="s">
        <v>1419</v>
      </c>
      <c r="G433" s="40"/>
      <c r="H433" s="40"/>
      <c r="I433" s="229"/>
      <c r="J433" s="40"/>
      <c r="K433" s="40"/>
      <c r="L433" s="44"/>
      <c r="M433" s="230"/>
      <c r="N433" s="231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165</v>
      </c>
      <c r="AU433" s="17" t="s">
        <v>78</v>
      </c>
    </row>
    <row r="434" s="2" customFormat="1">
      <c r="A434" s="38"/>
      <c r="B434" s="39"/>
      <c r="C434" s="40"/>
      <c r="D434" s="232" t="s">
        <v>167</v>
      </c>
      <c r="E434" s="40"/>
      <c r="F434" s="233" t="s">
        <v>1420</v>
      </c>
      <c r="G434" s="40"/>
      <c r="H434" s="40"/>
      <c r="I434" s="229"/>
      <c r="J434" s="40"/>
      <c r="K434" s="40"/>
      <c r="L434" s="44"/>
      <c r="M434" s="230"/>
      <c r="N434" s="23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167</v>
      </c>
      <c r="AU434" s="17" t="s">
        <v>78</v>
      </c>
    </row>
    <row r="435" s="13" customFormat="1">
      <c r="A435" s="13"/>
      <c r="B435" s="234"/>
      <c r="C435" s="235"/>
      <c r="D435" s="227" t="s">
        <v>169</v>
      </c>
      <c r="E435" s="236" t="s">
        <v>19</v>
      </c>
      <c r="F435" s="237" t="s">
        <v>1421</v>
      </c>
      <c r="G435" s="235"/>
      <c r="H435" s="238">
        <v>144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169</v>
      </c>
      <c r="AU435" s="244" t="s">
        <v>78</v>
      </c>
      <c r="AV435" s="13" t="s">
        <v>78</v>
      </c>
      <c r="AW435" s="13" t="s">
        <v>32</v>
      </c>
      <c r="AX435" s="13" t="s">
        <v>69</v>
      </c>
      <c r="AY435" s="244" t="s">
        <v>156</v>
      </c>
    </row>
    <row r="436" s="2" customFormat="1" ht="21.75" customHeight="1">
      <c r="A436" s="38"/>
      <c r="B436" s="39"/>
      <c r="C436" s="245" t="s">
        <v>693</v>
      </c>
      <c r="D436" s="245" t="s">
        <v>333</v>
      </c>
      <c r="E436" s="246" t="s">
        <v>1422</v>
      </c>
      <c r="F436" s="247" t="s">
        <v>1423</v>
      </c>
      <c r="G436" s="248" t="s">
        <v>161</v>
      </c>
      <c r="H436" s="249">
        <v>237.06299999999999</v>
      </c>
      <c r="I436" s="250"/>
      <c r="J436" s="251">
        <f>ROUND(I436*H436,2)</f>
        <v>0</v>
      </c>
      <c r="K436" s="247" t="s">
        <v>1424</v>
      </c>
      <c r="L436" s="252"/>
      <c r="M436" s="253" t="s">
        <v>19</v>
      </c>
      <c r="N436" s="254" t="s">
        <v>40</v>
      </c>
      <c r="O436" s="84"/>
      <c r="P436" s="223">
        <f>O436*H436</f>
        <v>0</v>
      </c>
      <c r="Q436" s="223">
        <v>0.0020999999999999999</v>
      </c>
      <c r="R436" s="223">
        <f>Q436*H436</f>
        <v>0.49783229999999995</v>
      </c>
      <c r="S436" s="223">
        <v>0</v>
      </c>
      <c r="T436" s="22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5" t="s">
        <v>382</v>
      </c>
      <c r="AT436" s="225" t="s">
        <v>333</v>
      </c>
      <c r="AU436" s="225" t="s">
        <v>78</v>
      </c>
      <c r="AY436" s="17" t="s">
        <v>156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7" t="s">
        <v>76</v>
      </c>
      <c r="BK436" s="226">
        <f>ROUND(I436*H436,2)</f>
        <v>0</v>
      </c>
      <c r="BL436" s="17" t="s">
        <v>279</v>
      </c>
      <c r="BM436" s="225" t="s">
        <v>1425</v>
      </c>
    </row>
    <row r="437" s="2" customFormat="1">
      <c r="A437" s="38"/>
      <c r="B437" s="39"/>
      <c r="C437" s="40"/>
      <c r="D437" s="227" t="s">
        <v>165</v>
      </c>
      <c r="E437" s="40"/>
      <c r="F437" s="228" t="s">
        <v>1423</v>
      </c>
      <c r="G437" s="40"/>
      <c r="H437" s="40"/>
      <c r="I437" s="229"/>
      <c r="J437" s="40"/>
      <c r="K437" s="40"/>
      <c r="L437" s="44"/>
      <c r="M437" s="230"/>
      <c r="N437" s="23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165</v>
      </c>
      <c r="AU437" s="17" t="s">
        <v>78</v>
      </c>
    </row>
    <row r="438" s="13" customFormat="1">
      <c r="A438" s="13"/>
      <c r="B438" s="234"/>
      <c r="C438" s="235"/>
      <c r="D438" s="227" t="s">
        <v>169</v>
      </c>
      <c r="E438" s="235"/>
      <c r="F438" s="237" t="s">
        <v>1426</v>
      </c>
      <c r="G438" s="235"/>
      <c r="H438" s="238">
        <v>237.06299999999999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169</v>
      </c>
      <c r="AU438" s="244" t="s">
        <v>78</v>
      </c>
      <c r="AV438" s="13" t="s">
        <v>78</v>
      </c>
      <c r="AW438" s="13" t="s">
        <v>4</v>
      </c>
      <c r="AX438" s="13" t="s">
        <v>76</v>
      </c>
      <c r="AY438" s="244" t="s">
        <v>156</v>
      </c>
    </row>
    <row r="439" s="2" customFormat="1" ht="24.15" customHeight="1">
      <c r="A439" s="38"/>
      <c r="B439" s="39"/>
      <c r="C439" s="214" t="s">
        <v>699</v>
      </c>
      <c r="D439" s="214" t="s">
        <v>158</v>
      </c>
      <c r="E439" s="215" t="s">
        <v>339</v>
      </c>
      <c r="F439" s="216" t="s">
        <v>340</v>
      </c>
      <c r="G439" s="217" t="s">
        <v>296</v>
      </c>
      <c r="H439" s="218">
        <v>0.53500000000000003</v>
      </c>
      <c r="I439" s="219"/>
      <c r="J439" s="220">
        <f>ROUND(I439*H439,2)</f>
        <v>0</v>
      </c>
      <c r="K439" s="216" t="s">
        <v>162</v>
      </c>
      <c r="L439" s="44"/>
      <c r="M439" s="221" t="s">
        <v>19</v>
      </c>
      <c r="N439" s="222" t="s">
        <v>40</v>
      </c>
      <c r="O439" s="84"/>
      <c r="P439" s="223">
        <f>O439*H439</f>
        <v>0</v>
      </c>
      <c r="Q439" s="223">
        <v>0</v>
      </c>
      <c r="R439" s="223">
        <f>Q439*H439</f>
        <v>0</v>
      </c>
      <c r="S439" s="223">
        <v>0</v>
      </c>
      <c r="T439" s="22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5" t="s">
        <v>279</v>
      </c>
      <c r="AT439" s="225" t="s">
        <v>158</v>
      </c>
      <c r="AU439" s="225" t="s">
        <v>78</v>
      </c>
      <c r="AY439" s="17" t="s">
        <v>156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7" t="s">
        <v>76</v>
      </c>
      <c r="BK439" s="226">
        <f>ROUND(I439*H439,2)</f>
        <v>0</v>
      </c>
      <c r="BL439" s="17" t="s">
        <v>279</v>
      </c>
      <c r="BM439" s="225" t="s">
        <v>1427</v>
      </c>
    </row>
    <row r="440" s="2" customFormat="1">
      <c r="A440" s="38"/>
      <c r="B440" s="39"/>
      <c r="C440" s="40"/>
      <c r="D440" s="227" t="s">
        <v>165</v>
      </c>
      <c r="E440" s="40"/>
      <c r="F440" s="228" t="s">
        <v>342</v>
      </c>
      <c r="G440" s="40"/>
      <c r="H440" s="40"/>
      <c r="I440" s="229"/>
      <c r="J440" s="40"/>
      <c r="K440" s="40"/>
      <c r="L440" s="44"/>
      <c r="M440" s="230"/>
      <c r="N440" s="23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165</v>
      </c>
      <c r="AU440" s="17" t="s">
        <v>78</v>
      </c>
    </row>
    <row r="441" s="2" customFormat="1">
      <c r="A441" s="38"/>
      <c r="B441" s="39"/>
      <c r="C441" s="40"/>
      <c r="D441" s="232" t="s">
        <v>167</v>
      </c>
      <c r="E441" s="40"/>
      <c r="F441" s="233" t="s">
        <v>343</v>
      </c>
      <c r="G441" s="40"/>
      <c r="H441" s="40"/>
      <c r="I441" s="229"/>
      <c r="J441" s="40"/>
      <c r="K441" s="40"/>
      <c r="L441" s="44"/>
      <c r="M441" s="230"/>
      <c r="N441" s="23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167</v>
      </c>
      <c r="AU441" s="17" t="s">
        <v>78</v>
      </c>
    </row>
    <row r="442" s="12" customFormat="1" ht="22.8" customHeight="1">
      <c r="A442" s="12"/>
      <c r="B442" s="198"/>
      <c r="C442" s="199"/>
      <c r="D442" s="200" t="s">
        <v>68</v>
      </c>
      <c r="E442" s="212" t="s">
        <v>1428</v>
      </c>
      <c r="F442" s="212" t="s">
        <v>1429</v>
      </c>
      <c r="G442" s="199"/>
      <c r="H442" s="199"/>
      <c r="I442" s="202"/>
      <c r="J442" s="213">
        <f>BK442</f>
        <v>0</v>
      </c>
      <c r="K442" s="199"/>
      <c r="L442" s="204"/>
      <c r="M442" s="205"/>
      <c r="N442" s="206"/>
      <c r="O442" s="206"/>
      <c r="P442" s="207">
        <f>SUM(P443:P450)</f>
        <v>0</v>
      </c>
      <c r="Q442" s="206"/>
      <c r="R442" s="207">
        <f>SUM(R443:R450)</f>
        <v>0.43254399999999998</v>
      </c>
      <c r="S442" s="206"/>
      <c r="T442" s="208">
        <f>SUM(T443:T450)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9" t="s">
        <v>78</v>
      </c>
      <c r="AT442" s="210" t="s">
        <v>68</v>
      </c>
      <c r="AU442" s="210" t="s">
        <v>76</v>
      </c>
      <c r="AY442" s="209" t="s">
        <v>156</v>
      </c>
      <c r="BK442" s="211">
        <f>SUM(BK443:BK450)</f>
        <v>0</v>
      </c>
    </row>
    <row r="443" s="2" customFormat="1" ht="16.5" customHeight="1">
      <c r="A443" s="38"/>
      <c r="B443" s="39"/>
      <c r="C443" s="214" t="s">
        <v>709</v>
      </c>
      <c r="D443" s="214" t="s">
        <v>158</v>
      </c>
      <c r="E443" s="215" t="s">
        <v>1430</v>
      </c>
      <c r="F443" s="216" t="s">
        <v>1431</v>
      </c>
      <c r="G443" s="217" t="s">
        <v>413</v>
      </c>
      <c r="H443" s="218">
        <v>14</v>
      </c>
      <c r="I443" s="219"/>
      <c r="J443" s="220">
        <f>ROUND(I443*H443,2)</f>
        <v>0</v>
      </c>
      <c r="K443" s="216" t="s">
        <v>162</v>
      </c>
      <c r="L443" s="44"/>
      <c r="M443" s="221" t="s">
        <v>19</v>
      </c>
      <c r="N443" s="222" t="s">
        <v>40</v>
      </c>
      <c r="O443" s="84"/>
      <c r="P443" s="223">
        <f>O443*H443</f>
        <v>0</v>
      </c>
      <c r="Q443" s="223">
        <v>0.030896</v>
      </c>
      <c r="R443" s="223">
        <f>Q443*H443</f>
        <v>0.43254399999999998</v>
      </c>
      <c r="S443" s="223">
        <v>0</v>
      </c>
      <c r="T443" s="22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5" t="s">
        <v>279</v>
      </c>
      <c r="AT443" s="225" t="s">
        <v>158</v>
      </c>
      <c r="AU443" s="225" t="s">
        <v>78</v>
      </c>
      <c r="AY443" s="17" t="s">
        <v>156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7" t="s">
        <v>76</v>
      </c>
      <c r="BK443" s="226">
        <f>ROUND(I443*H443,2)</f>
        <v>0</v>
      </c>
      <c r="BL443" s="17" t="s">
        <v>279</v>
      </c>
      <c r="BM443" s="225" t="s">
        <v>1432</v>
      </c>
    </row>
    <row r="444" s="2" customFormat="1">
      <c r="A444" s="38"/>
      <c r="B444" s="39"/>
      <c r="C444" s="40"/>
      <c r="D444" s="227" t="s">
        <v>165</v>
      </c>
      <c r="E444" s="40"/>
      <c r="F444" s="228" t="s">
        <v>1433</v>
      </c>
      <c r="G444" s="40"/>
      <c r="H444" s="40"/>
      <c r="I444" s="229"/>
      <c r="J444" s="40"/>
      <c r="K444" s="40"/>
      <c r="L444" s="44"/>
      <c r="M444" s="230"/>
      <c r="N444" s="23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165</v>
      </c>
      <c r="AU444" s="17" t="s">
        <v>78</v>
      </c>
    </row>
    <row r="445" s="2" customFormat="1">
      <c r="A445" s="38"/>
      <c r="B445" s="39"/>
      <c r="C445" s="40"/>
      <c r="D445" s="232" t="s">
        <v>167</v>
      </c>
      <c r="E445" s="40"/>
      <c r="F445" s="233" t="s">
        <v>1434</v>
      </c>
      <c r="G445" s="40"/>
      <c r="H445" s="40"/>
      <c r="I445" s="229"/>
      <c r="J445" s="40"/>
      <c r="K445" s="40"/>
      <c r="L445" s="44"/>
      <c r="M445" s="230"/>
      <c r="N445" s="231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167</v>
      </c>
      <c r="AU445" s="17" t="s">
        <v>78</v>
      </c>
    </row>
    <row r="446" s="13" customFormat="1">
      <c r="A446" s="13"/>
      <c r="B446" s="234"/>
      <c r="C446" s="235"/>
      <c r="D446" s="227" t="s">
        <v>169</v>
      </c>
      <c r="E446" s="236" t="s">
        <v>19</v>
      </c>
      <c r="F446" s="237" t="s">
        <v>1435</v>
      </c>
      <c r="G446" s="235"/>
      <c r="H446" s="238">
        <v>5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169</v>
      </c>
      <c r="AU446" s="244" t="s">
        <v>78</v>
      </c>
      <c r="AV446" s="13" t="s">
        <v>78</v>
      </c>
      <c r="AW446" s="13" t="s">
        <v>32</v>
      </c>
      <c r="AX446" s="13" t="s">
        <v>69</v>
      </c>
      <c r="AY446" s="244" t="s">
        <v>156</v>
      </c>
    </row>
    <row r="447" s="13" customFormat="1">
      <c r="A447" s="13"/>
      <c r="B447" s="234"/>
      <c r="C447" s="235"/>
      <c r="D447" s="227" t="s">
        <v>169</v>
      </c>
      <c r="E447" s="236" t="s">
        <v>19</v>
      </c>
      <c r="F447" s="237" t="s">
        <v>1436</v>
      </c>
      <c r="G447" s="235"/>
      <c r="H447" s="238">
        <v>9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169</v>
      </c>
      <c r="AU447" s="244" t="s">
        <v>78</v>
      </c>
      <c r="AV447" s="13" t="s">
        <v>78</v>
      </c>
      <c r="AW447" s="13" t="s">
        <v>32</v>
      </c>
      <c r="AX447" s="13" t="s">
        <v>69</v>
      </c>
      <c r="AY447" s="244" t="s">
        <v>156</v>
      </c>
    </row>
    <row r="448" s="2" customFormat="1" ht="24.15" customHeight="1">
      <c r="A448" s="38"/>
      <c r="B448" s="39"/>
      <c r="C448" s="214" t="s">
        <v>713</v>
      </c>
      <c r="D448" s="214" t="s">
        <v>158</v>
      </c>
      <c r="E448" s="215" t="s">
        <v>1437</v>
      </c>
      <c r="F448" s="216" t="s">
        <v>1438</v>
      </c>
      <c r="G448" s="217" t="s">
        <v>296</v>
      </c>
      <c r="H448" s="218">
        <v>0.433</v>
      </c>
      <c r="I448" s="219"/>
      <c r="J448" s="220">
        <f>ROUND(I448*H448,2)</f>
        <v>0</v>
      </c>
      <c r="K448" s="216" t="s">
        <v>162</v>
      </c>
      <c r="L448" s="44"/>
      <c r="M448" s="221" t="s">
        <v>19</v>
      </c>
      <c r="N448" s="222" t="s">
        <v>40</v>
      </c>
      <c r="O448" s="84"/>
      <c r="P448" s="223">
        <f>O448*H448</f>
        <v>0</v>
      </c>
      <c r="Q448" s="223">
        <v>0</v>
      </c>
      <c r="R448" s="223">
        <f>Q448*H448</f>
        <v>0</v>
      </c>
      <c r="S448" s="223">
        <v>0</v>
      </c>
      <c r="T448" s="22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5" t="s">
        <v>279</v>
      </c>
      <c r="AT448" s="225" t="s">
        <v>158</v>
      </c>
      <c r="AU448" s="225" t="s">
        <v>78</v>
      </c>
      <c r="AY448" s="17" t="s">
        <v>156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7" t="s">
        <v>76</v>
      </c>
      <c r="BK448" s="226">
        <f>ROUND(I448*H448,2)</f>
        <v>0</v>
      </c>
      <c r="BL448" s="17" t="s">
        <v>279</v>
      </c>
      <c r="BM448" s="225" t="s">
        <v>1439</v>
      </c>
    </row>
    <row r="449" s="2" customFormat="1">
      <c r="A449" s="38"/>
      <c r="B449" s="39"/>
      <c r="C449" s="40"/>
      <c r="D449" s="227" t="s">
        <v>165</v>
      </c>
      <c r="E449" s="40"/>
      <c r="F449" s="228" t="s">
        <v>1440</v>
      </c>
      <c r="G449" s="40"/>
      <c r="H449" s="40"/>
      <c r="I449" s="229"/>
      <c r="J449" s="40"/>
      <c r="K449" s="40"/>
      <c r="L449" s="44"/>
      <c r="M449" s="230"/>
      <c r="N449" s="23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165</v>
      </c>
      <c r="AU449" s="17" t="s">
        <v>78</v>
      </c>
    </row>
    <row r="450" s="2" customFormat="1">
      <c r="A450" s="38"/>
      <c r="B450" s="39"/>
      <c r="C450" s="40"/>
      <c r="D450" s="232" t="s">
        <v>167</v>
      </c>
      <c r="E450" s="40"/>
      <c r="F450" s="233" t="s">
        <v>1441</v>
      </c>
      <c r="G450" s="40"/>
      <c r="H450" s="40"/>
      <c r="I450" s="229"/>
      <c r="J450" s="40"/>
      <c r="K450" s="40"/>
      <c r="L450" s="44"/>
      <c r="M450" s="230"/>
      <c r="N450" s="23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167</v>
      </c>
      <c r="AU450" s="17" t="s">
        <v>78</v>
      </c>
    </row>
    <row r="451" s="12" customFormat="1" ht="22.8" customHeight="1">
      <c r="A451" s="12"/>
      <c r="B451" s="198"/>
      <c r="C451" s="199"/>
      <c r="D451" s="200" t="s">
        <v>68</v>
      </c>
      <c r="E451" s="212" t="s">
        <v>1442</v>
      </c>
      <c r="F451" s="212" t="s">
        <v>1443</v>
      </c>
      <c r="G451" s="199"/>
      <c r="H451" s="199"/>
      <c r="I451" s="202"/>
      <c r="J451" s="213">
        <f>BK451</f>
        <v>0</v>
      </c>
      <c r="K451" s="199"/>
      <c r="L451" s="204"/>
      <c r="M451" s="205"/>
      <c r="N451" s="206"/>
      <c r="O451" s="206"/>
      <c r="P451" s="207">
        <f>SUM(P452:P455)</f>
        <v>0</v>
      </c>
      <c r="Q451" s="206"/>
      <c r="R451" s="207">
        <f>SUM(R452:R455)</f>
        <v>0</v>
      </c>
      <c r="S451" s="206"/>
      <c r="T451" s="208">
        <f>SUM(T452:T455)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9" t="s">
        <v>78</v>
      </c>
      <c r="AT451" s="210" t="s">
        <v>68</v>
      </c>
      <c r="AU451" s="210" t="s">
        <v>76</v>
      </c>
      <c r="AY451" s="209" t="s">
        <v>156</v>
      </c>
      <c r="BK451" s="211">
        <f>SUM(BK452:BK455)</f>
        <v>0</v>
      </c>
    </row>
    <row r="452" s="2" customFormat="1" ht="24.15" customHeight="1">
      <c r="A452" s="38"/>
      <c r="B452" s="39"/>
      <c r="C452" s="214" t="s">
        <v>720</v>
      </c>
      <c r="D452" s="214" t="s">
        <v>158</v>
      </c>
      <c r="E452" s="215" t="s">
        <v>1444</v>
      </c>
      <c r="F452" s="216" t="s">
        <v>1445</v>
      </c>
      <c r="G452" s="217" t="s">
        <v>413</v>
      </c>
      <c r="H452" s="218">
        <v>1</v>
      </c>
      <c r="I452" s="219"/>
      <c r="J452" s="220">
        <f>ROUND(I452*H452,2)</f>
        <v>0</v>
      </c>
      <c r="K452" s="216" t="s">
        <v>19</v>
      </c>
      <c r="L452" s="44"/>
      <c r="M452" s="221" t="s">
        <v>19</v>
      </c>
      <c r="N452" s="222" t="s">
        <v>40</v>
      </c>
      <c r="O452" s="84"/>
      <c r="P452" s="223">
        <f>O452*H452</f>
        <v>0</v>
      </c>
      <c r="Q452" s="223">
        <v>0</v>
      </c>
      <c r="R452" s="223">
        <f>Q452*H452</f>
        <v>0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279</v>
      </c>
      <c r="AT452" s="225" t="s">
        <v>158</v>
      </c>
      <c r="AU452" s="225" t="s">
        <v>78</v>
      </c>
      <c r="AY452" s="17" t="s">
        <v>156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76</v>
      </c>
      <c r="BK452" s="226">
        <f>ROUND(I452*H452,2)</f>
        <v>0</v>
      </c>
      <c r="BL452" s="17" t="s">
        <v>279</v>
      </c>
      <c r="BM452" s="225" t="s">
        <v>1446</v>
      </c>
    </row>
    <row r="453" s="2" customFormat="1">
      <c r="A453" s="38"/>
      <c r="B453" s="39"/>
      <c r="C453" s="40"/>
      <c r="D453" s="227" t="s">
        <v>165</v>
      </c>
      <c r="E453" s="40"/>
      <c r="F453" s="228" t="s">
        <v>1445</v>
      </c>
      <c r="G453" s="40"/>
      <c r="H453" s="40"/>
      <c r="I453" s="229"/>
      <c r="J453" s="40"/>
      <c r="K453" s="40"/>
      <c r="L453" s="44"/>
      <c r="M453" s="230"/>
      <c r="N453" s="23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165</v>
      </c>
      <c r="AU453" s="17" t="s">
        <v>78</v>
      </c>
    </row>
    <row r="454" s="2" customFormat="1" ht="16.5" customHeight="1">
      <c r="A454" s="38"/>
      <c r="B454" s="39"/>
      <c r="C454" s="214" t="s">
        <v>729</v>
      </c>
      <c r="D454" s="214" t="s">
        <v>158</v>
      </c>
      <c r="E454" s="215" t="s">
        <v>1447</v>
      </c>
      <c r="F454" s="216" t="s">
        <v>1448</v>
      </c>
      <c r="G454" s="217" t="s">
        <v>413</v>
      </c>
      <c r="H454" s="218">
        <v>1</v>
      </c>
      <c r="I454" s="219"/>
      <c r="J454" s="220">
        <f>ROUND(I454*H454,2)</f>
        <v>0</v>
      </c>
      <c r="K454" s="216" t="s">
        <v>19</v>
      </c>
      <c r="L454" s="44"/>
      <c r="M454" s="221" t="s">
        <v>19</v>
      </c>
      <c r="N454" s="222" t="s">
        <v>40</v>
      </c>
      <c r="O454" s="84"/>
      <c r="P454" s="223">
        <f>O454*H454</f>
        <v>0</v>
      </c>
      <c r="Q454" s="223">
        <v>0</v>
      </c>
      <c r="R454" s="223">
        <f>Q454*H454</f>
        <v>0</v>
      </c>
      <c r="S454" s="223">
        <v>0</v>
      </c>
      <c r="T454" s="22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5" t="s">
        <v>279</v>
      </c>
      <c r="AT454" s="225" t="s">
        <v>158</v>
      </c>
      <c r="AU454" s="225" t="s">
        <v>78</v>
      </c>
      <c r="AY454" s="17" t="s">
        <v>156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7" t="s">
        <v>76</v>
      </c>
      <c r="BK454" s="226">
        <f>ROUND(I454*H454,2)</f>
        <v>0</v>
      </c>
      <c r="BL454" s="17" t="s">
        <v>279</v>
      </c>
      <c r="BM454" s="225" t="s">
        <v>1449</v>
      </c>
    </row>
    <row r="455" s="2" customFormat="1">
      <c r="A455" s="38"/>
      <c r="B455" s="39"/>
      <c r="C455" s="40"/>
      <c r="D455" s="227" t="s">
        <v>165</v>
      </c>
      <c r="E455" s="40"/>
      <c r="F455" s="228" t="s">
        <v>1448</v>
      </c>
      <c r="G455" s="40"/>
      <c r="H455" s="40"/>
      <c r="I455" s="229"/>
      <c r="J455" s="40"/>
      <c r="K455" s="40"/>
      <c r="L455" s="44"/>
      <c r="M455" s="256"/>
      <c r="N455" s="257"/>
      <c r="O455" s="258"/>
      <c r="P455" s="258"/>
      <c r="Q455" s="258"/>
      <c r="R455" s="258"/>
      <c r="S455" s="258"/>
      <c r="T455" s="259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165</v>
      </c>
      <c r="AU455" s="17" t="s">
        <v>78</v>
      </c>
    </row>
    <row r="456" s="2" customFormat="1" ht="6.96" customHeight="1">
      <c r="A456" s="38"/>
      <c r="B456" s="59"/>
      <c r="C456" s="60"/>
      <c r="D456" s="60"/>
      <c r="E456" s="60"/>
      <c r="F456" s="60"/>
      <c r="G456" s="60"/>
      <c r="H456" s="60"/>
      <c r="I456" s="60"/>
      <c r="J456" s="60"/>
      <c r="K456" s="60"/>
      <c r="L456" s="44"/>
      <c r="M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</row>
  </sheetData>
  <sheetProtection sheet="1" autoFilter="0" formatColumns="0" formatRows="0" objects="1" scenarios="1" spinCount="100000" saltValue="IuG9kv/k7cuk8x86e5GkZPSIU3WJjfi62T82Pixat2215STIAhz+u10deGkbfMqBMS1HVeFS4UOpFOg7bVWVWQ==" hashValue="gUFKPRAo0ark03okTx83ohh5jMP2RkT1S9UVzjXZ2xVHrC0uqqDV2Y33am5Gv3mtyy7V7QV7ivWWNqgFG8BshA==" algorithmName="SHA-512" password="CC35"/>
  <autoFilter ref="C102:K45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hyperlinks>
    <hyperlink ref="F108" r:id="rId1" display="https://podminky.urs.cz/item/CS_URS_2023_02/131251102"/>
    <hyperlink ref="F113" r:id="rId2" display="https://podminky.urs.cz/item/CS_URS_2023_02/132251103"/>
    <hyperlink ref="F132" r:id="rId3" display="https://podminky.urs.cz/item/CS_URS_2023_02/132254103"/>
    <hyperlink ref="F145" r:id="rId4" display="https://podminky.urs.cz/item/CS_URS_2023_02/132254203"/>
    <hyperlink ref="F151" r:id="rId5" display="https://podminky.urs.cz/item/CS_URS_2023_02/139001101"/>
    <hyperlink ref="F154" r:id="rId6" display="https://podminky.urs.cz/item/CS_URS_2023_02/151101101"/>
    <hyperlink ref="F158" r:id="rId7" display="https://podminky.urs.cz/item/CS_URS_2023_02/151101102"/>
    <hyperlink ref="F162" r:id="rId8" display="https://podminky.urs.cz/item/CS_URS_2023_02/151101111"/>
    <hyperlink ref="F165" r:id="rId9" display="https://podminky.urs.cz/item/CS_URS_2023_02/151101112"/>
    <hyperlink ref="F168" r:id="rId10" display="https://podminky.urs.cz/item/CS_URS_2023_02/162251102"/>
    <hyperlink ref="F172" r:id="rId11" display="https://podminky.urs.cz/item/CS_URS_2023_02/162751113"/>
    <hyperlink ref="F177" r:id="rId12" display="https://podminky.urs.cz/item/CS_URS_2023_02/167151101"/>
    <hyperlink ref="F181" r:id="rId13" display="https://podminky.urs.cz/item/CS_URS_2023_02/171201231"/>
    <hyperlink ref="F185" r:id="rId14" display="https://podminky.urs.cz/item/CS_URS_2023_02/174151101"/>
    <hyperlink ref="F200" r:id="rId15" display="https://podminky.urs.cz/item/CS_URS_2023_02/174152101"/>
    <hyperlink ref="F204" r:id="rId16" display="https://podminky.urs.cz/item/CS_URS_2023_02/175151101"/>
    <hyperlink ref="F215" r:id="rId17" display="https://podminky.urs.cz/item/CS_URS_2023_02/175151201"/>
    <hyperlink ref="F225" r:id="rId18" display="https://podminky.urs.cz/item/CS_URS_2023_02/213141113"/>
    <hyperlink ref="F242" r:id="rId19" display="https://podminky.urs.cz/item/CS_URS_2023_02/451573111"/>
    <hyperlink ref="F253" r:id="rId20" display="https://podminky.urs.cz/item/CS_URS_2023_02/452311131"/>
    <hyperlink ref="F258" r:id="rId21" display="https://podminky.urs.cz/item/CS_URS_2023_02/452321151"/>
    <hyperlink ref="F262" r:id="rId22" display="https://podminky.urs.cz/item/CS_URS_2023_02/452351101"/>
    <hyperlink ref="F267" r:id="rId23" display="https://podminky.urs.cz/item/CS_URS_2023_02/452368211"/>
    <hyperlink ref="F281" r:id="rId24" display="https://podminky.urs.cz/item/CS_URS_2023_02/871350410"/>
    <hyperlink ref="F291" r:id="rId25" display="https://podminky.urs.cz/item/CS_URS_2023_02/871360410"/>
    <hyperlink ref="F300" r:id="rId26" display="https://podminky.urs.cz/item/CS_URS_2023_02/877310410"/>
    <hyperlink ref="F308" r:id="rId27" display="https://podminky.urs.cz/item/CS_URS_2023_02/877310420"/>
    <hyperlink ref="F314" r:id="rId28" display="https://podminky.urs.cz/item/CS_URS_2023_02/877350420"/>
    <hyperlink ref="F320" r:id="rId29" display="https://podminky.urs.cz/item/CS_URS_2023_02/877360420"/>
    <hyperlink ref="F326" r:id="rId30" display="https://podminky.urs.cz/item/CS_URS_2023_02/892351111"/>
    <hyperlink ref="F331" r:id="rId31" display="https://podminky.urs.cz/item/CS_URS_2023_02/892372111"/>
    <hyperlink ref="F334" r:id="rId32" display="https://podminky.urs.cz/item/CS_URS_2023_02/892381111"/>
    <hyperlink ref="F337" r:id="rId33" display="https://podminky.urs.cz/item/CS_URS_2023_02/894411311"/>
    <hyperlink ref="F346" r:id="rId34" display="https://podminky.urs.cz/item/CS_URS_2023_02/894412411"/>
    <hyperlink ref="F351" r:id="rId35" display="https://podminky.urs.cz/item/CS_URS_2023_02/894414111"/>
    <hyperlink ref="F360" r:id="rId36" display="https://podminky.urs.cz/item/CS_URS_2023_02/894414211"/>
    <hyperlink ref="F383" r:id="rId37" display="https://podminky.urs.cz/item/CS_URS_2023_02/897172124"/>
    <hyperlink ref="F389" r:id="rId38" display="https://podminky.urs.cz/item/CS_URS_2023_02/899102211"/>
    <hyperlink ref="F393" r:id="rId39" display="https://podminky.urs.cz/item/CS_URS_2023_02/899103112"/>
    <hyperlink ref="F398" r:id="rId40" display="https://podminky.urs.cz/item/CS_URS_2023_02/899104112"/>
    <hyperlink ref="F411" r:id="rId41" display="https://podminky.urs.cz/item/CS_URS_2023_02/935932415"/>
    <hyperlink ref="F416" r:id="rId42" display="https://podminky.urs.cz/item/CS_URS_2023_02/935932614"/>
    <hyperlink ref="F420" r:id="rId43" display="https://podminky.urs.cz/item/CS_URS_2023_02/998274101"/>
    <hyperlink ref="F424" r:id="rId44" display="https://podminky.urs.cz/item/CS_URS_2023_02/998276101"/>
    <hyperlink ref="F430" r:id="rId45" display="https://podminky.urs.cz/item/CS_URS_2023_02/711461201"/>
    <hyperlink ref="F434" r:id="rId46" display="https://podminky.urs.cz/item/CS_URS_2023_02/711462201"/>
    <hyperlink ref="F441" r:id="rId47" display="https://podminky.urs.cz/item/CS_URS_2023_02/998711101"/>
    <hyperlink ref="F445" r:id="rId48" display="https://podminky.urs.cz/item/CS_URS_2023_02/721241103"/>
    <hyperlink ref="F450" r:id="rId49" display="https://podminky.urs.cz/item/CS_URS_2023_02/9987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1450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ROUND(J99,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ROUND((SUM(BE99:BE269)),  2)</f>
        <v>0</v>
      </c>
      <c r="G37" s="38"/>
      <c r="H37" s="38"/>
      <c r="I37" s="158">
        <v>0.20999999999999999</v>
      </c>
      <c r="J37" s="157">
        <f>ROUND(((SUM(BE99:BE269))*I37),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ROUND((SUM(BF99:BF269)),  2)</f>
        <v>0</v>
      </c>
      <c r="G38" s="38"/>
      <c r="H38" s="38"/>
      <c r="I38" s="158">
        <v>0.14999999999999999</v>
      </c>
      <c r="J38" s="157">
        <f>ROUND(((SUM(BF99:BF269))*I38),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ROUND((SUM(BG99:BG269)),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ROUND((SUM(BH99:BH269)),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ROUND((SUM(BI99:BI269)),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03 - SO D3 Elektro, veřejné osvětlení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J99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J101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135</v>
      </c>
      <c r="E70" s="184"/>
      <c r="F70" s="184"/>
      <c r="G70" s="184"/>
      <c r="H70" s="184"/>
      <c r="I70" s="184"/>
      <c r="J70" s="185">
        <f>J145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137</v>
      </c>
      <c r="E71" s="179"/>
      <c r="F71" s="179"/>
      <c r="G71" s="179"/>
      <c r="H71" s="179"/>
      <c r="I71" s="179"/>
      <c r="J71" s="180">
        <f>J156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4"/>
      <c r="D72" s="183" t="s">
        <v>1451</v>
      </c>
      <c r="E72" s="184"/>
      <c r="F72" s="184"/>
      <c r="G72" s="184"/>
      <c r="H72" s="184"/>
      <c r="I72" s="184"/>
      <c r="J72" s="185">
        <f>J157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1452</v>
      </c>
      <c r="E73" s="179"/>
      <c r="F73" s="179"/>
      <c r="G73" s="179"/>
      <c r="H73" s="179"/>
      <c r="I73" s="179"/>
      <c r="J73" s="180">
        <f>J161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4"/>
      <c r="D74" s="183" t="s">
        <v>1453</v>
      </c>
      <c r="E74" s="184"/>
      <c r="F74" s="184"/>
      <c r="G74" s="184"/>
      <c r="H74" s="184"/>
      <c r="I74" s="184"/>
      <c r="J74" s="185">
        <f>J162</f>
        <v>0</v>
      </c>
      <c r="K74" s="124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4"/>
      <c r="D75" s="183" t="s">
        <v>1454</v>
      </c>
      <c r="E75" s="184"/>
      <c r="F75" s="184"/>
      <c r="G75" s="184"/>
      <c r="H75" s="184"/>
      <c r="I75" s="184"/>
      <c r="J75" s="185">
        <f>J227</f>
        <v>0</v>
      </c>
      <c r="K75" s="124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141</v>
      </c>
      <c r="D82" s="40"/>
      <c r="E82" s="40"/>
      <c r="F82" s="40"/>
      <c r="G82" s="40"/>
      <c r="H82" s="40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Vnitroblok Hradební - Dlouhá</v>
      </c>
      <c r="F85" s="32"/>
      <c r="G85" s="32"/>
      <c r="H85" s="32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70" t="s">
        <v>114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71" t="s">
        <v>116</v>
      </c>
      <c r="F89" s="40"/>
      <c r="G89" s="40"/>
      <c r="H89" s="40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117</v>
      </c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E13</f>
        <v>03 - SO D3 Elektro, veřejné osvětlení</v>
      </c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F16</f>
        <v>Cheb</v>
      </c>
      <c r="G93" s="40"/>
      <c r="H93" s="40"/>
      <c r="I93" s="32" t="s">
        <v>23</v>
      </c>
      <c r="J93" s="72" t="str">
        <f>IF(J16="","",J16)</f>
        <v>9. 11. 2023</v>
      </c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E19</f>
        <v xml:space="preserve"> </v>
      </c>
      <c r="G95" s="40"/>
      <c r="H95" s="40"/>
      <c r="I95" s="32" t="s">
        <v>30</v>
      </c>
      <c r="J95" s="36" t="str">
        <f>E25</f>
        <v>Atelier Stoeckl</v>
      </c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14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4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87"/>
      <c r="B98" s="188"/>
      <c r="C98" s="189" t="s">
        <v>142</v>
      </c>
      <c r="D98" s="190" t="s">
        <v>54</v>
      </c>
      <c r="E98" s="190" t="s">
        <v>50</v>
      </c>
      <c r="F98" s="190" t="s">
        <v>51</v>
      </c>
      <c r="G98" s="190" t="s">
        <v>143</v>
      </c>
      <c r="H98" s="190" t="s">
        <v>144</v>
      </c>
      <c r="I98" s="190" t="s">
        <v>145</v>
      </c>
      <c r="J98" s="190" t="s">
        <v>123</v>
      </c>
      <c r="K98" s="191" t="s">
        <v>146</v>
      </c>
      <c r="L98" s="192"/>
      <c r="M98" s="92" t="s">
        <v>19</v>
      </c>
      <c r="N98" s="93" t="s">
        <v>39</v>
      </c>
      <c r="O98" s="93" t="s">
        <v>147</v>
      </c>
      <c r="P98" s="93" t="s">
        <v>148</v>
      </c>
      <c r="Q98" s="93" t="s">
        <v>149</v>
      </c>
      <c r="R98" s="93" t="s">
        <v>150</v>
      </c>
      <c r="S98" s="93" t="s">
        <v>151</v>
      </c>
      <c r="T98" s="94" t="s">
        <v>152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8"/>
      <c r="B99" s="39"/>
      <c r="C99" s="99" t="s">
        <v>153</v>
      </c>
      <c r="D99" s="40"/>
      <c r="E99" s="40"/>
      <c r="F99" s="40"/>
      <c r="G99" s="40"/>
      <c r="H99" s="40"/>
      <c r="I99" s="40"/>
      <c r="J99" s="193">
        <f>BK99</f>
        <v>0</v>
      </c>
      <c r="K99" s="40"/>
      <c r="L99" s="44"/>
      <c r="M99" s="95"/>
      <c r="N99" s="194"/>
      <c r="O99" s="96"/>
      <c r="P99" s="195">
        <f>P100+P156+P161</f>
        <v>0</v>
      </c>
      <c r="Q99" s="96"/>
      <c r="R99" s="195">
        <f>R100+R156+R161</f>
        <v>12.263593799999999</v>
      </c>
      <c r="S99" s="96"/>
      <c r="T99" s="196">
        <f>T100+T156+T161</f>
        <v>1.9800000000000002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68</v>
      </c>
      <c r="AU99" s="17" t="s">
        <v>124</v>
      </c>
      <c r="BK99" s="197">
        <f>BK100+BK156+BK161</f>
        <v>0</v>
      </c>
    </row>
    <row r="100" s="12" customFormat="1" ht="25.92" customHeight="1">
      <c r="A100" s="12"/>
      <c r="B100" s="198"/>
      <c r="C100" s="199"/>
      <c r="D100" s="200" t="s">
        <v>68</v>
      </c>
      <c r="E100" s="201" t="s">
        <v>154</v>
      </c>
      <c r="F100" s="201" t="s">
        <v>155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P101+P145</f>
        <v>0</v>
      </c>
      <c r="Q100" s="206"/>
      <c r="R100" s="207">
        <f>R101+R145</f>
        <v>10.529999999999999</v>
      </c>
      <c r="S100" s="206"/>
      <c r="T100" s="208">
        <f>T101+T145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76</v>
      </c>
      <c r="AT100" s="210" t="s">
        <v>68</v>
      </c>
      <c r="AU100" s="210" t="s">
        <v>69</v>
      </c>
      <c r="AY100" s="209" t="s">
        <v>156</v>
      </c>
      <c r="BK100" s="211">
        <f>BK101+BK145</f>
        <v>0</v>
      </c>
    </row>
    <row r="101" s="12" customFormat="1" ht="22.8" customHeight="1">
      <c r="A101" s="12"/>
      <c r="B101" s="198"/>
      <c r="C101" s="199"/>
      <c r="D101" s="200" t="s">
        <v>68</v>
      </c>
      <c r="E101" s="212" t="s">
        <v>76</v>
      </c>
      <c r="F101" s="212" t="s">
        <v>157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SUM(P102:P144)</f>
        <v>0</v>
      </c>
      <c r="Q101" s="206"/>
      <c r="R101" s="207">
        <f>SUM(R102:R144)</f>
        <v>10.529999999999999</v>
      </c>
      <c r="S101" s="206"/>
      <c r="T101" s="208">
        <f>SUM(T102:T144)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76</v>
      </c>
      <c r="AT101" s="210" t="s">
        <v>68</v>
      </c>
      <c r="AU101" s="210" t="s">
        <v>76</v>
      </c>
      <c r="AY101" s="209" t="s">
        <v>156</v>
      </c>
      <c r="BK101" s="211">
        <f>SUM(BK102:BK144)</f>
        <v>0</v>
      </c>
    </row>
    <row r="102" s="2" customFormat="1" ht="33" customHeight="1">
      <c r="A102" s="38"/>
      <c r="B102" s="39"/>
      <c r="C102" s="214" t="s">
        <v>76</v>
      </c>
      <c r="D102" s="214" t="s">
        <v>158</v>
      </c>
      <c r="E102" s="215" t="s">
        <v>265</v>
      </c>
      <c r="F102" s="216" t="s">
        <v>266</v>
      </c>
      <c r="G102" s="217" t="s">
        <v>255</v>
      </c>
      <c r="H102" s="218">
        <v>52.365000000000002</v>
      </c>
      <c r="I102" s="219"/>
      <c r="J102" s="220">
        <f>ROUND(I102*H102,2)</f>
        <v>0</v>
      </c>
      <c r="K102" s="216" t="s">
        <v>162</v>
      </c>
      <c r="L102" s="44"/>
      <c r="M102" s="221" t="s">
        <v>19</v>
      </c>
      <c r="N102" s="222" t="s">
        <v>40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587</v>
      </c>
      <c r="AT102" s="225" t="s">
        <v>158</v>
      </c>
      <c r="AU102" s="225" t="s">
        <v>78</v>
      </c>
      <c r="AY102" s="17" t="s">
        <v>156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76</v>
      </c>
      <c r="BK102" s="226">
        <f>ROUND(I102*H102,2)</f>
        <v>0</v>
      </c>
      <c r="BL102" s="17" t="s">
        <v>587</v>
      </c>
      <c r="BM102" s="225" t="s">
        <v>1455</v>
      </c>
    </row>
    <row r="103" s="2" customFormat="1">
      <c r="A103" s="38"/>
      <c r="B103" s="39"/>
      <c r="C103" s="40"/>
      <c r="D103" s="227" t="s">
        <v>165</v>
      </c>
      <c r="E103" s="40"/>
      <c r="F103" s="228" t="s">
        <v>268</v>
      </c>
      <c r="G103" s="40"/>
      <c r="H103" s="40"/>
      <c r="I103" s="229"/>
      <c r="J103" s="40"/>
      <c r="K103" s="40"/>
      <c r="L103" s="44"/>
      <c r="M103" s="230"/>
      <c r="N103" s="23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165</v>
      </c>
      <c r="AU103" s="17" t="s">
        <v>78</v>
      </c>
    </row>
    <row r="104" s="2" customFormat="1">
      <c r="A104" s="38"/>
      <c r="B104" s="39"/>
      <c r="C104" s="40"/>
      <c r="D104" s="232" t="s">
        <v>167</v>
      </c>
      <c r="E104" s="40"/>
      <c r="F104" s="233" t="s">
        <v>269</v>
      </c>
      <c r="G104" s="40"/>
      <c r="H104" s="40"/>
      <c r="I104" s="229"/>
      <c r="J104" s="40"/>
      <c r="K104" s="40"/>
      <c r="L104" s="44"/>
      <c r="M104" s="230"/>
      <c r="N104" s="23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167</v>
      </c>
      <c r="AU104" s="17" t="s">
        <v>78</v>
      </c>
    </row>
    <row r="105" s="13" customFormat="1">
      <c r="A105" s="13"/>
      <c r="B105" s="234"/>
      <c r="C105" s="235"/>
      <c r="D105" s="227" t="s">
        <v>169</v>
      </c>
      <c r="E105" s="236" t="s">
        <v>19</v>
      </c>
      <c r="F105" s="237" t="s">
        <v>1456</v>
      </c>
      <c r="G105" s="235"/>
      <c r="H105" s="238">
        <v>44.475000000000001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169</v>
      </c>
      <c r="AU105" s="244" t="s">
        <v>78</v>
      </c>
      <c r="AV105" s="13" t="s">
        <v>78</v>
      </c>
      <c r="AW105" s="13" t="s">
        <v>32</v>
      </c>
      <c r="AX105" s="13" t="s">
        <v>69</v>
      </c>
      <c r="AY105" s="244" t="s">
        <v>156</v>
      </c>
    </row>
    <row r="106" s="13" customFormat="1">
      <c r="A106" s="13"/>
      <c r="B106" s="234"/>
      <c r="C106" s="235"/>
      <c r="D106" s="227" t="s">
        <v>169</v>
      </c>
      <c r="E106" s="236" t="s">
        <v>19</v>
      </c>
      <c r="F106" s="237" t="s">
        <v>1457</v>
      </c>
      <c r="G106" s="235"/>
      <c r="H106" s="238">
        <v>7.8899999999999997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169</v>
      </c>
      <c r="AU106" s="244" t="s">
        <v>78</v>
      </c>
      <c r="AV106" s="13" t="s">
        <v>78</v>
      </c>
      <c r="AW106" s="13" t="s">
        <v>32</v>
      </c>
      <c r="AX106" s="13" t="s">
        <v>69</v>
      </c>
      <c r="AY106" s="244" t="s">
        <v>156</v>
      </c>
    </row>
    <row r="107" s="2" customFormat="1" ht="24.15" customHeight="1">
      <c r="A107" s="38"/>
      <c r="B107" s="39"/>
      <c r="C107" s="214" t="s">
        <v>78</v>
      </c>
      <c r="D107" s="214" t="s">
        <v>158</v>
      </c>
      <c r="E107" s="215" t="s">
        <v>1458</v>
      </c>
      <c r="F107" s="216" t="s">
        <v>1459</v>
      </c>
      <c r="G107" s="217" t="s">
        <v>255</v>
      </c>
      <c r="H107" s="218">
        <v>5.1840000000000002</v>
      </c>
      <c r="I107" s="219"/>
      <c r="J107" s="220">
        <f>ROUND(I107*H107,2)</f>
        <v>0</v>
      </c>
      <c r="K107" s="216" t="s">
        <v>162</v>
      </c>
      <c r="L107" s="44"/>
      <c r="M107" s="221" t="s">
        <v>19</v>
      </c>
      <c r="N107" s="222" t="s">
        <v>40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163</v>
      </c>
      <c r="AT107" s="225" t="s">
        <v>158</v>
      </c>
      <c r="AU107" s="225" t="s">
        <v>78</v>
      </c>
      <c r="AY107" s="17" t="s">
        <v>156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76</v>
      </c>
      <c r="BK107" s="226">
        <f>ROUND(I107*H107,2)</f>
        <v>0</v>
      </c>
      <c r="BL107" s="17" t="s">
        <v>163</v>
      </c>
      <c r="BM107" s="225" t="s">
        <v>1460</v>
      </c>
    </row>
    <row r="108" s="2" customFormat="1">
      <c r="A108" s="38"/>
      <c r="B108" s="39"/>
      <c r="C108" s="40"/>
      <c r="D108" s="227" t="s">
        <v>165</v>
      </c>
      <c r="E108" s="40"/>
      <c r="F108" s="228" t="s">
        <v>1461</v>
      </c>
      <c r="G108" s="40"/>
      <c r="H108" s="40"/>
      <c r="I108" s="229"/>
      <c r="J108" s="40"/>
      <c r="K108" s="40"/>
      <c r="L108" s="44"/>
      <c r="M108" s="230"/>
      <c r="N108" s="23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165</v>
      </c>
      <c r="AU108" s="17" t="s">
        <v>78</v>
      </c>
    </row>
    <row r="109" s="2" customFormat="1">
      <c r="A109" s="38"/>
      <c r="B109" s="39"/>
      <c r="C109" s="40"/>
      <c r="D109" s="232" t="s">
        <v>167</v>
      </c>
      <c r="E109" s="40"/>
      <c r="F109" s="233" t="s">
        <v>1462</v>
      </c>
      <c r="G109" s="40"/>
      <c r="H109" s="40"/>
      <c r="I109" s="229"/>
      <c r="J109" s="40"/>
      <c r="K109" s="40"/>
      <c r="L109" s="44"/>
      <c r="M109" s="230"/>
      <c r="N109" s="23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167</v>
      </c>
      <c r="AU109" s="17" t="s">
        <v>78</v>
      </c>
    </row>
    <row r="110" s="13" customFormat="1">
      <c r="A110" s="13"/>
      <c r="B110" s="234"/>
      <c r="C110" s="235"/>
      <c r="D110" s="227" t="s">
        <v>169</v>
      </c>
      <c r="E110" s="236" t="s">
        <v>19</v>
      </c>
      <c r="F110" s="237" t="s">
        <v>1463</v>
      </c>
      <c r="G110" s="235"/>
      <c r="H110" s="238">
        <v>5.1840000000000002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169</v>
      </c>
      <c r="AU110" s="244" t="s">
        <v>78</v>
      </c>
      <c r="AV110" s="13" t="s">
        <v>78</v>
      </c>
      <c r="AW110" s="13" t="s">
        <v>32</v>
      </c>
      <c r="AX110" s="13" t="s">
        <v>69</v>
      </c>
      <c r="AY110" s="244" t="s">
        <v>156</v>
      </c>
    </row>
    <row r="111" s="2" customFormat="1" ht="24.15" customHeight="1">
      <c r="A111" s="38"/>
      <c r="B111" s="39"/>
      <c r="C111" s="214" t="s">
        <v>86</v>
      </c>
      <c r="D111" s="214" t="s">
        <v>158</v>
      </c>
      <c r="E111" s="215" t="s">
        <v>273</v>
      </c>
      <c r="F111" s="216" t="s">
        <v>274</v>
      </c>
      <c r="G111" s="217" t="s">
        <v>255</v>
      </c>
      <c r="H111" s="218">
        <v>7.8550000000000004</v>
      </c>
      <c r="I111" s="219"/>
      <c r="J111" s="220">
        <f>ROUND(I111*H111,2)</f>
        <v>0</v>
      </c>
      <c r="K111" s="216" t="s">
        <v>162</v>
      </c>
      <c r="L111" s="44"/>
      <c r="M111" s="221" t="s">
        <v>19</v>
      </c>
      <c r="N111" s="222" t="s">
        <v>40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163</v>
      </c>
      <c r="AT111" s="225" t="s">
        <v>158</v>
      </c>
      <c r="AU111" s="225" t="s">
        <v>78</v>
      </c>
      <c r="AY111" s="17" t="s">
        <v>156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76</v>
      </c>
      <c r="BK111" s="226">
        <f>ROUND(I111*H111,2)</f>
        <v>0</v>
      </c>
      <c r="BL111" s="17" t="s">
        <v>163</v>
      </c>
      <c r="BM111" s="225" t="s">
        <v>1464</v>
      </c>
    </row>
    <row r="112" s="2" customFormat="1">
      <c r="A112" s="38"/>
      <c r="B112" s="39"/>
      <c r="C112" s="40"/>
      <c r="D112" s="227" t="s">
        <v>165</v>
      </c>
      <c r="E112" s="40"/>
      <c r="F112" s="228" t="s">
        <v>276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78</v>
      </c>
    </row>
    <row r="113" s="2" customFormat="1">
      <c r="A113" s="38"/>
      <c r="B113" s="39"/>
      <c r="C113" s="40"/>
      <c r="D113" s="232" t="s">
        <v>167</v>
      </c>
      <c r="E113" s="40"/>
      <c r="F113" s="233" t="s">
        <v>277</v>
      </c>
      <c r="G113" s="40"/>
      <c r="H113" s="40"/>
      <c r="I113" s="229"/>
      <c r="J113" s="40"/>
      <c r="K113" s="40"/>
      <c r="L113" s="44"/>
      <c r="M113" s="230"/>
      <c r="N113" s="23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167</v>
      </c>
      <c r="AU113" s="17" t="s">
        <v>78</v>
      </c>
    </row>
    <row r="114" s="13" customFormat="1">
      <c r="A114" s="13"/>
      <c r="B114" s="234"/>
      <c r="C114" s="235"/>
      <c r="D114" s="227" t="s">
        <v>169</v>
      </c>
      <c r="E114" s="236" t="s">
        <v>19</v>
      </c>
      <c r="F114" s="237" t="s">
        <v>1465</v>
      </c>
      <c r="G114" s="235"/>
      <c r="H114" s="238">
        <v>7.8547500000000001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169</v>
      </c>
      <c r="AU114" s="244" t="s">
        <v>78</v>
      </c>
      <c r="AV114" s="13" t="s">
        <v>78</v>
      </c>
      <c r="AW114" s="13" t="s">
        <v>32</v>
      </c>
      <c r="AX114" s="13" t="s">
        <v>69</v>
      </c>
      <c r="AY114" s="244" t="s">
        <v>156</v>
      </c>
    </row>
    <row r="115" s="2" customFormat="1" ht="37.8" customHeight="1">
      <c r="A115" s="38"/>
      <c r="B115" s="39"/>
      <c r="C115" s="214" t="s">
        <v>163</v>
      </c>
      <c r="D115" s="214" t="s">
        <v>158</v>
      </c>
      <c r="E115" s="215" t="s">
        <v>1086</v>
      </c>
      <c r="F115" s="216" t="s">
        <v>1087</v>
      </c>
      <c r="G115" s="217" t="s">
        <v>255</v>
      </c>
      <c r="H115" s="218">
        <v>71.430000000000007</v>
      </c>
      <c r="I115" s="219"/>
      <c r="J115" s="220">
        <f>ROUND(I115*H115,2)</f>
        <v>0</v>
      </c>
      <c r="K115" s="216" t="s">
        <v>162</v>
      </c>
      <c r="L115" s="44"/>
      <c r="M115" s="221" t="s">
        <v>19</v>
      </c>
      <c r="N115" s="222" t="s">
        <v>40</v>
      </c>
      <c r="O115" s="84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163</v>
      </c>
      <c r="AT115" s="225" t="s">
        <v>158</v>
      </c>
      <c r="AU115" s="225" t="s">
        <v>78</v>
      </c>
      <c r="AY115" s="17" t="s">
        <v>156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76</v>
      </c>
      <c r="BK115" s="226">
        <f>ROUND(I115*H115,2)</f>
        <v>0</v>
      </c>
      <c r="BL115" s="17" t="s">
        <v>163</v>
      </c>
      <c r="BM115" s="225" t="s">
        <v>1466</v>
      </c>
    </row>
    <row r="116" s="2" customFormat="1">
      <c r="A116" s="38"/>
      <c r="B116" s="39"/>
      <c r="C116" s="40"/>
      <c r="D116" s="227" t="s">
        <v>165</v>
      </c>
      <c r="E116" s="40"/>
      <c r="F116" s="228" t="s">
        <v>1089</v>
      </c>
      <c r="G116" s="40"/>
      <c r="H116" s="40"/>
      <c r="I116" s="229"/>
      <c r="J116" s="40"/>
      <c r="K116" s="40"/>
      <c r="L116" s="44"/>
      <c r="M116" s="230"/>
      <c r="N116" s="23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165</v>
      </c>
      <c r="AU116" s="17" t="s">
        <v>78</v>
      </c>
    </row>
    <row r="117" s="2" customFormat="1">
      <c r="A117" s="38"/>
      <c r="B117" s="39"/>
      <c r="C117" s="40"/>
      <c r="D117" s="232" t="s">
        <v>167</v>
      </c>
      <c r="E117" s="40"/>
      <c r="F117" s="233" t="s">
        <v>1090</v>
      </c>
      <c r="G117" s="40"/>
      <c r="H117" s="40"/>
      <c r="I117" s="229"/>
      <c r="J117" s="40"/>
      <c r="K117" s="40"/>
      <c r="L117" s="44"/>
      <c r="M117" s="230"/>
      <c r="N117" s="23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167</v>
      </c>
      <c r="AU117" s="17" t="s">
        <v>78</v>
      </c>
    </row>
    <row r="118" s="13" customFormat="1">
      <c r="A118" s="13"/>
      <c r="B118" s="234"/>
      <c r="C118" s="235"/>
      <c r="D118" s="227" t="s">
        <v>169</v>
      </c>
      <c r="E118" s="236" t="s">
        <v>19</v>
      </c>
      <c r="F118" s="237" t="s">
        <v>1467</v>
      </c>
      <c r="G118" s="235"/>
      <c r="H118" s="238">
        <v>71.430000000000007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169</v>
      </c>
      <c r="AU118" s="244" t="s">
        <v>78</v>
      </c>
      <c r="AV118" s="13" t="s">
        <v>78</v>
      </c>
      <c r="AW118" s="13" t="s">
        <v>32</v>
      </c>
      <c r="AX118" s="13" t="s">
        <v>69</v>
      </c>
      <c r="AY118" s="244" t="s">
        <v>156</v>
      </c>
    </row>
    <row r="119" s="2" customFormat="1" ht="37.8" customHeight="1">
      <c r="A119" s="38"/>
      <c r="B119" s="39"/>
      <c r="C119" s="214" t="s">
        <v>190</v>
      </c>
      <c r="D119" s="214" t="s">
        <v>158</v>
      </c>
      <c r="E119" s="215" t="s">
        <v>287</v>
      </c>
      <c r="F119" s="216" t="s">
        <v>288</v>
      </c>
      <c r="G119" s="217" t="s">
        <v>255</v>
      </c>
      <c r="H119" s="218">
        <v>21.834</v>
      </c>
      <c r="I119" s="219"/>
      <c r="J119" s="220">
        <f>ROUND(I119*H119,2)</f>
        <v>0</v>
      </c>
      <c r="K119" s="216" t="s">
        <v>162</v>
      </c>
      <c r="L119" s="44"/>
      <c r="M119" s="221" t="s">
        <v>19</v>
      </c>
      <c r="N119" s="222" t="s">
        <v>40</v>
      </c>
      <c r="O119" s="84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5" t="s">
        <v>163</v>
      </c>
      <c r="AT119" s="225" t="s">
        <v>158</v>
      </c>
      <c r="AU119" s="225" t="s">
        <v>78</v>
      </c>
      <c r="AY119" s="17" t="s">
        <v>156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7" t="s">
        <v>76</v>
      </c>
      <c r="BK119" s="226">
        <f>ROUND(I119*H119,2)</f>
        <v>0</v>
      </c>
      <c r="BL119" s="17" t="s">
        <v>163</v>
      </c>
      <c r="BM119" s="225" t="s">
        <v>1468</v>
      </c>
    </row>
    <row r="120" s="2" customFormat="1">
      <c r="A120" s="38"/>
      <c r="B120" s="39"/>
      <c r="C120" s="40"/>
      <c r="D120" s="227" t="s">
        <v>165</v>
      </c>
      <c r="E120" s="40"/>
      <c r="F120" s="228" t="s">
        <v>290</v>
      </c>
      <c r="G120" s="40"/>
      <c r="H120" s="40"/>
      <c r="I120" s="229"/>
      <c r="J120" s="40"/>
      <c r="K120" s="40"/>
      <c r="L120" s="44"/>
      <c r="M120" s="230"/>
      <c r="N120" s="23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165</v>
      </c>
      <c r="AU120" s="17" t="s">
        <v>78</v>
      </c>
    </row>
    <row r="121" s="2" customFormat="1">
      <c r="A121" s="38"/>
      <c r="B121" s="39"/>
      <c r="C121" s="40"/>
      <c r="D121" s="232" t="s">
        <v>167</v>
      </c>
      <c r="E121" s="40"/>
      <c r="F121" s="233" t="s">
        <v>291</v>
      </c>
      <c r="G121" s="40"/>
      <c r="H121" s="40"/>
      <c r="I121" s="229"/>
      <c r="J121" s="40"/>
      <c r="K121" s="40"/>
      <c r="L121" s="44"/>
      <c r="M121" s="230"/>
      <c r="N121" s="23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167</v>
      </c>
      <c r="AU121" s="17" t="s">
        <v>78</v>
      </c>
    </row>
    <row r="122" s="13" customFormat="1">
      <c r="A122" s="13"/>
      <c r="B122" s="234"/>
      <c r="C122" s="235"/>
      <c r="D122" s="227" t="s">
        <v>169</v>
      </c>
      <c r="E122" s="236" t="s">
        <v>19</v>
      </c>
      <c r="F122" s="237" t="s">
        <v>1469</v>
      </c>
      <c r="G122" s="235"/>
      <c r="H122" s="238">
        <v>21.834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169</v>
      </c>
      <c r="AU122" s="244" t="s">
        <v>78</v>
      </c>
      <c r="AV122" s="13" t="s">
        <v>78</v>
      </c>
      <c r="AW122" s="13" t="s">
        <v>32</v>
      </c>
      <c r="AX122" s="13" t="s">
        <v>69</v>
      </c>
      <c r="AY122" s="244" t="s">
        <v>156</v>
      </c>
    </row>
    <row r="123" s="2" customFormat="1" ht="24.15" customHeight="1">
      <c r="A123" s="38"/>
      <c r="B123" s="39"/>
      <c r="C123" s="214" t="s">
        <v>196</v>
      </c>
      <c r="D123" s="214" t="s">
        <v>158</v>
      </c>
      <c r="E123" s="215" t="s">
        <v>1095</v>
      </c>
      <c r="F123" s="216" t="s">
        <v>1096</v>
      </c>
      <c r="G123" s="217" t="s">
        <v>255</v>
      </c>
      <c r="H123" s="218">
        <v>35.715000000000003</v>
      </c>
      <c r="I123" s="219"/>
      <c r="J123" s="220">
        <f>ROUND(I123*H123,2)</f>
        <v>0</v>
      </c>
      <c r="K123" s="216" t="s">
        <v>162</v>
      </c>
      <c r="L123" s="44"/>
      <c r="M123" s="221" t="s">
        <v>19</v>
      </c>
      <c r="N123" s="222" t="s">
        <v>40</v>
      </c>
      <c r="O123" s="84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5" t="s">
        <v>163</v>
      </c>
      <c r="AT123" s="225" t="s">
        <v>158</v>
      </c>
      <c r="AU123" s="225" t="s">
        <v>78</v>
      </c>
      <c r="AY123" s="17" t="s">
        <v>156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76</v>
      </c>
      <c r="BK123" s="226">
        <f>ROUND(I123*H123,2)</f>
        <v>0</v>
      </c>
      <c r="BL123" s="17" t="s">
        <v>163</v>
      </c>
      <c r="BM123" s="225" t="s">
        <v>1470</v>
      </c>
    </row>
    <row r="124" s="2" customFormat="1">
      <c r="A124" s="38"/>
      <c r="B124" s="39"/>
      <c r="C124" s="40"/>
      <c r="D124" s="227" t="s">
        <v>165</v>
      </c>
      <c r="E124" s="40"/>
      <c r="F124" s="228" t="s">
        <v>1098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165</v>
      </c>
      <c r="AU124" s="17" t="s">
        <v>78</v>
      </c>
    </row>
    <row r="125" s="2" customFormat="1">
      <c r="A125" s="38"/>
      <c r="B125" s="39"/>
      <c r="C125" s="40"/>
      <c r="D125" s="232" t="s">
        <v>167</v>
      </c>
      <c r="E125" s="40"/>
      <c r="F125" s="233" t="s">
        <v>1099</v>
      </c>
      <c r="G125" s="40"/>
      <c r="H125" s="40"/>
      <c r="I125" s="229"/>
      <c r="J125" s="40"/>
      <c r="K125" s="40"/>
      <c r="L125" s="44"/>
      <c r="M125" s="230"/>
      <c r="N125" s="23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167</v>
      </c>
      <c r="AU125" s="17" t="s">
        <v>78</v>
      </c>
    </row>
    <row r="126" s="13" customFormat="1">
      <c r="A126" s="13"/>
      <c r="B126" s="234"/>
      <c r="C126" s="235"/>
      <c r="D126" s="227" t="s">
        <v>169</v>
      </c>
      <c r="E126" s="236" t="s">
        <v>19</v>
      </c>
      <c r="F126" s="237" t="s">
        <v>1471</v>
      </c>
      <c r="G126" s="235"/>
      <c r="H126" s="238">
        <v>35.715000000000003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169</v>
      </c>
      <c r="AU126" s="244" t="s">
        <v>78</v>
      </c>
      <c r="AV126" s="13" t="s">
        <v>78</v>
      </c>
      <c r="AW126" s="13" t="s">
        <v>32</v>
      </c>
      <c r="AX126" s="13" t="s">
        <v>69</v>
      </c>
      <c r="AY126" s="244" t="s">
        <v>156</v>
      </c>
    </row>
    <row r="127" s="2" customFormat="1" ht="33" customHeight="1">
      <c r="A127" s="38"/>
      <c r="B127" s="39"/>
      <c r="C127" s="214" t="s">
        <v>206</v>
      </c>
      <c r="D127" s="214" t="s">
        <v>158</v>
      </c>
      <c r="E127" s="215" t="s">
        <v>294</v>
      </c>
      <c r="F127" s="216" t="s">
        <v>295</v>
      </c>
      <c r="G127" s="217" t="s">
        <v>296</v>
      </c>
      <c r="H127" s="218">
        <v>41.484999999999999</v>
      </c>
      <c r="I127" s="219"/>
      <c r="J127" s="220">
        <f>ROUND(I127*H127,2)</f>
        <v>0</v>
      </c>
      <c r="K127" s="216" t="s">
        <v>162</v>
      </c>
      <c r="L127" s="44"/>
      <c r="M127" s="221" t="s">
        <v>19</v>
      </c>
      <c r="N127" s="222" t="s">
        <v>40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163</v>
      </c>
      <c r="AT127" s="225" t="s">
        <v>158</v>
      </c>
      <c r="AU127" s="225" t="s">
        <v>78</v>
      </c>
      <c r="AY127" s="17" t="s">
        <v>156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76</v>
      </c>
      <c r="BK127" s="226">
        <f>ROUND(I127*H127,2)</f>
        <v>0</v>
      </c>
      <c r="BL127" s="17" t="s">
        <v>163</v>
      </c>
      <c r="BM127" s="225" t="s">
        <v>1472</v>
      </c>
    </row>
    <row r="128" s="2" customFormat="1">
      <c r="A128" s="38"/>
      <c r="B128" s="39"/>
      <c r="C128" s="40"/>
      <c r="D128" s="227" t="s">
        <v>165</v>
      </c>
      <c r="E128" s="40"/>
      <c r="F128" s="228" t="s">
        <v>298</v>
      </c>
      <c r="G128" s="40"/>
      <c r="H128" s="40"/>
      <c r="I128" s="229"/>
      <c r="J128" s="40"/>
      <c r="K128" s="40"/>
      <c r="L128" s="44"/>
      <c r="M128" s="230"/>
      <c r="N128" s="23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165</v>
      </c>
      <c r="AU128" s="17" t="s">
        <v>78</v>
      </c>
    </row>
    <row r="129" s="2" customFormat="1">
      <c r="A129" s="38"/>
      <c r="B129" s="39"/>
      <c r="C129" s="40"/>
      <c r="D129" s="232" t="s">
        <v>167</v>
      </c>
      <c r="E129" s="40"/>
      <c r="F129" s="233" t="s">
        <v>299</v>
      </c>
      <c r="G129" s="40"/>
      <c r="H129" s="40"/>
      <c r="I129" s="229"/>
      <c r="J129" s="40"/>
      <c r="K129" s="40"/>
      <c r="L129" s="44"/>
      <c r="M129" s="230"/>
      <c r="N129" s="23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167</v>
      </c>
      <c r="AU129" s="17" t="s">
        <v>78</v>
      </c>
    </row>
    <row r="130" s="13" customFormat="1">
      <c r="A130" s="13"/>
      <c r="B130" s="234"/>
      <c r="C130" s="235"/>
      <c r="D130" s="227" t="s">
        <v>169</v>
      </c>
      <c r="E130" s="235"/>
      <c r="F130" s="237" t="s">
        <v>1473</v>
      </c>
      <c r="G130" s="235"/>
      <c r="H130" s="238">
        <v>41.484999999999999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169</v>
      </c>
      <c r="AU130" s="244" t="s">
        <v>78</v>
      </c>
      <c r="AV130" s="13" t="s">
        <v>78</v>
      </c>
      <c r="AW130" s="13" t="s">
        <v>4</v>
      </c>
      <c r="AX130" s="13" t="s">
        <v>76</v>
      </c>
      <c r="AY130" s="244" t="s">
        <v>156</v>
      </c>
    </row>
    <row r="131" s="2" customFormat="1" ht="24.15" customHeight="1">
      <c r="A131" s="38"/>
      <c r="B131" s="39"/>
      <c r="C131" s="214" t="s">
        <v>216</v>
      </c>
      <c r="D131" s="214" t="s">
        <v>158</v>
      </c>
      <c r="E131" s="215" t="s">
        <v>1474</v>
      </c>
      <c r="F131" s="216" t="s">
        <v>1475</v>
      </c>
      <c r="G131" s="217" t="s">
        <v>255</v>
      </c>
      <c r="H131" s="218">
        <v>5.8499999999999996</v>
      </c>
      <c r="I131" s="219"/>
      <c r="J131" s="220">
        <f>ROUND(I131*H131,2)</f>
        <v>0</v>
      </c>
      <c r="K131" s="216" t="s">
        <v>162</v>
      </c>
      <c r="L131" s="44"/>
      <c r="M131" s="221" t="s">
        <v>19</v>
      </c>
      <c r="N131" s="222" t="s">
        <v>40</v>
      </c>
      <c r="O131" s="84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163</v>
      </c>
      <c r="AT131" s="225" t="s">
        <v>158</v>
      </c>
      <c r="AU131" s="225" t="s">
        <v>78</v>
      </c>
      <c r="AY131" s="17" t="s">
        <v>156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76</v>
      </c>
      <c r="BK131" s="226">
        <f>ROUND(I131*H131,2)</f>
        <v>0</v>
      </c>
      <c r="BL131" s="17" t="s">
        <v>163</v>
      </c>
      <c r="BM131" s="225" t="s">
        <v>1476</v>
      </c>
    </row>
    <row r="132" s="2" customFormat="1">
      <c r="A132" s="38"/>
      <c r="B132" s="39"/>
      <c r="C132" s="40"/>
      <c r="D132" s="227" t="s">
        <v>165</v>
      </c>
      <c r="E132" s="40"/>
      <c r="F132" s="228" t="s">
        <v>1477</v>
      </c>
      <c r="G132" s="40"/>
      <c r="H132" s="40"/>
      <c r="I132" s="229"/>
      <c r="J132" s="40"/>
      <c r="K132" s="40"/>
      <c r="L132" s="44"/>
      <c r="M132" s="230"/>
      <c r="N132" s="23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165</v>
      </c>
      <c r="AU132" s="17" t="s">
        <v>78</v>
      </c>
    </row>
    <row r="133" s="2" customFormat="1">
      <c r="A133" s="38"/>
      <c r="B133" s="39"/>
      <c r="C133" s="40"/>
      <c r="D133" s="232" t="s">
        <v>167</v>
      </c>
      <c r="E133" s="40"/>
      <c r="F133" s="233" t="s">
        <v>1478</v>
      </c>
      <c r="G133" s="40"/>
      <c r="H133" s="40"/>
      <c r="I133" s="229"/>
      <c r="J133" s="40"/>
      <c r="K133" s="40"/>
      <c r="L133" s="44"/>
      <c r="M133" s="230"/>
      <c r="N133" s="23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167</v>
      </c>
      <c r="AU133" s="17" t="s">
        <v>78</v>
      </c>
    </row>
    <row r="134" s="13" customFormat="1">
      <c r="A134" s="13"/>
      <c r="B134" s="234"/>
      <c r="C134" s="235"/>
      <c r="D134" s="227" t="s">
        <v>169</v>
      </c>
      <c r="E134" s="236" t="s">
        <v>19</v>
      </c>
      <c r="F134" s="237" t="s">
        <v>1479</v>
      </c>
      <c r="G134" s="235"/>
      <c r="H134" s="238">
        <v>5.8499999999999996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169</v>
      </c>
      <c r="AU134" s="244" t="s">
        <v>78</v>
      </c>
      <c r="AV134" s="13" t="s">
        <v>78</v>
      </c>
      <c r="AW134" s="13" t="s">
        <v>32</v>
      </c>
      <c r="AX134" s="13" t="s">
        <v>69</v>
      </c>
      <c r="AY134" s="244" t="s">
        <v>156</v>
      </c>
    </row>
    <row r="135" s="2" customFormat="1" ht="16.5" customHeight="1">
      <c r="A135" s="38"/>
      <c r="B135" s="39"/>
      <c r="C135" s="245" t="s">
        <v>224</v>
      </c>
      <c r="D135" s="245" t="s">
        <v>333</v>
      </c>
      <c r="E135" s="246" t="s">
        <v>1480</v>
      </c>
      <c r="F135" s="247" t="s">
        <v>1481</v>
      </c>
      <c r="G135" s="248" t="s">
        <v>296</v>
      </c>
      <c r="H135" s="249">
        <v>10.529999999999999</v>
      </c>
      <c r="I135" s="250"/>
      <c r="J135" s="251">
        <f>ROUND(I135*H135,2)</f>
        <v>0</v>
      </c>
      <c r="K135" s="247" t="s">
        <v>162</v>
      </c>
      <c r="L135" s="252"/>
      <c r="M135" s="253" t="s">
        <v>19</v>
      </c>
      <c r="N135" s="254" t="s">
        <v>40</v>
      </c>
      <c r="O135" s="84"/>
      <c r="P135" s="223">
        <f>O135*H135</f>
        <v>0</v>
      </c>
      <c r="Q135" s="223">
        <v>1</v>
      </c>
      <c r="R135" s="223">
        <f>Q135*H135</f>
        <v>10.529999999999999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216</v>
      </c>
      <c r="AT135" s="225" t="s">
        <v>333</v>
      </c>
      <c r="AU135" s="225" t="s">
        <v>78</v>
      </c>
      <c r="AY135" s="17" t="s">
        <v>156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76</v>
      </c>
      <c r="BK135" s="226">
        <f>ROUND(I135*H135,2)</f>
        <v>0</v>
      </c>
      <c r="BL135" s="17" t="s">
        <v>163</v>
      </c>
      <c r="BM135" s="225" t="s">
        <v>1482</v>
      </c>
    </row>
    <row r="136" s="2" customFormat="1">
      <c r="A136" s="38"/>
      <c r="B136" s="39"/>
      <c r="C136" s="40"/>
      <c r="D136" s="227" t="s">
        <v>165</v>
      </c>
      <c r="E136" s="40"/>
      <c r="F136" s="228" t="s">
        <v>1481</v>
      </c>
      <c r="G136" s="40"/>
      <c r="H136" s="40"/>
      <c r="I136" s="229"/>
      <c r="J136" s="40"/>
      <c r="K136" s="40"/>
      <c r="L136" s="44"/>
      <c r="M136" s="230"/>
      <c r="N136" s="23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165</v>
      </c>
      <c r="AU136" s="17" t="s">
        <v>78</v>
      </c>
    </row>
    <row r="137" s="13" customFormat="1">
      <c r="A137" s="13"/>
      <c r="B137" s="234"/>
      <c r="C137" s="235"/>
      <c r="D137" s="227" t="s">
        <v>169</v>
      </c>
      <c r="E137" s="235"/>
      <c r="F137" s="237" t="s">
        <v>1483</v>
      </c>
      <c r="G137" s="235"/>
      <c r="H137" s="238">
        <v>10.529999999999999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169</v>
      </c>
      <c r="AU137" s="244" t="s">
        <v>78</v>
      </c>
      <c r="AV137" s="13" t="s">
        <v>78</v>
      </c>
      <c r="AW137" s="13" t="s">
        <v>4</v>
      </c>
      <c r="AX137" s="13" t="s">
        <v>76</v>
      </c>
      <c r="AY137" s="244" t="s">
        <v>156</v>
      </c>
    </row>
    <row r="138" s="2" customFormat="1" ht="24.15" customHeight="1">
      <c r="A138" s="38"/>
      <c r="B138" s="39"/>
      <c r="C138" s="214" t="s">
        <v>231</v>
      </c>
      <c r="D138" s="214" t="s">
        <v>158</v>
      </c>
      <c r="E138" s="215" t="s">
        <v>955</v>
      </c>
      <c r="F138" s="216" t="s">
        <v>956</v>
      </c>
      <c r="G138" s="217" t="s">
        <v>255</v>
      </c>
      <c r="H138" s="218">
        <v>35.715000000000003</v>
      </c>
      <c r="I138" s="219"/>
      <c r="J138" s="220">
        <f>ROUND(I138*H138,2)</f>
        <v>0</v>
      </c>
      <c r="K138" s="216" t="s">
        <v>162</v>
      </c>
      <c r="L138" s="44"/>
      <c r="M138" s="221" t="s">
        <v>19</v>
      </c>
      <c r="N138" s="222" t="s">
        <v>40</v>
      </c>
      <c r="O138" s="84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163</v>
      </c>
      <c r="AT138" s="225" t="s">
        <v>158</v>
      </c>
      <c r="AU138" s="225" t="s">
        <v>78</v>
      </c>
      <c r="AY138" s="17" t="s">
        <v>156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76</v>
      </c>
      <c r="BK138" s="226">
        <f>ROUND(I138*H138,2)</f>
        <v>0</v>
      </c>
      <c r="BL138" s="17" t="s">
        <v>163</v>
      </c>
      <c r="BM138" s="225" t="s">
        <v>1484</v>
      </c>
    </row>
    <row r="139" s="2" customFormat="1">
      <c r="A139" s="38"/>
      <c r="B139" s="39"/>
      <c r="C139" s="40"/>
      <c r="D139" s="227" t="s">
        <v>165</v>
      </c>
      <c r="E139" s="40"/>
      <c r="F139" s="228" t="s">
        <v>958</v>
      </c>
      <c r="G139" s="40"/>
      <c r="H139" s="40"/>
      <c r="I139" s="229"/>
      <c r="J139" s="40"/>
      <c r="K139" s="40"/>
      <c r="L139" s="44"/>
      <c r="M139" s="230"/>
      <c r="N139" s="23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165</v>
      </c>
      <c r="AU139" s="17" t="s">
        <v>78</v>
      </c>
    </row>
    <row r="140" s="2" customFormat="1">
      <c r="A140" s="38"/>
      <c r="B140" s="39"/>
      <c r="C140" s="40"/>
      <c r="D140" s="232" t="s">
        <v>167</v>
      </c>
      <c r="E140" s="40"/>
      <c r="F140" s="233" t="s">
        <v>959</v>
      </c>
      <c r="G140" s="40"/>
      <c r="H140" s="40"/>
      <c r="I140" s="229"/>
      <c r="J140" s="40"/>
      <c r="K140" s="40"/>
      <c r="L140" s="44"/>
      <c r="M140" s="230"/>
      <c r="N140" s="23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78</v>
      </c>
    </row>
    <row r="141" s="13" customFormat="1">
      <c r="A141" s="13"/>
      <c r="B141" s="234"/>
      <c r="C141" s="235"/>
      <c r="D141" s="227" t="s">
        <v>169</v>
      </c>
      <c r="E141" s="236" t="s">
        <v>19</v>
      </c>
      <c r="F141" s="237" t="s">
        <v>1485</v>
      </c>
      <c r="G141" s="235"/>
      <c r="H141" s="238">
        <v>52.365000000000002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169</v>
      </c>
      <c r="AU141" s="244" t="s">
        <v>78</v>
      </c>
      <c r="AV141" s="13" t="s">
        <v>78</v>
      </c>
      <c r="AW141" s="13" t="s">
        <v>32</v>
      </c>
      <c r="AX141" s="13" t="s">
        <v>69</v>
      </c>
      <c r="AY141" s="244" t="s">
        <v>156</v>
      </c>
    </row>
    <row r="142" s="13" customFormat="1">
      <c r="A142" s="13"/>
      <c r="B142" s="234"/>
      <c r="C142" s="235"/>
      <c r="D142" s="227" t="s">
        <v>169</v>
      </c>
      <c r="E142" s="236" t="s">
        <v>19</v>
      </c>
      <c r="F142" s="237" t="s">
        <v>1486</v>
      </c>
      <c r="G142" s="235"/>
      <c r="H142" s="238">
        <v>-5.8499999999999996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169</v>
      </c>
      <c r="AU142" s="244" t="s">
        <v>78</v>
      </c>
      <c r="AV142" s="13" t="s">
        <v>78</v>
      </c>
      <c r="AW142" s="13" t="s">
        <v>32</v>
      </c>
      <c r="AX142" s="13" t="s">
        <v>69</v>
      </c>
      <c r="AY142" s="244" t="s">
        <v>156</v>
      </c>
    </row>
    <row r="143" s="13" customFormat="1">
      <c r="A143" s="13"/>
      <c r="B143" s="234"/>
      <c r="C143" s="235"/>
      <c r="D143" s="227" t="s">
        <v>169</v>
      </c>
      <c r="E143" s="236" t="s">
        <v>19</v>
      </c>
      <c r="F143" s="237" t="s">
        <v>1487</v>
      </c>
      <c r="G143" s="235"/>
      <c r="H143" s="238">
        <v>-5.8499999999999996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169</v>
      </c>
      <c r="AU143" s="244" t="s">
        <v>78</v>
      </c>
      <c r="AV143" s="13" t="s">
        <v>78</v>
      </c>
      <c r="AW143" s="13" t="s">
        <v>32</v>
      </c>
      <c r="AX143" s="13" t="s">
        <v>69</v>
      </c>
      <c r="AY143" s="244" t="s">
        <v>156</v>
      </c>
    </row>
    <row r="144" s="13" customFormat="1">
      <c r="A144" s="13"/>
      <c r="B144" s="234"/>
      <c r="C144" s="235"/>
      <c r="D144" s="227" t="s">
        <v>169</v>
      </c>
      <c r="E144" s="236" t="s">
        <v>19</v>
      </c>
      <c r="F144" s="237" t="s">
        <v>1488</v>
      </c>
      <c r="G144" s="235"/>
      <c r="H144" s="238">
        <v>-4.9500000000000002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169</v>
      </c>
      <c r="AU144" s="244" t="s">
        <v>78</v>
      </c>
      <c r="AV144" s="13" t="s">
        <v>78</v>
      </c>
      <c r="AW144" s="13" t="s">
        <v>32</v>
      </c>
      <c r="AX144" s="13" t="s">
        <v>69</v>
      </c>
      <c r="AY144" s="244" t="s">
        <v>156</v>
      </c>
    </row>
    <row r="145" s="12" customFormat="1" ht="22.8" customHeight="1">
      <c r="A145" s="12"/>
      <c r="B145" s="198"/>
      <c r="C145" s="199"/>
      <c r="D145" s="200" t="s">
        <v>68</v>
      </c>
      <c r="E145" s="212" t="s">
        <v>854</v>
      </c>
      <c r="F145" s="212" t="s">
        <v>855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SUM(P146:P155)</f>
        <v>0</v>
      </c>
      <c r="Q145" s="206"/>
      <c r="R145" s="207">
        <f>SUM(R146:R155)</f>
        <v>0</v>
      </c>
      <c r="S145" s="206"/>
      <c r="T145" s="208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76</v>
      </c>
      <c r="AT145" s="210" t="s">
        <v>68</v>
      </c>
      <c r="AU145" s="210" t="s">
        <v>76</v>
      </c>
      <c r="AY145" s="209" t="s">
        <v>156</v>
      </c>
      <c r="BK145" s="211">
        <f>SUM(BK146:BK155)</f>
        <v>0</v>
      </c>
    </row>
    <row r="146" s="2" customFormat="1" ht="24.15" customHeight="1">
      <c r="A146" s="38"/>
      <c r="B146" s="39"/>
      <c r="C146" s="214" t="s">
        <v>238</v>
      </c>
      <c r="D146" s="214" t="s">
        <v>158</v>
      </c>
      <c r="E146" s="215" t="s">
        <v>1489</v>
      </c>
      <c r="F146" s="216" t="s">
        <v>1490</v>
      </c>
      <c r="G146" s="217" t="s">
        <v>296</v>
      </c>
      <c r="H146" s="218">
        <v>1.98</v>
      </c>
      <c r="I146" s="219"/>
      <c r="J146" s="220">
        <f>ROUND(I146*H146,2)</f>
        <v>0</v>
      </c>
      <c r="K146" s="216" t="s">
        <v>162</v>
      </c>
      <c r="L146" s="44"/>
      <c r="M146" s="221" t="s">
        <v>19</v>
      </c>
      <c r="N146" s="222" t="s">
        <v>40</v>
      </c>
      <c r="O146" s="84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163</v>
      </c>
      <c r="AT146" s="225" t="s">
        <v>158</v>
      </c>
      <c r="AU146" s="225" t="s">
        <v>78</v>
      </c>
      <c r="AY146" s="17" t="s">
        <v>156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76</v>
      </c>
      <c r="BK146" s="226">
        <f>ROUND(I146*H146,2)</f>
        <v>0</v>
      </c>
      <c r="BL146" s="17" t="s">
        <v>163</v>
      </c>
      <c r="BM146" s="225" t="s">
        <v>1491</v>
      </c>
    </row>
    <row r="147" s="2" customFormat="1">
      <c r="A147" s="38"/>
      <c r="B147" s="39"/>
      <c r="C147" s="40"/>
      <c r="D147" s="227" t="s">
        <v>165</v>
      </c>
      <c r="E147" s="40"/>
      <c r="F147" s="228" t="s">
        <v>1492</v>
      </c>
      <c r="G147" s="40"/>
      <c r="H147" s="40"/>
      <c r="I147" s="229"/>
      <c r="J147" s="40"/>
      <c r="K147" s="40"/>
      <c r="L147" s="44"/>
      <c r="M147" s="230"/>
      <c r="N147" s="23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165</v>
      </c>
      <c r="AU147" s="17" t="s">
        <v>78</v>
      </c>
    </row>
    <row r="148" s="2" customFormat="1">
      <c r="A148" s="38"/>
      <c r="B148" s="39"/>
      <c r="C148" s="40"/>
      <c r="D148" s="232" t="s">
        <v>167</v>
      </c>
      <c r="E148" s="40"/>
      <c r="F148" s="233" t="s">
        <v>1493</v>
      </c>
      <c r="G148" s="40"/>
      <c r="H148" s="40"/>
      <c r="I148" s="229"/>
      <c r="J148" s="40"/>
      <c r="K148" s="40"/>
      <c r="L148" s="44"/>
      <c r="M148" s="230"/>
      <c r="N148" s="23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167</v>
      </c>
      <c r="AU148" s="17" t="s">
        <v>78</v>
      </c>
    </row>
    <row r="149" s="2" customFormat="1" ht="33" customHeight="1">
      <c r="A149" s="38"/>
      <c r="B149" s="39"/>
      <c r="C149" s="214" t="s">
        <v>245</v>
      </c>
      <c r="D149" s="214" t="s">
        <v>158</v>
      </c>
      <c r="E149" s="215" t="s">
        <v>1494</v>
      </c>
      <c r="F149" s="216" t="s">
        <v>1495</v>
      </c>
      <c r="G149" s="217" t="s">
        <v>296</v>
      </c>
      <c r="H149" s="218">
        <v>9.9000000000000004</v>
      </c>
      <c r="I149" s="219"/>
      <c r="J149" s="220">
        <f>ROUND(I149*H149,2)</f>
        <v>0</v>
      </c>
      <c r="K149" s="216" t="s">
        <v>162</v>
      </c>
      <c r="L149" s="44"/>
      <c r="M149" s="221" t="s">
        <v>19</v>
      </c>
      <c r="N149" s="222" t="s">
        <v>40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163</v>
      </c>
      <c r="AT149" s="225" t="s">
        <v>158</v>
      </c>
      <c r="AU149" s="225" t="s">
        <v>78</v>
      </c>
      <c r="AY149" s="17" t="s">
        <v>156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76</v>
      </c>
      <c r="BK149" s="226">
        <f>ROUND(I149*H149,2)</f>
        <v>0</v>
      </c>
      <c r="BL149" s="17" t="s">
        <v>163</v>
      </c>
      <c r="BM149" s="225" t="s">
        <v>1496</v>
      </c>
    </row>
    <row r="150" s="2" customFormat="1">
      <c r="A150" s="38"/>
      <c r="B150" s="39"/>
      <c r="C150" s="40"/>
      <c r="D150" s="227" t="s">
        <v>165</v>
      </c>
      <c r="E150" s="40"/>
      <c r="F150" s="228" t="s">
        <v>1497</v>
      </c>
      <c r="G150" s="40"/>
      <c r="H150" s="40"/>
      <c r="I150" s="229"/>
      <c r="J150" s="40"/>
      <c r="K150" s="40"/>
      <c r="L150" s="44"/>
      <c r="M150" s="230"/>
      <c r="N150" s="23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165</v>
      </c>
      <c r="AU150" s="17" t="s">
        <v>78</v>
      </c>
    </row>
    <row r="151" s="2" customFormat="1">
      <c r="A151" s="38"/>
      <c r="B151" s="39"/>
      <c r="C151" s="40"/>
      <c r="D151" s="232" t="s">
        <v>167</v>
      </c>
      <c r="E151" s="40"/>
      <c r="F151" s="233" t="s">
        <v>1498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167</v>
      </c>
      <c r="AU151" s="17" t="s">
        <v>78</v>
      </c>
    </row>
    <row r="152" s="13" customFormat="1">
      <c r="A152" s="13"/>
      <c r="B152" s="234"/>
      <c r="C152" s="235"/>
      <c r="D152" s="227" t="s">
        <v>169</v>
      </c>
      <c r="E152" s="235"/>
      <c r="F152" s="237" t="s">
        <v>1499</v>
      </c>
      <c r="G152" s="235"/>
      <c r="H152" s="238">
        <v>9.9000000000000004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169</v>
      </c>
      <c r="AU152" s="244" t="s">
        <v>78</v>
      </c>
      <c r="AV152" s="13" t="s">
        <v>78</v>
      </c>
      <c r="AW152" s="13" t="s">
        <v>4</v>
      </c>
      <c r="AX152" s="13" t="s">
        <v>76</v>
      </c>
      <c r="AY152" s="244" t="s">
        <v>156</v>
      </c>
    </row>
    <row r="153" s="2" customFormat="1" ht="44.25" customHeight="1">
      <c r="A153" s="38"/>
      <c r="B153" s="39"/>
      <c r="C153" s="214" t="s">
        <v>252</v>
      </c>
      <c r="D153" s="214" t="s">
        <v>158</v>
      </c>
      <c r="E153" s="215" t="s">
        <v>857</v>
      </c>
      <c r="F153" s="216" t="s">
        <v>858</v>
      </c>
      <c r="G153" s="217" t="s">
        <v>296</v>
      </c>
      <c r="H153" s="218">
        <v>1.98</v>
      </c>
      <c r="I153" s="219"/>
      <c r="J153" s="220">
        <f>ROUND(I153*H153,2)</f>
        <v>0</v>
      </c>
      <c r="K153" s="216" t="s">
        <v>162</v>
      </c>
      <c r="L153" s="44"/>
      <c r="M153" s="221" t="s">
        <v>19</v>
      </c>
      <c r="N153" s="222" t="s">
        <v>40</v>
      </c>
      <c r="O153" s="84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163</v>
      </c>
      <c r="AT153" s="225" t="s">
        <v>158</v>
      </c>
      <c r="AU153" s="225" t="s">
        <v>78</v>
      </c>
      <c r="AY153" s="17" t="s">
        <v>156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76</v>
      </c>
      <c r="BK153" s="226">
        <f>ROUND(I153*H153,2)</f>
        <v>0</v>
      </c>
      <c r="BL153" s="17" t="s">
        <v>163</v>
      </c>
      <c r="BM153" s="225" t="s">
        <v>1500</v>
      </c>
    </row>
    <row r="154" s="2" customFormat="1">
      <c r="A154" s="38"/>
      <c r="B154" s="39"/>
      <c r="C154" s="40"/>
      <c r="D154" s="227" t="s">
        <v>165</v>
      </c>
      <c r="E154" s="40"/>
      <c r="F154" s="228" t="s">
        <v>860</v>
      </c>
      <c r="G154" s="40"/>
      <c r="H154" s="40"/>
      <c r="I154" s="229"/>
      <c r="J154" s="40"/>
      <c r="K154" s="40"/>
      <c r="L154" s="44"/>
      <c r="M154" s="230"/>
      <c r="N154" s="23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165</v>
      </c>
      <c r="AU154" s="17" t="s">
        <v>78</v>
      </c>
    </row>
    <row r="155" s="2" customFormat="1">
      <c r="A155" s="38"/>
      <c r="B155" s="39"/>
      <c r="C155" s="40"/>
      <c r="D155" s="232" t="s">
        <v>167</v>
      </c>
      <c r="E155" s="40"/>
      <c r="F155" s="233" t="s">
        <v>861</v>
      </c>
      <c r="G155" s="40"/>
      <c r="H155" s="40"/>
      <c r="I155" s="229"/>
      <c r="J155" s="40"/>
      <c r="K155" s="40"/>
      <c r="L155" s="44"/>
      <c r="M155" s="230"/>
      <c r="N155" s="23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78</v>
      </c>
    </row>
    <row r="156" s="12" customFormat="1" ht="25.92" customHeight="1">
      <c r="A156" s="12"/>
      <c r="B156" s="198"/>
      <c r="C156" s="199"/>
      <c r="D156" s="200" t="s">
        <v>68</v>
      </c>
      <c r="E156" s="201" t="s">
        <v>926</v>
      </c>
      <c r="F156" s="201" t="s">
        <v>927</v>
      </c>
      <c r="G156" s="199"/>
      <c r="H156" s="199"/>
      <c r="I156" s="202"/>
      <c r="J156" s="203">
        <f>BK156</f>
        <v>0</v>
      </c>
      <c r="K156" s="199"/>
      <c r="L156" s="204"/>
      <c r="M156" s="205"/>
      <c r="N156" s="206"/>
      <c r="O156" s="206"/>
      <c r="P156" s="207">
        <f>P157</f>
        <v>0</v>
      </c>
      <c r="Q156" s="206"/>
      <c r="R156" s="207">
        <f>R157</f>
        <v>0</v>
      </c>
      <c r="S156" s="206"/>
      <c r="T156" s="20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78</v>
      </c>
      <c r="AT156" s="210" t="s">
        <v>68</v>
      </c>
      <c r="AU156" s="210" t="s">
        <v>69</v>
      </c>
      <c r="AY156" s="209" t="s">
        <v>156</v>
      </c>
      <c r="BK156" s="211">
        <f>BK157</f>
        <v>0</v>
      </c>
    </row>
    <row r="157" s="12" customFormat="1" ht="22.8" customHeight="1">
      <c r="A157" s="12"/>
      <c r="B157" s="198"/>
      <c r="C157" s="199"/>
      <c r="D157" s="200" t="s">
        <v>68</v>
      </c>
      <c r="E157" s="212" t="s">
        <v>1501</v>
      </c>
      <c r="F157" s="212" t="s">
        <v>1502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SUM(P158:P160)</f>
        <v>0</v>
      </c>
      <c r="Q157" s="206"/>
      <c r="R157" s="207">
        <f>SUM(R158:R160)</f>
        <v>0</v>
      </c>
      <c r="S157" s="206"/>
      <c r="T157" s="208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78</v>
      </c>
      <c r="AT157" s="210" t="s">
        <v>68</v>
      </c>
      <c r="AU157" s="210" t="s">
        <v>76</v>
      </c>
      <c r="AY157" s="209" t="s">
        <v>156</v>
      </c>
      <c r="BK157" s="211">
        <f>SUM(BK158:BK160)</f>
        <v>0</v>
      </c>
    </row>
    <row r="158" s="2" customFormat="1" ht="24.15" customHeight="1">
      <c r="A158" s="38"/>
      <c r="B158" s="39"/>
      <c r="C158" s="214" t="s">
        <v>264</v>
      </c>
      <c r="D158" s="214" t="s">
        <v>158</v>
      </c>
      <c r="E158" s="215" t="s">
        <v>1503</v>
      </c>
      <c r="F158" s="216" t="s">
        <v>1504</v>
      </c>
      <c r="G158" s="217" t="s">
        <v>296</v>
      </c>
      <c r="H158" s="218">
        <v>1.7290000000000001</v>
      </c>
      <c r="I158" s="219"/>
      <c r="J158" s="220">
        <f>ROUND(I158*H158,2)</f>
        <v>0</v>
      </c>
      <c r="K158" s="216" t="s">
        <v>162</v>
      </c>
      <c r="L158" s="44"/>
      <c r="M158" s="221" t="s">
        <v>19</v>
      </c>
      <c r="N158" s="222" t="s">
        <v>40</v>
      </c>
      <c r="O158" s="84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279</v>
      </c>
      <c r="AT158" s="225" t="s">
        <v>158</v>
      </c>
      <c r="AU158" s="225" t="s">
        <v>78</v>
      </c>
      <c r="AY158" s="17" t="s">
        <v>156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76</v>
      </c>
      <c r="BK158" s="226">
        <f>ROUND(I158*H158,2)</f>
        <v>0</v>
      </c>
      <c r="BL158" s="17" t="s">
        <v>279</v>
      </c>
      <c r="BM158" s="225" t="s">
        <v>1505</v>
      </c>
    </row>
    <row r="159" s="2" customFormat="1">
      <c r="A159" s="38"/>
      <c r="B159" s="39"/>
      <c r="C159" s="40"/>
      <c r="D159" s="227" t="s">
        <v>165</v>
      </c>
      <c r="E159" s="40"/>
      <c r="F159" s="228" t="s">
        <v>1506</v>
      </c>
      <c r="G159" s="40"/>
      <c r="H159" s="40"/>
      <c r="I159" s="229"/>
      <c r="J159" s="40"/>
      <c r="K159" s="40"/>
      <c r="L159" s="44"/>
      <c r="M159" s="230"/>
      <c r="N159" s="23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165</v>
      </c>
      <c r="AU159" s="17" t="s">
        <v>78</v>
      </c>
    </row>
    <row r="160" s="2" customFormat="1">
      <c r="A160" s="38"/>
      <c r="B160" s="39"/>
      <c r="C160" s="40"/>
      <c r="D160" s="232" t="s">
        <v>167</v>
      </c>
      <c r="E160" s="40"/>
      <c r="F160" s="233" t="s">
        <v>1507</v>
      </c>
      <c r="G160" s="40"/>
      <c r="H160" s="40"/>
      <c r="I160" s="229"/>
      <c r="J160" s="40"/>
      <c r="K160" s="40"/>
      <c r="L160" s="44"/>
      <c r="M160" s="230"/>
      <c r="N160" s="23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78</v>
      </c>
    </row>
    <row r="161" s="12" customFormat="1" ht="25.92" customHeight="1">
      <c r="A161" s="12"/>
      <c r="B161" s="198"/>
      <c r="C161" s="199"/>
      <c r="D161" s="200" t="s">
        <v>68</v>
      </c>
      <c r="E161" s="201" t="s">
        <v>333</v>
      </c>
      <c r="F161" s="201" t="s">
        <v>1508</v>
      </c>
      <c r="G161" s="199"/>
      <c r="H161" s="199"/>
      <c r="I161" s="202"/>
      <c r="J161" s="203">
        <f>BK161</f>
        <v>0</v>
      </c>
      <c r="K161" s="199"/>
      <c r="L161" s="204"/>
      <c r="M161" s="205"/>
      <c r="N161" s="206"/>
      <c r="O161" s="206"/>
      <c r="P161" s="207">
        <f>P162+P227</f>
        <v>0</v>
      </c>
      <c r="Q161" s="206"/>
      <c r="R161" s="207">
        <f>R162+R227</f>
        <v>1.7335938</v>
      </c>
      <c r="S161" s="206"/>
      <c r="T161" s="208">
        <f>T162+T227</f>
        <v>1.9800000000000002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86</v>
      </c>
      <c r="AT161" s="210" t="s">
        <v>68</v>
      </c>
      <c r="AU161" s="210" t="s">
        <v>69</v>
      </c>
      <c r="AY161" s="209" t="s">
        <v>156</v>
      </c>
      <c r="BK161" s="211">
        <f>BK162+BK227</f>
        <v>0</v>
      </c>
    </row>
    <row r="162" s="12" customFormat="1" ht="22.8" customHeight="1">
      <c r="A162" s="12"/>
      <c r="B162" s="198"/>
      <c r="C162" s="199"/>
      <c r="D162" s="200" t="s">
        <v>68</v>
      </c>
      <c r="E162" s="212" t="s">
        <v>1509</v>
      </c>
      <c r="F162" s="212" t="s">
        <v>1510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SUM(P163:P226)</f>
        <v>0</v>
      </c>
      <c r="Q162" s="206"/>
      <c r="R162" s="207">
        <f>SUM(R163:R226)</f>
        <v>0.37179200000000001</v>
      </c>
      <c r="S162" s="206"/>
      <c r="T162" s="208">
        <f>SUM(T163:T226)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86</v>
      </c>
      <c r="AT162" s="210" t="s">
        <v>68</v>
      </c>
      <c r="AU162" s="210" t="s">
        <v>76</v>
      </c>
      <c r="AY162" s="209" t="s">
        <v>156</v>
      </c>
      <c r="BK162" s="211">
        <f>SUM(BK163:BK226)</f>
        <v>0</v>
      </c>
    </row>
    <row r="163" s="2" customFormat="1" ht="24.15" customHeight="1">
      <c r="A163" s="38"/>
      <c r="B163" s="39"/>
      <c r="C163" s="214" t="s">
        <v>8</v>
      </c>
      <c r="D163" s="214" t="s">
        <v>158</v>
      </c>
      <c r="E163" s="215" t="s">
        <v>1511</v>
      </c>
      <c r="F163" s="216" t="s">
        <v>1512</v>
      </c>
      <c r="G163" s="217" t="s">
        <v>413</v>
      </c>
      <c r="H163" s="218">
        <v>78</v>
      </c>
      <c r="I163" s="219"/>
      <c r="J163" s="220">
        <f>ROUND(I163*H163,2)</f>
        <v>0</v>
      </c>
      <c r="K163" s="216" t="s">
        <v>162</v>
      </c>
      <c r="L163" s="44"/>
      <c r="M163" s="221" t="s">
        <v>19</v>
      </c>
      <c r="N163" s="222" t="s">
        <v>40</v>
      </c>
      <c r="O163" s="84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587</v>
      </c>
      <c r="AT163" s="225" t="s">
        <v>158</v>
      </c>
      <c r="AU163" s="225" t="s">
        <v>78</v>
      </c>
      <c r="AY163" s="17" t="s">
        <v>156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76</v>
      </c>
      <c r="BK163" s="226">
        <f>ROUND(I163*H163,2)</f>
        <v>0</v>
      </c>
      <c r="BL163" s="17" t="s">
        <v>587</v>
      </c>
      <c r="BM163" s="225" t="s">
        <v>1513</v>
      </c>
    </row>
    <row r="164" s="2" customFormat="1">
      <c r="A164" s="38"/>
      <c r="B164" s="39"/>
      <c r="C164" s="40"/>
      <c r="D164" s="227" t="s">
        <v>165</v>
      </c>
      <c r="E164" s="40"/>
      <c r="F164" s="228" t="s">
        <v>1514</v>
      </c>
      <c r="G164" s="40"/>
      <c r="H164" s="40"/>
      <c r="I164" s="229"/>
      <c r="J164" s="40"/>
      <c r="K164" s="40"/>
      <c r="L164" s="44"/>
      <c r="M164" s="230"/>
      <c r="N164" s="23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165</v>
      </c>
      <c r="AU164" s="17" t="s">
        <v>78</v>
      </c>
    </row>
    <row r="165" s="2" customFormat="1">
      <c r="A165" s="38"/>
      <c r="B165" s="39"/>
      <c r="C165" s="40"/>
      <c r="D165" s="232" t="s">
        <v>167</v>
      </c>
      <c r="E165" s="40"/>
      <c r="F165" s="233" t="s">
        <v>1515</v>
      </c>
      <c r="G165" s="40"/>
      <c r="H165" s="40"/>
      <c r="I165" s="229"/>
      <c r="J165" s="40"/>
      <c r="K165" s="40"/>
      <c r="L165" s="44"/>
      <c r="M165" s="230"/>
      <c r="N165" s="23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78</v>
      </c>
    </row>
    <row r="166" s="2" customFormat="1" ht="24.15" customHeight="1">
      <c r="A166" s="38"/>
      <c r="B166" s="39"/>
      <c r="C166" s="214" t="s">
        <v>279</v>
      </c>
      <c r="D166" s="214" t="s">
        <v>158</v>
      </c>
      <c r="E166" s="215" t="s">
        <v>1516</v>
      </c>
      <c r="F166" s="216" t="s">
        <v>1517</v>
      </c>
      <c r="G166" s="217" t="s">
        <v>413</v>
      </c>
      <c r="H166" s="218">
        <v>88</v>
      </c>
      <c r="I166" s="219"/>
      <c r="J166" s="220">
        <f>ROUND(I166*H166,2)</f>
        <v>0</v>
      </c>
      <c r="K166" s="216" t="s">
        <v>162</v>
      </c>
      <c r="L166" s="44"/>
      <c r="M166" s="221" t="s">
        <v>19</v>
      </c>
      <c r="N166" s="222" t="s">
        <v>40</v>
      </c>
      <c r="O166" s="84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587</v>
      </c>
      <c r="AT166" s="225" t="s">
        <v>158</v>
      </c>
      <c r="AU166" s="225" t="s">
        <v>78</v>
      </c>
      <c r="AY166" s="17" t="s">
        <v>156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76</v>
      </c>
      <c r="BK166" s="226">
        <f>ROUND(I166*H166,2)</f>
        <v>0</v>
      </c>
      <c r="BL166" s="17" t="s">
        <v>587</v>
      </c>
      <c r="BM166" s="225" t="s">
        <v>1518</v>
      </c>
    </row>
    <row r="167" s="2" customFormat="1">
      <c r="A167" s="38"/>
      <c r="B167" s="39"/>
      <c r="C167" s="40"/>
      <c r="D167" s="227" t="s">
        <v>165</v>
      </c>
      <c r="E167" s="40"/>
      <c r="F167" s="228" t="s">
        <v>1519</v>
      </c>
      <c r="G167" s="40"/>
      <c r="H167" s="40"/>
      <c r="I167" s="229"/>
      <c r="J167" s="40"/>
      <c r="K167" s="40"/>
      <c r="L167" s="44"/>
      <c r="M167" s="230"/>
      <c r="N167" s="23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165</v>
      </c>
      <c r="AU167" s="17" t="s">
        <v>78</v>
      </c>
    </row>
    <row r="168" s="2" customFormat="1">
      <c r="A168" s="38"/>
      <c r="B168" s="39"/>
      <c r="C168" s="40"/>
      <c r="D168" s="232" t="s">
        <v>167</v>
      </c>
      <c r="E168" s="40"/>
      <c r="F168" s="233" t="s">
        <v>1520</v>
      </c>
      <c r="G168" s="40"/>
      <c r="H168" s="40"/>
      <c r="I168" s="229"/>
      <c r="J168" s="40"/>
      <c r="K168" s="40"/>
      <c r="L168" s="44"/>
      <c r="M168" s="230"/>
      <c r="N168" s="23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167</v>
      </c>
      <c r="AU168" s="17" t="s">
        <v>78</v>
      </c>
    </row>
    <row r="169" s="2" customFormat="1" ht="16.5" customHeight="1">
      <c r="A169" s="38"/>
      <c r="B169" s="39"/>
      <c r="C169" s="214" t="s">
        <v>286</v>
      </c>
      <c r="D169" s="214" t="s">
        <v>158</v>
      </c>
      <c r="E169" s="215" t="s">
        <v>1521</v>
      </c>
      <c r="F169" s="216" t="s">
        <v>1522</v>
      </c>
      <c r="G169" s="217" t="s">
        <v>413</v>
      </c>
      <c r="H169" s="218">
        <v>56</v>
      </c>
      <c r="I169" s="219"/>
      <c r="J169" s="220">
        <f>ROUND(I169*H169,2)</f>
        <v>0</v>
      </c>
      <c r="K169" s="216" t="s">
        <v>19</v>
      </c>
      <c r="L169" s="44"/>
      <c r="M169" s="221" t="s">
        <v>19</v>
      </c>
      <c r="N169" s="222" t="s">
        <v>40</v>
      </c>
      <c r="O169" s="84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587</v>
      </c>
      <c r="AT169" s="225" t="s">
        <v>158</v>
      </c>
      <c r="AU169" s="225" t="s">
        <v>78</v>
      </c>
      <c r="AY169" s="17" t="s">
        <v>156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76</v>
      </c>
      <c r="BK169" s="226">
        <f>ROUND(I169*H169,2)</f>
        <v>0</v>
      </c>
      <c r="BL169" s="17" t="s">
        <v>587</v>
      </c>
      <c r="BM169" s="225" t="s">
        <v>1523</v>
      </c>
    </row>
    <row r="170" s="2" customFormat="1">
      <c r="A170" s="38"/>
      <c r="B170" s="39"/>
      <c r="C170" s="40"/>
      <c r="D170" s="227" t="s">
        <v>165</v>
      </c>
      <c r="E170" s="40"/>
      <c r="F170" s="228" t="s">
        <v>1522</v>
      </c>
      <c r="G170" s="40"/>
      <c r="H170" s="40"/>
      <c r="I170" s="229"/>
      <c r="J170" s="40"/>
      <c r="K170" s="40"/>
      <c r="L170" s="44"/>
      <c r="M170" s="230"/>
      <c r="N170" s="23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165</v>
      </c>
      <c r="AU170" s="17" t="s">
        <v>78</v>
      </c>
    </row>
    <row r="171" s="2" customFormat="1" ht="16.5" customHeight="1">
      <c r="A171" s="38"/>
      <c r="B171" s="39"/>
      <c r="C171" s="214" t="s">
        <v>293</v>
      </c>
      <c r="D171" s="214" t="s">
        <v>158</v>
      </c>
      <c r="E171" s="215" t="s">
        <v>1524</v>
      </c>
      <c r="F171" s="216" t="s">
        <v>1525</v>
      </c>
      <c r="G171" s="217" t="s">
        <v>413</v>
      </c>
      <c r="H171" s="218">
        <v>22</v>
      </c>
      <c r="I171" s="219"/>
      <c r="J171" s="220">
        <f>ROUND(I171*H171,2)</f>
        <v>0</v>
      </c>
      <c r="K171" s="216" t="s">
        <v>19</v>
      </c>
      <c r="L171" s="44"/>
      <c r="M171" s="221" t="s">
        <v>19</v>
      </c>
      <c r="N171" s="222" t="s">
        <v>40</v>
      </c>
      <c r="O171" s="84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587</v>
      </c>
      <c r="AT171" s="225" t="s">
        <v>158</v>
      </c>
      <c r="AU171" s="225" t="s">
        <v>78</v>
      </c>
      <c r="AY171" s="17" t="s">
        <v>156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76</v>
      </c>
      <c r="BK171" s="226">
        <f>ROUND(I171*H171,2)</f>
        <v>0</v>
      </c>
      <c r="BL171" s="17" t="s">
        <v>587</v>
      </c>
      <c r="BM171" s="225" t="s">
        <v>1526</v>
      </c>
    </row>
    <row r="172" s="2" customFormat="1">
      <c r="A172" s="38"/>
      <c r="B172" s="39"/>
      <c r="C172" s="40"/>
      <c r="D172" s="227" t="s">
        <v>165</v>
      </c>
      <c r="E172" s="40"/>
      <c r="F172" s="228" t="s">
        <v>1525</v>
      </c>
      <c r="G172" s="40"/>
      <c r="H172" s="40"/>
      <c r="I172" s="229"/>
      <c r="J172" s="40"/>
      <c r="K172" s="40"/>
      <c r="L172" s="44"/>
      <c r="M172" s="230"/>
      <c r="N172" s="23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165</v>
      </c>
      <c r="AU172" s="17" t="s">
        <v>78</v>
      </c>
    </row>
    <row r="173" s="2" customFormat="1" ht="24.15" customHeight="1">
      <c r="A173" s="38"/>
      <c r="B173" s="39"/>
      <c r="C173" s="214" t="s">
        <v>301</v>
      </c>
      <c r="D173" s="214" t="s">
        <v>158</v>
      </c>
      <c r="E173" s="215" t="s">
        <v>1527</v>
      </c>
      <c r="F173" s="216" t="s">
        <v>1528</v>
      </c>
      <c r="G173" s="217" t="s">
        <v>413</v>
      </c>
      <c r="H173" s="218">
        <v>12</v>
      </c>
      <c r="I173" s="219"/>
      <c r="J173" s="220">
        <f>ROUND(I173*H173,2)</f>
        <v>0</v>
      </c>
      <c r="K173" s="216" t="s">
        <v>162</v>
      </c>
      <c r="L173" s="44"/>
      <c r="M173" s="221" t="s">
        <v>19</v>
      </c>
      <c r="N173" s="222" t="s">
        <v>40</v>
      </c>
      <c r="O173" s="84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587</v>
      </c>
      <c r="AT173" s="225" t="s">
        <v>158</v>
      </c>
      <c r="AU173" s="225" t="s">
        <v>78</v>
      </c>
      <c r="AY173" s="17" t="s">
        <v>156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76</v>
      </c>
      <c r="BK173" s="226">
        <f>ROUND(I173*H173,2)</f>
        <v>0</v>
      </c>
      <c r="BL173" s="17" t="s">
        <v>587</v>
      </c>
      <c r="BM173" s="225" t="s">
        <v>1529</v>
      </c>
    </row>
    <row r="174" s="2" customFormat="1">
      <c r="A174" s="38"/>
      <c r="B174" s="39"/>
      <c r="C174" s="40"/>
      <c r="D174" s="227" t="s">
        <v>165</v>
      </c>
      <c r="E174" s="40"/>
      <c r="F174" s="228" t="s">
        <v>1530</v>
      </c>
      <c r="G174" s="40"/>
      <c r="H174" s="40"/>
      <c r="I174" s="229"/>
      <c r="J174" s="40"/>
      <c r="K174" s="40"/>
      <c r="L174" s="44"/>
      <c r="M174" s="230"/>
      <c r="N174" s="23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78</v>
      </c>
    </row>
    <row r="175" s="2" customFormat="1">
      <c r="A175" s="38"/>
      <c r="B175" s="39"/>
      <c r="C175" s="40"/>
      <c r="D175" s="232" t="s">
        <v>167</v>
      </c>
      <c r="E175" s="40"/>
      <c r="F175" s="233" t="s">
        <v>1531</v>
      </c>
      <c r="G175" s="40"/>
      <c r="H175" s="40"/>
      <c r="I175" s="229"/>
      <c r="J175" s="40"/>
      <c r="K175" s="40"/>
      <c r="L175" s="44"/>
      <c r="M175" s="230"/>
      <c r="N175" s="23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167</v>
      </c>
      <c r="AU175" s="17" t="s">
        <v>78</v>
      </c>
    </row>
    <row r="176" s="2" customFormat="1" ht="24.15" customHeight="1">
      <c r="A176" s="38"/>
      <c r="B176" s="39"/>
      <c r="C176" s="245" t="s">
        <v>312</v>
      </c>
      <c r="D176" s="245" t="s">
        <v>333</v>
      </c>
      <c r="E176" s="246" t="s">
        <v>1532</v>
      </c>
      <c r="F176" s="247" t="s">
        <v>1533</v>
      </c>
      <c r="G176" s="248" t="s">
        <v>413</v>
      </c>
      <c r="H176" s="249">
        <v>12</v>
      </c>
      <c r="I176" s="250"/>
      <c r="J176" s="251">
        <f>ROUND(I176*H176,2)</f>
        <v>0</v>
      </c>
      <c r="K176" s="247" t="s">
        <v>19</v>
      </c>
      <c r="L176" s="252"/>
      <c r="M176" s="253" t="s">
        <v>19</v>
      </c>
      <c r="N176" s="254" t="s">
        <v>40</v>
      </c>
      <c r="O176" s="84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1534</v>
      </c>
      <c r="AT176" s="225" t="s">
        <v>333</v>
      </c>
      <c r="AU176" s="225" t="s">
        <v>78</v>
      </c>
      <c r="AY176" s="17" t="s">
        <v>156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76</v>
      </c>
      <c r="BK176" s="226">
        <f>ROUND(I176*H176,2)</f>
        <v>0</v>
      </c>
      <c r="BL176" s="17" t="s">
        <v>587</v>
      </c>
      <c r="BM176" s="225" t="s">
        <v>1535</v>
      </c>
    </row>
    <row r="177" s="2" customFormat="1">
      <c r="A177" s="38"/>
      <c r="B177" s="39"/>
      <c r="C177" s="40"/>
      <c r="D177" s="227" t="s">
        <v>165</v>
      </c>
      <c r="E177" s="40"/>
      <c r="F177" s="228" t="s">
        <v>1533</v>
      </c>
      <c r="G177" s="40"/>
      <c r="H177" s="40"/>
      <c r="I177" s="229"/>
      <c r="J177" s="40"/>
      <c r="K177" s="40"/>
      <c r="L177" s="44"/>
      <c r="M177" s="230"/>
      <c r="N177" s="23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165</v>
      </c>
      <c r="AU177" s="17" t="s">
        <v>78</v>
      </c>
    </row>
    <row r="178" s="2" customFormat="1" ht="24.15" customHeight="1">
      <c r="A178" s="38"/>
      <c r="B178" s="39"/>
      <c r="C178" s="214" t="s">
        <v>7</v>
      </c>
      <c r="D178" s="214" t="s">
        <v>158</v>
      </c>
      <c r="E178" s="215" t="s">
        <v>1536</v>
      </c>
      <c r="F178" s="216" t="s">
        <v>1537</v>
      </c>
      <c r="G178" s="217" t="s">
        <v>413</v>
      </c>
      <c r="H178" s="218">
        <v>1</v>
      </c>
      <c r="I178" s="219"/>
      <c r="J178" s="220">
        <f>ROUND(I178*H178,2)</f>
        <v>0</v>
      </c>
      <c r="K178" s="216" t="s">
        <v>162</v>
      </c>
      <c r="L178" s="44"/>
      <c r="M178" s="221" t="s">
        <v>19</v>
      </c>
      <c r="N178" s="222" t="s">
        <v>40</v>
      </c>
      <c r="O178" s="84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587</v>
      </c>
      <c r="AT178" s="225" t="s">
        <v>158</v>
      </c>
      <c r="AU178" s="225" t="s">
        <v>78</v>
      </c>
      <c r="AY178" s="17" t="s">
        <v>156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76</v>
      </c>
      <c r="BK178" s="226">
        <f>ROUND(I178*H178,2)</f>
        <v>0</v>
      </c>
      <c r="BL178" s="17" t="s">
        <v>587</v>
      </c>
      <c r="BM178" s="225" t="s">
        <v>1538</v>
      </c>
    </row>
    <row r="179" s="2" customFormat="1">
      <c r="A179" s="38"/>
      <c r="B179" s="39"/>
      <c r="C179" s="40"/>
      <c r="D179" s="227" t="s">
        <v>165</v>
      </c>
      <c r="E179" s="40"/>
      <c r="F179" s="228" t="s">
        <v>1539</v>
      </c>
      <c r="G179" s="40"/>
      <c r="H179" s="40"/>
      <c r="I179" s="229"/>
      <c r="J179" s="40"/>
      <c r="K179" s="40"/>
      <c r="L179" s="44"/>
      <c r="M179" s="230"/>
      <c r="N179" s="23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165</v>
      </c>
      <c r="AU179" s="17" t="s">
        <v>78</v>
      </c>
    </row>
    <row r="180" s="2" customFormat="1">
      <c r="A180" s="38"/>
      <c r="B180" s="39"/>
      <c r="C180" s="40"/>
      <c r="D180" s="232" t="s">
        <v>167</v>
      </c>
      <c r="E180" s="40"/>
      <c r="F180" s="233" t="s">
        <v>1540</v>
      </c>
      <c r="G180" s="40"/>
      <c r="H180" s="40"/>
      <c r="I180" s="229"/>
      <c r="J180" s="40"/>
      <c r="K180" s="40"/>
      <c r="L180" s="44"/>
      <c r="M180" s="230"/>
      <c r="N180" s="23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167</v>
      </c>
      <c r="AU180" s="17" t="s">
        <v>78</v>
      </c>
    </row>
    <row r="181" s="2" customFormat="1" ht="16.5" customHeight="1">
      <c r="A181" s="38"/>
      <c r="B181" s="39"/>
      <c r="C181" s="245" t="s">
        <v>319</v>
      </c>
      <c r="D181" s="245" t="s">
        <v>333</v>
      </c>
      <c r="E181" s="246" t="s">
        <v>1541</v>
      </c>
      <c r="F181" s="247" t="s">
        <v>1542</v>
      </c>
      <c r="G181" s="248" t="s">
        <v>413</v>
      </c>
      <c r="H181" s="249">
        <v>1</v>
      </c>
      <c r="I181" s="250"/>
      <c r="J181" s="251">
        <f>ROUND(I181*H181,2)</f>
        <v>0</v>
      </c>
      <c r="K181" s="247" t="s">
        <v>19</v>
      </c>
      <c r="L181" s="252"/>
      <c r="M181" s="253" t="s">
        <v>19</v>
      </c>
      <c r="N181" s="254" t="s">
        <v>40</v>
      </c>
      <c r="O181" s="84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1534</v>
      </c>
      <c r="AT181" s="225" t="s">
        <v>333</v>
      </c>
      <c r="AU181" s="225" t="s">
        <v>78</v>
      </c>
      <c r="AY181" s="17" t="s">
        <v>156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76</v>
      </c>
      <c r="BK181" s="226">
        <f>ROUND(I181*H181,2)</f>
        <v>0</v>
      </c>
      <c r="BL181" s="17" t="s">
        <v>587</v>
      </c>
      <c r="BM181" s="225" t="s">
        <v>1543</v>
      </c>
    </row>
    <row r="182" s="2" customFormat="1">
      <c r="A182" s="38"/>
      <c r="B182" s="39"/>
      <c r="C182" s="40"/>
      <c r="D182" s="227" t="s">
        <v>165</v>
      </c>
      <c r="E182" s="40"/>
      <c r="F182" s="228" t="s">
        <v>1542</v>
      </c>
      <c r="G182" s="40"/>
      <c r="H182" s="40"/>
      <c r="I182" s="229"/>
      <c r="J182" s="40"/>
      <c r="K182" s="40"/>
      <c r="L182" s="44"/>
      <c r="M182" s="230"/>
      <c r="N182" s="23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165</v>
      </c>
      <c r="AU182" s="17" t="s">
        <v>78</v>
      </c>
    </row>
    <row r="183" s="2" customFormat="1" ht="16.5" customHeight="1">
      <c r="A183" s="38"/>
      <c r="B183" s="39"/>
      <c r="C183" s="245" t="s">
        <v>322</v>
      </c>
      <c r="D183" s="245" t="s">
        <v>333</v>
      </c>
      <c r="E183" s="246" t="s">
        <v>1544</v>
      </c>
      <c r="F183" s="247" t="s">
        <v>1545</v>
      </c>
      <c r="G183" s="248" t="s">
        <v>413</v>
      </c>
      <c r="H183" s="249">
        <v>13</v>
      </c>
      <c r="I183" s="250"/>
      <c r="J183" s="251">
        <f>ROUND(I183*H183,2)</f>
        <v>0</v>
      </c>
      <c r="K183" s="247" t="s">
        <v>162</v>
      </c>
      <c r="L183" s="252"/>
      <c r="M183" s="253" t="s">
        <v>19</v>
      </c>
      <c r="N183" s="254" t="s">
        <v>40</v>
      </c>
      <c r="O183" s="84"/>
      <c r="P183" s="223">
        <f>O183*H183</f>
        <v>0</v>
      </c>
      <c r="Q183" s="223">
        <v>8.0000000000000007E-05</v>
      </c>
      <c r="R183" s="223">
        <f>Q183*H183</f>
        <v>0.0010400000000000001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1546</v>
      </c>
      <c r="AT183" s="225" t="s">
        <v>333</v>
      </c>
      <c r="AU183" s="225" t="s">
        <v>78</v>
      </c>
      <c r="AY183" s="17" t="s">
        <v>156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76</v>
      </c>
      <c r="BK183" s="226">
        <f>ROUND(I183*H183,2)</f>
        <v>0</v>
      </c>
      <c r="BL183" s="17" t="s">
        <v>1546</v>
      </c>
      <c r="BM183" s="225" t="s">
        <v>1547</v>
      </c>
    </row>
    <row r="184" s="2" customFormat="1">
      <c r="A184" s="38"/>
      <c r="B184" s="39"/>
      <c r="C184" s="40"/>
      <c r="D184" s="227" t="s">
        <v>165</v>
      </c>
      <c r="E184" s="40"/>
      <c r="F184" s="228" t="s">
        <v>1545</v>
      </c>
      <c r="G184" s="40"/>
      <c r="H184" s="40"/>
      <c r="I184" s="229"/>
      <c r="J184" s="40"/>
      <c r="K184" s="40"/>
      <c r="L184" s="44"/>
      <c r="M184" s="230"/>
      <c r="N184" s="23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165</v>
      </c>
      <c r="AU184" s="17" t="s">
        <v>78</v>
      </c>
    </row>
    <row r="185" s="2" customFormat="1" ht="16.5" customHeight="1">
      <c r="A185" s="38"/>
      <c r="B185" s="39"/>
      <c r="C185" s="214" t="s">
        <v>332</v>
      </c>
      <c r="D185" s="214" t="s">
        <v>158</v>
      </c>
      <c r="E185" s="215" t="s">
        <v>1548</v>
      </c>
      <c r="F185" s="216" t="s">
        <v>1549</v>
      </c>
      <c r="G185" s="217" t="s">
        <v>413</v>
      </c>
      <c r="H185" s="218">
        <v>12</v>
      </c>
      <c r="I185" s="219"/>
      <c r="J185" s="220">
        <f>ROUND(I185*H185,2)</f>
        <v>0</v>
      </c>
      <c r="K185" s="216" t="s">
        <v>162</v>
      </c>
      <c r="L185" s="44"/>
      <c r="M185" s="221" t="s">
        <v>19</v>
      </c>
      <c r="N185" s="222" t="s">
        <v>40</v>
      </c>
      <c r="O185" s="84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587</v>
      </c>
      <c r="AT185" s="225" t="s">
        <v>158</v>
      </c>
      <c r="AU185" s="225" t="s">
        <v>78</v>
      </c>
      <c r="AY185" s="17" t="s">
        <v>156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76</v>
      </c>
      <c r="BK185" s="226">
        <f>ROUND(I185*H185,2)</f>
        <v>0</v>
      </c>
      <c r="BL185" s="17" t="s">
        <v>587</v>
      </c>
      <c r="BM185" s="225" t="s">
        <v>1550</v>
      </c>
    </row>
    <row r="186" s="2" customFormat="1">
      <c r="A186" s="38"/>
      <c r="B186" s="39"/>
      <c r="C186" s="40"/>
      <c r="D186" s="227" t="s">
        <v>165</v>
      </c>
      <c r="E186" s="40"/>
      <c r="F186" s="228" t="s">
        <v>1549</v>
      </c>
      <c r="G186" s="40"/>
      <c r="H186" s="40"/>
      <c r="I186" s="229"/>
      <c r="J186" s="40"/>
      <c r="K186" s="40"/>
      <c r="L186" s="44"/>
      <c r="M186" s="230"/>
      <c r="N186" s="23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165</v>
      </c>
      <c r="AU186" s="17" t="s">
        <v>78</v>
      </c>
    </row>
    <row r="187" s="2" customFormat="1">
      <c r="A187" s="38"/>
      <c r="B187" s="39"/>
      <c r="C187" s="40"/>
      <c r="D187" s="232" t="s">
        <v>167</v>
      </c>
      <c r="E187" s="40"/>
      <c r="F187" s="233" t="s">
        <v>1551</v>
      </c>
      <c r="G187" s="40"/>
      <c r="H187" s="40"/>
      <c r="I187" s="229"/>
      <c r="J187" s="40"/>
      <c r="K187" s="40"/>
      <c r="L187" s="44"/>
      <c r="M187" s="230"/>
      <c r="N187" s="23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167</v>
      </c>
      <c r="AU187" s="17" t="s">
        <v>78</v>
      </c>
    </row>
    <row r="188" s="2" customFormat="1" ht="16.5" customHeight="1">
      <c r="A188" s="38"/>
      <c r="B188" s="39"/>
      <c r="C188" s="245" t="s">
        <v>338</v>
      </c>
      <c r="D188" s="245" t="s">
        <v>333</v>
      </c>
      <c r="E188" s="246" t="s">
        <v>1552</v>
      </c>
      <c r="F188" s="247" t="s">
        <v>1553</v>
      </c>
      <c r="G188" s="248" t="s">
        <v>413</v>
      </c>
      <c r="H188" s="249">
        <v>9</v>
      </c>
      <c r="I188" s="250"/>
      <c r="J188" s="251">
        <f>ROUND(I188*H188,2)</f>
        <v>0</v>
      </c>
      <c r="K188" s="247" t="s">
        <v>162</v>
      </c>
      <c r="L188" s="252"/>
      <c r="M188" s="253" t="s">
        <v>19</v>
      </c>
      <c r="N188" s="254" t="s">
        <v>40</v>
      </c>
      <c r="O188" s="84"/>
      <c r="P188" s="223">
        <f>O188*H188</f>
        <v>0</v>
      </c>
      <c r="Q188" s="223">
        <v>0.00029999999999999997</v>
      </c>
      <c r="R188" s="223">
        <f>Q188*H188</f>
        <v>0.0026999999999999997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1534</v>
      </c>
      <c r="AT188" s="225" t="s">
        <v>333</v>
      </c>
      <c r="AU188" s="225" t="s">
        <v>78</v>
      </c>
      <c r="AY188" s="17" t="s">
        <v>156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76</v>
      </c>
      <c r="BK188" s="226">
        <f>ROUND(I188*H188,2)</f>
        <v>0</v>
      </c>
      <c r="BL188" s="17" t="s">
        <v>587</v>
      </c>
      <c r="BM188" s="225" t="s">
        <v>1554</v>
      </c>
    </row>
    <row r="189" s="2" customFormat="1">
      <c r="A189" s="38"/>
      <c r="B189" s="39"/>
      <c r="C189" s="40"/>
      <c r="D189" s="227" t="s">
        <v>165</v>
      </c>
      <c r="E189" s="40"/>
      <c r="F189" s="228" t="s">
        <v>1553</v>
      </c>
      <c r="G189" s="40"/>
      <c r="H189" s="40"/>
      <c r="I189" s="229"/>
      <c r="J189" s="40"/>
      <c r="K189" s="40"/>
      <c r="L189" s="44"/>
      <c r="M189" s="230"/>
      <c r="N189" s="23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165</v>
      </c>
      <c r="AU189" s="17" t="s">
        <v>78</v>
      </c>
    </row>
    <row r="190" s="2" customFormat="1" ht="16.5" customHeight="1">
      <c r="A190" s="38"/>
      <c r="B190" s="39"/>
      <c r="C190" s="245" t="s">
        <v>344</v>
      </c>
      <c r="D190" s="245" t="s">
        <v>333</v>
      </c>
      <c r="E190" s="246" t="s">
        <v>1555</v>
      </c>
      <c r="F190" s="247" t="s">
        <v>1556</v>
      </c>
      <c r="G190" s="248" t="s">
        <v>413</v>
      </c>
      <c r="H190" s="249">
        <v>3</v>
      </c>
      <c r="I190" s="250"/>
      <c r="J190" s="251">
        <f>ROUND(I190*H190,2)</f>
        <v>0</v>
      </c>
      <c r="K190" s="247" t="s">
        <v>162</v>
      </c>
      <c r="L190" s="252"/>
      <c r="M190" s="253" t="s">
        <v>19</v>
      </c>
      <c r="N190" s="254" t="s">
        <v>40</v>
      </c>
      <c r="O190" s="84"/>
      <c r="P190" s="223">
        <f>O190*H190</f>
        <v>0</v>
      </c>
      <c r="Q190" s="223">
        <v>0.00050000000000000001</v>
      </c>
      <c r="R190" s="223">
        <f>Q190*H190</f>
        <v>0.0015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1534</v>
      </c>
      <c r="AT190" s="225" t="s">
        <v>333</v>
      </c>
      <c r="AU190" s="225" t="s">
        <v>78</v>
      </c>
      <c r="AY190" s="17" t="s">
        <v>156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76</v>
      </c>
      <c r="BK190" s="226">
        <f>ROUND(I190*H190,2)</f>
        <v>0</v>
      </c>
      <c r="BL190" s="17" t="s">
        <v>587</v>
      </c>
      <c r="BM190" s="225" t="s">
        <v>1557</v>
      </c>
    </row>
    <row r="191" s="2" customFormat="1">
      <c r="A191" s="38"/>
      <c r="B191" s="39"/>
      <c r="C191" s="40"/>
      <c r="D191" s="227" t="s">
        <v>165</v>
      </c>
      <c r="E191" s="40"/>
      <c r="F191" s="228" t="s">
        <v>1556</v>
      </c>
      <c r="G191" s="40"/>
      <c r="H191" s="40"/>
      <c r="I191" s="229"/>
      <c r="J191" s="40"/>
      <c r="K191" s="40"/>
      <c r="L191" s="44"/>
      <c r="M191" s="230"/>
      <c r="N191" s="23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165</v>
      </c>
      <c r="AU191" s="17" t="s">
        <v>78</v>
      </c>
    </row>
    <row r="192" s="2" customFormat="1" ht="16.5" customHeight="1">
      <c r="A192" s="38"/>
      <c r="B192" s="39"/>
      <c r="C192" s="245" t="s">
        <v>350</v>
      </c>
      <c r="D192" s="245" t="s">
        <v>333</v>
      </c>
      <c r="E192" s="246" t="s">
        <v>1558</v>
      </c>
      <c r="F192" s="247" t="s">
        <v>1559</v>
      </c>
      <c r="G192" s="248" t="s">
        <v>413</v>
      </c>
      <c r="H192" s="249">
        <v>12</v>
      </c>
      <c r="I192" s="250"/>
      <c r="J192" s="251">
        <f>ROUND(I192*H192,2)</f>
        <v>0</v>
      </c>
      <c r="K192" s="247" t="s">
        <v>19</v>
      </c>
      <c r="L192" s="252"/>
      <c r="M192" s="253" t="s">
        <v>19</v>
      </c>
      <c r="N192" s="254" t="s">
        <v>40</v>
      </c>
      <c r="O192" s="84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1534</v>
      </c>
      <c r="AT192" s="225" t="s">
        <v>333</v>
      </c>
      <c r="AU192" s="225" t="s">
        <v>78</v>
      </c>
      <c r="AY192" s="17" t="s">
        <v>156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76</v>
      </c>
      <c r="BK192" s="226">
        <f>ROUND(I192*H192,2)</f>
        <v>0</v>
      </c>
      <c r="BL192" s="17" t="s">
        <v>587</v>
      </c>
      <c r="BM192" s="225" t="s">
        <v>1560</v>
      </c>
    </row>
    <row r="193" s="2" customFormat="1">
      <c r="A193" s="38"/>
      <c r="B193" s="39"/>
      <c r="C193" s="40"/>
      <c r="D193" s="227" t="s">
        <v>165</v>
      </c>
      <c r="E193" s="40"/>
      <c r="F193" s="228" t="s">
        <v>1559</v>
      </c>
      <c r="G193" s="40"/>
      <c r="H193" s="40"/>
      <c r="I193" s="229"/>
      <c r="J193" s="40"/>
      <c r="K193" s="40"/>
      <c r="L193" s="44"/>
      <c r="M193" s="230"/>
      <c r="N193" s="23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165</v>
      </c>
      <c r="AU193" s="17" t="s">
        <v>78</v>
      </c>
    </row>
    <row r="194" s="2" customFormat="1" ht="37.8" customHeight="1">
      <c r="A194" s="38"/>
      <c r="B194" s="39"/>
      <c r="C194" s="214" t="s">
        <v>357</v>
      </c>
      <c r="D194" s="214" t="s">
        <v>158</v>
      </c>
      <c r="E194" s="215" t="s">
        <v>1561</v>
      </c>
      <c r="F194" s="216" t="s">
        <v>1562</v>
      </c>
      <c r="G194" s="217" t="s">
        <v>241</v>
      </c>
      <c r="H194" s="218">
        <v>260</v>
      </c>
      <c r="I194" s="219"/>
      <c r="J194" s="220">
        <f>ROUND(I194*H194,2)</f>
        <v>0</v>
      </c>
      <c r="K194" s="216" t="s">
        <v>162</v>
      </c>
      <c r="L194" s="44"/>
      <c r="M194" s="221" t="s">
        <v>19</v>
      </c>
      <c r="N194" s="222" t="s">
        <v>40</v>
      </c>
      <c r="O194" s="84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587</v>
      </c>
      <c r="AT194" s="225" t="s">
        <v>158</v>
      </c>
      <c r="AU194" s="225" t="s">
        <v>78</v>
      </c>
      <c r="AY194" s="17" t="s">
        <v>156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76</v>
      </c>
      <c r="BK194" s="226">
        <f>ROUND(I194*H194,2)</f>
        <v>0</v>
      </c>
      <c r="BL194" s="17" t="s">
        <v>587</v>
      </c>
      <c r="BM194" s="225" t="s">
        <v>1563</v>
      </c>
    </row>
    <row r="195" s="2" customFormat="1">
      <c r="A195" s="38"/>
      <c r="B195" s="39"/>
      <c r="C195" s="40"/>
      <c r="D195" s="227" t="s">
        <v>165</v>
      </c>
      <c r="E195" s="40"/>
      <c r="F195" s="228" t="s">
        <v>1564</v>
      </c>
      <c r="G195" s="40"/>
      <c r="H195" s="40"/>
      <c r="I195" s="229"/>
      <c r="J195" s="40"/>
      <c r="K195" s="40"/>
      <c r="L195" s="44"/>
      <c r="M195" s="230"/>
      <c r="N195" s="23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165</v>
      </c>
      <c r="AU195" s="17" t="s">
        <v>78</v>
      </c>
    </row>
    <row r="196" s="2" customFormat="1">
      <c r="A196" s="38"/>
      <c r="B196" s="39"/>
      <c r="C196" s="40"/>
      <c r="D196" s="232" t="s">
        <v>167</v>
      </c>
      <c r="E196" s="40"/>
      <c r="F196" s="233" t="s">
        <v>1565</v>
      </c>
      <c r="G196" s="40"/>
      <c r="H196" s="40"/>
      <c r="I196" s="229"/>
      <c r="J196" s="40"/>
      <c r="K196" s="40"/>
      <c r="L196" s="44"/>
      <c r="M196" s="230"/>
      <c r="N196" s="23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167</v>
      </c>
      <c r="AU196" s="17" t="s">
        <v>78</v>
      </c>
    </row>
    <row r="197" s="2" customFormat="1" ht="16.5" customHeight="1">
      <c r="A197" s="38"/>
      <c r="B197" s="39"/>
      <c r="C197" s="245" t="s">
        <v>364</v>
      </c>
      <c r="D197" s="245" t="s">
        <v>333</v>
      </c>
      <c r="E197" s="246" t="s">
        <v>1566</v>
      </c>
      <c r="F197" s="247" t="s">
        <v>1567</v>
      </c>
      <c r="G197" s="248" t="s">
        <v>1568</v>
      </c>
      <c r="H197" s="249">
        <v>163.80000000000001</v>
      </c>
      <c r="I197" s="250"/>
      <c r="J197" s="251">
        <f>ROUND(I197*H197,2)</f>
        <v>0</v>
      </c>
      <c r="K197" s="247" t="s">
        <v>162</v>
      </c>
      <c r="L197" s="252"/>
      <c r="M197" s="253" t="s">
        <v>19</v>
      </c>
      <c r="N197" s="254" t="s">
        <v>40</v>
      </c>
      <c r="O197" s="84"/>
      <c r="P197" s="223">
        <f>O197*H197</f>
        <v>0</v>
      </c>
      <c r="Q197" s="223">
        <v>0.001</v>
      </c>
      <c r="R197" s="223">
        <f>Q197*H197</f>
        <v>0.1638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1546</v>
      </c>
      <c r="AT197" s="225" t="s">
        <v>333</v>
      </c>
      <c r="AU197" s="225" t="s">
        <v>78</v>
      </c>
      <c r="AY197" s="17" t="s">
        <v>156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76</v>
      </c>
      <c r="BK197" s="226">
        <f>ROUND(I197*H197,2)</f>
        <v>0</v>
      </c>
      <c r="BL197" s="17" t="s">
        <v>1546</v>
      </c>
      <c r="BM197" s="225" t="s">
        <v>1569</v>
      </c>
    </row>
    <row r="198" s="2" customFormat="1">
      <c r="A198" s="38"/>
      <c r="B198" s="39"/>
      <c r="C198" s="40"/>
      <c r="D198" s="227" t="s">
        <v>165</v>
      </c>
      <c r="E198" s="40"/>
      <c r="F198" s="228" t="s">
        <v>1567</v>
      </c>
      <c r="G198" s="40"/>
      <c r="H198" s="40"/>
      <c r="I198" s="229"/>
      <c r="J198" s="40"/>
      <c r="K198" s="40"/>
      <c r="L198" s="44"/>
      <c r="M198" s="230"/>
      <c r="N198" s="23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165</v>
      </c>
      <c r="AU198" s="17" t="s">
        <v>78</v>
      </c>
    </row>
    <row r="199" s="13" customFormat="1">
      <c r="A199" s="13"/>
      <c r="B199" s="234"/>
      <c r="C199" s="235"/>
      <c r="D199" s="227" t="s">
        <v>169</v>
      </c>
      <c r="E199" s="235"/>
      <c r="F199" s="237" t="s">
        <v>1570</v>
      </c>
      <c r="G199" s="235"/>
      <c r="H199" s="238">
        <v>163.80000000000001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169</v>
      </c>
      <c r="AU199" s="244" t="s">
        <v>78</v>
      </c>
      <c r="AV199" s="13" t="s">
        <v>78</v>
      </c>
      <c r="AW199" s="13" t="s">
        <v>4</v>
      </c>
      <c r="AX199" s="13" t="s">
        <v>76</v>
      </c>
      <c r="AY199" s="244" t="s">
        <v>156</v>
      </c>
    </row>
    <row r="200" s="2" customFormat="1" ht="16.5" customHeight="1">
      <c r="A200" s="38"/>
      <c r="B200" s="39"/>
      <c r="C200" s="214" t="s">
        <v>369</v>
      </c>
      <c r="D200" s="214" t="s">
        <v>158</v>
      </c>
      <c r="E200" s="215" t="s">
        <v>1571</v>
      </c>
      <c r="F200" s="216" t="s">
        <v>1572</v>
      </c>
      <c r="G200" s="217" t="s">
        <v>413</v>
      </c>
      <c r="H200" s="218">
        <v>24</v>
      </c>
      <c r="I200" s="219"/>
      <c r="J200" s="220">
        <f>ROUND(I200*H200,2)</f>
        <v>0</v>
      </c>
      <c r="K200" s="216" t="s">
        <v>162</v>
      </c>
      <c r="L200" s="44"/>
      <c r="M200" s="221" t="s">
        <v>19</v>
      </c>
      <c r="N200" s="222" t="s">
        <v>40</v>
      </c>
      <c r="O200" s="84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587</v>
      </c>
      <c r="AT200" s="225" t="s">
        <v>158</v>
      </c>
      <c r="AU200" s="225" t="s">
        <v>78</v>
      </c>
      <c r="AY200" s="17" t="s">
        <v>156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76</v>
      </c>
      <c r="BK200" s="226">
        <f>ROUND(I200*H200,2)</f>
        <v>0</v>
      </c>
      <c r="BL200" s="17" t="s">
        <v>587</v>
      </c>
      <c r="BM200" s="225" t="s">
        <v>1573</v>
      </c>
    </row>
    <row r="201" s="2" customFormat="1">
      <c r="A201" s="38"/>
      <c r="B201" s="39"/>
      <c r="C201" s="40"/>
      <c r="D201" s="227" t="s">
        <v>165</v>
      </c>
      <c r="E201" s="40"/>
      <c r="F201" s="228" t="s">
        <v>1574</v>
      </c>
      <c r="G201" s="40"/>
      <c r="H201" s="40"/>
      <c r="I201" s="229"/>
      <c r="J201" s="40"/>
      <c r="K201" s="40"/>
      <c r="L201" s="44"/>
      <c r="M201" s="230"/>
      <c r="N201" s="23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165</v>
      </c>
      <c r="AU201" s="17" t="s">
        <v>78</v>
      </c>
    </row>
    <row r="202" s="2" customFormat="1">
      <c r="A202" s="38"/>
      <c r="B202" s="39"/>
      <c r="C202" s="40"/>
      <c r="D202" s="232" t="s">
        <v>167</v>
      </c>
      <c r="E202" s="40"/>
      <c r="F202" s="233" t="s">
        <v>1575</v>
      </c>
      <c r="G202" s="40"/>
      <c r="H202" s="40"/>
      <c r="I202" s="229"/>
      <c r="J202" s="40"/>
      <c r="K202" s="40"/>
      <c r="L202" s="44"/>
      <c r="M202" s="230"/>
      <c r="N202" s="23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78</v>
      </c>
    </row>
    <row r="203" s="2" customFormat="1" ht="16.5" customHeight="1">
      <c r="A203" s="38"/>
      <c r="B203" s="39"/>
      <c r="C203" s="245" t="s">
        <v>374</v>
      </c>
      <c r="D203" s="245" t="s">
        <v>333</v>
      </c>
      <c r="E203" s="246" t="s">
        <v>1576</v>
      </c>
      <c r="F203" s="247" t="s">
        <v>1577</v>
      </c>
      <c r="G203" s="248" t="s">
        <v>413</v>
      </c>
      <c r="H203" s="249">
        <v>24</v>
      </c>
      <c r="I203" s="250"/>
      <c r="J203" s="251">
        <f>ROUND(I203*H203,2)</f>
        <v>0</v>
      </c>
      <c r="K203" s="247" t="s">
        <v>162</v>
      </c>
      <c r="L203" s="252"/>
      <c r="M203" s="253" t="s">
        <v>19</v>
      </c>
      <c r="N203" s="254" t="s">
        <v>40</v>
      </c>
      <c r="O203" s="84"/>
      <c r="P203" s="223">
        <f>O203*H203</f>
        <v>0</v>
      </c>
      <c r="Q203" s="223">
        <v>0.00023000000000000001</v>
      </c>
      <c r="R203" s="223">
        <f>Q203*H203</f>
        <v>0.0055200000000000006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1546</v>
      </c>
      <c r="AT203" s="225" t="s">
        <v>333</v>
      </c>
      <c r="AU203" s="225" t="s">
        <v>78</v>
      </c>
      <c r="AY203" s="17" t="s">
        <v>156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76</v>
      </c>
      <c r="BK203" s="226">
        <f>ROUND(I203*H203,2)</f>
        <v>0</v>
      </c>
      <c r="BL203" s="17" t="s">
        <v>1546</v>
      </c>
      <c r="BM203" s="225" t="s">
        <v>1578</v>
      </c>
    </row>
    <row r="204" s="2" customFormat="1">
      <c r="A204" s="38"/>
      <c r="B204" s="39"/>
      <c r="C204" s="40"/>
      <c r="D204" s="227" t="s">
        <v>165</v>
      </c>
      <c r="E204" s="40"/>
      <c r="F204" s="228" t="s">
        <v>1577</v>
      </c>
      <c r="G204" s="40"/>
      <c r="H204" s="40"/>
      <c r="I204" s="229"/>
      <c r="J204" s="40"/>
      <c r="K204" s="40"/>
      <c r="L204" s="44"/>
      <c r="M204" s="230"/>
      <c r="N204" s="23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165</v>
      </c>
      <c r="AU204" s="17" t="s">
        <v>78</v>
      </c>
    </row>
    <row r="205" s="2" customFormat="1" ht="37.8" customHeight="1">
      <c r="A205" s="38"/>
      <c r="B205" s="39"/>
      <c r="C205" s="214" t="s">
        <v>382</v>
      </c>
      <c r="D205" s="214" t="s">
        <v>158</v>
      </c>
      <c r="E205" s="215" t="s">
        <v>1579</v>
      </c>
      <c r="F205" s="216" t="s">
        <v>1580</v>
      </c>
      <c r="G205" s="217" t="s">
        <v>241</v>
      </c>
      <c r="H205" s="218">
        <v>56</v>
      </c>
      <c r="I205" s="219"/>
      <c r="J205" s="220">
        <f>ROUND(I205*H205,2)</f>
        <v>0</v>
      </c>
      <c r="K205" s="216" t="s">
        <v>162</v>
      </c>
      <c r="L205" s="44"/>
      <c r="M205" s="221" t="s">
        <v>19</v>
      </c>
      <c r="N205" s="222" t="s">
        <v>40</v>
      </c>
      <c r="O205" s="84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587</v>
      </c>
      <c r="AT205" s="225" t="s">
        <v>158</v>
      </c>
      <c r="AU205" s="225" t="s">
        <v>78</v>
      </c>
      <c r="AY205" s="17" t="s">
        <v>156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76</v>
      </c>
      <c r="BK205" s="226">
        <f>ROUND(I205*H205,2)</f>
        <v>0</v>
      </c>
      <c r="BL205" s="17" t="s">
        <v>587</v>
      </c>
      <c r="BM205" s="225" t="s">
        <v>1581</v>
      </c>
    </row>
    <row r="206" s="2" customFormat="1">
      <c r="A206" s="38"/>
      <c r="B206" s="39"/>
      <c r="C206" s="40"/>
      <c r="D206" s="227" t="s">
        <v>165</v>
      </c>
      <c r="E206" s="40"/>
      <c r="F206" s="228" t="s">
        <v>1582</v>
      </c>
      <c r="G206" s="40"/>
      <c r="H206" s="40"/>
      <c r="I206" s="229"/>
      <c r="J206" s="40"/>
      <c r="K206" s="40"/>
      <c r="L206" s="44"/>
      <c r="M206" s="230"/>
      <c r="N206" s="23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165</v>
      </c>
      <c r="AU206" s="17" t="s">
        <v>78</v>
      </c>
    </row>
    <row r="207" s="2" customFormat="1">
      <c r="A207" s="38"/>
      <c r="B207" s="39"/>
      <c r="C207" s="40"/>
      <c r="D207" s="232" t="s">
        <v>167</v>
      </c>
      <c r="E207" s="40"/>
      <c r="F207" s="233" t="s">
        <v>1583</v>
      </c>
      <c r="G207" s="40"/>
      <c r="H207" s="40"/>
      <c r="I207" s="229"/>
      <c r="J207" s="40"/>
      <c r="K207" s="40"/>
      <c r="L207" s="44"/>
      <c r="M207" s="230"/>
      <c r="N207" s="23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78</v>
      </c>
    </row>
    <row r="208" s="2" customFormat="1" ht="24.15" customHeight="1">
      <c r="A208" s="38"/>
      <c r="B208" s="39"/>
      <c r="C208" s="245" t="s">
        <v>390</v>
      </c>
      <c r="D208" s="245" t="s">
        <v>333</v>
      </c>
      <c r="E208" s="246" t="s">
        <v>1584</v>
      </c>
      <c r="F208" s="247" t="s">
        <v>1585</v>
      </c>
      <c r="G208" s="248" t="s">
        <v>241</v>
      </c>
      <c r="H208" s="249">
        <v>58.799999999999997</v>
      </c>
      <c r="I208" s="250"/>
      <c r="J208" s="251">
        <f>ROUND(I208*H208,2)</f>
        <v>0</v>
      </c>
      <c r="K208" s="247" t="s">
        <v>162</v>
      </c>
      <c r="L208" s="252"/>
      <c r="M208" s="253" t="s">
        <v>19</v>
      </c>
      <c r="N208" s="254" t="s">
        <v>40</v>
      </c>
      <c r="O208" s="84"/>
      <c r="P208" s="223">
        <f>O208*H208</f>
        <v>0</v>
      </c>
      <c r="Q208" s="223">
        <v>0.00012</v>
      </c>
      <c r="R208" s="223">
        <f>Q208*H208</f>
        <v>0.0070559999999999998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1546</v>
      </c>
      <c r="AT208" s="225" t="s">
        <v>333</v>
      </c>
      <c r="AU208" s="225" t="s">
        <v>78</v>
      </c>
      <c r="AY208" s="17" t="s">
        <v>156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76</v>
      </c>
      <c r="BK208" s="226">
        <f>ROUND(I208*H208,2)</f>
        <v>0</v>
      </c>
      <c r="BL208" s="17" t="s">
        <v>1546</v>
      </c>
      <c r="BM208" s="225" t="s">
        <v>1586</v>
      </c>
    </row>
    <row r="209" s="2" customFormat="1">
      <c r="A209" s="38"/>
      <c r="B209" s="39"/>
      <c r="C209" s="40"/>
      <c r="D209" s="227" t="s">
        <v>165</v>
      </c>
      <c r="E209" s="40"/>
      <c r="F209" s="228" t="s">
        <v>1585</v>
      </c>
      <c r="G209" s="40"/>
      <c r="H209" s="40"/>
      <c r="I209" s="229"/>
      <c r="J209" s="40"/>
      <c r="K209" s="40"/>
      <c r="L209" s="44"/>
      <c r="M209" s="230"/>
      <c r="N209" s="23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165</v>
      </c>
      <c r="AU209" s="17" t="s">
        <v>78</v>
      </c>
    </row>
    <row r="210" s="13" customFormat="1">
      <c r="A210" s="13"/>
      <c r="B210" s="234"/>
      <c r="C210" s="235"/>
      <c r="D210" s="227" t="s">
        <v>169</v>
      </c>
      <c r="E210" s="235"/>
      <c r="F210" s="237" t="s">
        <v>1587</v>
      </c>
      <c r="G210" s="235"/>
      <c r="H210" s="238">
        <v>58.799999999999997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169</v>
      </c>
      <c r="AU210" s="244" t="s">
        <v>78</v>
      </c>
      <c r="AV210" s="13" t="s">
        <v>78</v>
      </c>
      <c r="AW210" s="13" t="s">
        <v>4</v>
      </c>
      <c r="AX210" s="13" t="s">
        <v>76</v>
      </c>
      <c r="AY210" s="244" t="s">
        <v>156</v>
      </c>
    </row>
    <row r="211" s="2" customFormat="1" ht="37.8" customHeight="1">
      <c r="A211" s="38"/>
      <c r="B211" s="39"/>
      <c r="C211" s="214" t="s">
        <v>397</v>
      </c>
      <c r="D211" s="214" t="s">
        <v>158</v>
      </c>
      <c r="E211" s="215" t="s">
        <v>1588</v>
      </c>
      <c r="F211" s="216" t="s">
        <v>1589</v>
      </c>
      <c r="G211" s="217" t="s">
        <v>241</v>
      </c>
      <c r="H211" s="218">
        <v>283</v>
      </c>
      <c r="I211" s="219"/>
      <c r="J211" s="220">
        <f>ROUND(I211*H211,2)</f>
        <v>0</v>
      </c>
      <c r="K211" s="216" t="s">
        <v>162</v>
      </c>
      <c r="L211" s="44"/>
      <c r="M211" s="221" t="s">
        <v>19</v>
      </c>
      <c r="N211" s="222" t="s">
        <v>40</v>
      </c>
      <c r="O211" s="84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587</v>
      </c>
      <c r="AT211" s="225" t="s">
        <v>158</v>
      </c>
      <c r="AU211" s="225" t="s">
        <v>78</v>
      </c>
      <c r="AY211" s="17" t="s">
        <v>156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76</v>
      </c>
      <c r="BK211" s="226">
        <f>ROUND(I211*H211,2)</f>
        <v>0</v>
      </c>
      <c r="BL211" s="17" t="s">
        <v>587</v>
      </c>
      <c r="BM211" s="225" t="s">
        <v>1590</v>
      </c>
    </row>
    <row r="212" s="2" customFormat="1">
      <c r="A212" s="38"/>
      <c r="B212" s="39"/>
      <c r="C212" s="40"/>
      <c r="D212" s="227" t="s">
        <v>165</v>
      </c>
      <c r="E212" s="40"/>
      <c r="F212" s="228" t="s">
        <v>1591</v>
      </c>
      <c r="G212" s="40"/>
      <c r="H212" s="40"/>
      <c r="I212" s="229"/>
      <c r="J212" s="40"/>
      <c r="K212" s="40"/>
      <c r="L212" s="44"/>
      <c r="M212" s="230"/>
      <c r="N212" s="23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165</v>
      </c>
      <c r="AU212" s="17" t="s">
        <v>78</v>
      </c>
    </row>
    <row r="213" s="2" customFormat="1">
      <c r="A213" s="38"/>
      <c r="B213" s="39"/>
      <c r="C213" s="40"/>
      <c r="D213" s="232" t="s">
        <v>167</v>
      </c>
      <c r="E213" s="40"/>
      <c r="F213" s="233" t="s">
        <v>1592</v>
      </c>
      <c r="G213" s="40"/>
      <c r="H213" s="40"/>
      <c r="I213" s="229"/>
      <c r="J213" s="40"/>
      <c r="K213" s="40"/>
      <c r="L213" s="44"/>
      <c r="M213" s="230"/>
      <c r="N213" s="23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78</v>
      </c>
    </row>
    <row r="214" s="2" customFormat="1" ht="24.15" customHeight="1">
      <c r="A214" s="38"/>
      <c r="B214" s="39"/>
      <c r="C214" s="245" t="s">
        <v>404</v>
      </c>
      <c r="D214" s="245" t="s">
        <v>333</v>
      </c>
      <c r="E214" s="246" t="s">
        <v>1593</v>
      </c>
      <c r="F214" s="247" t="s">
        <v>1594</v>
      </c>
      <c r="G214" s="248" t="s">
        <v>241</v>
      </c>
      <c r="H214" s="249">
        <v>297.14999999999998</v>
      </c>
      <c r="I214" s="250"/>
      <c r="J214" s="251">
        <f>ROUND(I214*H214,2)</f>
        <v>0</v>
      </c>
      <c r="K214" s="247" t="s">
        <v>162</v>
      </c>
      <c r="L214" s="252"/>
      <c r="M214" s="253" t="s">
        <v>19</v>
      </c>
      <c r="N214" s="254" t="s">
        <v>40</v>
      </c>
      <c r="O214" s="84"/>
      <c r="P214" s="223">
        <f>O214*H214</f>
        <v>0</v>
      </c>
      <c r="Q214" s="223">
        <v>0.00064000000000000005</v>
      </c>
      <c r="R214" s="223">
        <f>Q214*H214</f>
        <v>0.19017600000000001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1546</v>
      </c>
      <c r="AT214" s="225" t="s">
        <v>333</v>
      </c>
      <c r="AU214" s="225" t="s">
        <v>78</v>
      </c>
      <c r="AY214" s="17" t="s">
        <v>156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76</v>
      </c>
      <c r="BK214" s="226">
        <f>ROUND(I214*H214,2)</f>
        <v>0</v>
      </c>
      <c r="BL214" s="17" t="s">
        <v>1546</v>
      </c>
      <c r="BM214" s="225" t="s">
        <v>1595</v>
      </c>
    </row>
    <row r="215" s="2" customFormat="1">
      <c r="A215" s="38"/>
      <c r="B215" s="39"/>
      <c r="C215" s="40"/>
      <c r="D215" s="227" t="s">
        <v>165</v>
      </c>
      <c r="E215" s="40"/>
      <c r="F215" s="228" t="s">
        <v>1594</v>
      </c>
      <c r="G215" s="40"/>
      <c r="H215" s="40"/>
      <c r="I215" s="229"/>
      <c r="J215" s="40"/>
      <c r="K215" s="40"/>
      <c r="L215" s="44"/>
      <c r="M215" s="230"/>
      <c r="N215" s="23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165</v>
      </c>
      <c r="AU215" s="17" t="s">
        <v>78</v>
      </c>
    </row>
    <row r="216" s="13" customFormat="1">
      <c r="A216" s="13"/>
      <c r="B216" s="234"/>
      <c r="C216" s="235"/>
      <c r="D216" s="227" t="s">
        <v>169</v>
      </c>
      <c r="E216" s="235"/>
      <c r="F216" s="237" t="s">
        <v>1596</v>
      </c>
      <c r="G216" s="235"/>
      <c r="H216" s="238">
        <v>297.14999999999998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169</v>
      </c>
      <c r="AU216" s="244" t="s">
        <v>78</v>
      </c>
      <c r="AV216" s="13" t="s">
        <v>78</v>
      </c>
      <c r="AW216" s="13" t="s">
        <v>4</v>
      </c>
      <c r="AX216" s="13" t="s">
        <v>76</v>
      </c>
      <c r="AY216" s="244" t="s">
        <v>156</v>
      </c>
    </row>
    <row r="217" s="2" customFormat="1" ht="16.5" customHeight="1">
      <c r="A217" s="38"/>
      <c r="B217" s="39"/>
      <c r="C217" s="245" t="s">
        <v>410</v>
      </c>
      <c r="D217" s="245" t="s">
        <v>333</v>
      </c>
      <c r="E217" s="246" t="s">
        <v>1597</v>
      </c>
      <c r="F217" s="247" t="s">
        <v>1598</v>
      </c>
      <c r="G217" s="248" t="s">
        <v>823</v>
      </c>
      <c r="H217" s="249">
        <v>1</v>
      </c>
      <c r="I217" s="250"/>
      <c r="J217" s="251">
        <f>ROUND(I217*H217,2)</f>
        <v>0</v>
      </c>
      <c r="K217" s="247" t="s">
        <v>19</v>
      </c>
      <c r="L217" s="252"/>
      <c r="M217" s="253" t="s">
        <v>19</v>
      </c>
      <c r="N217" s="254" t="s">
        <v>40</v>
      </c>
      <c r="O217" s="84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1534</v>
      </c>
      <c r="AT217" s="225" t="s">
        <v>333</v>
      </c>
      <c r="AU217" s="225" t="s">
        <v>78</v>
      </c>
      <c r="AY217" s="17" t="s">
        <v>156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76</v>
      </c>
      <c r="BK217" s="226">
        <f>ROUND(I217*H217,2)</f>
        <v>0</v>
      </c>
      <c r="BL217" s="17" t="s">
        <v>587</v>
      </c>
      <c r="BM217" s="225" t="s">
        <v>1599</v>
      </c>
    </row>
    <row r="218" s="2" customFormat="1">
      <c r="A218" s="38"/>
      <c r="B218" s="39"/>
      <c r="C218" s="40"/>
      <c r="D218" s="227" t="s">
        <v>165</v>
      </c>
      <c r="E218" s="40"/>
      <c r="F218" s="228" t="s">
        <v>1598</v>
      </c>
      <c r="G218" s="40"/>
      <c r="H218" s="40"/>
      <c r="I218" s="229"/>
      <c r="J218" s="40"/>
      <c r="K218" s="40"/>
      <c r="L218" s="44"/>
      <c r="M218" s="230"/>
      <c r="N218" s="23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165</v>
      </c>
      <c r="AU218" s="17" t="s">
        <v>78</v>
      </c>
    </row>
    <row r="219" s="2" customFormat="1" ht="16.5" customHeight="1">
      <c r="A219" s="38"/>
      <c r="B219" s="39"/>
      <c r="C219" s="214" t="s">
        <v>417</v>
      </c>
      <c r="D219" s="214" t="s">
        <v>158</v>
      </c>
      <c r="E219" s="215" t="s">
        <v>1600</v>
      </c>
      <c r="F219" s="216" t="s">
        <v>1601</v>
      </c>
      <c r="G219" s="217" t="s">
        <v>413</v>
      </c>
      <c r="H219" s="218">
        <v>4</v>
      </c>
      <c r="I219" s="219"/>
      <c r="J219" s="220">
        <f>ROUND(I219*H219,2)</f>
        <v>0</v>
      </c>
      <c r="K219" s="216" t="s">
        <v>19</v>
      </c>
      <c r="L219" s="44"/>
      <c r="M219" s="221" t="s">
        <v>19</v>
      </c>
      <c r="N219" s="222" t="s">
        <v>40</v>
      </c>
      <c r="O219" s="84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5" t="s">
        <v>587</v>
      </c>
      <c r="AT219" s="225" t="s">
        <v>158</v>
      </c>
      <c r="AU219" s="225" t="s">
        <v>78</v>
      </c>
      <c r="AY219" s="17" t="s">
        <v>156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76</v>
      </c>
      <c r="BK219" s="226">
        <f>ROUND(I219*H219,2)</f>
        <v>0</v>
      </c>
      <c r="BL219" s="17" t="s">
        <v>587</v>
      </c>
      <c r="BM219" s="225" t="s">
        <v>1602</v>
      </c>
    </row>
    <row r="220" s="2" customFormat="1">
      <c r="A220" s="38"/>
      <c r="B220" s="39"/>
      <c r="C220" s="40"/>
      <c r="D220" s="227" t="s">
        <v>165</v>
      </c>
      <c r="E220" s="40"/>
      <c r="F220" s="228" t="s">
        <v>1601</v>
      </c>
      <c r="G220" s="40"/>
      <c r="H220" s="40"/>
      <c r="I220" s="229"/>
      <c r="J220" s="40"/>
      <c r="K220" s="40"/>
      <c r="L220" s="44"/>
      <c r="M220" s="230"/>
      <c r="N220" s="23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165</v>
      </c>
      <c r="AU220" s="17" t="s">
        <v>78</v>
      </c>
    </row>
    <row r="221" s="2" customFormat="1" ht="16.5" customHeight="1">
      <c r="A221" s="38"/>
      <c r="B221" s="39"/>
      <c r="C221" s="214" t="s">
        <v>424</v>
      </c>
      <c r="D221" s="214" t="s">
        <v>158</v>
      </c>
      <c r="E221" s="215" t="s">
        <v>1603</v>
      </c>
      <c r="F221" s="216" t="s">
        <v>1604</v>
      </c>
      <c r="G221" s="217" t="s">
        <v>823</v>
      </c>
      <c r="H221" s="218">
        <v>1</v>
      </c>
      <c r="I221" s="219"/>
      <c r="J221" s="220">
        <f>ROUND(I221*H221,2)</f>
        <v>0</v>
      </c>
      <c r="K221" s="216" t="s">
        <v>19</v>
      </c>
      <c r="L221" s="44"/>
      <c r="M221" s="221" t="s">
        <v>19</v>
      </c>
      <c r="N221" s="222" t="s">
        <v>40</v>
      </c>
      <c r="O221" s="84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587</v>
      </c>
      <c r="AT221" s="225" t="s">
        <v>158</v>
      </c>
      <c r="AU221" s="225" t="s">
        <v>78</v>
      </c>
      <c r="AY221" s="17" t="s">
        <v>156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76</v>
      </c>
      <c r="BK221" s="226">
        <f>ROUND(I221*H221,2)</f>
        <v>0</v>
      </c>
      <c r="BL221" s="17" t="s">
        <v>587</v>
      </c>
      <c r="BM221" s="225" t="s">
        <v>1605</v>
      </c>
    </row>
    <row r="222" s="2" customFormat="1">
      <c r="A222" s="38"/>
      <c r="B222" s="39"/>
      <c r="C222" s="40"/>
      <c r="D222" s="227" t="s">
        <v>165</v>
      </c>
      <c r="E222" s="40"/>
      <c r="F222" s="228" t="s">
        <v>1604</v>
      </c>
      <c r="G222" s="40"/>
      <c r="H222" s="40"/>
      <c r="I222" s="229"/>
      <c r="J222" s="40"/>
      <c r="K222" s="40"/>
      <c r="L222" s="44"/>
      <c r="M222" s="230"/>
      <c r="N222" s="23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165</v>
      </c>
      <c r="AU222" s="17" t="s">
        <v>78</v>
      </c>
    </row>
    <row r="223" s="2" customFormat="1" ht="16.5" customHeight="1">
      <c r="A223" s="38"/>
      <c r="B223" s="39"/>
      <c r="C223" s="214" t="s">
        <v>431</v>
      </c>
      <c r="D223" s="214" t="s">
        <v>158</v>
      </c>
      <c r="E223" s="215" t="s">
        <v>1606</v>
      </c>
      <c r="F223" s="216" t="s">
        <v>1607</v>
      </c>
      <c r="G223" s="217" t="s">
        <v>823</v>
      </c>
      <c r="H223" s="218">
        <v>1</v>
      </c>
      <c r="I223" s="219"/>
      <c r="J223" s="220">
        <f>ROUND(I223*H223,2)</f>
        <v>0</v>
      </c>
      <c r="K223" s="216" t="s">
        <v>19</v>
      </c>
      <c r="L223" s="44"/>
      <c r="M223" s="221" t="s">
        <v>19</v>
      </c>
      <c r="N223" s="222" t="s">
        <v>40</v>
      </c>
      <c r="O223" s="84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587</v>
      </c>
      <c r="AT223" s="225" t="s">
        <v>158</v>
      </c>
      <c r="AU223" s="225" t="s">
        <v>78</v>
      </c>
      <c r="AY223" s="17" t="s">
        <v>156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76</v>
      </c>
      <c r="BK223" s="226">
        <f>ROUND(I223*H223,2)</f>
        <v>0</v>
      </c>
      <c r="BL223" s="17" t="s">
        <v>587</v>
      </c>
      <c r="BM223" s="225" t="s">
        <v>1608</v>
      </c>
    </row>
    <row r="224" s="2" customFormat="1">
      <c r="A224" s="38"/>
      <c r="B224" s="39"/>
      <c r="C224" s="40"/>
      <c r="D224" s="227" t="s">
        <v>165</v>
      </c>
      <c r="E224" s="40"/>
      <c r="F224" s="228" t="s">
        <v>1607</v>
      </c>
      <c r="G224" s="40"/>
      <c r="H224" s="40"/>
      <c r="I224" s="229"/>
      <c r="J224" s="40"/>
      <c r="K224" s="40"/>
      <c r="L224" s="44"/>
      <c r="M224" s="230"/>
      <c r="N224" s="23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165</v>
      </c>
      <c r="AU224" s="17" t="s">
        <v>78</v>
      </c>
    </row>
    <row r="225" s="2" customFormat="1" ht="16.5" customHeight="1">
      <c r="A225" s="38"/>
      <c r="B225" s="39"/>
      <c r="C225" s="214" t="s">
        <v>438</v>
      </c>
      <c r="D225" s="214" t="s">
        <v>158</v>
      </c>
      <c r="E225" s="215" t="s">
        <v>1609</v>
      </c>
      <c r="F225" s="216" t="s">
        <v>1610</v>
      </c>
      <c r="G225" s="217" t="s">
        <v>823</v>
      </c>
      <c r="H225" s="218">
        <v>3</v>
      </c>
      <c r="I225" s="219"/>
      <c r="J225" s="220">
        <f>ROUND(I225*H225,2)</f>
        <v>0</v>
      </c>
      <c r="K225" s="216" t="s">
        <v>19</v>
      </c>
      <c r="L225" s="44"/>
      <c r="M225" s="221" t="s">
        <v>19</v>
      </c>
      <c r="N225" s="222" t="s">
        <v>40</v>
      </c>
      <c r="O225" s="84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587</v>
      </c>
      <c r="AT225" s="225" t="s">
        <v>158</v>
      </c>
      <c r="AU225" s="225" t="s">
        <v>78</v>
      </c>
      <c r="AY225" s="17" t="s">
        <v>156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76</v>
      </c>
      <c r="BK225" s="226">
        <f>ROUND(I225*H225,2)</f>
        <v>0</v>
      </c>
      <c r="BL225" s="17" t="s">
        <v>587</v>
      </c>
      <c r="BM225" s="225" t="s">
        <v>1611</v>
      </c>
    </row>
    <row r="226" s="2" customFormat="1">
      <c r="A226" s="38"/>
      <c r="B226" s="39"/>
      <c r="C226" s="40"/>
      <c r="D226" s="227" t="s">
        <v>165</v>
      </c>
      <c r="E226" s="40"/>
      <c r="F226" s="228" t="s">
        <v>1610</v>
      </c>
      <c r="G226" s="40"/>
      <c r="H226" s="40"/>
      <c r="I226" s="229"/>
      <c r="J226" s="40"/>
      <c r="K226" s="40"/>
      <c r="L226" s="44"/>
      <c r="M226" s="230"/>
      <c r="N226" s="23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165</v>
      </c>
      <c r="AU226" s="17" t="s">
        <v>78</v>
      </c>
    </row>
    <row r="227" s="12" customFormat="1" ht="22.8" customHeight="1">
      <c r="A227" s="12"/>
      <c r="B227" s="198"/>
      <c r="C227" s="199"/>
      <c r="D227" s="200" t="s">
        <v>68</v>
      </c>
      <c r="E227" s="212" t="s">
        <v>1612</v>
      </c>
      <c r="F227" s="212" t="s">
        <v>1613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SUM(P228:P269)</f>
        <v>0</v>
      </c>
      <c r="Q227" s="206"/>
      <c r="R227" s="207">
        <f>SUM(R228:R269)</f>
        <v>1.3618017999999998</v>
      </c>
      <c r="S227" s="206"/>
      <c r="T227" s="208">
        <f>SUM(T228:T269)</f>
        <v>1.9800000000000002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86</v>
      </c>
      <c r="AT227" s="210" t="s">
        <v>68</v>
      </c>
      <c r="AU227" s="210" t="s">
        <v>76</v>
      </c>
      <c r="AY227" s="209" t="s">
        <v>156</v>
      </c>
      <c r="BK227" s="211">
        <f>SUM(BK228:BK269)</f>
        <v>0</v>
      </c>
    </row>
    <row r="228" s="2" customFormat="1" ht="16.5" customHeight="1">
      <c r="A228" s="38"/>
      <c r="B228" s="39"/>
      <c r="C228" s="214" t="s">
        <v>446</v>
      </c>
      <c r="D228" s="214" t="s">
        <v>158</v>
      </c>
      <c r="E228" s="215" t="s">
        <v>1614</v>
      </c>
      <c r="F228" s="216" t="s">
        <v>1615</v>
      </c>
      <c r="G228" s="217" t="s">
        <v>241</v>
      </c>
      <c r="H228" s="218">
        <v>71</v>
      </c>
      <c r="I228" s="219"/>
      <c r="J228" s="220">
        <f>ROUND(I228*H228,2)</f>
        <v>0</v>
      </c>
      <c r="K228" s="216" t="s">
        <v>19</v>
      </c>
      <c r="L228" s="44"/>
      <c r="M228" s="221" t="s">
        <v>19</v>
      </c>
      <c r="N228" s="222" t="s">
        <v>40</v>
      </c>
      <c r="O228" s="84"/>
      <c r="P228" s="223">
        <f>O228*H228</f>
        <v>0</v>
      </c>
      <c r="Q228" s="223">
        <v>0.002</v>
      </c>
      <c r="R228" s="223">
        <f>Q228*H228</f>
        <v>0.14200000000000002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587</v>
      </c>
      <c r="AT228" s="225" t="s">
        <v>158</v>
      </c>
      <c r="AU228" s="225" t="s">
        <v>78</v>
      </c>
      <c r="AY228" s="17" t="s">
        <v>156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76</v>
      </c>
      <c r="BK228" s="226">
        <f>ROUND(I228*H228,2)</f>
        <v>0</v>
      </c>
      <c r="BL228" s="17" t="s">
        <v>587</v>
      </c>
      <c r="BM228" s="225" t="s">
        <v>1616</v>
      </c>
    </row>
    <row r="229" s="2" customFormat="1">
      <c r="A229" s="38"/>
      <c r="B229" s="39"/>
      <c r="C229" s="40"/>
      <c r="D229" s="227" t="s">
        <v>165</v>
      </c>
      <c r="E229" s="40"/>
      <c r="F229" s="228" t="s">
        <v>1615</v>
      </c>
      <c r="G229" s="40"/>
      <c r="H229" s="40"/>
      <c r="I229" s="229"/>
      <c r="J229" s="40"/>
      <c r="K229" s="40"/>
      <c r="L229" s="44"/>
      <c r="M229" s="230"/>
      <c r="N229" s="23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165</v>
      </c>
      <c r="AU229" s="17" t="s">
        <v>78</v>
      </c>
    </row>
    <row r="230" s="2" customFormat="1" ht="24.15" customHeight="1">
      <c r="A230" s="38"/>
      <c r="B230" s="39"/>
      <c r="C230" s="214" t="s">
        <v>451</v>
      </c>
      <c r="D230" s="214" t="s">
        <v>158</v>
      </c>
      <c r="E230" s="215" t="s">
        <v>1617</v>
      </c>
      <c r="F230" s="216" t="s">
        <v>1618</v>
      </c>
      <c r="G230" s="217" t="s">
        <v>1619</v>
      </c>
      <c r="H230" s="218">
        <v>0.22800000000000001</v>
      </c>
      <c r="I230" s="219"/>
      <c r="J230" s="220">
        <f>ROUND(I230*H230,2)</f>
        <v>0</v>
      </c>
      <c r="K230" s="216" t="s">
        <v>162</v>
      </c>
      <c r="L230" s="44"/>
      <c r="M230" s="221" t="s">
        <v>19</v>
      </c>
      <c r="N230" s="222" t="s">
        <v>40</v>
      </c>
      <c r="O230" s="84"/>
      <c r="P230" s="223">
        <f>O230*H230</f>
        <v>0</v>
      </c>
      <c r="Q230" s="223">
        <v>0.0088000000000000005</v>
      </c>
      <c r="R230" s="223">
        <f>Q230*H230</f>
        <v>0.0020064000000000002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587</v>
      </c>
      <c r="AT230" s="225" t="s">
        <v>158</v>
      </c>
      <c r="AU230" s="225" t="s">
        <v>78</v>
      </c>
      <c r="AY230" s="17" t="s">
        <v>156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76</v>
      </c>
      <c r="BK230" s="226">
        <f>ROUND(I230*H230,2)</f>
        <v>0</v>
      </c>
      <c r="BL230" s="17" t="s">
        <v>587</v>
      </c>
      <c r="BM230" s="225" t="s">
        <v>1620</v>
      </c>
    </row>
    <row r="231" s="2" customFormat="1">
      <c r="A231" s="38"/>
      <c r="B231" s="39"/>
      <c r="C231" s="40"/>
      <c r="D231" s="227" t="s">
        <v>165</v>
      </c>
      <c r="E231" s="40"/>
      <c r="F231" s="228" t="s">
        <v>1621</v>
      </c>
      <c r="G231" s="40"/>
      <c r="H231" s="40"/>
      <c r="I231" s="229"/>
      <c r="J231" s="40"/>
      <c r="K231" s="40"/>
      <c r="L231" s="44"/>
      <c r="M231" s="230"/>
      <c r="N231" s="23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165</v>
      </c>
      <c r="AU231" s="17" t="s">
        <v>78</v>
      </c>
    </row>
    <row r="232" s="2" customFormat="1">
      <c r="A232" s="38"/>
      <c r="B232" s="39"/>
      <c r="C232" s="40"/>
      <c r="D232" s="232" t="s">
        <v>167</v>
      </c>
      <c r="E232" s="40"/>
      <c r="F232" s="233" t="s">
        <v>1622</v>
      </c>
      <c r="G232" s="40"/>
      <c r="H232" s="40"/>
      <c r="I232" s="229"/>
      <c r="J232" s="40"/>
      <c r="K232" s="40"/>
      <c r="L232" s="44"/>
      <c r="M232" s="230"/>
      <c r="N232" s="23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167</v>
      </c>
      <c r="AU232" s="17" t="s">
        <v>78</v>
      </c>
    </row>
    <row r="233" s="2" customFormat="1" ht="16.5" customHeight="1">
      <c r="A233" s="38"/>
      <c r="B233" s="39"/>
      <c r="C233" s="214" t="s">
        <v>456</v>
      </c>
      <c r="D233" s="214" t="s">
        <v>158</v>
      </c>
      <c r="E233" s="215" t="s">
        <v>1623</v>
      </c>
      <c r="F233" s="216" t="s">
        <v>1624</v>
      </c>
      <c r="G233" s="217" t="s">
        <v>413</v>
      </c>
      <c r="H233" s="218">
        <v>12</v>
      </c>
      <c r="I233" s="219"/>
      <c r="J233" s="220">
        <f>ROUND(I233*H233,2)</f>
        <v>0</v>
      </c>
      <c r="K233" s="216" t="s">
        <v>19</v>
      </c>
      <c r="L233" s="44"/>
      <c r="M233" s="221" t="s">
        <v>19</v>
      </c>
      <c r="N233" s="222" t="s">
        <v>40</v>
      </c>
      <c r="O233" s="84"/>
      <c r="P233" s="223">
        <f>O233*H233</f>
        <v>0</v>
      </c>
      <c r="Q233" s="223">
        <v>0.0088000000000000005</v>
      </c>
      <c r="R233" s="223">
        <f>Q233*H233</f>
        <v>0.1056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587</v>
      </c>
      <c r="AT233" s="225" t="s">
        <v>158</v>
      </c>
      <c r="AU233" s="225" t="s">
        <v>78</v>
      </c>
      <c r="AY233" s="17" t="s">
        <v>156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76</v>
      </c>
      <c r="BK233" s="226">
        <f>ROUND(I233*H233,2)</f>
        <v>0</v>
      </c>
      <c r="BL233" s="17" t="s">
        <v>587</v>
      </c>
      <c r="BM233" s="225" t="s">
        <v>1625</v>
      </c>
    </row>
    <row r="234" s="2" customFormat="1">
      <c r="A234" s="38"/>
      <c r="B234" s="39"/>
      <c r="C234" s="40"/>
      <c r="D234" s="227" t="s">
        <v>165</v>
      </c>
      <c r="E234" s="40"/>
      <c r="F234" s="228" t="s">
        <v>1624</v>
      </c>
      <c r="G234" s="40"/>
      <c r="H234" s="40"/>
      <c r="I234" s="229"/>
      <c r="J234" s="40"/>
      <c r="K234" s="40"/>
      <c r="L234" s="44"/>
      <c r="M234" s="230"/>
      <c r="N234" s="23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165</v>
      </c>
      <c r="AU234" s="17" t="s">
        <v>78</v>
      </c>
    </row>
    <row r="235" s="2" customFormat="1" ht="24.15" customHeight="1">
      <c r="A235" s="38"/>
      <c r="B235" s="39"/>
      <c r="C235" s="214" t="s">
        <v>463</v>
      </c>
      <c r="D235" s="214" t="s">
        <v>158</v>
      </c>
      <c r="E235" s="215" t="s">
        <v>1626</v>
      </c>
      <c r="F235" s="216" t="s">
        <v>1627</v>
      </c>
      <c r="G235" s="217" t="s">
        <v>255</v>
      </c>
      <c r="H235" s="218">
        <v>9.5939999999999994</v>
      </c>
      <c r="I235" s="219"/>
      <c r="J235" s="220">
        <f>ROUND(I235*H235,2)</f>
        <v>0</v>
      </c>
      <c r="K235" s="216" t="s">
        <v>162</v>
      </c>
      <c r="L235" s="44"/>
      <c r="M235" s="221" t="s">
        <v>19</v>
      </c>
      <c r="N235" s="222" t="s">
        <v>40</v>
      </c>
      <c r="O235" s="84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587</v>
      </c>
      <c r="AT235" s="225" t="s">
        <v>158</v>
      </c>
      <c r="AU235" s="225" t="s">
        <v>78</v>
      </c>
      <c r="AY235" s="17" t="s">
        <v>156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76</v>
      </c>
      <c r="BK235" s="226">
        <f>ROUND(I235*H235,2)</f>
        <v>0</v>
      </c>
      <c r="BL235" s="17" t="s">
        <v>587</v>
      </c>
      <c r="BM235" s="225" t="s">
        <v>1628</v>
      </c>
    </row>
    <row r="236" s="2" customFormat="1">
      <c r="A236" s="38"/>
      <c r="B236" s="39"/>
      <c r="C236" s="40"/>
      <c r="D236" s="227" t="s">
        <v>165</v>
      </c>
      <c r="E236" s="40"/>
      <c r="F236" s="228" t="s">
        <v>1629</v>
      </c>
      <c r="G236" s="40"/>
      <c r="H236" s="40"/>
      <c r="I236" s="229"/>
      <c r="J236" s="40"/>
      <c r="K236" s="40"/>
      <c r="L236" s="44"/>
      <c r="M236" s="230"/>
      <c r="N236" s="23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165</v>
      </c>
      <c r="AU236" s="17" t="s">
        <v>78</v>
      </c>
    </row>
    <row r="237" s="2" customFormat="1">
      <c r="A237" s="38"/>
      <c r="B237" s="39"/>
      <c r="C237" s="40"/>
      <c r="D237" s="232" t="s">
        <v>167</v>
      </c>
      <c r="E237" s="40"/>
      <c r="F237" s="233" t="s">
        <v>1630</v>
      </c>
      <c r="G237" s="40"/>
      <c r="H237" s="40"/>
      <c r="I237" s="229"/>
      <c r="J237" s="40"/>
      <c r="K237" s="40"/>
      <c r="L237" s="44"/>
      <c r="M237" s="230"/>
      <c r="N237" s="23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167</v>
      </c>
      <c r="AU237" s="17" t="s">
        <v>78</v>
      </c>
    </row>
    <row r="238" s="13" customFormat="1">
      <c r="A238" s="13"/>
      <c r="B238" s="234"/>
      <c r="C238" s="235"/>
      <c r="D238" s="227" t="s">
        <v>169</v>
      </c>
      <c r="E238" s="236" t="s">
        <v>19</v>
      </c>
      <c r="F238" s="237" t="s">
        <v>1631</v>
      </c>
      <c r="G238" s="235"/>
      <c r="H238" s="238">
        <v>4.9500000000000002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169</v>
      </c>
      <c r="AU238" s="244" t="s">
        <v>78</v>
      </c>
      <c r="AV238" s="13" t="s">
        <v>78</v>
      </c>
      <c r="AW238" s="13" t="s">
        <v>32</v>
      </c>
      <c r="AX238" s="13" t="s">
        <v>69</v>
      </c>
      <c r="AY238" s="244" t="s">
        <v>156</v>
      </c>
    </row>
    <row r="239" s="13" customFormat="1">
      <c r="A239" s="13"/>
      <c r="B239" s="234"/>
      <c r="C239" s="235"/>
      <c r="D239" s="227" t="s">
        <v>169</v>
      </c>
      <c r="E239" s="236" t="s">
        <v>19</v>
      </c>
      <c r="F239" s="237" t="s">
        <v>1632</v>
      </c>
      <c r="G239" s="235"/>
      <c r="H239" s="238">
        <v>4.3200000000000003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169</v>
      </c>
      <c r="AU239" s="244" t="s">
        <v>78</v>
      </c>
      <c r="AV239" s="13" t="s">
        <v>78</v>
      </c>
      <c r="AW239" s="13" t="s">
        <v>32</v>
      </c>
      <c r="AX239" s="13" t="s">
        <v>69</v>
      </c>
      <c r="AY239" s="244" t="s">
        <v>156</v>
      </c>
    </row>
    <row r="240" s="13" customFormat="1">
      <c r="A240" s="13"/>
      <c r="B240" s="234"/>
      <c r="C240" s="235"/>
      <c r="D240" s="227" t="s">
        <v>169</v>
      </c>
      <c r="E240" s="235"/>
      <c r="F240" s="237" t="s">
        <v>1633</v>
      </c>
      <c r="G240" s="235"/>
      <c r="H240" s="238">
        <v>9.5939999999999994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169</v>
      </c>
      <c r="AU240" s="244" t="s">
        <v>78</v>
      </c>
      <c r="AV240" s="13" t="s">
        <v>78</v>
      </c>
      <c r="AW240" s="13" t="s">
        <v>4</v>
      </c>
      <c r="AX240" s="13" t="s">
        <v>76</v>
      </c>
      <c r="AY240" s="244" t="s">
        <v>156</v>
      </c>
    </row>
    <row r="241" s="2" customFormat="1" ht="24.15" customHeight="1">
      <c r="A241" s="38"/>
      <c r="B241" s="39"/>
      <c r="C241" s="214" t="s">
        <v>468</v>
      </c>
      <c r="D241" s="214" t="s">
        <v>158</v>
      </c>
      <c r="E241" s="215" t="s">
        <v>1634</v>
      </c>
      <c r="F241" s="216" t="s">
        <v>1635</v>
      </c>
      <c r="G241" s="217" t="s">
        <v>241</v>
      </c>
      <c r="H241" s="218">
        <v>135</v>
      </c>
      <c r="I241" s="219"/>
      <c r="J241" s="220">
        <f>ROUND(I241*H241,2)</f>
        <v>0</v>
      </c>
      <c r="K241" s="216" t="s">
        <v>162</v>
      </c>
      <c r="L241" s="44"/>
      <c r="M241" s="221" t="s">
        <v>19</v>
      </c>
      <c r="N241" s="222" t="s">
        <v>40</v>
      </c>
      <c r="O241" s="84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587</v>
      </c>
      <c r="AT241" s="225" t="s">
        <v>158</v>
      </c>
      <c r="AU241" s="225" t="s">
        <v>78</v>
      </c>
      <c r="AY241" s="17" t="s">
        <v>156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76</v>
      </c>
      <c r="BK241" s="226">
        <f>ROUND(I241*H241,2)</f>
        <v>0</v>
      </c>
      <c r="BL241" s="17" t="s">
        <v>587</v>
      </c>
      <c r="BM241" s="225" t="s">
        <v>1636</v>
      </c>
    </row>
    <row r="242" s="2" customFormat="1">
      <c r="A242" s="38"/>
      <c r="B242" s="39"/>
      <c r="C242" s="40"/>
      <c r="D242" s="227" t="s">
        <v>165</v>
      </c>
      <c r="E242" s="40"/>
      <c r="F242" s="228" t="s">
        <v>1637</v>
      </c>
      <c r="G242" s="40"/>
      <c r="H242" s="40"/>
      <c r="I242" s="229"/>
      <c r="J242" s="40"/>
      <c r="K242" s="40"/>
      <c r="L242" s="44"/>
      <c r="M242" s="230"/>
      <c r="N242" s="23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165</v>
      </c>
      <c r="AU242" s="17" t="s">
        <v>78</v>
      </c>
    </row>
    <row r="243" s="2" customFormat="1">
      <c r="A243" s="38"/>
      <c r="B243" s="39"/>
      <c r="C243" s="40"/>
      <c r="D243" s="232" t="s">
        <v>167</v>
      </c>
      <c r="E243" s="40"/>
      <c r="F243" s="233" t="s">
        <v>1638</v>
      </c>
      <c r="G243" s="40"/>
      <c r="H243" s="40"/>
      <c r="I243" s="229"/>
      <c r="J243" s="40"/>
      <c r="K243" s="40"/>
      <c r="L243" s="44"/>
      <c r="M243" s="230"/>
      <c r="N243" s="23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167</v>
      </c>
      <c r="AU243" s="17" t="s">
        <v>78</v>
      </c>
    </row>
    <row r="244" s="2" customFormat="1" ht="24.15" customHeight="1">
      <c r="A244" s="38"/>
      <c r="B244" s="39"/>
      <c r="C244" s="214" t="s">
        <v>474</v>
      </c>
      <c r="D244" s="214" t="s">
        <v>158</v>
      </c>
      <c r="E244" s="215" t="s">
        <v>1639</v>
      </c>
      <c r="F244" s="216" t="s">
        <v>1640</v>
      </c>
      <c r="G244" s="217" t="s">
        <v>241</v>
      </c>
      <c r="H244" s="218">
        <v>60</v>
      </c>
      <c r="I244" s="219"/>
      <c r="J244" s="220">
        <f>ROUND(I244*H244,2)</f>
        <v>0</v>
      </c>
      <c r="K244" s="216" t="s">
        <v>162</v>
      </c>
      <c r="L244" s="44"/>
      <c r="M244" s="221" t="s">
        <v>19</v>
      </c>
      <c r="N244" s="222" t="s">
        <v>40</v>
      </c>
      <c r="O244" s="84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587</v>
      </c>
      <c r="AT244" s="225" t="s">
        <v>158</v>
      </c>
      <c r="AU244" s="225" t="s">
        <v>78</v>
      </c>
      <c r="AY244" s="17" t="s">
        <v>156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76</v>
      </c>
      <c r="BK244" s="226">
        <f>ROUND(I244*H244,2)</f>
        <v>0</v>
      </c>
      <c r="BL244" s="17" t="s">
        <v>587</v>
      </c>
      <c r="BM244" s="225" t="s">
        <v>1641</v>
      </c>
    </row>
    <row r="245" s="2" customFormat="1">
      <c r="A245" s="38"/>
      <c r="B245" s="39"/>
      <c r="C245" s="40"/>
      <c r="D245" s="227" t="s">
        <v>165</v>
      </c>
      <c r="E245" s="40"/>
      <c r="F245" s="228" t="s">
        <v>1642</v>
      </c>
      <c r="G245" s="40"/>
      <c r="H245" s="40"/>
      <c r="I245" s="229"/>
      <c r="J245" s="40"/>
      <c r="K245" s="40"/>
      <c r="L245" s="44"/>
      <c r="M245" s="230"/>
      <c r="N245" s="23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165</v>
      </c>
      <c r="AU245" s="17" t="s">
        <v>78</v>
      </c>
    </row>
    <row r="246" s="2" customFormat="1">
      <c r="A246" s="38"/>
      <c r="B246" s="39"/>
      <c r="C246" s="40"/>
      <c r="D246" s="232" t="s">
        <v>167</v>
      </c>
      <c r="E246" s="40"/>
      <c r="F246" s="233" t="s">
        <v>1643</v>
      </c>
      <c r="G246" s="40"/>
      <c r="H246" s="40"/>
      <c r="I246" s="229"/>
      <c r="J246" s="40"/>
      <c r="K246" s="40"/>
      <c r="L246" s="44"/>
      <c r="M246" s="230"/>
      <c r="N246" s="23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167</v>
      </c>
      <c r="AU246" s="17" t="s">
        <v>78</v>
      </c>
    </row>
    <row r="247" s="2" customFormat="1" ht="16.5" customHeight="1">
      <c r="A247" s="38"/>
      <c r="B247" s="39"/>
      <c r="C247" s="245" t="s">
        <v>483</v>
      </c>
      <c r="D247" s="245" t="s">
        <v>333</v>
      </c>
      <c r="E247" s="246" t="s">
        <v>1644</v>
      </c>
      <c r="F247" s="247" t="s">
        <v>1645</v>
      </c>
      <c r="G247" s="248" t="s">
        <v>241</v>
      </c>
      <c r="H247" s="249">
        <v>61.200000000000003</v>
      </c>
      <c r="I247" s="250"/>
      <c r="J247" s="251">
        <f>ROUND(I247*H247,2)</f>
        <v>0</v>
      </c>
      <c r="K247" s="247" t="s">
        <v>162</v>
      </c>
      <c r="L247" s="252"/>
      <c r="M247" s="253" t="s">
        <v>19</v>
      </c>
      <c r="N247" s="254" t="s">
        <v>40</v>
      </c>
      <c r="O247" s="84"/>
      <c r="P247" s="223">
        <f>O247*H247</f>
        <v>0</v>
      </c>
      <c r="Q247" s="223">
        <v>0.017600000000000001</v>
      </c>
      <c r="R247" s="223">
        <f>Q247*H247</f>
        <v>1.0771200000000001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1546</v>
      </c>
      <c r="AT247" s="225" t="s">
        <v>333</v>
      </c>
      <c r="AU247" s="225" t="s">
        <v>78</v>
      </c>
      <c r="AY247" s="17" t="s">
        <v>156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76</v>
      </c>
      <c r="BK247" s="226">
        <f>ROUND(I247*H247,2)</f>
        <v>0</v>
      </c>
      <c r="BL247" s="17" t="s">
        <v>1546</v>
      </c>
      <c r="BM247" s="225" t="s">
        <v>1646</v>
      </c>
    </row>
    <row r="248" s="2" customFormat="1">
      <c r="A248" s="38"/>
      <c r="B248" s="39"/>
      <c r="C248" s="40"/>
      <c r="D248" s="227" t="s">
        <v>165</v>
      </c>
      <c r="E248" s="40"/>
      <c r="F248" s="228" t="s">
        <v>1645</v>
      </c>
      <c r="G248" s="40"/>
      <c r="H248" s="40"/>
      <c r="I248" s="229"/>
      <c r="J248" s="40"/>
      <c r="K248" s="40"/>
      <c r="L248" s="44"/>
      <c r="M248" s="230"/>
      <c r="N248" s="23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165</v>
      </c>
      <c r="AU248" s="17" t="s">
        <v>78</v>
      </c>
    </row>
    <row r="249" s="13" customFormat="1">
      <c r="A249" s="13"/>
      <c r="B249" s="234"/>
      <c r="C249" s="235"/>
      <c r="D249" s="227" t="s">
        <v>169</v>
      </c>
      <c r="E249" s="235"/>
      <c r="F249" s="237" t="s">
        <v>1647</v>
      </c>
      <c r="G249" s="235"/>
      <c r="H249" s="238">
        <v>61.200000000000003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169</v>
      </c>
      <c r="AU249" s="244" t="s">
        <v>78</v>
      </c>
      <c r="AV249" s="13" t="s">
        <v>78</v>
      </c>
      <c r="AW249" s="13" t="s">
        <v>4</v>
      </c>
      <c r="AX249" s="13" t="s">
        <v>76</v>
      </c>
      <c r="AY249" s="244" t="s">
        <v>156</v>
      </c>
    </row>
    <row r="250" s="2" customFormat="1" ht="16.5" customHeight="1">
      <c r="A250" s="38"/>
      <c r="B250" s="39"/>
      <c r="C250" s="214" t="s">
        <v>489</v>
      </c>
      <c r="D250" s="214" t="s">
        <v>158</v>
      </c>
      <c r="E250" s="215" t="s">
        <v>1648</v>
      </c>
      <c r="F250" s="216" t="s">
        <v>1649</v>
      </c>
      <c r="G250" s="217" t="s">
        <v>241</v>
      </c>
      <c r="H250" s="218">
        <v>135</v>
      </c>
      <c r="I250" s="219"/>
      <c r="J250" s="220">
        <f>ROUND(I250*H250,2)</f>
        <v>0</v>
      </c>
      <c r="K250" s="216" t="s">
        <v>162</v>
      </c>
      <c r="L250" s="44"/>
      <c r="M250" s="221" t="s">
        <v>19</v>
      </c>
      <c r="N250" s="222" t="s">
        <v>40</v>
      </c>
      <c r="O250" s="84"/>
      <c r="P250" s="223">
        <f>O250*H250</f>
        <v>0</v>
      </c>
      <c r="Q250" s="223">
        <v>7.1400000000000001E-05</v>
      </c>
      <c r="R250" s="223">
        <f>Q250*H250</f>
        <v>0.009639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587</v>
      </c>
      <c r="AT250" s="225" t="s">
        <v>158</v>
      </c>
      <c r="AU250" s="225" t="s">
        <v>78</v>
      </c>
      <c r="AY250" s="17" t="s">
        <v>156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76</v>
      </c>
      <c r="BK250" s="226">
        <f>ROUND(I250*H250,2)</f>
        <v>0</v>
      </c>
      <c r="BL250" s="17" t="s">
        <v>587</v>
      </c>
      <c r="BM250" s="225" t="s">
        <v>1650</v>
      </c>
    </row>
    <row r="251" s="2" customFormat="1">
      <c r="A251" s="38"/>
      <c r="B251" s="39"/>
      <c r="C251" s="40"/>
      <c r="D251" s="227" t="s">
        <v>165</v>
      </c>
      <c r="E251" s="40"/>
      <c r="F251" s="228" t="s">
        <v>1651</v>
      </c>
      <c r="G251" s="40"/>
      <c r="H251" s="40"/>
      <c r="I251" s="229"/>
      <c r="J251" s="40"/>
      <c r="K251" s="40"/>
      <c r="L251" s="44"/>
      <c r="M251" s="230"/>
      <c r="N251" s="23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165</v>
      </c>
      <c r="AU251" s="17" t="s">
        <v>78</v>
      </c>
    </row>
    <row r="252" s="2" customFormat="1">
      <c r="A252" s="38"/>
      <c r="B252" s="39"/>
      <c r="C252" s="40"/>
      <c r="D252" s="232" t="s">
        <v>167</v>
      </c>
      <c r="E252" s="40"/>
      <c r="F252" s="233" t="s">
        <v>1652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167</v>
      </c>
      <c r="AU252" s="17" t="s">
        <v>78</v>
      </c>
    </row>
    <row r="253" s="2" customFormat="1" ht="16.5" customHeight="1">
      <c r="A253" s="38"/>
      <c r="B253" s="39"/>
      <c r="C253" s="214" t="s">
        <v>495</v>
      </c>
      <c r="D253" s="214" t="s">
        <v>158</v>
      </c>
      <c r="E253" s="215" t="s">
        <v>1653</v>
      </c>
      <c r="F253" s="216" t="s">
        <v>1654</v>
      </c>
      <c r="G253" s="217" t="s">
        <v>241</v>
      </c>
      <c r="H253" s="218">
        <v>33</v>
      </c>
      <c r="I253" s="219"/>
      <c r="J253" s="220">
        <f>ROUND(I253*H253,2)</f>
        <v>0</v>
      </c>
      <c r="K253" s="216" t="s">
        <v>162</v>
      </c>
      <c r="L253" s="44"/>
      <c r="M253" s="221" t="s">
        <v>19</v>
      </c>
      <c r="N253" s="222" t="s">
        <v>40</v>
      </c>
      <c r="O253" s="84"/>
      <c r="P253" s="223">
        <f>O253*H253</f>
        <v>0</v>
      </c>
      <c r="Q253" s="223">
        <v>9.1799999999999995E-05</v>
      </c>
      <c r="R253" s="223">
        <f>Q253*H253</f>
        <v>0.0030293999999999998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587</v>
      </c>
      <c r="AT253" s="225" t="s">
        <v>158</v>
      </c>
      <c r="AU253" s="225" t="s">
        <v>78</v>
      </c>
      <c r="AY253" s="17" t="s">
        <v>156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76</v>
      </c>
      <c r="BK253" s="226">
        <f>ROUND(I253*H253,2)</f>
        <v>0</v>
      </c>
      <c r="BL253" s="17" t="s">
        <v>587</v>
      </c>
      <c r="BM253" s="225" t="s">
        <v>1655</v>
      </c>
    </row>
    <row r="254" s="2" customFormat="1">
      <c r="A254" s="38"/>
      <c r="B254" s="39"/>
      <c r="C254" s="40"/>
      <c r="D254" s="227" t="s">
        <v>165</v>
      </c>
      <c r="E254" s="40"/>
      <c r="F254" s="228" t="s">
        <v>1656</v>
      </c>
      <c r="G254" s="40"/>
      <c r="H254" s="40"/>
      <c r="I254" s="229"/>
      <c r="J254" s="40"/>
      <c r="K254" s="40"/>
      <c r="L254" s="44"/>
      <c r="M254" s="230"/>
      <c r="N254" s="23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165</v>
      </c>
      <c r="AU254" s="17" t="s">
        <v>78</v>
      </c>
    </row>
    <row r="255" s="2" customFormat="1">
      <c r="A255" s="38"/>
      <c r="B255" s="39"/>
      <c r="C255" s="40"/>
      <c r="D255" s="232" t="s">
        <v>167</v>
      </c>
      <c r="E255" s="40"/>
      <c r="F255" s="233" t="s">
        <v>1657</v>
      </c>
      <c r="G255" s="40"/>
      <c r="H255" s="40"/>
      <c r="I255" s="229"/>
      <c r="J255" s="40"/>
      <c r="K255" s="40"/>
      <c r="L255" s="44"/>
      <c r="M255" s="230"/>
      <c r="N255" s="23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167</v>
      </c>
      <c r="AU255" s="17" t="s">
        <v>78</v>
      </c>
    </row>
    <row r="256" s="2" customFormat="1" ht="24.15" customHeight="1">
      <c r="A256" s="38"/>
      <c r="B256" s="39"/>
      <c r="C256" s="214" t="s">
        <v>501</v>
      </c>
      <c r="D256" s="214" t="s">
        <v>158</v>
      </c>
      <c r="E256" s="215" t="s">
        <v>1658</v>
      </c>
      <c r="F256" s="216" t="s">
        <v>1659</v>
      </c>
      <c r="G256" s="217" t="s">
        <v>241</v>
      </c>
      <c r="H256" s="218">
        <v>88</v>
      </c>
      <c r="I256" s="219"/>
      <c r="J256" s="220">
        <f>ROUND(I256*H256,2)</f>
        <v>0</v>
      </c>
      <c r="K256" s="216" t="s">
        <v>162</v>
      </c>
      <c r="L256" s="44"/>
      <c r="M256" s="221" t="s">
        <v>19</v>
      </c>
      <c r="N256" s="222" t="s">
        <v>40</v>
      </c>
      <c r="O256" s="84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587</v>
      </c>
      <c r="AT256" s="225" t="s">
        <v>158</v>
      </c>
      <c r="AU256" s="225" t="s">
        <v>78</v>
      </c>
      <c r="AY256" s="17" t="s">
        <v>156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76</v>
      </c>
      <c r="BK256" s="226">
        <f>ROUND(I256*H256,2)</f>
        <v>0</v>
      </c>
      <c r="BL256" s="17" t="s">
        <v>587</v>
      </c>
      <c r="BM256" s="225" t="s">
        <v>1660</v>
      </c>
    </row>
    <row r="257" s="2" customFormat="1">
      <c r="A257" s="38"/>
      <c r="B257" s="39"/>
      <c r="C257" s="40"/>
      <c r="D257" s="227" t="s">
        <v>165</v>
      </c>
      <c r="E257" s="40"/>
      <c r="F257" s="228" t="s">
        <v>1661</v>
      </c>
      <c r="G257" s="40"/>
      <c r="H257" s="40"/>
      <c r="I257" s="229"/>
      <c r="J257" s="40"/>
      <c r="K257" s="40"/>
      <c r="L257" s="44"/>
      <c r="M257" s="230"/>
      <c r="N257" s="23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165</v>
      </c>
      <c r="AU257" s="17" t="s">
        <v>78</v>
      </c>
    </row>
    <row r="258" s="2" customFormat="1">
      <c r="A258" s="38"/>
      <c r="B258" s="39"/>
      <c r="C258" s="40"/>
      <c r="D258" s="232" t="s">
        <v>167</v>
      </c>
      <c r="E258" s="40"/>
      <c r="F258" s="233" t="s">
        <v>1662</v>
      </c>
      <c r="G258" s="40"/>
      <c r="H258" s="40"/>
      <c r="I258" s="229"/>
      <c r="J258" s="40"/>
      <c r="K258" s="40"/>
      <c r="L258" s="44"/>
      <c r="M258" s="230"/>
      <c r="N258" s="23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167</v>
      </c>
      <c r="AU258" s="17" t="s">
        <v>78</v>
      </c>
    </row>
    <row r="259" s="13" customFormat="1">
      <c r="A259" s="13"/>
      <c r="B259" s="234"/>
      <c r="C259" s="235"/>
      <c r="D259" s="227" t="s">
        <v>169</v>
      </c>
      <c r="E259" s="236" t="s">
        <v>19</v>
      </c>
      <c r="F259" s="237" t="s">
        <v>1663</v>
      </c>
      <c r="G259" s="235"/>
      <c r="H259" s="238">
        <v>88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169</v>
      </c>
      <c r="AU259" s="244" t="s">
        <v>78</v>
      </c>
      <c r="AV259" s="13" t="s">
        <v>78</v>
      </c>
      <c r="AW259" s="13" t="s">
        <v>32</v>
      </c>
      <c r="AX259" s="13" t="s">
        <v>69</v>
      </c>
      <c r="AY259" s="244" t="s">
        <v>156</v>
      </c>
    </row>
    <row r="260" s="2" customFormat="1" ht="24.15" customHeight="1">
      <c r="A260" s="38"/>
      <c r="B260" s="39"/>
      <c r="C260" s="245" t="s">
        <v>507</v>
      </c>
      <c r="D260" s="245" t="s">
        <v>333</v>
      </c>
      <c r="E260" s="246" t="s">
        <v>1664</v>
      </c>
      <c r="F260" s="247" t="s">
        <v>1665</v>
      </c>
      <c r="G260" s="248" t="s">
        <v>241</v>
      </c>
      <c r="H260" s="249">
        <v>69.299999999999997</v>
      </c>
      <c r="I260" s="250"/>
      <c r="J260" s="251">
        <f>ROUND(I260*H260,2)</f>
        <v>0</v>
      </c>
      <c r="K260" s="247" t="s">
        <v>162</v>
      </c>
      <c r="L260" s="252"/>
      <c r="M260" s="253" t="s">
        <v>19</v>
      </c>
      <c r="N260" s="254" t="s">
        <v>40</v>
      </c>
      <c r="O260" s="84"/>
      <c r="P260" s="223">
        <f>O260*H260</f>
        <v>0</v>
      </c>
      <c r="Q260" s="223">
        <v>0.00025999999999999998</v>
      </c>
      <c r="R260" s="223">
        <f>Q260*H260</f>
        <v>0.018017999999999999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1546</v>
      </c>
      <c r="AT260" s="225" t="s">
        <v>333</v>
      </c>
      <c r="AU260" s="225" t="s">
        <v>78</v>
      </c>
      <c r="AY260" s="17" t="s">
        <v>156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76</v>
      </c>
      <c r="BK260" s="226">
        <f>ROUND(I260*H260,2)</f>
        <v>0</v>
      </c>
      <c r="BL260" s="17" t="s">
        <v>1546</v>
      </c>
      <c r="BM260" s="225" t="s">
        <v>1666</v>
      </c>
    </row>
    <row r="261" s="2" customFormat="1">
      <c r="A261" s="38"/>
      <c r="B261" s="39"/>
      <c r="C261" s="40"/>
      <c r="D261" s="227" t="s">
        <v>165</v>
      </c>
      <c r="E261" s="40"/>
      <c r="F261" s="228" t="s">
        <v>1665</v>
      </c>
      <c r="G261" s="40"/>
      <c r="H261" s="40"/>
      <c r="I261" s="229"/>
      <c r="J261" s="40"/>
      <c r="K261" s="40"/>
      <c r="L261" s="44"/>
      <c r="M261" s="230"/>
      <c r="N261" s="23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165</v>
      </c>
      <c r="AU261" s="17" t="s">
        <v>78</v>
      </c>
    </row>
    <row r="262" s="13" customFormat="1">
      <c r="A262" s="13"/>
      <c r="B262" s="234"/>
      <c r="C262" s="235"/>
      <c r="D262" s="227" t="s">
        <v>169</v>
      </c>
      <c r="E262" s="235"/>
      <c r="F262" s="237" t="s">
        <v>1667</v>
      </c>
      <c r="G262" s="235"/>
      <c r="H262" s="238">
        <v>69.299999999999997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169</v>
      </c>
      <c r="AU262" s="244" t="s">
        <v>78</v>
      </c>
      <c r="AV262" s="13" t="s">
        <v>78</v>
      </c>
      <c r="AW262" s="13" t="s">
        <v>4</v>
      </c>
      <c r="AX262" s="13" t="s">
        <v>76</v>
      </c>
      <c r="AY262" s="244" t="s">
        <v>156</v>
      </c>
    </row>
    <row r="263" s="2" customFormat="1" ht="24.15" customHeight="1">
      <c r="A263" s="38"/>
      <c r="B263" s="39"/>
      <c r="C263" s="245" t="s">
        <v>514</v>
      </c>
      <c r="D263" s="245" t="s">
        <v>333</v>
      </c>
      <c r="E263" s="246" t="s">
        <v>1668</v>
      </c>
      <c r="F263" s="247" t="s">
        <v>1669</v>
      </c>
      <c r="G263" s="248" t="s">
        <v>241</v>
      </c>
      <c r="H263" s="249">
        <v>23.100000000000001</v>
      </c>
      <c r="I263" s="250"/>
      <c r="J263" s="251">
        <f>ROUND(I263*H263,2)</f>
        <v>0</v>
      </c>
      <c r="K263" s="247" t="s">
        <v>162</v>
      </c>
      <c r="L263" s="252"/>
      <c r="M263" s="253" t="s">
        <v>19</v>
      </c>
      <c r="N263" s="254" t="s">
        <v>40</v>
      </c>
      <c r="O263" s="84"/>
      <c r="P263" s="223">
        <f>O263*H263</f>
        <v>0</v>
      </c>
      <c r="Q263" s="223">
        <v>0.00019000000000000001</v>
      </c>
      <c r="R263" s="223">
        <f>Q263*H263</f>
        <v>0.0043890000000000005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1546</v>
      </c>
      <c r="AT263" s="225" t="s">
        <v>333</v>
      </c>
      <c r="AU263" s="225" t="s">
        <v>78</v>
      </c>
      <c r="AY263" s="17" t="s">
        <v>156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76</v>
      </c>
      <c r="BK263" s="226">
        <f>ROUND(I263*H263,2)</f>
        <v>0</v>
      </c>
      <c r="BL263" s="17" t="s">
        <v>1546</v>
      </c>
      <c r="BM263" s="225" t="s">
        <v>1670</v>
      </c>
    </row>
    <row r="264" s="2" customFormat="1">
      <c r="A264" s="38"/>
      <c r="B264" s="39"/>
      <c r="C264" s="40"/>
      <c r="D264" s="227" t="s">
        <v>165</v>
      </c>
      <c r="E264" s="40"/>
      <c r="F264" s="228" t="s">
        <v>1669</v>
      </c>
      <c r="G264" s="40"/>
      <c r="H264" s="40"/>
      <c r="I264" s="229"/>
      <c r="J264" s="40"/>
      <c r="K264" s="40"/>
      <c r="L264" s="44"/>
      <c r="M264" s="230"/>
      <c r="N264" s="23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165</v>
      </c>
      <c r="AU264" s="17" t="s">
        <v>78</v>
      </c>
    </row>
    <row r="265" s="13" customFormat="1">
      <c r="A265" s="13"/>
      <c r="B265" s="234"/>
      <c r="C265" s="235"/>
      <c r="D265" s="227" t="s">
        <v>169</v>
      </c>
      <c r="E265" s="235"/>
      <c r="F265" s="237" t="s">
        <v>1671</v>
      </c>
      <c r="G265" s="235"/>
      <c r="H265" s="238">
        <v>23.100000000000001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169</v>
      </c>
      <c r="AU265" s="244" t="s">
        <v>78</v>
      </c>
      <c r="AV265" s="13" t="s">
        <v>78</v>
      </c>
      <c r="AW265" s="13" t="s">
        <v>4</v>
      </c>
      <c r="AX265" s="13" t="s">
        <v>76</v>
      </c>
      <c r="AY265" s="244" t="s">
        <v>156</v>
      </c>
    </row>
    <row r="266" s="2" customFormat="1" ht="16.5" customHeight="1">
      <c r="A266" s="38"/>
      <c r="B266" s="39"/>
      <c r="C266" s="214" t="s">
        <v>520</v>
      </c>
      <c r="D266" s="214" t="s">
        <v>158</v>
      </c>
      <c r="E266" s="215" t="s">
        <v>1672</v>
      </c>
      <c r="F266" s="216" t="s">
        <v>1673</v>
      </c>
      <c r="G266" s="217" t="s">
        <v>255</v>
      </c>
      <c r="H266" s="218">
        <v>0.90000000000000002</v>
      </c>
      <c r="I266" s="219"/>
      <c r="J266" s="220">
        <f>ROUND(I266*H266,2)</f>
        <v>0</v>
      </c>
      <c r="K266" s="216" t="s">
        <v>162</v>
      </c>
      <c r="L266" s="44"/>
      <c r="M266" s="221" t="s">
        <v>19</v>
      </c>
      <c r="N266" s="222" t="s">
        <v>40</v>
      </c>
      <c r="O266" s="84"/>
      <c r="P266" s="223">
        <f>O266*H266</f>
        <v>0</v>
      </c>
      <c r="Q266" s="223">
        <v>0</v>
      </c>
      <c r="R266" s="223">
        <f>Q266*H266</f>
        <v>0</v>
      </c>
      <c r="S266" s="223">
        <v>2.2000000000000002</v>
      </c>
      <c r="T266" s="224">
        <f>S266*H266</f>
        <v>1.9800000000000002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587</v>
      </c>
      <c r="AT266" s="225" t="s">
        <v>158</v>
      </c>
      <c r="AU266" s="225" t="s">
        <v>78</v>
      </c>
      <c r="AY266" s="17" t="s">
        <v>156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76</v>
      </c>
      <c r="BK266" s="226">
        <f>ROUND(I266*H266,2)</f>
        <v>0</v>
      </c>
      <c r="BL266" s="17" t="s">
        <v>587</v>
      </c>
      <c r="BM266" s="225" t="s">
        <v>1674</v>
      </c>
    </row>
    <row r="267" s="2" customFormat="1">
      <c r="A267" s="38"/>
      <c r="B267" s="39"/>
      <c r="C267" s="40"/>
      <c r="D267" s="227" t="s">
        <v>165</v>
      </c>
      <c r="E267" s="40"/>
      <c r="F267" s="228" t="s">
        <v>1675</v>
      </c>
      <c r="G267" s="40"/>
      <c r="H267" s="40"/>
      <c r="I267" s="229"/>
      <c r="J267" s="40"/>
      <c r="K267" s="40"/>
      <c r="L267" s="44"/>
      <c r="M267" s="230"/>
      <c r="N267" s="23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165</v>
      </c>
      <c r="AU267" s="17" t="s">
        <v>78</v>
      </c>
    </row>
    <row r="268" s="2" customFormat="1">
      <c r="A268" s="38"/>
      <c r="B268" s="39"/>
      <c r="C268" s="40"/>
      <c r="D268" s="232" t="s">
        <v>167</v>
      </c>
      <c r="E268" s="40"/>
      <c r="F268" s="233" t="s">
        <v>1676</v>
      </c>
      <c r="G268" s="40"/>
      <c r="H268" s="40"/>
      <c r="I268" s="229"/>
      <c r="J268" s="40"/>
      <c r="K268" s="40"/>
      <c r="L268" s="44"/>
      <c r="M268" s="230"/>
      <c r="N268" s="23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167</v>
      </c>
      <c r="AU268" s="17" t="s">
        <v>78</v>
      </c>
    </row>
    <row r="269" s="13" customFormat="1">
      <c r="A269" s="13"/>
      <c r="B269" s="234"/>
      <c r="C269" s="235"/>
      <c r="D269" s="227" t="s">
        <v>169</v>
      </c>
      <c r="E269" s="236" t="s">
        <v>19</v>
      </c>
      <c r="F269" s="237" t="s">
        <v>1677</v>
      </c>
      <c r="G269" s="235"/>
      <c r="H269" s="238">
        <v>0.90000000000000002</v>
      </c>
      <c r="I269" s="239"/>
      <c r="J269" s="235"/>
      <c r="K269" s="235"/>
      <c r="L269" s="240"/>
      <c r="M269" s="260"/>
      <c r="N269" s="261"/>
      <c r="O269" s="261"/>
      <c r="P269" s="261"/>
      <c r="Q269" s="261"/>
      <c r="R269" s="261"/>
      <c r="S269" s="261"/>
      <c r="T269" s="26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169</v>
      </c>
      <c r="AU269" s="244" t="s">
        <v>78</v>
      </c>
      <c r="AV269" s="13" t="s">
        <v>78</v>
      </c>
      <c r="AW269" s="13" t="s">
        <v>32</v>
      </c>
      <c r="AX269" s="13" t="s">
        <v>69</v>
      </c>
      <c r="AY269" s="244" t="s">
        <v>156</v>
      </c>
    </row>
    <row r="270" s="2" customFormat="1" ht="6.96" customHeight="1">
      <c r="A270" s="38"/>
      <c r="B270" s="59"/>
      <c r="C270" s="60"/>
      <c r="D270" s="60"/>
      <c r="E270" s="60"/>
      <c r="F270" s="60"/>
      <c r="G270" s="60"/>
      <c r="H270" s="60"/>
      <c r="I270" s="60"/>
      <c r="J270" s="60"/>
      <c r="K270" s="60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eScYx+SEPLvcAY2LncAlmIsVtqyslQdjwbhPxhFUisJgwsDvFGd5XKfjecbJ+wyGKXX12jpT5HsJDxUjt/NHyA==" hashValue="FtQDy0dKPnGKAPoHTuSU2YZwlvTHstPNRm8Uzpl1DIgT91Jn3NU0bE8QwoJSVuFcKPoOiQQzrMISxlGQnCv5Yw==" algorithmName="SHA-512" password="CC35"/>
  <autoFilter ref="C98:K26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04" r:id="rId1" display="https://podminky.urs.cz/item/CS_URS_2023_02/132251101"/>
    <hyperlink ref="F109" r:id="rId2" display="https://podminky.urs.cz/item/CS_URS_2023_02/133251101"/>
    <hyperlink ref="F113" r:id="rId3" display="https://podminky.urs.cz/item/CS_URS_2023_02/139001101"/>
    <hyperlink ref="F117" r:id="rId4" display="https://podminky.urs.cz/item/CS_URS_2023_02/162251102"/>
    <hyperlink ref="F121" r:id="rId5" display="https://podminky.urs.cz/item/CS_URS_2023_02/162751113"/>
    <hyperlink ref="F125" r:id="rId6" display="https://podminky.urs.cz/item/CS_URS_2023_02/167151101"/>
    <hyperlink ref="F129" r:id="rId7" display="https://podminky.urs.cz/item/CS_URS_2023_02/171201231"/>
    <hyperlink ref="F133" r:id="rId8" display="https://podminky.urs.cz/item/CS_URS_2023_02/174111101"/>
    <hyperlink ref="F140" r:id="rId9" display="https://podminky.urs.cz/item/CS_URS_2023_02/174151101"/>
    <hyperlink ref="F148" r:id="rId10" display="https://podminky.urs.cz/item/CS_URS_2023_02/997013501"/>
    <hyperlink ref="F151" r:id="rId11" display="https://podminky.urs.cz/item/CS_URS_2023_02/997013511"/>
    <hyperlink ref="F155" r:id="rId12" display="https://podminky.urs.cz/item/CS_URS_2023_02/997013871"/>
    <hyperlink ref="F160" r:id="rId13" display="https://podminky.urs.cz/item/CS_URS_2023_02/998741101"/>
    <hyperlink ref="F165" r:id="rId14" display="https://podminky.urs.cz/item/CS_URS_2023_02/210100001"/>
    <hyperlink ref="F168" r:id="rId15" display="https://podminky.urs.cz/item/CS_URS_2023_02/210100014"/>
    <hyperlink ref="F175" r:id="rId16" display="https://podminky.urs.cz/item/CS_URS_2023_02/210204011"/>
    <hyperlink ref="F180" r:id="rId17" display="https://podminky.urs.cz/item/CS_URS_2023_02/210204100"/>
    <hyperlink ref="F187" r:id="rId18" display="https://podminky.urs.cz/item/CS_URS_2023_02/210204201"/>
    <hyperlink ref="F196" r:id="rId19" display="https://podminky.urs.cz/item/CS_URS_2023_02/210220022"/>
    <hyperlink ref="F202" r:id="rId20" display="https://podminky.urs.cz/item/CS_URS_2023_02/210220301"/>
    <hyperlink ref="F207" r:id="rId21" display="https://podminky.urs.cz/item/CS_URS_2023_02/210812011"/>
    <hyperlink ref="F213" r:id="rId22" display="https://podminky.urs.cz/item/CS_URS_2023_02/210812033"/>
    <hyperlink ref="F232" r:id="rId23" display="https://podminky.urs.cz/item/CS_URS_2023_02/460010024"/>
    <hyperlink ref="F237" r:id="rId24" display="https://podminky.urs.cz/item/CS_URS_2023_02/460641112"/>
    <hyperlink ref="F243" r:id="rId25" display="https://podminky.urs.cz/item/CS_URS_2023_02/460661112"/>
    <hyperlink ref="F246" r:id="rId26" display="https://podminky.urs.cz/item/CS_URS_2023_02/460661311"/>
    <hyperlink ref="F252" r:id="rId27" display="https://podminky.urs.cz/item/CS_URS_2023_02/460671112"/>
    <hyperlink ref="F255" r:id="rId28" display="https://podminky.urs.cz/item/CS_URS_2023_02/460671113"/>
    <hyperlink ref="F258" r:id="rId29" display="https://podminky.urs.cz/item/CS_URS_2023_02/460791212"/>
    <hyperlink ref="F268" r:id="rId30" display="https://podminky.urs.cz/item/CS_URS_2023_02/46805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1678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ROUND(J96,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ROUND((SUM(BE96:BE184)),  2)</f>
        <v>0</v>
      </c>
      <c r="G37" s="38"/>
      <c r="H37" s="38"/>
      <c r="I37" s="158">
        <v>0.20999999999999999</v>
      </c>
      <c r="J37" s="157">
        <f>ROUND(((SUM(BE96:BE184))*I37),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ROUND((SUM(BF96:BF184)),  2)</f>
        <v>0</v>
      </c>
      <c r="G38" s="38"/>
      <c r="H38" s="38"/>
      <c r="I38" s="158">
        <v>0.14999999999999999</v>
      </c>
      <c r="J38" s="157">
        <f>ROUND(((SUM(BF96:BF184))*I38),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ROUND((SUM(BG96:BG184)),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ROUND((SUM(BH96:BH184)),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ROUND((SUM(BI96:BI184)),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03A - Optika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J96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J98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1452</v>
      </c>
      <c r="E70" s="179"/>
      <c r="F70" s="179"/>
      <c r="G70" s="179"/>
      <c r="H70" s="179"/>
      <c r="I70" s="179"/>
      <c r="J70" s="180">
        <f>J138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4"/>
      <c r="D71" s="183" t="s">
        <v>1453</v>
      </c>
      <c r="E71" s="184"/>
      <c r="F71" s="184"/>
      <c r="G71" s="184"/>
      <c r="H71" s="184"/>
      <c r="I71" s="184"/>
      <c r="J71" s="185">
        <f>J139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1454</v>
      </c>
      <c r="E72" s="184"/>
      <c r="F72" s="184"/>
      <c r="G72" s="184"/>
      <c r="H72" s="184"/>
      <c r="I72" s="184"/>
      <c r="J72" s="185">
        <f>J159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4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141</v>
      </c>
      <c r="D79" s="40"/>
      <c r="E79" s="40"/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70" t="str">
        <f>E7</f>
        <v>Vnitroblok Hradební - Dlouhá</v>
      </c>
      <c r="F82" s="32"/>
      <c r="G82" s="32"/>
      <c r="H82" s="32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113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1" customFormat="1" ht="16.5" customHeight="1">
      <c r="B84" s="21"/>
      <c r="C84" s="22"/>
      <c r="D84" s="22"/>
      <c r="E84" s="170" t="s">
        <v>114</v>
      </c>
      <c r="F84" s="22"/>
      <c r="G84" s="22"/>
      <c r="H84" s="22"/>
      <c r="I84" s="22"/>
      <c r="J84" s="22"/>
      <c r="K84" s="22"/>
      <c r="L84" s="20"/>
    </row>
    <row r="85" s="1" customFormat="1" ht="12" customHeight="1">
      <c r="B85" s="21"/>
      <c r="C85" s="32" t="s">
        <v>115</v>
      </c>
      <c r="D85" s="22"/>
      <c r="E85" s="22"/>
      <c r="F85" s="22"/>
      <c r="G85" s="22"/>
      <c r="H85" s="22"/>
      <c r="I85" s="22"/>
      <c r="J85" s="22"/>
      <c r="K85" s="22"/>
      <c r="L85" s="20"/>
    </row>
    <row r="86" s="2" customFormat="1" ht="16.5" customHeight="1">
      <c r="A86" s="38"/>
      <c r="B86" s="39"/>
      <c r="C86" s="40"/>
      <c r="D86" s="40"/>
      <c r="E86" s="171" t="s">
        <v>116</v>
      </c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117</v>
      </c>
      <c r="D87" s="40"/>
      <c r="E87" s="40"/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69" t="str">
        <f>E13</f>
        <v>03A - Optika</v>
      </c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21</v>
      </c>
      <c r="D90" s="40"/>
      <c r="E90" s="40"/>
      <c r="F90" s="27" t="str">
        <f>F16</f>
        <v>Cheb</v>
      </c>
      <c r="G90" s="40"/>
      <c r="H90" s="40"/>
      <c r="I90" s="32" t="s">
        <v>23</v>
      </c>
      <c r="J90" s="72" t="str">
        <f>IF(J16="","",J16)</f>
        <v>9. 11. 2023</v>
      </c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25</v>
      </c>
      <c r="D92" s="40"/>
      <c r="E92" s="40"/>
      <c r="F92" s="27" t="str">
        <f>E19</f>
        <v xml:space="preserve"> </v>
      </c>
      <c r="G92" s="40"/>
      <c r="H92" s="40"/>
      <c r="I92" s="32" t="s">
        <v>30</v>
      </c>
      <c r="J92" s="36" t="str">
        <f>E25</f>
        <v>Atelier Stoeckl</v>
      </c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28</v>
      </c>
      <c r="D93" s="40"/>
      <c r="E93" s="40"/>
      <c r="F93" s="27" t="str">
        <f>IF(E22="","",E22)</f>
        <v>Vyplň údaj</v>
      </c>
      <c r="G93" s="40"/>
      <c r="H93" s="40"/>
      <c r="I93" s="32" t="s">
        <v>31</v>
      </c>
      <c r="J93" s="36" t="str">
        <f>E28</f>
        <v xml:space="preserve"> </v>
      </c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87"/>
      <c r="B95" s="188"/>
      <c r="C95" s="189" t="s">
        <v>142</v>
      </c>
      <c r="D95" s="190" t="s">
        <v>54</v>
      </c>
      <c r="E95" s="190" t="s">
        <v>50</v>
      </c>
      <c r="F95" s="190" t="s">
        <v>51</v>
      </c>
      <c r="G95" s="190" t="s">
        <v>143</v>
      </c>
      <c r="H95" s="190" t="s">
        <v>144</v>
      </c>
      <c r="I95" s="190" t="s">
        <v>145</v>
      </c>
      <c r="J95" s="190" t="s">
        <v>123</v>
      </c>
      <c r="K95" s="191" t="s">
        <v>146</v>
      </c>
      <c r="L95" s="192"/>
      <c r="M95" s="92" t="s">
        <v>19</v>
      </c>
      <c r="N95" s="93" t="s">
        <v>39</v>
      </c>
      <c r="O95" s="93" t="s">
        <v>147</v>
      </c>
      <c r="P95" s="93" t="s">
        <v>148</v>
      </c>
      <c r="Q95" s="93" t="s">
        <v>149</v>
      </c>
      <c r="R95" s="93" t="s">
        <v>150</v>
      </c>
      <c r="S95" s="93" t="s">
        <v>151</v>
      </c>
      <c r="T95" s="94" t="s">
        <v>152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8"/>
      <c r="B96" s="39"/>
      <c r="C96" s="99" t="s">
        <v>153</v>
      </c>
      <c r="D96" s="40"/>
      <c r="E96" s="40"/>
      <c r="F96" s="40"/>
      <c r="G96" s="40"/>
      <c r="H96" s="40"/>
      <c r="I96" s="40"/>
      <c r="J96" s="193">
        <f>BK96</f>
        <v>0</v>
      </c>
      <c r="K96" s="40"/>
      <c r="L96" s="44"/>
      <c r="M96" s="95"/>
      <c r="N96" s="194"/>
      <c r="O96" s="96"/>
      <c r="P96" s="195">
        <f>P97+P138</f>
        <v>0</v>
      </c>
      <c r="Q96" s="96"/>
      <c r="R96" s="195">
        <f>R97+R138</f>
        <v>7.7140806</v>
      </c>
      <c r="S96" s="96"/>
      <c r="T96" s="196">
        <f>T97+T138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68</v>
      </c>
      <c r="AU96" s="17" t="s">
        <v>124</v>
      </c>
      <c r="BK96" s="197">
        <f>BK97+BK138</f>
        <v>0</v>
      </c>
    </row>
    <row r="97" s="12" customFormat="1" ht="25.92" customHeight="1">
      <c r="A97" s="12"/>
      <c r="B97" s="198"/>
      <c r="C97" s="199"/>
      <c r="D97" s="200" t="s">
        <v>68</v>
      </c>
      <c r="E97" s="201" t="s">
        <v>154</v>
      </c>
      <c r="F97" s="201" t="s">
        <v>155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</f>
        <v>0</v>
      </c>
      <c r="Q97" s="206"/>
      <c r="R97" s="207">
        <f>R98</f>
        <v>7.3799999999999999</v>
      </c>
      <c r="S97" s="206"/>
      <c r="T97" s="208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76</v>
      </c>
      <c r="AT97" s="210" t="s">
        <v>68</v>
      </c>
      <c r="AU97" s="210" t="s">
        <v>69</v>
      </c>
      <c r="AY97" s="209" t="s">
        <v>156</v>
      </c>
      <c r="BK97" s="211">
        <f>BK98</f>
        <v>0</v>
      </c>
    </row>
    <row r="98" s="12" customFormat="1" ht="22.8" customHeight="1">
      <c r="A98" s="12"/>
      <c r="B98" s="198"/>
      <c r="C98" s="199"/>
      <c r="D98" s="200" t="s">
        <v>68</v>
      </c>
      <c r="E98" s="212" t="s">
        <v>76</v>
      </c>
      <c r="F98" s="212" t="s">
        <v>157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SUM(P99:P137)</f>
        <v>0</v>
      </c>
      <c r="Q98" s="206"/>
      <c r="R98" s="207">
        <f>SUM(R99:R137)</f>
        <v>7.3799999999999999</v>
      </c>
      <c r="S98" s="206"/>
      <c r="T98" s="208">
        <f>SUM(T99:T137)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76</v>
      </c>
      <c r="AT98" s="210" t="s">
        <v>68</v>
      </c>
      <c r="AU98" s="210" t="s">
        <v>76</v>
      </c>
      <c r="AY98" s="209" t="s">
        <v>156</v>
      </c>
      <c r="BK98" s="211">
        <f>SUM(BK99:BK137)</f>
        <v>0</v>
      </c>
    </row>
    <row r="99" s="2" customFormat="1" ht="33" customHeight="1">
      <c r="A99" s="38"/>
      <c r="B99" s="39"/>
      <c r="C99" s="214" t="s">
        <v>76</v>
      </c>
      <c r="D99" s="214" t="s">
        <v>158</v>
      </c>
      <c r="E99" s="215" t="s">
        <v>265</v>
      </c>
      <c r="F99" s="216" t="s">
        <v>266</v>
      </c>
      <c r="G99" s="217" t="s">
        <v>255</v>
      </c>
      <c r="H99" s="218">
        <v>27.73</v>
      </c>
      <c r="I99" s="219"/>
      <c r="J99" s="220">
        <f>ROUND(I99*H99,2)</f>
        <v>0</v>
      </c>
      <c r="K99" s="216" t="s">
        <v>162</v>
      </c>
      <c r="L99" s="44"/>
      <c r="M99" s="221" t="s">
        <v>19</v>
      </c>
      <c r="N99" s="222" t="s">
        <v>40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5" t="s">
        <v>587</v>
      </c>
      <c r="AT99" s="225" t="s">
        <v>158</v>
      </c>
      <c r="AU99" s="225" t="s">
        <v>78</v>
      </c>
      <c r="AY99" s="17" t="s">
        <v>156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76</v>
      </c>
      <c r="BK99" s="226">
        <f>ROUND(I99*H99,2)</f>
        <v>0</v>
      </c>
      <c r="BL99" s="17" t="s">
        <v>587</v>
      </c>
      <c r="BM99" s="225" t="s">
        <v>1679</v>
      </c>
    </row>
    <row r="100" s="2" customFormat="1">
      <c r="A100" s="38"/>
      <c r="B100" s="39"/>
      <c r="C100" s="40"/>
      <c r="D100" s="227" t="s">
        <v>165</v>
      </c>
      <c r="E100" s="40"/>
      <c r="F100" s="228" t="s">
        <v>268</v>
      </c>
      <c r="G100" s="40"/>
      <c r="H100" s="40"/>
      <c r="I100" s="229"/>
      <c r="J100" s="40"/>
      <c r="K100" s="40"/>
      <c r="L100" s="44"/>
      <c r="M100" s="230"/>
      <c r="N100" s="23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165</v>
      </c>
      <c r="AU100" s="17" t="s">
        <v>78</v>
      </c>
    </row>
    <row r="101" s="2" customFormat="1">
      <c r="A101" s="38"/>
      <c r="B101" s="39"/>
      <c r="C101" s="40"/>
      <c r="D101" s="232" t="s">
        <v>167</v>
      </c>
      <c r="E101" s="40"/>
      <c r="F101" s="233" t="s">
        <v>269</v>
      </c>
      <c r="G101" s="40"/>
      <c r="H101" s="40"/>
      <c r="I101" s="229"/>
      <c r="J101" s="40"/>
      <c r="K101" s="40"/>
      <c r="L101" s="44"/>
      <c r="M101" s="230"/>
      <c r="N101" s="23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167</v>
      </c>
      <c r="AU101" s="17" t="s">
        <v>78</v>
      </c>
    </row>
    <row r="102" s="13" customFormat="1">
      <c r="A102" s="13"/>
      <c r="B102" s="234"/>
      <c r="C102" s="235"/>
      <c r="D102" s="227" t="s">
        <v>169</v>
      </c>
      <c r="E102" s="236" t="s">
        <v>19</v>
      </c>
      <c r="F102" s="237" t="s">
        <v>1680</v>
      </c>
      <c r="G102" s="235"/>
      <c r="H102" s="238">
        <v>27.73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169</v>
      </c>
      <c r="AU102" s="244" t="s">
        <v>78</v>
      </c>
      <c r="AV102" s="13" t="s">
        <v>78</v>
      </c>
      <c r="AW102" s="13" t="s">
        <v>32</v>
      </c>
      <c r="AX102" s="13" t="s">
        <v>69</v>
      </c>
      <c r="AY102" s="244" t="s">
        <v>156</v>
      </c>
    </row>
    <row r="103" s="2" customFormat="1" ht="24.15" customHeight="1">
      <c r="A103" s="38"/>
      <c r="B103" s="39"/>
      <c r="C103" s="214" t="s">
        <v>78</v>
      </c>
      <c r="D103" s="214" t="s">
        <v>158</v>
      </c>
      <c r="E103" s="215" t="s">
        <v>273</v>
      </c>
      <c r="F103" s="216" t="s">
        <v>274</v>
      </c>
      <c r="G103" s="217" t="s">
        <v>255</v>
      </c>
      <c r="H103" s="218">
        <v>0.77300000000000002</v>
      </c>
      <c r="I103" s="219"/>
      <c r="J103" s="220">
        <f>ROUND(I103*H103,2)</f>
        <v>0</v>
      </c>
      <c r="K103" s="216" t="s">
        <v>162</v>
      </c>
      <c r="L103" s="44"/>
      <c r="M103" s="221" t="s">
        <v>19</v>
      </c>
      <c r="N103" s="222" t="s">
        <v>40</v>
      </c>
      <c r="O103" s="84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163</v>
      </c>
      <c r="AT103" s="225" t="s">
        <v>158</v>
      </c>
      <c r="AU103" s="225" t="s">
        <v>78</v>
      </c>
      <c r="AY103" s="17" t="s">
        <v>156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76</v>
      </c>
      <c r="BK103" s="226">
        <f>ROUND(I103*H103,2)</f>
        <v>0</v>
      </c>
      <c r="BL103" s="17" t="s">
        <v>163</v>
      </c>
      <c r="BM103" s="225" t="s">
        <v>1681</v>
      </c>
    </row>
    <row r="104" s="2" customFormat="1">
      <c r="A104" s="38"/>
      <c r="B104" s="39"/>
      <c r="C104" s="40"/>
      <c r="D104" s="227" t="s">
        <v>165</v>
      </c>
      <c r="E104" s="40"/>
      <c r="F104" s="228" t="s">
        <v>276</v>
      </c>
      <c r="G104" s="40"/>
      <c r="H104" s="40"/>
      <c r="I104" s="229"/>
      <c r="J104" s="40"/>
      <c r="K104" s="40"/>
      <c r="L104" s="44"/>
      <c r="M104" s="230"/>
      <c r="N104" s="23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165</v>
      </c>
      <c r="AU104" s="17" t="s">
        <v>78</v>
      </c>
    </row>
    <row r="105" s="2" customFormat="1">
      <c r="A105" s="38"/>
      <c r="B105" s="39"/>
      <c r="C105" s="40"/>
      <c r="D105" s="232" t="s">
        <v>167</v>
      </c>
      <c r="E105" s="40"/>
      <c r="F105" s="233" t="s">
        <v>277</v>
      </c>
      <c r="G105" s="40"/>
      <c r="H105" s="40"/>
      <c r="I105" s="229"/>
      <c r="J105" s="40"/>
      <c r="K105" s="40"/>
      <c r="L105" s="44"/>
      <c r="M105" s="230"/>
      <c r="N105" s="23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167</v>
      </c>
      <c r="AU105" s="17" t="s">
        <v>78</v>
      </c>
    </row>
    <row r="106" s="13" customFormat="1">
      <c r="A106" s="13"/>
      <c r="B106" s="234"/>
      <c r="C106" s="235"/>
      <c r="D106" s="227" t="s">
        <v>169</v>
      </c>
      <c r="E106" s="236" t="s">
        <v>19</v>
      </c>
      <c r="F106" s="237" t="s">
        <v>1682</v>
      </c>
      <c r="G106" s="235"/>
      <c r="H106" s="238">
        <v>0.77324999999999999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169</v>
      </c>
      <c r="AU106" s="244" t="s">
        <v>78</v>
      </c>
      <c r="AV106" s="13" t="s">
        <v>78</v>
      </c>
      <c r="AW106" s="13" t="s">
        <v>32</v>
      </c>
      <c r="AX106" s="13" t="s">
        <v>69</v>
      </c>
      <c r="AY106" s="244" t="s">
        <v>156</v>
      </c>
    </row>
    <row r="107" s="2" customFormat="1" ht="37.8" customHeight="1">
      <c r="A107" s="38"/>
      <c r="B107" s="39"/>
      <c r="C107" s="214" t="s">
        <v>86</v>
      </c>
      <c r="D107" s="214" t="s">
        <v>158</v>
      </c>
      <c r="E107" s="215" t="s">
        <v>1086</v>
      </c>
      <c r="F107" s="216" t="s">
        <v>1087</v>
      </c>
      <c r="G107" s="217" t="s">
        <v>255</v>
      </c>
      <c r="H107" s="218">
        <v>39.457999999999998</v>
      </c>
      <c r="I107" s="219"/>
      <c r="J107" s="220">
        <f>ROUND(I107*H107,2)</f>
        <v>0</v>
      </c>
      <c r="K107" s="216" t="s">
        <v>162</v>
      </c>
      <c r="L107" s="44"/>
      <c r="M107" s="221" t="s">
        <v>19</v>
      </c>
      <c r="N107" s="222" t="s">
        <v>40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163</v>
      </c>
      <c r="AT107" s="225" t="s">
        <v>158</v>
      </c>
      <c r="AU107" s="225" t="s">
        <v>78</v>
      </c>
      <c r="AY107" s="17" t="s">
        <v>156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76</v>
      </c>
      <c r="BK107" s="226">
        <f>ROUND(I107*H107,2)</f>
        <v>0</v>
      </c>
      <c r="BL107" s="17" t="s">
        <v>163</v>
      </c>
      <c r="BM107" s="225" t="s">
        <v>1683</v>
      </c>
    </row>
    <row r="108" s="2" customFormat="1">
      <c r="A108" s="38"/>
      <c r="B108" s="39"/>
      <c r="C108" s="40"/>
      <c r="D108" s="227" t="s">
        <v>165</v>
      </c>
      <c r="E108" s="40"/>
      <c r="F108" s="228" t="s">
        <v>1089</v>
      </c>
      <c r="G108" s="40"/>
      <c r="H108" s="40"/>
      <c r="I108" s="229"/>
      <c r="J108" s="40"/>
      <c r="K108" s="40"/>
      <c r="L108" s="44"/>
      <c r="M108" s="230"/>
      <c r="N108" s="23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165</v>
      </c>
      <c r="AU108" s="17" t="s">
        <v>78</v>
      </c>
    </row>
    <row r="109" s="2" customFormat="1">
      <c r="A109" s="38"/>
      <c r="B109" s="39"/>
      <c r="C109" s="40"/>
      <c r="D109" s="232" t="s">
        <v>167</v>
      </c>
      <c r="E109" s="40"/>
      <c r="F109" s="233" t="s">
        <v>1090</v>
      </c>
      <c r="G109" s="40"/>
      <c r="H109" s="40"/>
      <c r="I109" s="229"/>
      <c r="J109" s="40"/>
      <c r="K109" s="40"/>
      <c r="L109" s="44"/>
      <c r="M109" s="230"/>
      <c r="N109" s="23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167</v>
      </c>
      <c r="AU109" s="17" t="s">
        <v>78</v>
      </c>
    </row>
    <row r="110" s="13" customFormat="1">
      <c r="A110" s="13"/>
      <c r="B110" s="234"/>
      <c r="C110" s="235"/>
      <c r="D110" s="227" t="s">
        <v>169</v>
      </c>
      <c r="E110" s="236" t="s">
        <v>19</v>
      </c>
      <c r="F110" s="237" t="s">
        <v>1684</v>
      </c>
      <c r="G110" s="235"/>
      <c r="H110" s="238">
        <v>39.457999999999998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169</v>
      </c>
      <c r="AU110" s="244" t="s">
        <v>78</v>
      </c>
      <c r="AV110" s="13" t="s">
        <v>78</v>
      </c>
      <c r="AW110" s="13" t="s">
        <v>32</v>
      </c>
      <c r="AX110" s="13" t="s">
        <v>69</v>
      </c>
      <c r="AY110" s="244" t="s">
        <v>156</v>
      </c>
    </row>
    <row r="111" s="2" customFormat="1" ht="37.8" customHeight="1">
      <c r="A111" s="38"/>
      <c r="B111" s="39"/>
      <c r="C111" s="214" t="s">
        <v>163</v>
      </c>
      <c r="D111" s="214" t="s">
        <v>158</v>
      </c>
      <c r="E111" s="215" t="s">
        <v>287</v>
      </c>
      <c r="F111" s="216" t="s">
        <v>288</v>
      </c>
      <c r="G111" s="217" t="s">
        <v>255</v>
      </c>
      <c r="H111" s="218">
        <v>8.0009999999999994</v>
      </c>
      <c r="I111" s="219"/>
      <c r="J111" s="220">
        <f>ROUND(I111*H111,2)</f>
        <v>0</v>
      </c>
      <c r="K111" s="216" t="s">
        <v>162</v>
      </c>
      <c r="L111" s="44"/>
      <c r="M111" s="221" t="s">
        <v>19</v>
      </c>
      <c r="N111" s="222" t="s">
        <v>40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163</v>
      </c>
      <c r="AT111" s="225" t="s">
        <v>158</v>
      </c>
      <c r="AU111" s="225" t="s">
        <v>78</v>
      </c>
      <c r="AY111" s="17" t="s">
        <v>156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76</v>
      </c>
      <c r="BK111" s="226">
        <f>ROUND(I111*H111,2)</f>
        <v>0</v>
      </c>
      <c r="BL111" s="17" t="s">
        <v>163</v>
      </c>
      <c r="BM111" s="225" t="s">
        <v>1685</v>
      </c>
    </row>
    <row r="112" s="2" customFormat="1">
      <c r="A112" s="38"/>
      <c r="B112" s="39"/>
      <c r="C112" s="40"/>
      <c r="D112" s="227" t="s">
        <v>165</v>
      </c>
      <c r="E112" s="40"/>
      <c r="F112" s="228" t="s">
        <v>290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78</v>
      </c>
    </row>
    <row r="113" s="2" customFormat="1">
      <c r="A113" s="38"/>
      <c r="B113" s="39"/>
      <c r="C113" s="40"/>
      <c r="D113" s="232" t="s">
        <v>167</v>
      </c>
      <c r="E113" s="40"/>
      <c r="F113" s="233" t="s">
        <v>291</v>
      </c>
      <c r="G113" s="40"/>
      <c r="H113" s="40"/>
      <c r="I113" s="229"/>
      <c r="J113" s="40"/>
      <c r="K113" s="40"/>
      <c r="L113" s="44"/>
      <c r="M113" s="230"/>
      <c r="N113" s="23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167</v>
      </c>
      <c r="AU113" s="17" t="s">
        <v>78</v>
      </c>
    </row>
    <row r="114" s="13" customFormat="1">
      <c r="A114" s="13"/>
      <c r="B114" s="234"/>
      <c r="C114" s="235"/>
      <c r="D114" s="227" t="s">
        <v>169</v>
      </c>
      <c r="E114" s="236" t="s">
        <v>19</v>
      </c>
      <c r="F114" s="237" t="s">
        <v>1686</v>
      </c>
      <c r="G114" s="235"/>
      <c r="H114" s="238">
        <v>27.73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169</v>
      </c>
      <c r="AU114" s="244" t="s">
        <v>78</v>
      </c>
      <c r="AV114" s="13" t="s">
        <v>78</v>
      </c>
      <c r="AW114" s="13" t="s">
        <v>32</v>
      </c>
      <c r="AX114" s="13" t="s">
        <v>69</v>
      </c>
      <c r="AY114" s="244" t="s">
        <v>156</v>
      </c>
    </row>
    <row r="115" s="13" customFormat="1">
      <c r="A115" s="13"/>
      <c r="B115" s="234"/>
      <c r="C115" s="235"/>
      <c r="D115" s="227" t="s">
        <v>169</v>
      </c>
      <c r="E115" s="236" t="s">
        <v>19</v>
      </c>
      <c r="F115" s="237" t="s">
        <v>1687</v>
      </c>
      <c r="G115" s="235"/>
      <c r="H115" s="238">
        <v>-19.728999999999999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169</v>
      </c>
      <c r="AU115" s="244" t="s">
        <v>78</v>
      </c>
      <c r="AV115" s="13" t="s">
        <v>78</v>
      </c>
      <c r="AW115" s="13" t="s">
        <v>32</v>
      </c>
      <c r="AX115" s="13" t="s">
        <v>69</v>
      </c>
      <c r="AY115" s="244" t="s">
        <v>156</v>
      </c>
    </row>
    <row r="116" s="2" customFormat="1" ht="24.15" customHeight="1">
      <c r="A116" s="38"/>
      <c r="B116" s="39"/>
      <c r="C116" s="214" t="s">
        <v>190</v>
      </c>
      <c r="D116" s="214" t="s">
        <v>158</v>
      </c>
      <c r="E116" s="215" t="s">
        <v>1095</v>
      </c>
      <c r="F116" s="216" t="s">
        <v>1096</v>
      </c>
      <c r="G116" s="217" t="s">
        <v>255</v>
      </c>
      <c r="H116" s="218">
        <v>17.728999999999999</v>
      </c>
      <c r="I116" s="219"/>
      <c r="J116" s="220">
        <f>ROUND(I116*H116,2)</f>
        <v>0</v>
      </c>
      <c r="K116" s="216" t="s">
        <v>162</v>
      </c>
      <c r="L116" s="44"/>
      <c r="M116" s="221" t="s">
        <v>19</v>
      </c>
      <c r="N116" s="222" t="s">
        <v>40</v>
      </c>
      <c r="O116" s="84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5" t="s">
        <v>163</v>
      </c>
      <c r="AT116" s="225" t="s">
        <v>158</v>
      </c>
      <c r="AU116" s="225" t="s">
        <v>78</v>
      </c>
      <c r="AY116" s="17" t="s">
        <v>156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76</v>
      </c>
      <c r="BK116" s="226">
        <f>ROUND(I116*H116,2)</f>
        <v>0</v>
      </c>
      <c r="BL116" s="17" t="s">
        <v>163</v>
      </c>
      <c r="BM116" s="225" t="s">
        <v>1688</v>
      </c>
    </row>
    <row r="117" s="2" customFormat="1">
      <c r="A117" s="38"/>
      <c r="B117" s="39"/>
      <c r="C117" s="40"/>
      <c r="D117" s="227" t="s">
        <v>165</v>
      </c>
      <c r="E117" s="40"/>
      <c r="F117" s="228" t="s">
        <v>1098</v>
      </c>
      <c r="G117" s="40"/>
      <c r="H117" s="40"/>
      <c r="I117" s="229"/>
      <c r="J117" s="40"/>
      <c r="K117" s="40"/>
      <c r="L117" s="44"/>
      <c r="M117" s="230"/>
      <c r="N117" s="23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165</v>
      </c>
      <c r="AU117" s="17" t="s">
        <v>78</v>
      </c>
    </row>
    <row r="118" s="2" customFormat="1">
      <c r="A118" s="38"/>
      <c r="B118" s="39"/>
      <c r="C118" s="40"/>
      <c r="D118" s="232" t="s">
        <v>167</v>
      </c>
      <c r="E118" s="40"/>
      <c r="F118" s="233" t="s">
        <v>1099</v>
      </c>
      <c r="G118" s="40"/>
      <c r="H118" s="40"/>
      <c r="I118" s="229"/>
      <c r="J118" s="40"/>
      <c r="K118" s="40"/>
      <c r="L118" s="44"/>
      <c r="M118" s="230"/>
      <c r="N118" s="23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167</v>
      </c>
      <c r="AU118" s="17" t="s">
        <v>78</v>
      </c>
    </row>
    <row r="119" s="13" customFormat="1">
      <c r="A119" s="13"/>
      <c r="B119" s="234"/>
      <c r="C119" s="235"/>
      <c r="D119" s="227" t="s">
        <v>169</v>
      </c>
      <c r="E119" s="236" t="s">
        <v>19</v>
      </c>
      <c r="F119" s="237" t="s">
        <v>1689</v>
      </c>
      <c r="G119" s="235"/>
      <c r="H119" s="238">
        <v>17.728999999999999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169</v>
      </c>
      <c r="AU119" s="244" t="s">
        <v>78</v>
      </c>
      <c r="AV119" s="13" t="s">
        <v>78</v>
      </c>
      <c r="AW119" s="13" t="s">
        <v>32</v>
      </c>
      <c r="AX119" s="13" t="s">
        <v>69</v>
      </c>
      <c r="AY119" s="244" t="s">
        <v>156</v>
      </c>
    </row>
    <row r="120" s="2" customFormat="1" ht="33" customHeight="1">
      <c r="A120" s="38"/>
      <c r="B120" s="39"/>
      <c r="C120" s="214" t="s">
        <v>196</v>
      </c>
      <c r="D120" s="214" t="s">
        <v>158</v>
      </c>
      <c r="E120" s="215" t="s">
        <v>294</v>
      </c>
      <c r="F120" s="216" t="s">
        <v>295</v>
      </c>
      <c r="G120" s="217" t="s">
        <v>296</v>
      </c>
      <c r="H120" s="218">
        <v>15.202</v>
      </c>
      <c r="I120" s="219"/>
      <c r="J120" s="220">
        <f>ROUND(I120*H120,2)</f>
        <v>0</v>
      </c>
      <c r="K120" s="216" t="s">
        <v>162</v>
      </c>
      <c r="L120" s="44"/>
      <c r="M120" s="221" t="s">
        <v>19</v>
      </c>
      <c r="N120" s="222" t="s">
        <v>40</v>
      </c>
      <c r="O120" s="84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163</v>
      </c>
      <c r="AT120" s="225" t="s">
        <v>158</v>
      </c>
      <c r="AU120" s="225" t="s">
        <v>78</v>
      </c>
      <c r="AY120" s="17" t="s">
        <v>156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76</v>
      </c>
      <c r="BK120" s="226">
        <f>ROUND(I120*H120,2)</f>
        <v>0</v>
      </c>
      <c r="BL120" s="17" t="s">
        <v>163</v>
      </c>
      <c r="BM120" s="225" t="s">
        <v>1690</v>
      </c>
    </row>
    <row r="121" s="2" customFormat="1">
      <c r="A121" s="38"/>
      <c r="B121" s="39"/>
      <c r="C121" s="40"/>
      <c r="D121" s="227" t="s">
        <v>165</v>
      </c>
      <c r="E121" s="40"/>
      <c r="F121" s="228" t="s">
        <v>298</v>
      </c>
      <c r="G121" s="40"/>
      <c r="H121" s="40"/>
      <c r="I121" s="229"/>
      <c r="J121" s="40"/>
      <c r="K121" s="40"/>
      <c r="L121" s="44"/>
      <c r="M121" s="230"/>
      <c r="N121" s="23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165</v>
      </c>
      <c r="AU121" s="17" t="s">
        <v>78</v>
      </c>
    </row>
    <row r="122" s="2" customFormat="1">
      <c r="A122" s="38"/>
      <c r="B122" s="39"/>
      <c r="C122" s="40"/>
      <c r="D122" s="232" t="s">
        <v>167</v>
      </c>
      <c r="E122" s="40"/>
      <c r="F122" s="233" t="s">
        <v>299</v>
      </c>
      <c r="G122" s="40"/>
      <c r="H122" s="40"/>
      <c r="I122" s="229"/>
      <c r="J122" s="40"/>
      <c r="K122" s="40"/>
      <c r="L122" s="44"/>
      <c r="M122" s="230"/>
      <c r="N122" s="23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167</v>
      </c>
      <c r="AU122" s="17" t="s">
        <v>78</v>
      </c>
    </row>
    <row r="123" s="13" customFormat="1">
      <c r="A123" s="13"/>
      <c r="B123" s="234"/>
      <c r="C123" s="235"/>
      <c r="D123" s="227" t="s">
        <v>169</v>
      </c>
      <c r="E123" s="235"/>
      <c r="F123" s="237" t="s">
        <v>1691</v>
      </c>
      <c r="G123" s="235"/>
      <c r="H123" s="238">
        <v>15.202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169</v>
      </c>
      <c r="AU123" s="244" t="s">
        <v>78</v>
      </c>
      <c r="AV123" s="13" t="s">
        <v>78</v>
      </c>
      <c r="AW123" s="13" t="s">
        <v>4</v>
      </c>
      <c r="AX123" s="13" t="s">
        <v>76</v>
      </c>
      <c r="AY123" s="244" t="s">
        <v>156</v>
      </c>
    </row>
    <row r="124" s="2" customFormat="1" ht="24.15" customHeight="1">
      <c r="A124" s="38"/>
      <c r="B124" s="39"/>
      <c r="C124" s="214" t="s">
        <v>206</v>
      </c>
      <c r="D124" s="214" t="s">
        <v>158</v>
      </c>
      <c r="E124" s="215" t="s">
        <v>1474</v>
      </c>
      <c r="F124" s="216" t="s">
        <v>1475</v>
      </c>
      <c r="G124" s="217" t="s">
        <v>255</v>
      </c>
      <c r="H124" s="218">
        <v>3.6899999999999999</v>
      </c>
      <c r="I124" s="219"/>
      <c r="J124" s="220">
        <f>ROUND(I124*H124,2)</f>
        <v>0</v>
      </c>
      <c r="K124" s="216" t="s">
        <v>162</v>
      </c>
      <c r="L124" s="44"/>
      <c r="M124" s="221" t="s">
        <v>19</v>
      </c>
      <c r="N124" s="222" t="s">
        <v>40</v>
      </c>
      <c r="O124" s="84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5" t="s">
        <v>163</v>
      </c>
      <c r="AT124" s="225" t="s">
        <v>158</v>
      </c>
      <c r="AU124" s="225" t="s">
        <v>78</v>
      </c>
      <c r="AY124" s="17" t="s">
        <v>156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76</v>
      </c>
      <c r="BK124" s="226">
        <f>ROUND(I124*H124,2)</f>
        <v>0</v>
      </c>
      <c r="BL124" s="17" t="s">
        <v>163</v>
      </c>
      <c r="BM124" s="225" t="s">
        <v>1692</v>
      </c>
    </row>
    <row r="125" s="2" customFormat="1">
      <c r="A125" s="38"/>
      <c r="B125" s="39"/>
      <c r="C125" s="40"/>
      <c r="D125" s="227" t="s">
        <v>165</v>
      </c>
      <c r="E125" s="40"/>
      <c r="F125" s="228" t="s">
        <v>1477</v>
      </c>
      <c r="G125" s="40"/>
      <c r="H125" s="40"/>
      <c r="I125" s="229"/>
      <c r="J125" s="40"/>
      <c r="K125" s="40"/>
      <c r="L125" s="44"/>
      <c r="M125" s="230"/>
      <c r="N125" s="23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165</v>
      </c>
      <c r="AU125" s="17" t="s">
        <v>78</v>
      </c>
    </row>
    <row r="126" s="2" customFormat="1">
      <c r="A126" s="38"/>
      <c r="B126" s="39"/>
      <c r="C126" s="40"/>
      <c r="D126" s="232" t="s">
        <v>167</v>
      </c>
      <c r="E126" s="40"/>
      <c r="F126" s="233" t="s">
        <v>1478</v>
      </c>
      <c r="G126" s="40"/>
      <c r="H126" s="40"/>
      <c r="I126" s="229"/>
      <c r="J126" s="40"/>
      <c r="K126" s="40"/>
      <c r="L126" s="44"/>
      <c r="M126" s="230"/>
      <c r="N126" s="23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167</v>
      </c>
      <c r="AU126" s="17" t="s">
        <v>78</v>
      </c>
    </row>
    <row r="127" s="13" customFormat="1">
      <c r="A127" s="13"/>
      <c r="B127" s="234"/>
      <c r="C127" s="235"/>
      <c r="D127" s="227" t="s">
        <v>169</v>
      </c>
      <c r="E127" s="236" t="s">
        <v>19</v>
      </c>
      <c r="F127" s="237" t="s">
        <v>1693</v>
      </c>
      <c r="G127" s="235"/>
      <c r="H127" s="238">
        <v>3.6899999999999999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169</v>
      </c>
      <c r="AU127" s="244" t="s">
        <v>78</v>
      </c>
      <c r="AV127" s="13" t="s">
        <v>78</v>
      </c>
      <c r="AW127" s="13" t="s">
        <v>32</v>
      </c>
      <c r="AX127" s="13" t="s">
        <v>69</v>
      </c>
      <c r="AY127" s="244" t="s">
        <v>156</v>
      </c>
    </row>
    <row r="128" s="2" customFormat="1" ht="16.5" customHeight="1">
      <c r="A128" s="38"/>
      <c r="B128" s="39"/>
      <c r="C128" s="245" t="s">
        <v>216</v>
      </c>
      <c r="D128" s="245" t="s">
        <v>333</v>
      </c>
      <c r="E128" s="246" t="s">
        <v>1480</v>
      </c>
      <c r="F128" s="247" t="s">
        <v>1481</v>
      </c>
      <c r="G128" s="248" t="s">
        <v>296</v>
      </c>
      <c r="H128" s="249">
        <v>7.3799999999999999</v>
      </c>
      <c r="I128" s="250"/>
      <c r="J128" s="251">
        <f>ROUND(I128*H128,2)</f>
        <v>0</v>
      </c>
      <c r="K128" s="247" t="s">
        <v>162</v>
      </c>
      <c r="L128" s="252"/>
      <c r="M128" s="253" t="s">
        <v>19</v>
      </c>
      <c r="N128" s="254" t="s">
        <v>40</v>
      </c>
      <c r="O128" s="84"/>
      <c r="P128" s="223">
        <f>O128*H128</f>
        <v>0</v>
      </c>
      <c r="Q128" s="223">
        <v>1</v>
      </c>
      <c r="R128" s="223">
        <f>Q128*H128</f>
        <v>7.3799999999999999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216</v>
      </c>
      <c r="AT128" s="225" t="s">
        <v>333</v>
      </c>
      <c r="AU128" s="225" t="s">
        <v>78</v>
      </c>
      <c r="AY128" s="17" t="s">
        <v>156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76</v>
      </c>
      <c r="BK128" s="226">
        <f>ROUND(I128*H128,2)</f>
        <v>0</v>
      </c>
      <c r="BL128" s="17" t="s">
        <v>163</v>
      </c>
      <c r="BM128" s="225" t="s">
        <v>1694</v>
      </c>
    </row>
    <row r="129" s="2" customFormat="1">
      <c r="A129" s="38"/>
      <c r="B129" s="39"/>
      <c r="C129" s="40"/>
      <c r="D129" s="227" t="s">
        <v>165</v>
      </c>
      <c r="E129" s="40"/>
      <c r="F129" s="228" t="s">
        <v>1481</v>
      </c>
      <c r="G129" s="40"/>
      <c r="H129" s="40"/>
      <c r="I129" s="229"/>
      <c r="J129" s="40"/>
      <c r="K129" s="40"/>
      <c r="L129" s="44"/>
      <c r="M129" s="230"/>
      <c r="N129" s="23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165</v>
      </c>
      <c r="AU129" s="17" t="s">
        <v>78</v>
      </c>
    </row>
    <row r="130" s="13" customFormat="1">
      <c r="A130" s="13"/>
      <c r="B130" s="234"/>
      <c r="C130" s="235"/>
      <c r="D130" s="227" t="s">
        <v>169</v>
      </c>
      <c r="E130" s="235"/>
      <c r="F130" s="237" t="s">
        <v>1695</v>
      </c>
      <c r="G130" s="235"/>
      <c r="H130" s="238">
        <v>7.3799999999999999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169</v>
      </c>
      <c r="AU130" s="244" t="s">
        <v>78</v>
      </c>
      <c r="AV130" s="13" t="s">
        <v>78</v>
      </c>
      <c r="AW130" s="13" t="s">
        <v>4</v>
      </c>
      <c r="AX130" s="13" t="s">
        <v>76</v>
      </c>
      <c r="AY130" s="244" t="s">
        <v>156</v>
      </c>
    </row>
    <row r="131" s="2" customFormat="1" ht="24.15" customHeight="1">
      <c r="A131" s="38"/>
      <c r="B131" s="39"/>
      <c r="C131" s="214" t="s">
        <v>224</v>
      </c>
      <c r="D131" s="214" t="s">
        <v>158</v>
      </c>
      <c r="E131" s="215" t="s">
        <v>955</v>
      </c>
      <c r="F131" s="216" t="s">
        <v>956</v>
      </c>
      <c r="G131" s="217" t="s">
        <v>255</v>
      </c>
      <c r="H131" s="218">
        <v>19.728999999999999</v>
      </c>
      <c r="I131" s="219"/>
      <c r="J131" s="220">
        <f>ROUND(I131*H131,2)</f>
        <v>0</v>
      </c>
      <c r="K131" s="216" t="s">
        <v>162</v>
      </c>
      <c r="L131" s="44"/>
      <c r="M131" s="221" t="s">
        <v>19</v>
      </c>
      <c r="N131" s="222" t="s">
        <v>40</v>
      </c>
      <c r="O131" s="84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163</v>
      </c>
      <c r="AT131" s="225" t="s">
        <v>158</v>
      </c>
      <c r="AU131" s="225" t="s">
        <v>78</v>
      </c>
      <c r="AY131" s="17" t="s">
        <v>156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76</v>
      </c>
      <c r="BK131" s="226">
        <f>ROUND(I131*H131,2)</f>
        <v>0</v>
      </c>
      <c r="BL131" s="17" t="s">
        <v>163</v>
      </c>
      <c r="BM131" s="225" t="s">
        <v>1696</v>
      </c>
    </row>
    <row r="132" s="2" customFormat="1">
      <c r="A132" s="38"/>
      <c r="B132" s="39"/>
      <c r="C132" s="40"/>
      <c r="D132" s="227" t="s">
        <v>165</v>
      </c>
      <c r="E132" s="40"/>
      <c r="F132" s="228" t="s">
        <v>958</v>
      </c>
      <c r="G132" s="40"/>
      <c r="H132" s="40"/>
      <c r="I132" s="229"/>
      <c r="J132" s="40"/>
      <c r="K132" s="40"/>
      <c r="L132" s="44"/>
      <c r="M132" s="230"/>
      <c r="N132" s="23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165</v>
      </c>
      <c r="AU132" s="17" t="s">
        <v>78</v>
      </c>
    </row>
    <row r="133" s="2" customFormat="1">
      <c r="A133" s="38"/>
      <c r="B133" s="39"/>
      <c r="C133" s="40"/>
      <c r="D133" s="232" t="s">
        <v>167</v>
      </c>
      <c r="E133" s="40"/>
      <c r="F133" s="233" t="s">
        <v>959</v>
      </c>
      <c r="G133" s="40"/>
      <c r="H133" s="40"/>
      <c r="I133" s="229"/>
      <c r="J133" s="40"/>
      <c r="K133" s="40"/>
      <c r="L133" s="44"/>
      <c r="M133" s="230"/>
      <c r="N133" s="23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167</v>
      </c>
      <c r="AU133" s="17" t="s">
        <v>78</v>
      </c>
    </row>
    <row r="134" s="13" customFormat="1">
      <c r="A134" s="13"/>
      <c r="B134" s="234"/>
      <c r="C134" s="235"/>
      <c r="D134" s="227" t="s">
        <v>169</v>
      </c>
      <c r="E134" s="236" t="s">
        <v>19</v>
      </c>
      <c r="F134" s="237" t="s">
        <v>1697</v>
      </c>
      <c r="G134" s="235"/>
      <c r="H134" s="238">
        <v>27.73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169</v>
      </c>
      <c r="AU134" s="244" t="s">
        <v>78</v>
      </c>
      <c r="AV134" s="13" t="s">
        <v>78</v>
      </c>
      <c r="AW134" s="13" t="s">
        <v>32</v>
      </c>
      <c r="AX134" s="13" t="s">
        <v>69</v>
      </c>
      <c r="AY134" s="244" t="s">
        <v>156</v>
      </c>
    </row>
    <row r="135" s="13" customFormat="1">
      <c r="A135" s="13"/>
      <c r="B135" s="234"/>
      <c r="C135" s="235"/>
      <c r="D135" s="227" t="s">
        <v>169</v>
      </c>
      <c r="E135" s="236" t="s">
        <v>19</v>
      </c>
      <c r="F135" s="237" t="s">
        <v>1698</v>
      </c>
      <c r="G135" s="235"/>
      <c r="H135" s="238">
        <v>-3.6899999999999999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169</v>
      </c>
      <c r="AU135" s="244" t="s">
        <v>78</v>
      </c>
      <c r="AV135" s="13" t="s">
        <v>78</v>
      </c>
      <c r="AW135" s="13" t="s">
        <v>32</v>
      </c>
      <c r="AX135" s="13" t="s">
        <v>69</v>
      </c>
      <c r="AY135" s="244" t="s">
        <v>156</v>
      </c>
    </row>
    <row r="136" s="13" customFormat="1">
      <c r="A136" s="13"/>
      <c r="B136" s="234"/>
      <c r="C136" s="235"/>
      <c r="D136" s="227" t="s">
        <v>169</v>
      </c>
      <c r="E136" s="236" t="s">
        <v>19</v>
      </c>
      <c r="F136" s="237" t="s">
        <v>1699</v>
      </c>
      <c r="G136" s="235"/>
      <c r="H136" s="238">
        <v>-3.6899999999999999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169</v>
      </c>
      <c r="AU136" s="244" t="s">
        <v>78</v>
      </c>
      <c r="AV136" s="13" t="s">
        <v>78</v>
      </c>
      <c r="AW136" s="13" t="s">
        <v>32</v>
      </c>
      <c r="AX136" s="13" t="s">
        <v>69</v>
      </c>
      <c r="AY136" s="244" t="s">
        <v>156</v>
      </c>
    </row>
    <row r="137" s="13" customFormat="1">
      <c r="A137" s="13"/>
      <c r="B137" s="234"/>
      <c r="C137" s="235"/>
      <c r="D137" s="227" t="s">
        <v>169</v>
      </c>
      <c r="E137" s="236" t="s">
        <v>19</v>
      </c>
      <c r="F137" s="237" t="s">
        <v>1700</v>
      </c>
      <c r="G137" s="235"/>
      <c r="H137" s="238">
        <v>-0.621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169</v>
      </c>
      <c r="AU137" s="244" t="s">
        <v>78</v>
      </c>
      <c r="AV137" s="13" t="s">
        <v>78</v>
      </c>
      <c r="AW137" s="13" t="s">
        <v>32</v>
      </c>
      <c r="AX137" s="13" t="s">
        <v>69</v>
      </c>
      <c r="AY137" s="244" t="s">
        <v>156</v>
      </c>
    </row>
    <row r="138" s="12" customFormat="1" ht="25.92" customHeight="1">
      <c r="A138" s="12"/>
      <c r="B138" s="198"/>
      <c r="C138" s="199"/>
      <c r="D138" s="200" t="s">
        <v>68</v>
      </c>
      <c r="E138" s="201" t="s">
        <v>333</v>
      </c>
      <c r="F138" s="201" t="s">
        <v>1508</v>
      </c>
      <c r="G138" s="199"/>
      <c r="H138" s="199"/>
      <c r="I138" s="202"/>
      <c r="J138" s="203">
        <f>BK138</f>
        <v>0</v>
      </c>
      <c r="K138" s="199"/>
      <c r="L138" s="204"/>
      <c r="M138" s="205"/>
      <c r="N138" s="206"/>
      <c r="O138" s="206"/>
      <c r="P138" s="207">
        <f>P139+P159</f>
        <v>0</v>
      </c>
      <c r="Q138" s="206"/>
      <c r="R138" s="207">
        <f>R139+R159</f>
        <v>0.33408060000000006</v>
      </c>
      <c r="S138" s="206"/>
      <c r="T138" s="208">
        <f>T139+T159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86</v>
      </c>
      <c r="AT138" s="210" t="s">
        <v>68</v>
      </c>
      <c r="AU138" s="210" t="s">
        <v>69</v>
      </c>
      <c r="AY138" s="209" t="s">
        <v>156</v>
      </c>
      <c r="BK138" s="211">
        <f>BK139+BK159</f>
        <v>0</v>
      </c>
    </row>
    <row r="139" s="12" customFormat="1" ht="22.8" customHeight="1">
      <c r="A139" s="12"/>
      <c r="B139" s="198"/>
      <c r="C139" s="199"/>
      <c r="D139" s="200" t="s">
        <v>68</v>
      </c>
      <c r="E139" s="212" t="s">
        <v>1509</v>
      </c>
      <c r="F139" s="212" t="s">
        <v>1510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SUM(P140:P158)</f>
        <v>0</v>
      </c>
      <c r="Q139" s="206"/>
      <c r="R139" s="207">
        <f>SUM(R140:R158)</f>
        <v>0.0028289999999999999</v>
      </c>
      <c r="S139" s="206"/>
      <c r="T139" s="208">
        <f>SUM(T140:T158)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86</v>
      </c>
      <c r="AT139" s="210" t="s">
        <v>68</v>
      </c>
      <c r="AU139" s="210" t="s">
        <v>76</v>
      </c>
      <c r="AY139" s="209" t="s">
        <v>156</v>
      </c>
      <c r="BK139" s="211">
        <f>SUM(BK140:BK158)</f>
        <v>0</v>
      </c>
    </row>
    <row r="140" s="2" customFormat="1" ht="37.8" customHeight="1">
      <c r="A140" s="38"/>
      <c r="B140" s="39"/>
      <c r="C140" s="214" t="s">
        <v>231</v>
      </c>
      <c r="D140" s="214" t="s">
        <v>158</v>
      </c>
      <c r="E140" s="215" t="s">
        <v>1701</v>
      </c>
      <c r="F140" s="216" t="s">
        <v>1702</v>
      </c>
      <c r="G140" s="217" t="s">
        <v>241</v>
      </c>
      <c r="H140" s="218">
        <v>123</v>
      </c>
      <c r="I140" s="219"/>
      <c r="J140" s="220">
        <f>ROUND(I140*H140,2)</f>
        <v>0</v>
      </c>
      <c r="K140" s="216" t="s">
        <v>162</v>
      </c>
      <c r="L140" s="44"/>
      <c r="M140" s="221" t="s">
        <v>19</v>
      </c>
      <c r="N140" s="222" t="s">
        <v>40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587</v>
      </c>
      <c r="AT140" s="225" t="s">
        <v>158</v>
      </c>
      <c r="AU140" s="225" t="s">
        <v>78</v>
      </c>
      <c r="AY140" s="17" t="s">
        <v>156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76</v>
      </c>
      <c r="BK140" s="226">
        <f>ROUND(I140*H140,2)</f>
        <v>0</v>
      </c>
      <c r="BL140" s="17" t="s">
        <v>587</v>
      </c>
      <c r="BM140" s="225" t="s">
        <v>1703</v>
      </c>
    </row>
    <row r="141" s="2" customFormat="1">
      <c r="A141" s="38"/>
      <c r="B141" s="39"/>
      <c r="C141" s="40"/>
      <c r="D141" s="227" t="s">
        <v>165</v>
      </c>
      <c r="E141" s="40"/>
      <c r="F141" s="228" t="s">
        <v>1704</v>
      </c>
      <c r="G141" s="40"/>
      <c r="H141" s="40"/>
      <c r="I141" s="229"/>
      <c r="J141" s="40"/>
      <c r="K141" s="40"/>
      <c r="L141" s="44"/>
      <c r="M141" s="230"/>
      <c r="N141" s="23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165</v>
      </c>
      <c r="AU141" s="17" t="s">
        <v>78</v>
      </c>
    </row>
    <row r="142" s="2" customFormat="1">
      <c r="A142" s="38"/>
      <c r="B142" s="39"/>
      <c r="C142" s="40"/>
      <c r="D142" s="232" t="s">
        <v>167</v>
      </c>
      <c r="E142" s="40"/>
      <c r="F142" s="233" t="s">
        <v>1705</v>
      </c>
      <c r="G142" s="40"/>
      <c r="H142" s="40"/>
      <c r="I142" s="229"/>
      <c r="J142" s="40"/>
      <c r="K142" s="40"/>
      <c r="L142" s="44"/>
      <c r="M142" s="230"/>
      <c r="N142" s="23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78</v>
      </c>
    </row>
    <row r="143" s="13" customFormat="1">
      <c r="A143" s="13"/>
      <c r="B143" s="234"/>
      <c r="C143" s="235"/>
      <c r="D143" s="227" t="s">
        <v>169</v>
      </c>
      <c r="E143" s="236" t="s">
        <v>19</v>
      </c>
      <c r="F143" s="237" t="s">
        <v>1706</v>
      </c>
      <c r="G143" s="235"/>
      <c r="H143" s="238">
        <v>107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169</v>
      </c>
      <c r="AU143" s="244" t="s">
        <v>78</v>
      </c>
      <c r="AV143" s="13" t="s">
        <v>78</v>
      </c>
      <c r="AW143" s="13" t="s">
        <v>32</v>
      </c>
      <c r="AX143" s="13" t="s">
        <v>69</v>
      </c>
      <c r="AY143" s="244" t="s">
        <v>156</v>
      </c>
    </row>
    <row r="144" s="13" customFormat="1">
      <c r="A144" s="13"/>
      <c r="B144" s="234"/>
      <c r="C144" s="235"/>
      <c r="D144" s="227" t="s">
        <v>169</v>
      </c>
      <c r="E144" s="236" t="s">
        <v>19</v>
      </c>
      <c r="F144" s="237" t="s">
        <v>1707</v>
      </c>
      <c r="G144" s="235"/>
      <c r="H144" s="238">
        <v>16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169</v>
      </c>
      <c r="AU144" s="244" t="s">
        <v>78</v>
      </c>
      <c r="AV144" s="13" t="s">
        <v>78</v>
      </c>
      <c r="AW144" s="13" t="s">
        <v>32</v>
      </c>
      <c r="AX144" s="13" t="s">
        <v>69</v>
      </c>
      <c r="AY144" s="244" t="s">
        <v>156</v>
      </c>
    </row>
    <row r="145" s="2" customFormat="1" ht="24.15" customHeight="1">
      <c r="A145" s="38"/>
      <c r="B145" s="39"/>
      <c r="C145" s="245" t="s">
        <v>238</v>
      </c>
      <c r="D145" s="245" t="s">
        <v>333</v>
      </c>
      <c r="E145" s="246" t="s">
        <v>1708</v>
      </c>
      <c r="F145" s="247" t="s">
        <v>1709</v>
      </c>
      <c r="G145" s="248" t="s">
        <v>241</v>
      </c>
      <c r="H145" s="249">
        <v>141.44999999999999</v>
      </c>
      <c r="I145" s="250"/>
      <c r="J145" s="251">
        <f>ROUND(I145*H145,2)</f>
        <v>0</v>
      </c>
      <c r="K145" s="247" t="s">
        <v>162</v>
      </c>
      <c r="L145" s="252"/>
      <c r="M145" s="253" t="s">
        <v>19</v>
      </c>
      <c r="N145" s="254" t="s">
        <v>40</v>
      </c>
      <c r="O145" s="84"/>
      <c r="P145" s="223">
        <f>O145*H145</f>
        <v>0</v>
      </c>
      <c r="Q145" s="223">
        <v>2.0000000000000002E-05</v>
      </c>
      <c r="R145" s="223">
        <f>Q145*H145</f>
        <v>0.0028289999999999999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1534</v>
      </c>
      <c r="AT145" s="225" t="s">
        <v>333</v>
      </c>
      <c r="AU145" s="225" t="s">
        <v>78</v>
      </c>
      <c r="AY145" s="17" t="s">
        <v>156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76</v>
      </c>
      <c r="BK145" s="226">
        <f>ROUND(I145*H145,2)</f>
        <v>0</v>
      </c>
      <c r="BL145" s="17" t="s">
        <v>587</v>
      </c>
      <c r="BM145" s="225" t="s">
        <v>1710</v>
      </c>
    </row>
    <row r="146" s="2" customFormat="1">
      <c r="A146" s="38"/>
      <c r="B146" s="39"/>
      <c r="C146" s="40"/>
      <c r="D146" s="227" t="s">
        <v>165</v>
      </c>
      <c r="E146" s="40"/>
      <c r="F146" s="228" t="s">
        <v>1709</v>
      </c>
      <c r="G146" s="40"/>
      <c r="H146" s="40"/>
      <c r="I146" s="229"/>
      <c r="J146" s="40"/>
      <c r="K146" s="40"/>
      <c r="L146" s="44"/>
      <c r="M146" s="230"/>
      <c r="N146" s="23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165</v>
      </c>
      <c r="AU146" s="17" t="s">
        <v>78</v>
      </c>
    </row>
    <row r="147" s="13" customFormat="1">
      <c r="A147" s="13"/>
      <c r="B147" s="234"/>
      <c r="C147" s="235"/>
      <c r="D147" s="227" t="s">
        <v>169</v>
      </c>
      <c r="E147" s="235"/>
      <c r="F147" s="237" t="s">
        <v>1711</v>
      </c>
      <c r="G147" s="235"/>
      <c r="H147" s="238">
        <v>141.44999999999999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169</v>
      </c>
      <c r="AU147" s="244" t="s">
        <v>78</v>
      </c>
      <c r="AV147" s="13" t="s">
        <v>78</v>
      </c>
      <c r="AW147" s="13" t="s">
        <v>4</v>
      </c>
      <c r="AX147" s="13" t="s">
        <v>76</v>
      </c>
      <c r="AY147" s="244" t="s">
        <v>156</v>
      </c>
    </row>
    <row r="148" s="2" customFormat="1" ht="16.5" customHeight="1">
      <c r="A148" s="38"/>
      <c r="B148" s="39"/>
      <c r="C148" s="214" t="s">
        <v>245</v>
      </c>
      <c r="D148" s="214" t="s">
        <v>158</v>
      </c>
      <c r="E148" s="215" t="s">
        <v>1712</v>
      </c>
      <c r="F148" s="216" t="s">
        <v>1713</v>
      </c>
      <c r="G148" s="217" t="s">
        <v>241</v>
      </c>
      <c r="H148" s="218">
        <v>123</v>
      </c>
      <c r="I148" s="219"/>
      <c r="J148" s="220">
        <f>ROUND(I148*H148,2)</f>
        <v>0</v>
      </c>
      <c r="K148" s="216" t="s">
        <v>19</v>
      </c>
      <c r="L148" s="44"/>
      <c r="M148" s="221" t="s">
        <v>19</v>
      </c>
      <c r="N148" s="222" t="s">
        <v>40</v>
      </c>
      <c r="O148" s="84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587</v>
      </c>
      <c r="AT148" s="225" t="s">
        <v>158</v>
      </c>
      <c r="AU148" s="225" t="s">
        <v>78</v>
      </c>
      <c r="AY148" s="17" t="s">
        <v>156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76</v>
      </c>
      <c r="BK148" s="226">
        <f>ROUND(I148*H148,2)</f>
        <v>0</v>
      </c>
      <c r="BL148" s="17" t="s">
        <v>587</v>
      </c>
      <c r="BM148" s="225" t="s">
        <v>1714</v>
      </c>
    </row>
    <row r="149" s="2" customFormat="1">
      <c r="A149" s="38"/>
      <c r="B149" s="39"/>
      <c r="C149" s="40"/>
      <c r="D149" s="227" t="s">
        <v>165</v>
      </c>
      <c r="E149" s="40"/>
      <c r="F149" s="228" t="s">
        <v>1713</v>
      </c>
      <c r="G149" s="40"/>
      <c r="H149" s="40"/>
      <c r="I149" s="229"/>
      <c r="J149" s="40"/>
      <c r="K149" s="40"/>
      <c r="L149" s="44"/>
      <c r="M149" s="230"/>
      <c r="N149" s="23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165</v>
      </c>
      <c r="AU149" s="17" t="s">
        <v>78</v>
      </c>
    </row>
    <row r="150" s="2" customFormat="1" ht="16.5" customHeight="1">
      <c r="A150" s="38"/>
      <c r="B150" s="39"/>
      <c r="C150" s="245" t="s">
        <v>252</v>
      </c>
      <c r="D150" s="245" t="s">
        <v>333</v>
      </c>
      <c r="E150" s="246" t="s">
        <v>1715</v>
      </c>
      <c r="F150" s="247" t="s">
        <v>1716</v>
      </c>
      <c r="G150" s="248" t="s">
        <v>241</v>
      </c>
      <c r="H150" s="249">
        <v>141.44999999999999</v>
      </c>
      <c r="I150" s="250"/>
      <c r="J150" s="251">
        <f>ROUND(I150*H150,2)</f>
        <v>0</v>
      </c>
      <c r="K150" s="247" t="s">
        <v>19</v>
      </c>
      <c r="L150" s="252"/>
      <c r="M150" s="253" t="s">
        <v>19</v>
      </c>
      <c r="N150" s="254" t="s">
        <v>40</v>
      </c>
      <c r="O150" s="84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1534</v>
      </c>
      <c r="AT150" s="225" t="s">
        <v>333</v>
      </c>
      <c r="AU150" s="225" t="s">
        <v>78</v>
      </c>
      <c r="AY150" s="17" t="s">
        <v>156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76</v>
      </c>
      <c r="BK150" s="226">
        <f>ROUND(I150*H150,2)</f>
        <v>0</v>
      </c>
      <c r="BL150" s="17" t="s">
        <v>587</v>
      </c>
      <c r="BM150" s="225" t="s">
        <v>1717</v>
      </c>
    </row>
    <row r="151" s="2" customFormat="1">
      <c r="A151" s="38"/>
      <c r="B151" s="39"/>
      <c r="C151" s="40"/>
      <c r="D151" s="227" t="s">
        <v>165</v>
      </c>
      <c r="E151" s="40"/>
      <c r="F151" s="228" t="s">
        <v>1716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165</v>
      </c>
      <c r="AU151" s="17" t="s">
        <v>78</v>
      </c>
    </row>
    <row r="152" s="13" customFormat="1">
      <c r="A152" s="13"/>
      <c r="B152" s="234"/>
      <c r="C152" s="235"/>
      <c r="D152" s="227" t="s">
        <v>169</v>
      </c>
      <c r="E152" s="235"/>
      <c r="F152" s="237" t="s">
        <v>1711</v>
      </c>
      <c r="G152" s="235"/>
      <c r="H152" s="238">
        <v>141.44999999999999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169</v>
      </c>
      <c r="AU152" s="244" t="s">
        <v>78</v>
      </c>
      <c r="AV152" s="13" t="s">
        <v>78</v>
      </c>
      <c r="AW152" s="13" t="s">
        <v>4</v>
      </c>
      <c r="AX152" s="13" t="s">
        <v>76</v>
      </c>
      <c r="AY152" s="244" t="s">
        <v>156</v>
      </c>
    </row>
    <row r="153" s="2" customFormat="1" ht="16.5" customHeight="1">
      <c r="A153" s="38"/>
      <c r="B153" s="39"/>
      <c r="C153" s="245" t="s">
        <v>264</v>
      </c>
      <c r="D153" s="245" t="s">
        <v>333</v>
      </c>
      <c r="E153" s="246" t="s">
        <v>1718</v>
      </c>
      <c r="F153" s="247" t="s">
        <v>1719</v>
      </c>
      <c r="G153" s="248" t="s">
        <v>413</v>
      </c>
      <c r="H153" s="249">
        <v>4</v>
      </c>
      <c r="I153" s="250"/>
      <c r="J153" s="251">
        <f>ROUND(I153*H153,2)</f>
        <v>0</v>
      </c>
      <c r="K153" s="247" t="s">
        <v>19</v>
      </c>
      <c r="L153" s="252"/>
      <c r="M153" s="253" t="s">
        <v>19</v>
      </c>
      <c r="N153" s="254" t="s">
        <v>40</v>
      </c>
      <c r="O153" s="84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1534</v>
      </c>
      <c r="AT153" s="225" t="s">
        <v>333</v>
      </c>
      <c r="AU153" s="225" t="s">
        <v>78</v>
      </c>
      <c r="AY153" s="17" t="s">
        <v>156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76</v>
      </c>
      <c r="BK153" s="226">
        <f>ROUND(I153*H153,2)</f>
        <v>0</v>
      </c>
      <c r="BL153" s="17" t="s">
        <v>587</v>
      </c>
      <c r="BM153" s="225" t="s">
        <v>1720</v>
      </c>
    </row>
    <row r="154" s="2" customFormat="1">
      <c r="A154" s="38"/>
      <c r="B154" s="39"/>
      <c r="C154" s="40"/>
      <c r="D154" s="227" t="s">
        <v>165</v>
      </c>
      <c r="E154" s="40"/>
      <c r="F154" s="228" t="s">
        <v>1719</v>
      </c>
      <c r="G154" s="40"/>
      <c r="H154" s="40"/>
      <c r="I154" s="229"/>
      <c r="J154" s="40"/>
      <c r="K154" s="40"/>
      <c r="L154" s="44"/>
      <c r="M154" s="230"/>
      <c r="N154" s="23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165</v>
      </c>
      <c r="AU154" s="17" t="s">
        <v>78</v>
      </c>
    </row>
    <row r="155" s="2" customFormat="1" ht="16.5" customHeight="1">
      <c r="A155" s="38"/>
      <c r="B155" s="39"/>
      <c r="C155" s="245" t="s">
        <v>8</v>
      </c>
      <c r="D155" s="245" t="s">
        <v>333</v>
      </c>
      <c r="E155" s="246" t="s">
        <v>1597</v>
      </c>
      <c r="F155" s="247" t="s">
        <v>1598</v>
      </c>
      <c r="G155" s="248" t="s">
        <v>823</v>
      </c>
      <c r="H155" s="249">
        <v>1</v>
      </c>
      <c r="I155" s="250"/>
      <c r="J155" s="251">
        <f>ROUND(I155*H155,2)</f>
        <v>0</v>
      </c>
      <c r="K155" s="247" t="s">
        <v>19</v>
      </c>
      <c r="L155" s="252"/>
      <c r="M155" s="253" t="s">
        <v>19</v>
      </c>
      <c r="N155" s="254" t="s">
        <v>40</v>
      </c>
      <c r="O155" s="84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1534</v>
      </c>
      <c r="AT155" s="225" t="s">
        <v>333</v>
      </c>
      <c r="AU155" s="225" t="s">
        <v>78</v>
      </c>
      <c r="AY155" s="17" t="s">
        <v>156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76</v>
      </c>
      <c r="BK155" s="226">
        <f>ROUND(I155*H155,2)</f>
        <v>0</v>
      </c>
      <c r="BL155" s="17" t="s">
        <v>587</v>
      </c>
      <c r="BM155" s="225" t="s">
        <v>1721</v>
      </c>
    </row>
    <row r="156" s="2" customFormat="1">
      <c r="A156" s="38"/>
      <c r="B156" s="39"/>
      <c r="C156" s="40"/>
      <c r="D156" s="227" t="s">
        <v>165</v>
      </c>
      <c r="E156" s="40"/>
      <c r="F156" s="228" t="s">
        <v>1598</v>
      </c>
      <c r="G156" s="40"/>
      <c r="H156" s="40"/>
      <c r="I156" s="229"/>
      <c r="J156" s="40"/>
      <c r="K156" s="40"/>
      <c r="L156" s="44"/>
      <c r="M156" s="230"/>
      <c r="N156" s="23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165</v>
      </c>
      <c r="AU156" s="17" t="s">
        <v>78</v>
      </c>
    </row>
    <row r="157" s="2" customFormat="1" ht="16.5" customHeight="1">
      <c r="A157" s="38"/>
      <c r="B157" s="39"/>
      <c r="C157" s="214" t="s">
        <v>279</v>
      </c>
      <c r="D157" s="214" t="s">
        <v>158</v>
      </c>
      <c r="E157" s="215" t="s">
        <v>1609</v>
      </c>
      <c r="F157" s="216" t="s">
        <v>1610</v>
      </c>
      <c r="G157" s="217" t="s">
        <v>823</v>
      </c>
      <c r="H157" s="218">
        <v>3</v>
      </c>
      <c r="I157" s="219"/>
      <c r="J157" s="220">
        <f>ROUND(I157*H157,2)</f>
        <v>0</v>
      </c>
      <c r="K157" s="216" t="s">
        <v>19</v>
      </c>
      <c r="L157" s="44"/>
      <c r="M157" s="221" t="s">
        <v>19</v>
      </c>
      <c r="N157" s="222" t="s">
        <v>40</v>
      </c>
      <c r="O157" s="84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587</v>
      </c>
      <c r="AT157" s="225" t="s">
        <v>158</v>
      </c>
      <c r="AU157" s="225" t="s">
        <v>78</v>
      </c>
      <c r="AY157" s="17" t="s">
        <v>156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76</v>
      </c>
      <c r="BK157" s="226">
        <f>ROUND(I157*H157,2)</f>
        <v>0</v>
      </c>
      <c r="BL157" s="17" t="s">
        <v>587</v>
      </c>
      <c r="BM157" s="225" t="s">
        <v>1722</v>
      </c>
    </row>
    <row r="158" s="2" customFormat="1">
      <c r="A158" s="38"/>
      <c r="B158" s="39"/>
      <c r="C158" s="40"/>
      <c r="D158" s="227" t="s">
        <v>165</v>
      </c>
      <c r="E158" s="40"/>
      <c r="F158" s="228" t="s">
        <v>1610</v>
      </c>
      <c r="G158" s="40"/>
      <c r="H158" s="40"/>
      <c r="I158" s="229"/>
      <c r="J158" s="40"/>
      <c r="K158" s="40"/>
      <c r="L158" s="44"/>
      <c r="M158" s="230"/>
      <c r="N158" s="23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165</v>
      </c>
      <c r="AU158" s="17" t="s">
        <v>78</v>
      </c>
    </row>
    <row r="159" s="12" customFormat="1" ht="22.8" customHeight="1">
      <c r="A159" s="12"/>
      <c r="B159" s="198"/>
      <c r="C159" s="199"/>
      <c r="D159" s="200" t="s">
        <v>68</v>
      </c>
      <c r="E159" s="212" t="s">
        <v>1612</v>
      </c>
      <c r="F159" s="212" t="s">
        <v>1613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SUM(P160:P184)</f>
        <v>0</v>
      </c>
      <c r="Q159" s="206"/>
      <c r="R159" s="207">
        <f>SUM(R160:R184)</f>
        <v>0.33125160000000003</v>
      </c>
      <c r="S159" s="206"/>
      <c r="T159" s="208">
        <f>SUM(T160:T184)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86</v>
      </c>
      <c r="AT159" s="210" t="s">
        <v>68</v>
      </c>
      <c r="AU159" s="210" t="s">
        <v>76</v>
      </c>
      <c r="AY159" s="209" t="s">
        <v>156</v>
      </c>
      <c r="BK159" s="211">
        <f>SUM(BK160:BK184)</f>
        <v>0</v>
      </c>
    </row>
    <row r="160" s="2" customFormat="1" ht="24.15" customHeight="1">
      <c r="A160" s="38"/>
      <c r="B160" s="39"/>
      <c r="C160" s="214" t="s">
        <v>286</v>
      </c>
      <c r="D160" s="214" t="s">
        <v>158</v>
      </c>
      <c r="E160" s="215" t="s">
        <v>1617</v>
      </c>
      <c r="F160" s="216" t="s">
        <v>1618</v>
      </c>
      <c r="G160" s="217" t="s">
        <v>1619</v>
      </c>
      <c r="H160" s="218">
        <v>0.123</v>
      </c>
      <c r="I160" s="219"/>
      <c r="J160" s="220">
        <f>ROUND(I160*H160,2)</f>
        <v>0</v>
      </c>
      <c r="K160" s="216" t="s">
        <v>162</v>
      </c>
      <c r="L160" s="44"/>
      <c r="M160" s="221" t="s">
        <v>19</v>
      </c>
      <c r="N160" s="222" t="s">
        <v>40</v>
      </c>
      <c r="O160" s="84"/>
      <c r="P160" s="223">
        <f>O160*H160</f>
        <v>0</v>
      </c>
      <c r="Q160" s="223">
        <v>0.0088000000000000005</v>
      </c>
      <c r="R160" s="223">
        <f>Q160*H160</f>
        <v>0.0010824000000000001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587</v>
      </c>
      <c r="AT160" s="225" t="s">
        <v>158</v>
      </c>
      <c r="AU160" s="225" t="s">
        <v>78</v>
      </c>
      <c r="AY160" s="17" t="s">
        <v>156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76</v>
      </c>
      <c r="BK160" s="226">
        <f>ROUND(I160*H160,2)</f>
        <v>0</v>
      </c>
      <c r="BL160" s="17" t="s">
        <v>587</v>
      </c>
      <c r="BM160" s="225" t="s">
        <v>1723</v>
      </c>
    </row>
    <row r="161" s="2" customFormat="1">
      <c r="A161" s="38"/>
      <c r="B161" s="39"/>
      <c r="C161" s="40"/>
      <c r="D161" s="227" t="s">
        <v>165</v>
      </c>
      <c r="E161" s="40"/>
      <c r="F161" s="228" t="s">
        <v>1621</v>
      </c>
      <c r="G161" s="40"/>
      <c r="H161" s="40"/>
      <c r="I161" s="229"/>
      <c r="J161" s="40"/>
      <c r="K161" s="40"/>
      <c r="L161" s="44"/>
      <c r="M161" s="230"/>
      <c r="N161" s="23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165</v>
      </c>
      <c r="AU161" s="17" t="s">
        <v>78</v>
      </c>
    </row>
    <row r="162" s="2" customFormat="1">
      <c r="A162" s="38"/>
      <c r="B162" s="39"/>
      <c r="C162" s="40"/>
      <c r="D162" s="232" t="s">
        <v>167</v>
      </c>
      <c r="E162" s="40"/>
      <c r="F162" s="233" t="s">
        <v>1622</v>
      </c>
      <c r="G162" s="40"/>
      <c r="H162" s="40"/>
      <c r="I162" s="229"/>
      <c r="J162" s="40"/>
      <c r="K162" s="40"/>
      <c r="L162" s="44"/>
      <c r="M162" s="230"/>
      <c r="N162" s="23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78</v>
      </c>
    </row>
    <row r="163" s="2" customFormat="1" ht="24.15" customHeight="1">
      <c r="A163" s="38"/>
      <c r="B163" s="39"/>
      <c r="C163" s="214" t="s">
        <v>293</v>
      </c>
      <c r="D163" s="214" t="s">
        <v>158</v>
      </c>
      <c r="E163" s="215" t="s">
        <v>1626</v>
      </c>
      <c r="F163" s="216" t="s">
        <v>1627</v>
      </c>
      <c r="G163" s="217" t="s">
        <v>255</v>
      </c>
      <c r="H163" s="218">
        <v>0.621</v>
      </c>
      <c r="I163" s="219"/>
      <c r="J163" s="220">
        <f>ROUND(I163*H163,2)</f>
        <v>0</v>
      </c>
      <c r="K163" s="216" t="s">
        <v>162</v>
      </c>
      <c r="L163" s="44"/>
      <c r="M163" s="221" t="s">
        <v>19</v>
      </c>
      <c r="N163" s="222" t="s">
        <v>40</v>
      </c>
      <c r="O163" s="84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587</v>
      </c>
      <c r="AT163" s="225" t="s">
        <v>158</v>
      </c>
      <c r="AU163" s="225" t="s">
        <v>78</v>
      </c>
      <c r="AY163" s="17" t="s">
        <v>156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76</v>
      </c>
      <c r="BK163" s="226">
        <f>ROUND(I163*H163,2)</f>
        <v>0</v>
      </c>
      <c r="BL163" s="17" t="s">
        <v>587</v>
      </c>
      <c r="BM163" s="225" t="s">
        <v>1724</v>
      </c>
    </row>
    <row r="164" s="2" customFormat="1">
      <c r="A164" s="38"/>
      <c r="B164" s="39"/>
      <c r="C164" s="40"/>
      <c r="D164" s="227" t="s">
        <v>165</v>
      </c>
      <c r="E164" s="40"/>
      <c r="F164" s="228" t="s">
        <v>1629</v>
      </c>
      <c r="G164" s="40"/>
      <c r="H164" s="40"/>
      <c r="I164" s="229"/>
      <c r="J164" s="40"/>
      <c r="K164" s="40"/>
      <c r="L164" s="44"/>
      <c r="M164" s="230"/>
      <c r="N164" s="23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165</v>
      </c>
      <c r="AU164" s="17" t="s">
        <v>78</v>
      </c>
    </row>
    <row r="165" s="2" customFormat="1">
      <c r="A165" s="38"/>
      <c r="B165" s="39"/>
      <c r="C165" s="40"/>
      <c r="D165" s="232" t="s">
        <v>167</v>
      </c>
      <c r="E165" s="40"/>
      <c r="F165" s="233" t="s">
        <v>1630</v>
      </c>
      <c r="G165" s="40"/>
      <c r="H165" s="40"/>
      <c r="I165" s="229"/>
      <c r="J165" s="40"/>
      <c r="K165" s="40"/>
      <c r="L165" s="44"/>
      <c r="M165" s="230"/>
      <c r="N165" s="23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78</v>
      </c>
    </row>
    <row r="166" s="13" customFormat="1">
      <c r="A166" s="13"/>
      <c r="B166" s="234"/>
      <c r="C166" s="235"/>
      <c r="D166" s="227" t="s">
        <v>169</v>
      </c>
      <c r="E166" s="235"/>
      <c r="F166" s="237" t="s">
        <v>1725</v>
      </c>
      <c r="G166" s="235"/>
      <c r="H166" s="238">
        <v>0.621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169</v>
      </c>
      <c r="AU166" s="244" t="s">
        <v>78</v>
      </c>
      <c r="AV166" s="13" t="s">
        <v>78</v>
      </c>
      <c r="AW166" s="13" t="s">
        <v>4</v>
      </c>
      <c r="AX166" s="13" t="s">
        <v>76</v>
      </c>
      <c r="AY166" s="244" t="s">
        <v>156</v>
      </c>
    </row>
    <row r="167" s="2" customFormat="1" ht="24.15" customHeight="1">
      <c r="A167" s="38"/>
      <c r="B167" s="39"/>
      <c r="C167" s="214" t="s">
        <v>301</v>
      </c>
      <c r="D167" s="214" t="s">
        <v>158</v>
      </c>
      <c r="E167" s="215" t="s">
        <v>1634</v>
      </c>
      <c r="F167" s="216" t="s">
        <v>1635</v>
      </c>
      <c r="G167" s="217" t="s">
        <v>241</v>
      </c>
      <c r="H167" s="218">
        <v>97</v>
      </c>
      <c r="I167" s="219"/>
      <c r="J167" s="220">
        <f>ROUND(I167*H167,2)</f>
        <v>0</v>
      </c>
      <c r="K167" s="216" t="s">
        <v>162</v>
      </c>
      <c r="L167" s="44"/>
      <c r="M167" s="221" t="s">
        <v>19</v>
      </c>
      <c r="N167" s="222" t="s">
        <v>40</v>
      </c>
      <c r="O167" s="84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587</v>
      </c>
      <c r="AT167" s="225" t="s">
        <v>158</v>
      </c>
      <c r="AU167" s="225" t="s">
        <v>78</v>
      </c>
      <c r="AY167" s="17" t="s">
        <v>156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76</v>
      </c>
      <c r="BK167" s="226">
        <f>ROUND(I167*H167,2)</f>
        <v>0</v>
      </c>
      <c r="BL167" s="17" t="s">
        <v>587</v>
      </c>
      <c r="BM167" s="225" t="s">
        <v>1726</v>
      </c>
    </row>
    <row r="168" s="2" customFormat="1">
      <c r="A168" s="38"/>
      <c r="B168" s="39"/>
      <c r="C168" s="40"/>
      <c r="D168" s="227" t="s">
        <v>165</v>
      </c>
      <c r="E168" s="40"/>
      <c r="F168" s="228" t="s">
        <v>1637</v>
      </c>
      <c r="G168" s="40"/>
      <c r="H168" s="40"/>
      <c r="I168" s="229"/>
      <c r="J168" s="40"/>
      <c r="K168" s="40"/>
      <c r="L168" s="44"/>
      <c r="M168" s="230"/>
      <c r="N168" s="23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165</v>
      </c>
      <c r="AU168" s="17" t="s">
        <v>78</v>
      </c>
    </row>
    <row r="169" s="2" customFormat="1">
      <c r="A169" s="38"/>
      <c r="B169" s="39"/>
      <c r="C169" s="40"/>
      <c r="D169" s="232" t="s">
        <v>167</v>
      </c>
      <c r="E169" s="40"/>
      <c r="F169" s="233" t="s">
        <v>1638</v>
      </c>
      <c r="G169" s="40"/>
      <c r="H169" s="40"/>
      <c r="I169" s="229"/>
      <c r="J169" s="40"/>
      <c r="K169" s="40"/>
      <c r="L169" s="44"/>
      <c r="M169" s="230"/>
      <c r="N169" s="23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78</v>
      </c>
    </row>
    <row r="170" s="2" customFormat="1" ht="24.15" customHeight="1">
      <c r="A170" s="38"/>
      <c r="B170" s="39"/>
      <c r="C170" s="214" t="s">
        <v>312</v>
      </c>
      <c r="D170" s="214" t="s">
        <v>158</v>
      </c>
      <c r="E170" s="215" t="s">
        <v>1639</v>
      </c>
      <c r="F170" s="216" t="s">
        <v>1640</v>
      </c>
      <c r="G170" s="217" t="s">
        <v>241</v>
      </c>
      <c r="H170" s="218">
        <v>16</v>
      </c>
      <c r="I170" s="219"/>
      <c r="J170" s="220">
        <f>ROUND(I170*H170,2)</f>
        <v>0</v>
      </c>
      <c r="K170" s="216" t="s">
        <v>162</v>
      </c>
      <c r="L170" s="44"/>
      <c r="M170" s="221" t="s">
        <v>19</v>
      </c>
      <c r="N170" s="222" t="s">
        <v>40</v>
      </c>
      <c r="O170" s="84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587</v>
      </c>
      <c r="AT170" s="225" t="s">
        <v>158</v>
      </c>
      <c r="AU170" s="225" t="s">
        <v>78</v>
      </c>
      <c r="AY170" s="17" t="s">
        <v>156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76</v>
      </c>
      <c r="BK170" s="226">
        <f>ROUND(I170*H170,2)</f>
        <v>0</v>
      </c>
      <c r="BL170" s="17" t="s">
        <v>587</v>
      </c>
      <c r="BM170" s="225" t="s">
        <v>1727</v>
      </c>
    </row>
    <row r="171" s="2" customFormat="1">
      <c r="A171" s="38"/>
      <c r="B171" s="39"/>
      <c r="C171" s="40"/>
      <c r="D171" s="227" t="s">
        <v>165</v>
      </c>
      <c r="E171" s="40"/>
      <c r="F171" s="228" t="s">
        <v>1642</v>
      </c>
      <c r="G171" s="40"/>
      <c r="H171" s="40"/>
      <c r="I171" s="229"/>
      <c r="J171" s="40"/>
      <c r="K171" s="40"/>
      <c r="L171" s="44"/>
      <c r="M171" s="230"/>
      <c r="N171" s="23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165</v>
      </c>
      <c r="AU171" s="17" t="s">
        <v>78</v>
      </c>
    </row>
    <row r="172" s="2" customFormat="1">
      <c r="A172" s="38"/>
      <c r="B172" s="39"/>
      <c r="C172" s="40"/>
      <c r="D172" s="232" t="s">
        <v>167</v>
      </c>
      <c r="E172" s="40"/>
      <c r="F172" s="233" t="s">
        <v>1643</v>
      </c>
      <c r="G172" s="40"/>
      <c r="H172" s="40"/>
      <c r="I172" s="229"/>
      <c r="J172" s="40"/>
      <c r="K172" s="40"/>
      <c r="L172" s="44"/>
      <c r="M172" s="230"/>
      <c r="N172" s="23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78</v>
      </c>
    </row>
    <row r="173" s="2" customFormat="1" ht="16.5" customHeight="1">
      <c r="A173" s="38"/>
      <c r="B173" s="39"/>
      <c r="C173" s="245" t="s">
        <v>7</v>
      </c>
      <c r="D173" s="245" t="s">
        <v>333</v>
      </c>
      <c r="E173" s="246" t="s">
        <v>1644</v>
      </c>
      <c r="F173" s="247" t="s">
        <v>1645</v>
      </c>
      <c r="G173" s="248" t="s">
        <v>241</v>
      </c>
      <c r="H173" s="249">
        <v>16.32</v>
      </c>
      <c r="I173" s="250"/>
      <c r="J173" s="251">
        <f>ROUND(I173*H173,2)</f>
        <v>0</v>
      </c>
      <c r="K173" s="247" t="s">
        <v>162</v>
      </c>
      <c r="L173" s="252"/>
      <c r="M173" s="253" t="s">
        <v>19</v>
      </c>
      <c r="N173" s="254" t="s">
        <v>40</v>
      </c>
      <c r="O173" s="84"/>
      <c r="P173" s="223">
        <f>O173*H173</f>
        <v>0</v>
      </c>
      <c r="Q173" s="223">
        <v>0.017600000000000001</v>
      </c>
      <c r="R173" s="223">
        <f>Q173*H173</f>
        <v>0.28723200000000004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1546</v>
      </c>
      <c r="AT173" s="225" t="s">
        <v>333</v>
      </c>
      <c r="AU173" s="225" t="s">
        <v>78</v>
      </c>
      <c r="AY173" s="17" t="s">
        <v>156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76</v>
      </c>
      <c r="BK173" s="226">
        <f>ROUND(I173*H173,2)</f>
        <v>0</v>
      </c>
      <c r="BL173" s="17" t="s">
        <v>1546</v>
      </c>
      <c r="BM173" s="225" t="s">
        <v>1728</v>
      </c>
    </row>
    <row r="174" s="2" customFormat="1">
      <c r="A174" s="38"/>
      <c r="B174" s="39"/>
      <c r="C174" s="40"/>
      <c r="D174" s="227" t="s">
        <v>165</v>
      </c>
      <c r="E174" s="40"/>
      <c r="F174" s="228" t="s">
        <v>1645</v>
      </c>
      <c r="G174" s="40"/>
      <c r="H174" s="40"/>
      <c r="I174" s="229"/>
      <c r="J174" s="40"/>
      <c r="K174" s="40"/>
      <c r="L174" s="44"/>
      <c r="M174" s="230"/>
      <c r="N174" s="23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78</v>
      </c>
    </row>
    <row r="175" s="13" customFormat="1">
      <c r="A175" s="13"/>
      <c r="B175" s="234"/>
      <c r="C175" s="235"/>
      <c r="D175" s="227" t="s">
        <v>169</v>
      </c>
      <c r="E175" s="235"/>
      <c r="F175" s="237" t="s">
        <v>1729</v>
      </c>
      <c r="G175" s="235"/>
      <c r="H175" s="238">
        <v>16.32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169</v>
      </c>
      <c r="AU175" s="244" t="s">
        <v>78</v>
      </c>
      <c r="AV175" s="13" t="s">
        <v>78</v>
      </c>
      <c r="AW175" s="13" t="s">
        <v>4</v>
      </c>
      <c r="AX175" s="13" t="s">
        <v>76</v>
      </c>
      <c r="AY175" s="244" t="s">
        <v>156</v>
      </c>
    </row>
    <row r="176" s="2" customFormat="1" ht="16.5" customHeight="1">
      <c r="A176" s="38"/>
      <c r="B176" s="39"/>
      <c r="C176" s="214" t="s">
        <v>319</v>
      </c>
      <c r="D176" s="214" t="s">
        <v>158</v>
      </c>
      <c r="E176" s="215" t="s">
        <v>1648</v>
      </c>
      <c r="F176" s="216" t="s">
        <v>1649</v>
      </c>
      <c r="G176" s="217" t="s">
        <v>241</v>
      </c>
      <c r="H176" s="218">
        <v>123</v>
      </c>
      <c r="I176" s="219"/>
      <c r="J176" s="220">
        <f>ROUND(I176*H176,2)</f>
        <v>0</v>
      </c>
      <c r="K176" s="216" t="s">
        <v>162</v>
      </c>
      <c r="L176" s="44"/>
      <c r="M176" s="221" t="s">
        <v>19</v>
      </c>
      <c r="N176" s="222" t="s">
        <v>40</v>
      </c>
      <c r="O176" s="84"/>
      <c r="P176" s="223">
        <f>O176*H176</f>
        <v>0</v>
      </c>
      <c r="Q176" s="223">
        <v>7.1400000000000001E-05</v>
      </c>
      <c r="R176" s="223">
        <f>Q176*H176</f>
        <v>0.0087822000000000004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587</v>
      </c>
      <c r="AT176" s="225" t="s">
        <v>158</v>
      </c>
      <c r="AU176" s="225" t="s">
        <v>78</v>
      </c>
      <c r="AY176" s="17" t="s">
        <v>156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76</v>
      </c>
      <c r="BK176" s="226">
        <f>ROUND(I176*H176,2)</f>
        <v>0</v>
      </c>
      <c r="BL176" s="17" t="s">
        <v>587</v>
      </c>
      <c r="BM176" s="225" t="s">
        <v>1730</v>
      </c>
    </row>
    <row r="177" s="2" customFormat="1">
      <c r="A177" s="38"/>
      <c r="B177" s="39"/>
      <c r="C177" s="40"/>
      <c r="D177" s="227" t="s">
        <v>165</v>
      </c>
      <c r="E177" s="40"/>
      <c r="F177" s="228" t="s">
        <v>1651</v>
      </c>
      <c r="G177" s="40"/>
      <c r="H177" s="40"/>
      <c r="I177" s="229"/>
      <c r="J177" s="40"/>
      <c r="K177" s="40"/>
      <c r="L177" s="44"/>
      <c r="M177" s="230"/>
      <c r="N177" s="23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165</v>
      </c>
      <c r="AU177" s="17" t="s">
        <v>78</v>
      </c>
    </row>
    <row r="178" s="2" customFormat="1">
      <c r="A178" s="38"/>
      <c r="B178" s="39"/>
      <c r="C178" s="40"/>
      <c r="D178" s="232" t="s">
        <v>167</v>
      </c>
      <c r="E178" s="40"/>
      <c r="F178" s="233" t="s">
        <v>1652</v>
      </c>
      <c r="G178" s="40"/>
      <c r="H178" s="40"/>
      <c r="I178" s="229"/>
      <c r="J178" s="40"/>
      <c r="K178" s="40"/>
      <c r="L178" s="44"/>
      <c r="M178" s="230"/>
      <c r="N178" s="23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167</v>
      </c>
      <c r="AU178" s="17" t="s">
        <v>78</v>
      </c>
    </row>
    <row r="179" s="2" customFormat="1" ht="24.15" customHeight="1">
      <c r="A179" s="38"/>
      <c r="B179" s="39"/>
      <c r="C179" s="214" t="s">
        <v>322</v>
      </c>
      <c r="D179" s="214" t="s">
        <v>158</v>
      </c>
      <c r="E179" s="215" t="s">
        <v>1658</v>
      </c>
      <c r="F179" s="216" t="s">
        <v>1659</v>
      </c>
      <c r="G179" s="217" t="s">
        <v>241</v>
      </c>
      <c r="H179" s="218">
        <v>54</v>
      </c>
      <c r="I179" s="219"/>
      <c r="J179" s="220">
        <f>ROUND(I179*H179,2)</f>
        <v>0</v>
      </c>
      <c r="K179" s="216" t="s">
        <v>162</v>
      </c>
      <c r="L179" s="44"/>
      <c r="M179" s="221" t="s">
        <v>19</v>
      </c>
      <c r="N179" s="222" t="s">
        <v>40</v>
      </c>
      <c r="O179" s="84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587</v>
      </c>
      <c r="AT179" s="225" t="s">
        <v>158</v>
      </c>
      <c r="AU179" s="225" t="s">
        <v>78</v>
      </c>
      <c r="AY179" s="17" t="s">
        <v>156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76</v>
      </c>
      <c r="BK179" s="226">
        <f>ROUND(I179*H179,2)</f>
        <v>0</v>
      </c>
      <c r="BL179" s="17" t="s">
        <v>587</v>
      </c>
      <c r="BM179" s="225" t="s">
        <v>1731</v>
      </c>
    </row>
    <row r="180" s="2" customFormat="1">
      <c r="A180" s="38"/>
      <c r="B180" s="39"/>
      <c r="C180" s="40"/>
      <c r="D180" s="227" t="s">
        <v>165</v>
      </c>
      <c r="E180" s="40"/>
      <c r="F180" s="228" t="s">
        <v>1661</v>
      </c>
      <c r="G180" s="40"/>
      <c r="H180" s="40"/>
      <c r="I180" s="229"/>
      <c r="J180" s="40"/>
      <c r="K180" s="40"/>
      <c r="L180" s="44"/>
      <c r="M180" s="230"/>
      <c r="N180" s="23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165</v>
      </c>
      <c r="AU180" s="17" t="s">
        <v>78</v>
      </c>
    </row>
    <row r="181" s="2" customFormat="1">
      <c r="A181" s="38"/>
      <c r="B181" s="39"/>
      <c r="C181" s="40"/>
      <c r="D181" s="232" t="s">
        <v>167</v>
      </c>
      <c r="E181" s="40"/>
      <c r="F181" s="233" t="s">
        <v>1662</v>
      </c>
      <c r="G181" s="40"/>
      <c r="H181" s="40"/>
      <c r="I181" s="229"/>
      <c r="J181" s="40"/>
      <c r="K181" s="40"/>
      <c r="L181" s="44"/>
      <c r="M181" s="230"/>
      <c r="N181" s="23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78</v>
      </c>
    </row>
    <row r="182" s="2" customFormat="1" ht="24.15" customHeight="1">
      <c r="A182" s="38"/>
      <c r="B182" s="39"/>
      <c r="C182" s="245" t="s">
        <v>332</v>
      </c>
      <c r="D182" s="245" t="s">
        <v>333</v>
      </c>
      <c r="E182" s="246" t="s">
        <v>1732</v>
      </c>
      <c r="F182" s="247" t="s">
        <v>1733</v>
      </c>
      <c r="G182" s="248" t="s">
        <v>241</v>
      </c>
      <c r="H182" s="249">
        <v>62.100000000000001</v>
      </c>
      <c r="I182" s="250"/>
      <c r="J182" s="251">
        <f>ROUND(I182*H182,2)</f>
        <v>0</v>
      </c>
      <c r="K182" s="247" t="s">
        <v>162</v>
      </c>
      <c r="L182" s="252"/>
      <c r="M182" s="253" t="s">
        <v>19</v>
      </c>
      <c r="N182" s="254" t="s">
        <v>40</v>
      </c>
      <c r="O182" s="84"/>
      <c r="P182" s="223">
        <f>O182*H182</f>
        <v>0</v>
      </c>
      <c r="Q182" s="223">
        <v>0.00055000000000000003</v>
      </c>
      <c r="R182" s="223">
        <f>Q182*H182</f>
        <v>0.034155000000000005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1546</v>
      </c>
      <c r="AT182" s="225" t="s">
        <v>333</v>
      </c>
      <c r="AU182" s="225" t="s">
        <v>78</v>
      </c>
      <c r="AY182" s="17" t="s">
        <v>156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76</v>
      </c>
      <c r="BK182" s="226">
        <f>ROUND(I182*H182,2)</f>
        <v>0</v>
      </c>
      <c r="BL182" s="17" t="s">
        <v>1546</v>
      </c>
      <c r="BM182" s="225" t="s">
        <v>1734</v>
      </c>
    </row>
    <row r="183" s="2" customFormat="1">
      <c r="A183" s="38"/>
      <c r="B183" s="39"/>
      <c r="C183" s="40"/>
      <c r="D183" s="227" t="s">
        <v>165</v>
      </c>
      <c r="E183" s="40"/>
      <c r="F183" s="228" t="s">
        <v>1733</v>
      </c>
      <c r="G183" s="40"/>
      <c r="H183" s="40"/>
      <c r="I183" s="229"/>
      <c r="J183" s="40"/>
      <c r="K183" s="40"/>
      <c r="L183" s="44"/>
      <c r="M183" s="230"/>
      <c r="N183" s="23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165</v>
      </c>
      <c r="AU183" s="17" t="s">
        <v>78</v>
      </c>
    </row>
    <row r="184" s="13" customFormat="1">
      <c r="A184" s="13"/>
      <c r="B184" s="234"/>
      <c r="C184" s="235"/>
      <c r="D184" s="227" t="s">
        <v>169</v>
      </c>
      <c r="E184" s="235"/>
      <c r="F184" s="237" t="s">
        <v>1735</v>
      </c>
      <c r="G184" s="235"/>
      <c r="H184" s="238">
        <v>62.100000000000001</v>
      </c>
      <c r="I184" s="239"/>
      <c r="J184" s="235"/>
      <c r="K184" s="235"/>
      <c r="L184" s="240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169</v>
      </c>
      <c r="AU184" s="244" t="s">
        <v>78</v>
      </c>
      <c r="AV184" s="13" t="s">
        <v>78</v>
      </c>
      <c r="AW184" s="13" t="s">
        <v>4</v>
      </c>
      <c r="AX184" s="13" t="s">
        <v>76</v>
      </c>
      <c r="AY184" s="244" t="s">
        <v>156</v>
      </c>
    </row>
    <row r="185" s="2" customFormat="1" ht="6.96" customHeight="1">
      <c r="A185" s="38"/>
      <c r="B185" s="59"/>
      <c r="C185" s="60"/>
      <c r="D185" s="60"/>
      <c r="E185" s="60"/>
      <c r="F185" s="60"/>
      <c r="G185" s="60"/>
      <c r="H185" s="60"/>
      <c r="I185" s="60"/>
      <c r="J185" s="60"/>
      <c r="K185" s="60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hwxfo+iFlswdFeAUJzVwJdHmr8YbuDy7lu4KQxT+kln+3z8UCtILSvd95j3NpsaMMCdyusvisVY6mtn33zAIjQ==" hashValue="KBJBBzr0dqUK9P12nfEKq6Ulma8kLyZigp4241jC6t/x2ZaJnoxiZczn8CYf755FLhx8j65/7r9+YtIlSPeAgQ==" algorithmName="SHA-512" password="CC35"/>
  <autoFilter ref="C95:K18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101" r:id="rId1" display="https://podminky.urs.cz/item/CS_URS_2023_02/132251101"/>
    <hyperlink ref="F105" r:id="rId2" display="https://podminky.urs.cz/item/CS_URS_2023_02/139001101"/>
    <hyperlink ref="F109" r:id="rId3" display="https://podminky.urs.cz/item/CS_URS_2023_02/162251102"/>
    <hyperlink ref="F113" r:id="rId4" display="https://podminky.urs.cz/item/CS_URS_2023_02/162751113"/>
    <hyperlink ref="F118" r:id="rId5" display="https://podminky.urs.cz/item/CS_URS_2023_02/167151101"/>
    <hyperlink ref="F122" r:id="rId6" display="https://podminky.urs.cz/item/CS_URS_2023_02/171201231"/>
    <hyperlink ref="F126" r:id="rId7" display="https://podminky.urs.cz/item/CS_URS_2023_02/174111101"/>
    <hyperlink ref="F133" r:id="rId8" display="https://podminky.urs.cz/item/CS_URS_2023_02/174151101"/>
    <hyperlink ref="F142" r:id="rId9" display="https://podminky.urs.cz/item/CS_URS_2023_02/210801311"/>
    <hyperlink ref="F162" r:id="rId10" display="https://podminky.urs.cz/item/CS_URS_2023_02/460010024"/>
    <hyperlink ref="F165" r:id="rId11" display="https://podminky.urs.cz/item/CS_URS_2023_02/460641112"/>
    <hyperlink ref="F169" r:id="rId12" display="https://podminky.urs.cz/item/CS_URS_2023_02/460661112"/>
    <hyperlink ref="F172" r:id="rId13" display="https://podminky.urs.cz/item/CS_URS_2023_02/460661311"/>
    <hyperlink ref="F178" r:id="rId14" display="https://podminky.urs.cz/item/CS_URS_2023_02/460671112"/>
    <hyperlink ref="F181" r:id="rId15" display="https://podminky.urs.cz/item/CS_URS_2023_02/460791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1736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ROUND(J101,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ROUND((SUM(BE101:BE322)),  2)</f>
        <v>0</v>
      </c>
      <c r="G37" s="38"/>
      <c r="H37" s="38"/>
      <c r="I37" s="158">
        <v>0.20999999999999999</v>
      </c>
      <c r="J37" s="157">
        <f>ROUND(((SUM(BE101:BE322))*I37),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ROUND((SUM(BF101:BF322)),  2)</f>
        <v>0</v>
      </c>
      <c r="G38" s="38"/>
      <c r="H38" s="38"/>
      <c r="I38" s="158">
        <v>0.14999999999999999</v>
      </c>
      <c r="J38" s="157">
        <f>ROUND(((SUM(BF101:BF322))*I38),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ROUND((SUM(BG101:BG322)),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ROUND((SUM(BH101:BH322)),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ROUND((SUM(BI101:BI322)),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04 - SO D4 Oplocení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J101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J103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128</v>
      </c>
      <c r="E70" s="184"/>
      <c r="F70" s="184"/>
      <c r="G70" s="184"/>
      <c r="H70" s="184"/>
      <c r="I70" s="184"/>
      <c r="J70" s="185">
        <f>J121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129</v>
      </c>
      <c r="E71" s="184"/>
      <c r="F71" s="184"/>
      <c r="G71" s="184"/>
      <c r="H71" s="184"/>
      <c r="I71" s="184"/>
      <c r="J71" s="185">
        <f>J143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130</v>
      </c>
      <c r="E72" s="184"/>
      <c r="F72" s="184"/>
      <c r="G72" s="184"/>
      <c r="H72" s="184"/>
      <c r="I72" s="184"/>
      <c r="J72" s="185">
        <f>J201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132</v>
      </c>
      <c r="E73" s="184"/>
      <c r="F73" s="184"/>
      <c r="G73" s="184"/>
      <c r="H73" s="184"/>
      <c r="I73" s="184"/>
      <c r="J73" s="185">
        <f>J220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4"/>
      <c r="D74" s="183" t="s">
        <v>136</v>
      </c>
      <c r="E74" s="184"/>
      <c r="F74" s="184"/>
      <c r="G74" s="184"/>
      <c r="H74" s="184"/>
      <c r="I74" s="184"/>
      <c r="J74" s="185">
        <f>J262</f>
        <v>0</v>
      </c>
      <c r="K74" s="124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137</v>
      </c>
      <c r="E75" s="179"/>
      <c r="F75" s="179"/>
      <c r="G75" s="179"/>
      <c r="H75" s="179"/>
      <c r="I75" s="179"/>
      <c r="J75" s="180">
        <f>J267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4"/>
      <c r="D76" s="183" t="s">
        <v>1009</v>
      </c>
      <c r="E76" s="184"/>
      <c r="F76" s="184"/>
      <c r="G76" s="184"/>
      <c r="H76" s="184"/>
      <c r="I76" s="184"/>
      <c r="J76" s="185">
        <f>J268</f>
        <v>0</v>
      </c>
      <c r="K76" s="124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4"/>
      <c r="D77" s="183" t="s">
        <v>1737</v>
      </c>
      <c r="E77" s="184"/>
      <c r="F77" s="184"/>
      <c r="G77" s="184"/>
      <c r="H77" s="184"/>
      <c r="I77" s="184"/>
      <c r="J77" s="185">
        <f>J312</f>
        <v>0</v>
      </c>
      <c r="K77" s="124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141</v>
      </c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70" t="str">
        <f>E7</f>
        <v>Vnitroblok Hradební - Dlouhá</v>
      </c>
      <c r="F87" s="32"/>
      <c r="G87" s="32"/>
      <c r="H87" s="32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" customFormat="1" ht="12" customHeight="1">
      <c r="B88" s="21"/>
      <c r="C88" s="32" t="s">
        <v>113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1" customFormat="1" ht="16.5" customHeight="1">
      <c r="B89" s="21"/>
      <c r="C89" s="22"/>
      <c r="D89" s="22"/>
      <c r="E89" s="170" t="s">
        <v>114</v>
      </c>
      <c r="F89" s="22"/>
      <c r="G89" s="22"/>
      <c r="H89" s="22"/>
      <c r="I89" s="22"/>
      <c r="J89" s="22"/>
      <c r="K89" s="22"/>
      <c r="L89" s="20"/>
    </row>
    <row r="90" s="1" customFormat="1" ht="12" customHeight="1">
      <c r="B90" s="21"/>
      <c r="C90" s="32" t="s">
        <v>115</v>
      </c>
      <c r="D90" s="22"/>
      <c r="E90" s="22"/>
      <c r="F90" s="22"/>
      <c r="G90" s="22"/>
      <c r="H90" s="22"/>
      <c r="I90" s="22"/>
      <c r="J90" s="22"/>
      <c r="K90" s="22"/>
      <c r="L90" s="20"/>
    </row>
    <row r="91" s="2" customFormat="1" ht="16.5" customHeight="1">
      <c r="A91" s="38"/>
      <c r="B91" s="39"/>
      <c r="C91" s="40"/>
      <c r="D91" s="40"/>
      <c r="E91" s="171" t="s">
        <v>116</v>
      </c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117</v>
      </c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6.5" customHeight="1">
      <c r="A93" s="38"/>
      <c r="B93" s="39"/>
      <c r="C93" s="40"/>
      <c r="D93" s="40"/>
      <c r="E93" s="69" t="str">
        <f>E13</f>
        <v>04 - SO D4 Oplocení</v>
      </c>
      <c r="F93" s="40"/>
      <c r="G93" s="40"/>
      <c r="H93" s="40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2" customHeight="1">
      <c r="A95" s="38"/>
      <c r="B95" s="39"/>
      <c r="C95" s="32" t="s">
        <v>21</v>
      </c>
      <c r="D95" s="40"/>
      <c r="E95" s="40"/>
      <c r="F95" s="27" t="str">
        <f>F16</f>
        <v>Cheb</v>
      </c>
      <c r="G95" s="40"/>
      <c r="H95" s="40"/>
      <c r="I95" s="32" t="s">
        <v>23</v>
      </c>
      <c r="J95" s="72" t="str">
        <f>IF(J16="","",J16)</f>
        <v>9. 11. 2023</v>
      </c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25</v>
      </c>
      <c r="D97" s="40"/>
      <c r="E97" s="40"/>
      <c r="F97" s="27" t="str">
        <f>E19</f>
        <v xml:space="preserve"> </v>
      </c>
      <c r="G97" s="40"/>
      <c r="H97" s="40"/>
      <c r="I97" s="32" t="s">
        <v>30</v>
      </c>
      <c r="J97" s="36" t="str">
        <f>E25</f>
        <v>Atelier Stoeckl</v>
      </c>
      <c r="K97" s="40"/>
      <c r="L97" s="14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28</v>
      </c>
      <c r="D98" s="40"/>
      <c r="E98" s="40"/>
      <c r="F98" s="27" t="str">
        <f>IF(E22="","",E22)</f>
        <v>Vyplň údaj</v>
      </c>
      <c r="G98" s="40"/>
      <c r="H98" s="40"/>
      <c r="I98" s="32" t="s">
        <v>31</v>
      </c>
      <c r="J98" s="36" t="str">
        <f>E28</f>
        <v xml:space="preserve"> </v>
      </c>
      <c r="K98" s="40"/>
      <c r="L98" s="146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146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11" customFormat="1" ht="29.28" customHeight="1">
      <c r="A100" s="187"/>
      <c r="B100" s="188"/>
      <c r="C100" s="189" t="s">
        <v>142</v>
      </c>
      <c r="D100" s="190" t="s">
        <v>54</v>
      </c>
      <c r="E100" s="190" t="s">
        <v>50</v>
      </c>
      <c r="F100" s="190" t="s">
        <v>51</v>
      </c>
      <c r="G100" s="190" t="s">
        <v>143</v>
      </c>
      <c r="H100" s="190" t="s">
        <v>144</v>
      </c>
      <c r="I100" s="190" t="s">
        <v>145</v>
      </c>
      <c r="J100" s="190" t="s">
        <v>123</v>
      </c>
      <c r="K100" s="191" t="s">
        <v>146</v>
      </c>
      <c r="L100" s="192"/>
      <c r="M100" s="92" t="s">
        <v>19</v>
      </c>
      <c r="N100" s="93" t="s">
        <v>39</v>
      </c>
      <c r="O100" s="93" t="s">
        <v>147</v>
      </c>
      <c r="P100" s="93" t="s">
        <v>148</v>
      </c>
      <c r="Q100" s="93" t="s">
        <v>149</v>
      </c>
      <c r="R100" s="93" t="s">
        <v>150</v>
      </c>
      <c r="S100" s="93" t="s">
        <v>151</v>
      </c>
      <c r="T100" s="94" t="s">
        <v>152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38"/>
      <c r="B101" s="39"/>
      <c r="C101" s="99" t="s">
        <v>153</v>
      </c>
      <c r="D101" s="40"/>
      <c r="E101" s="40"/>
      <c r="F101" s="40"/>
      <c r="G101" s="40"/>
      <c r="H101" s="40"/>
      <c r="I101" s="40"/>
      <c r="J101" s="193">
        <f>BK101</f>
        <v>0</v>
      </c>
      <c r="K101" s="40"/>
      <c r="L101" s="44"/>
      <c r="M101" s="95"/>
      <c r="N101" s="194"/>
      <c r="O101" s="96"/>
      <c r="P101" s="195">
        <f>P102+P267</f>
        <v>0</v>
      </c>
      <c r="Q101" s="96"/>
      <c r="R101" s="195">
        <f>R102+R267</f>
        <v>121.47421856776599</v>
      </c>
      <c r="S101" s="96"/>
      <c r="T101" s="196">
        <f>T102+T267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68</v>
      </c>
      <c r="AU101" s="17" t="s">
        <v>124</v>
      </c>
      <c r="BK101" s="197">
        <f>BK102+BK267</f>
        <v>0</v>
      </c>
    </row>
    <row r="102" s="12" customFormat="1" ht="25.92" customHeight="1">
      <c r="A102" s="12"/>
      <c r="B102" s="198"/>
      <c r="C102" s="199"/>
      <c r="D102" s="200" t="s">
        <v>68</v>
      </c>
      <c r="E102" s="201" t="s">
        <v>154</v>
      </c>
      <c r="F102" s="201" t="s">
        <v>155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P103+P121+P143+P201+P220+P262</f>
        <v>0</v>
      </c>
      <c r="Q102" s="206"/>
      <c r="R102" s="207">
        <f>R103+R121+R143+R201+R220+R262</f>
        <v>121.17263100051599</v>
      </c>
      <c r="S102" s="206"/>
      <c r="T102" s="208">
        <f>T103+T121+T143+T201+T220+T262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76</v>
      </c>
      <c r="AT102" s="210" t="s">
        <v>68</v>
      </c>
      <c r="AU102" s="210" t="s">
        <v>69</v>
      </c>
      <c r="AY102" s="209" t="s">
        <v>156</v>
      </c>
      <c r="BK102" s="211">
        <f>BK103+BK121+BK143+BK201+BK220+BK262</f>
        <v>0</v>
      </c>
    </row>
    <row r="103" s="12" customFormat="1" ht="22.8" customHeight="1">
      <c r="A103" s="12"/>
      <c r="B103" s="198"/>
      <c r="C103" s="199"/>
      <c r="D103" s="200" t="s">
        <v>68</v>
      </c>
      <c r="E103" s="212" t="s">
        <v>76</v>
      </c>
      <c r="F103" s="212" t="s">
        <v>157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SUM(P104:P120)</f>
        <v>0</v>
      </c>
      <c r="Q103" s="206"/>
      <c r="R103" s="207">
        <f>SUM(R104:R120)</f>
        <v>0</v>
      </c>
      <c r="S103" s="206"/>
      <c r="T103" s="208">
        <f>SUM(T104:T120)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76</v>
      </c>
      <c r="AT103" s="210" t="s">
        <v>68</v>
      </c>
      <c r="AU103" s="210" t="s">
        <v>76</v>
      </c>
      <c r="AY103" s="209" t="s">
        <v>156</v>
      </c>
      <c r="BK103" s="211">
        <f>SUM(BK104:BK120)</f>
        <v>0</v>
      </c>
    </row>
    <row r="104" s="2" customFormat="1" ht="33" customHeight="1">
      <c r="A104" s="38"/>
      <c r="B104" s="39"/>
      <c r="C104" s="214" t="s">
        <v>76</v>
      </c>
      <c r="D104" s="214" t="s">
        <v>158</v>
      </c>
      <c r="E104" s="215" t="s">
        <v>1738</v>
      </c>
      <c r="F104" s="216" t="s">
        <v>1739</v>
      </c>
      <c r="G104" s="217" t="s">
        <v>255</v>
      </c>
      <c r="H104" s="218">
        <v>38.402999999999999</v>
      </c>
      <c r="I104" s="219"/>
      <c r="J104" s="220">
        <f>ROUND(I104*H104,2)</f>
        <v>0</v>
      </c>
      <c r="K104" s="216" t="s">
        <v>162</v>
      </c>
      <c r="L104" s="44"/>
      <c r="M104" s="221" t="s">
        <v>19</v>
      </c>
      <c r="N104" s="222" t="s">
        <v>40</v>
      </c>
      <c r="O104" s="84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163</v>
      </c>
      <c r="AT104" s="225" t="s">
        <v>158</v>
      </c>
      <c r="AU104" s="225" t="s">
        <v>78</v>
      </c>
      <c r="AY104" s="17" t="s">
        <v>156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76</v>
      </c>
      <c r="BK104" s="226">
        <f>ROUND(I104*H104,2)</f>
        <v>0</v>
      </c>
      <c r="BL104" s="17" t="s">
        <v>163</v>
      </c>
      <c r="BM104" s="225" t="s">
        <v>1740</v>
      </c>
    </row>
    <row r="105" s="2" customFormat="1">
      <c r="A105" s="38"/>
      <c r="B105" s="39"/>
      <c r="C105" s="40"/>
      <c r="D105" s="227" t="s">
        <v>165</v>
      </c>
      <c r="E105" s="40"/>
      <c r="F105" s="228" t="s">
        <v>1741</v>
      </c>
      <c r="G105" s="40"/>
      <c r="H105" s="40"/>
      <c r="I105" s="229"/>
      <c r="J105" s="40"/>
      <c r="K105" s="40"/>
      <c r="L105" s="44"/>
      <c r="M105" s="230"/>
      <c r="N105" s="23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78</v>
      </c>
    </row>
    <row r="106" s="2" customFormat="1">
      <c r="A106" s="38"/>
      <c r="B106" s="39"/>
      <c r="C106" s="40"/>
      <c r="D106" s="232" t="s">
        <v>167</v>
      </c>
      <c r="E106" s="40"/>
      <c r="F106" s="233" t="s">
        <v>1742</v>
      </c>
      <c r="G106" s="40"/>
      <c r="H106" s="40"/>
      <c r="I106" s="229"/>
      <c r="J106" s="40"/>
      <c r="K106" s="40"/>
      <c r="L106" s="44"/>
      <c r="M106" s="230"/>
      <c r="N106" s="23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167</v>
      </c>
      <c r="AU106" s="17" t="s">
        <v>78</v>
      </c>
    </row>
    <row r="107" s="13" customFormat="1">
      <c r="A107" s="13"/>
      <c r="B107" s="234"/>
      <c r="C107" s="235"/>
      <c r="D107" s="227" t="s">
        <v>169</v>
      </c>
      <c r="E107" s="236" t="s">
        <v>19</v>
      </c>
      <c r="F107" s="237" t="s">
        <v>1743</v>
      </c>
      <c r="G107" s="235"/>
      <c r="H107" s="238">
        <v>31.922519999999999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169</v>
      </c>
      <c r="AU107" s="244" t="s">
        <v>78</v>
      </c>
      <c r="AV107" s="13" t="s">
        <v>78</v>
      </c>
      <c r="AW107" s="13" t="s">
        <v>32</v>
      </c>
      <c r="AX107" s="13" t="s">
        <v>69</v>
      </c>
      <c r="AY107" s="244" t="s">
        <v>156</v>
      </c>
    </row>
    <row r="108" s="13" customFormat="1">
      <c r="A108" s="13"/>
      <c r="B108" s="234"/>
      <c r="C108" s="235"/>
      <c r="D108" s="227" t="s">
        <v>169</v>
      </c>
      <c r="E108" s="236" t="s">
        <v>19</v>
      </c>
      <c r="F108" s="237" t="s">
        <v>1744</v>
      </c>
      <c r="G108" s="235"/>
      <c r="H108" s="238">
        <v>6.4800000000000004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169</v>
      </c>
      <c r="AU108" s="244" t="s">
        <v>78</v>
      </c>
      <c r="AV108" s="13" t="s">
        <v>78</v>
      </c>
      <c r="AW108" s="13" t="s">
        <v>32</v>
      </c>
      <c r="AX108" s="13" t="s">
        <v>69</v>
      </c>
      <c r="AY108" s="244" t="s">
        <v>156</v>
      </c>
    </row>
    <row r="109" s="2" customFormat="1" ht="24.15" customHeight="1">
      <c r="A109" s="38"/>
      <c r="B109" s="39"/>
      <c r="C109" s="214" t="s">
        <v>78</v>
      </c>
      <c r="D109" s="214" t="s">
        <v>158</v>
      </c>
      <c r="E109" s="215" t="s">
        <v>1458</v>
      </c>
      <c r="F109" s="216" t="s">
        <v>1459</v>
      </c>
      <c r="G109" s="217" t="s">
        <v>255</v>
      </c>
      <c r="H109" s="218">
        <v>0.90000000000000002</v>
      </c>
      <c r="I109" s="219"/>
      <c r="J109" s="220">
        <f>ROUND(I109*H109,2)</f>
        <v>0</v>
      </c>
      <c r="K109" s="216" t="s">
        <v>162</v>
      </c>
      <c r="L109" s="44"/>
      <c r="M109" s="221" t="s">
        <v>19</v>
      </c>
      <c r="N109" s="222" t="s">
        <v>40</v>
      </c>
      <c r="O109" s="84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5" t="s">
        <v>163</v>
      </c>
      <c r="AT109" s="225" t="s">
        <v>158</v>
      </c>
      <c r="AU109" s="225" t="s">
        <v>78</v>
      </c>
      <c r="AY109" s="17" t="s">
        <v>156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76</v>
      </c>
      <c r="BK109" s="226">
        <f>ROUND(I109*H109,2)</f>
        <v>0</v>
      </c>
      <c r="BL109" s="17" t="s">
        <v>163</v>
      </c>
      <c r="BM109" s="225" t="s">
        <v>1745</v>
      </c>
    </row>
    <row r="110" s="2" customFormat="1">
      <c r="A110" s="38"/>
      <c r="B110" s="39"/>
      <c r="C110" s="40"/>
      <c r="D110" s="227" t="s">
        <v>165</v>
      </c>
      <c r="E110" s="40"/>
      <c r="F110" s="228" t="s">
        <v>1461</v>
      </c>
      <c r="G110" s="40"/>
      <c r="H110" s="40"/>
      <c r="I110" s="229"/>
      <c r="J110" s="40"/>
      <c r="K110" s="40"/>
      <c r="L110" s="44"/>
      <c r="M110" s="230"/>
      <c r="N110" s="23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165</v>
      </c>
      <c r="AU110" s="17" t="s">
        <v>78</v>
      </c>
    </row>
    <row r="111" s="2" customFormat="1">
      <c r="A111" s="38"/>
      <c r="B111" s="39"/>
      <c r="C111" s="40"/>
      <c r="D111" s="232" t="s">
        <v>167</v>
      </c>
      <c r="E111" s="40"/>
      <c r="F111" s="233" t="s">
        <v>1462</v>
      </c>
      <c r="G111" s="40"/>
      <c r="H111" s="40"/>
      <c r="I111" s="229"/>
      <c r="J111" s="40"/>
      <c r="K111" s="40"/>
      <c r="L111" s="44"/>
      <c r="M111" s="230"/>
      <c r="N111" s="23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167</v>
      </c>
      <c r="AU111" s="17" t="s">
        <v>78</v>
      </c>
    </row>
    <row r="112" s="13" customFormat="1">
      <c r="A112" s="13"/>
      <c r="B112" s="234"/>
      <c r="C112" s="235"/>
      <c r="D112" s="227" t="s">
        <v>169</v>
      </c>
      <c r="E112" s="236" t="s">
        <v>19</v>
      </c>
      <c r="F112" s="237" t="s">
        <v>1746</v>
      </c>
      <c r="G112" s="235"/>
      <c r="H112" s="238">
        <v>0.90000000000000002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169</v>
      </c>
      <c r="AU112" s="244" t="s">
        <v>78</v>
      </c>
      <c r="AV112" s="13" t="s">
        <v>78</v>
      </c>
      <c r="AW112" s="13" t="s">
        <v>32</v>
      </c>
      <c r="AX112" s="13" t="s">
        <v>69</v>
      </c>
      <c r="AY112" s="244" t="s">
        <v>156</v>
      </c>
    </row>
    <row r="113" s="2" customFormat="1" ht="37.8" customHeight="1">
      <c r="A113" s="38"/>
      <c r="B113" s="39"/>
      <c r="C113" s="214" t="s">
        <v>86</v>
      </c>
      <c r="D113" s="214" t="s">
        <v>158</v>
      </c>
      <c r="E113" s="215" t="s">
        <v>287</v>
      </c>
      <c r="F113" s="216" t="s">
        <v>288</v>
      </c>
      <c r="G113" s="217" t="s">
        <v>255</v>
      </c>
      <c r="H113" s="218">
        <v>39.302999999999997</v>
      </c>
      <c r="I113" s="219"/>
      <c r="J113" s="220">
        <f>ROUND(I113*H113,2)</f>
        <v>0</v>
      </c>
      <c r="K113" s="216" t="s">
        <v>162</v>
      </c>
      <c r="L113" s="44"/>
      <c r="M113" s="221" t="s">
        <v>19</v>
      </c>
      <c r="N113" s="222" t="s">
        <v>40</v>
      </c>
      <c r="O113" s="84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5" t="s">
        <v>163</v>
      </c>
      <c r="AT113" s="225" t="s">
        <v>158</v>
      </c>
      <c r="AU113" s="225" t="s">
        <v>78</v>
      </c>
      <c r="AY113" s="17" t="s">
        <v>156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76</v>
      </c>
      <c r="BK113" s="226">
        <f>ROUND(I113*H113,2)</f>
        <v>0</v>
      </c>
      <c r="BL113" s="17" t="s">
        <v>163</v>
      </c>
      <c r="BM113" s="225" t="s">
        <v>1747</v>
      </c>
    </row>
    <row r="114" s="2" customFormat="1">
      <c r="A114" s="38"/>
      <c r="B114" s="39"/>
      <c r="C114" s="40"/>
      <c r="D114" s="227" t="s">
        <v>165</v>
      </c>
      <c r="E114" s="40"/>
      <c r="F114" s="228" t="s">
        <v>290</v>
      </c>
      <c r="G114" s="40"/>
      <c r="H114" s="40"/>
      <c r="I114" s="229"/>
      <c r="J114" s="40"/>
      <c r="K114" s="40"/>
      <c r="L114" s="44"/>
      <c r="M114" s="230"/>
      <c r="N114" s="23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165</v>
      </c>
      <c r="AU114" s="17" t="s">
        <v>78</v>
      </c>
    </row>
    <row r="115" s="2" customFormat="1">
      <c r="A115" s="38"/>
      <c r="B115" s="39"/>
      <c r="C115" s="40"/>
      <c r="D115" s="232" t="s">
        <v>167</v>
      </c>
      <c r="E115" s="40"/>
      <c r="F115" s="233" t="s">
        <v>291</v>
      </c>
      <c r="G115" s="40"/>
      <c r="H115" s="40"/>
      <c r="I115" s="229"/>
      <c r="J115" s="40"/>
      <c r="K115" s="40"/>
      <c r="L115" s="44"/>
      <c r="M115" s="230"/>
      <c r="N115" s="23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167</v>
      </c>
      <c r="AU115" s="17" t="s">
        <v>78</v>
      </c>
    </row>
    <row r="116" s="13" customFormat="1">
      <c r="A116" s="13"/>
      <c r="B116" s="234"/>
      <c r="C116" s="235"/>
      <c r="D116" s="227" t="s">
        <v>169</v>
      </c>
      <c r="E116" s="236" t="s">
        <v>19</v>
      </c>
      <c r="F116" s="237" t="s">
        <v>1748</v>
      </c>
      <c r="G116" s="235"/>
      <c r="H116" s="238">
        <v>39.302999999999997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169</v>
      </c>
      <c r="AU116" s="244" t="s">
        <v>78</v>
      </c>
      <c r="AV116" s="13" t="s">
        <v>78</v>
      </c>
      <c r="AW116" s="13" t="s">
        <v>32</v>
      </c>
      <c r="AX116" s="13" t="s">
        <v>69</v>
      </c>
      <c r="AY116" s="244" t="s">
        <v>156</v>
      </c>
    </row>
    <row r="117" s="2" customFormat="1" ht="33" customHeight="1">
      <c r="A117" s="38"/>
      <c r="B117" s="39"/>
      <c r="C117" s="214" t="s">
        <v>163</v>
      </c>
      <c r="D117" s="214" t="s">
        <v>158</v>
      </c>
      <c r="E117" s="215" t="s">
        <v>294</v>
      </c>
      <c r="F117" s="216" t="s">
        <v>295</v>
      </c>
      <c r="G117" s="217" t="s">
        <v>296</v>
      </c>
      <c r="H117" s="218">
        <v>74.676000000000002</v>
      </c>
      <c r="I117" s="219"/>
      <c r="J117" s="220">
        <f>ROUND(I117*H117,2)</f>
        <v>0</v>
      </c>
      <c r="K117" s="216" t="s">
        <v>162</v>
      </c>
      <c r="L117" s="44"/>
      <c r="M117" s="221" t="s">
        <v>19</v>
      </c>
      <c r="N117" s="222" t="s">
        <v>40</v>
      </c>
      <c r="O117" s="84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5" t="s">
        <v>163</v>
      </c>
      <c r="AT117" s="225" t="s">
        <v>158</v>
      </c>
      <c r="AU117" s="225" t="s">
        <v>78</v>
      </c>
      <c r="AY117" s="17" t="s">
        <v>156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76</v>
      </c>
      <c r="BK117" s="226">
        <f>ROUND(I117*H117,2)</f>
        <v>0</v>
      </c>
      <c r="BL117" s="17" t="s">
        <v>163</v>
      </c>
      <c r="BM117" s="225" t="s">
        <v>1749</v>
      </c>
    </row>
    <row r="118" s="2" customFormat="1">
      <c r="A118" s="38"/>
      <c r="B118" s="39"/>
      <c r="C118" s="40"/>
      <c r="D118" s="227" t="s">
        <v>165</v>
      </c>
      <c r="E118" s="40"/>
      <c r="F118" s="228" t="s">
        <v>298</v>
      </c>
      <c r="G118" s="40"/>
      <c r="H118" s="40"/>
      <c r="I118" s="229"/>
      <c r="J118" s="40"/>
      <c r="K118" s="40"/>
      <c r="L118" s="44"/>
      <c r="M118" s="230"/>
      <c r="N118" s="23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165</v>
      </c>
      <c r="AU118" s="17" t="s">
        <v>78</v>
      </c>
    </row>
    <row r="119" s="2" customFormat="1">
      <c r="A119" s="38"/>
      <c r="B119" s="39"/>
      <c r="C119" s="40"/>
      <c r="D119" s="232" t="s">
        <v>167</v>
      </c>
      <c r="E119" s="40"/>
      <c r="F119" s="233" t="s">
        <v>299</v>
      </c>
      <c r="G119" s="40"/>
      <c r="H119" s="40"/>
      <c r="I119" s="229"/>
      <c r="J119" s="40"/>
      <c r="K119" s="40"/>
      <c r="L119" s="44"/>
      <c r="M119" s="230"/>
      <c r="N119" s="23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167</v>
      </c>
      <c r="AU119" s="17" t="s">
        <v>78</v>
      </c>
    </row>
    <row r="120" s="13" customFormat="1">
      <c r="A120" s="13"/>
      <c r="B120" s="234"/>
      <c r="C120" s="235"/>
      <c r="D120" s="227" t="s">
        <v>169</v>
      </c>
      <c r="E120" s="235"/>
      <c r="F120" s="237" t="s">
        <v>1750</v>
      </c>
      <c r="G120" s="235"/>
      <c r="H120" s="238">
        <v>74.676000000000002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169</v>
      </c>
      <c r="AU120" s="244" t="s">
        <v>78</v>
      </c>
      <c r="AV120" s="13" t="s">
        <v>78</v>
      </c>
      <c r="AW120" s="13" t="s">
        <v>4</v>
      </c>
      <c r="AX120" s="13" t="s">
        <v>76</v>
      </c>
      <c r="AY120" s="244" t="s">
        <v>156</v>
      </c>
    </row>
    <row r="121" s="12" customFormat="1" ht="22.8" customHeight="1">
      <c r="A121" s="12"/>
      <c r="B121" s="198"/>
      <c r="C121" s="199"/>
      <c r="D121" s="200" t="s">
        <v>68</v>
      </c>
      <c r="E121" s="212" t="s">
        <v>78</v>
      </c>
      <c r="F121" s="212" t="s">
        <v>356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SUM(P122:P142)</f>
        <v>0</v>
      </c>
      <c r="Q121" s="206"/>
      <c r="R121" s="207">
        <f>SUM(R122:R142)</f>
        <v>84.376752572415995</v>
      </c>
      <c r="S121" s="206"/>
      <c r="T121" s="208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76</v>
      </c>
      <c r="AT121" s="210" t="s">
        <v>68</v>
      </c>
      <c r="AU121" s="210" t="s">
        <v>76</v>
      </c>
      <c r="AY121" s="209" t="s">
        <v>156</v>
      </c>
      <c r="BK121" s="211">
        <f>SUM(BK122:BK142)</f>
        <v>0</v>
      </c>
    </row>
    <row r="122" s="2" customFormat="1" ht="24.15" customHeight="1">
      <c r="A122" s="38"/>
      <c r="B122" s="39"/>
      <c r="C122" s="214" t="s">
        <v>190</v>
      </c>
      <c r="D122" s="214" t="s">
        <v>158</v>
      </c>
      <c r="E122" s="215" t="s">
        <v>1751</v>
      </c>
      <c r="F122" s="216" t="s">
        <v>1752</v>
      </c>
      <c r="G122" s="217" t="s">
        <v>255</v>
      </c>
      <c r="H122" s="218">
        <v>2.1240000000000001</v>
      </c>
      <c r="I122" s="219"/>
      <c r="J122" s="220">
        <f>ROUND(I122*H122,2)</f>
        <v>0</v>
      </c>
      <c r="K122" s="216" t="s">
        <v>162</v>
      </c>
      <c r="L122" s="44"/>
      <c r="M122" s="221" t="s">
        <v>19</v>
      </c>
      <c r="N122" s="222" t="s">
        <v>40</v>
      </c>
      <c r="O122" s="84"/>
      <c r="P122" s="223">
        <f>O122*H122</f>
        <v>0</v>
      </c>
      <c r="Q122" s="223">
        <v>2.1600000000000001</v>
      </c>
      <c r="R122" s="223">
        <f>Q122*H122</f>
        <v>4.5878400000000008</v>
      </c>
      <c r="S122" s="223">
        <v>0</v>
      </c>
      <c r="T122" s="22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5" t="s">
        <v>163</v>
      </c>
      <c r="AT122" s="225" t="s">
        <v>158</v>
      </c>
      <c r="AU122" s="225" t="s">
        <v>78</v>
      </c>
      <c r="AY122" s="17" t="s">
        <v>156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76</v>
      </c>
      <c r="BK122" s="226">
        <f>ROUND(I122*H122,2)</f>
        <v>0</v>
      </c>
      <c r="BL122" s="17" t="s">
        <v>163</v>
      </c>
      <c r="BM122" s="225" t="s">
        <v>1753</v>
      </c>
    </row>
    <row r="123" s="2" customFormat="1">
      <c r="A123" s="38"/>
      <c r="B123" s="39"/>
      <c r="C123" s="40"/>
      <c r="D123" s="227" t="s">
        <v>165</v>
      </c>
      <c r="E123" s="40"/>
      <c r="F123" s="228" t="s">
        <v>1754</v>
      </c>
      <c r="G123" s="40"/>
      <c r="H123" s="40"/>
      <c r="I123" s="229"/>
      <c r="J123" s="40"/>
      <c r="K123" s="40"/>
      <c r="L123" s="44"/>
      <c r="M123" s="230"/>
      <c r="N123" s="23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165</v>
      </c>
      <c r="AU123" s="17" t="s">
        <v>78</v>
      </c>
    </row>
    <row r="124" s="2" customFormat="1">
      <c r="A124" s="38"/>
      <c r="B124" s="39"/>
      <c r="C124" s="40"/>
      <c r="D124" s="232" t="s">
        <v>167</v>
      </c>
      <c r="E124" s="40"/>
      <c r="F124" s="233" t="s">
        <v>1755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167</v>
      </c>
      <c r="AU124" s="17" t="s">
        <v>78</v>
      </c>
    </row>
    <row r="125" s="13" customFormat="1">
      <c r="A125" s="13"/>
      <c r="B125" s="234"/>
      <c r="C125" s="235"/>
      <c r="D125" s="227" t="s">
        <v>169</v>
      </c>
      <c r="E125" s="236" t="s">
        <v>19</v>
      </c>
      <c r="F125" s="237" t="s">
        <v>1756</v>
      </c>
      <c r="G125" s="235"/>
      <c r="H125" s="238">
        <v>1.7644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169</v>
      </c>
      <c r="AU125" s="244" t="s">
        <v>78</v>
      </c>
      <c r="AV125" s="13" t="s">
        <v>78</v>
      </c>
      <c r="AW125" s="13" t="s">
        <v>32</v>
      </c>
      <c r="AX125" s="13" t="s">
        <v>69</v>
      </c>
      <c r="AY125" s="244" t="s">
        <v>156</v>
      </c>
    </row>
    <row r="126" s="13" customFormat="1">
      <c r="A126" s="13"/>
      <c r="B126" s="234"/>
      <c r="C126" s="235"/>
      <c r="D126" s="227" t="s">
        <v>169</v>
      </c>
      <c r="E126" s="236" t="s">
        <v>19</v>
      </c>
      <c r="F126" s="237" t="s">
        <v>1757</v>
      </c>
      <c r="G126" s="235"/>
      <c r="H126" s="238">
        <v>0.35999999999999999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169</v>
      </c>
      <c r="AU126" s="244" t="s">
        <v>78</v>
      </c>
      <c r="AV126" s="13" t="s">
        <v>78</v>
      </c>
      <c r="AW126" s="13" t="s">
        <v>32</v>
      </c>
      <c r="AX126" s="13" t="s">
        <v>69</v>
      </c>
      <c r="AY126" s="244" t="s">
        <v>156</v>
      </c>
    </row>
    <row r="127" s="2" customFormat="1" ht="16.5" customHeight="1">
      <c r="A127" s="38"/>
      <c r="B127" s="39"/>
      <c r="C127" s="214" t="s">
        <v>196</v>
      </c>
      <c r="D127" s="214" t="s">
        <v>158</v>
      </c>
      <c r="E127" s="215" t="s">
        <v>383</v>
      </c>
      <c r="F127" s="216" t="s">
        <v>384</v>
      </c>
      <c r="G127" s="217" t="s">
        <v>255</v>
      </c>
      <c r="H127" s="218">
        <v>10.994</v>
      </c>
      <c r="I127" s="219"/>
      <c r="J127" s="220">
        <f>ROUND(I127*H127,2)</f>
        <v>0</v>
      </c>
      <c r="K127" s="216" t="s">
        <v>162</v>
      </c>
      <c r="L127" s="44"/>
      <c r="M127" s="221" t="s">
        <v>19</v>
      </c>
      <c r="N127" s="222" t="s">
        <v>40</v>
      </c>
      <c r="O127" s="84"/>
      <c r="P127" s="223">
        <f>O127*H127</f>
        <v>0</v>
      </c>
      <c r="Q127" s="223">
        <v>2.3010222040000001</v>
      </c>
      <c r="R127" s="223">
        <f>Q127*H127</f>
        <v>25.297438110776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163</v>
      </c>
      <c r="AT127" s="225" t="s">
        <v>158</v>
      </c>
      <c r="AU127" s="225" t="s">
        <v>78</v>
      </c>
      <c r="AY127" s="17" t="s">
        <v>156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76</v>
      </c>
      <c r="BK127" s="226">
        <f>ROUND(I127*H127,2)</f>
        <v>0</v>
      </c>
      <c r="BL127" s="17" t="s">
        <v>163</v>
      </c>
      <c r="BM127" s="225" t="s">
        <v>1758</v>
      </c>
    </row>
    <row r="128" s="2" customFormat="1">
      <c r="A128" s="38"/>
      <c r="B128" s="39"/>
      <c r="C128" s="40"/>
      <c r="D128" s="227" t="s">
        <v>165</v>
      </c>
      <c r="E128" s="40"/>
      <c r="F128" s="228" t="s">
        <v>386</v>
      </c>
      <c r="G128" s="40"/>
      <c r="H128" s="40"/>
      <c r="I128" s="229"/>
      <c r="J128" s="40"/>
      <c r="K128" s="40"/>
      <c r="L128" s="44"/>
      <c r="M128" s="230"/>
      <c r="N128" s="23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165</v>
      </c>
      <c r="AU128" s="17" t="s">
        <v>78</v>
      </c>
    </row>
    <row r="129" s="2" customFormat="1">
      <c r="A129" s="38"/>
      <c r="B129" s="39"/>
      <c r="C129" s="40"/>
      <c r="D129" s="232" t="s">
        <v>167</v>
      </c>
      <c r="E129" s="40"/>
      <c r="F129" s="233" t="s">
        <v>387</v>
      </c>
      <c r="G129" s="40"/>
      <c r="H129" s="40"/>
      <c r="I129" s="229"/>
      <c r="J129" s="40"/>
      <c r="K129" s="40"/>
      <c r="L129" s="44"/>
      <c r="M129" s="230"/>
      <c r="N129" s="23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167</v>
      </c>
      <c r="AU129" s="17" t="s">
        <v>78</v>
      </c>
    </row>
    <row r="130" s="13" customFormat="1">
      <c r="A130" s="13"/>
      <c r="B130" s="234"/>
      <c r="C130" s="235"/>
      <c r="D130" s="227" t="s">
        <v>169</v>
      </c>
      <c r="E130" s="236" t="s">
        <v>19</v>
      </c>
      <c r="F130" s="237" t="s">
        <v>1759</v>
      </c>
      <c r="G130" s="235"/>
      <c r="H130" s="238">
        <v>8.8219999999999992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169</v>
      </c>
      <c r="AU130" s="244" t="s">
        <v>78</v>
      </c>
      <c r="AV130" s="13" t="s">
        <v>78</v>
      </c>
      <c r="AW130" s="13" t="s">
        <v>32</v>
      </c>
      <c r="AX130" s="13" t="s">
        <v>69</v>
      </c>
      <c r="AY130" s="244" t="s">
        <v>156</v>
      </c>
    </row>
    <row r="131" s="13" customFormat="1">
      <c r="A131" s="13"/>
      <c r="B131" s="234"/>
      <c r="C131" s="235"/>
      <c r="D131" s="227" t="s">
        <v>169</v>
      </c>
      <c r="E131" s="236" t="s">
        <v>19</v>
      </c>
      <c r="F131" s="237" t="s">
        <v>1760</v>
      </c>
      <c r="G131" s="235"/>
      <c r="H131" s="238">
        <v>1.8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169</v>
      </c>
      <c r="AU131" s="244" t="s">
        <v>78</v>
      </c>
      <c r="AV131" s="13" t="s">
        <v>78</v>
      </c>
      <c r="AW131" s="13" t="s">
        <v>32</v>
      </c>
      <c r="AX131" s="13" t="s">
        <v>69</v>
      </c>
      <c r="AY131" s="244" t="s">
        <v>156</v>
      </c>
    </row>
    <row r="132" s="13" customFormat="1">
      <c r="A132" s="13"/>
      <c r="B132" s="234"/>
      <c r="C132" s="235"/>
      <c r="D132" s="227" t="s">
        <v>169</v>
      </c>
      <c r="E132" s="235"/>
      <c r="F132" s="237" t="s">
        <v>1761</v>
      </c>
      <c r="G132" s="235"/>
      <c r="H132" s="238">
        <v>10.994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169</v>
      </c>
      <c r="AU132" s="244" t="s">
        <v>78</v>
      </c>
      <c r="AV132" s="13" t="s">
        <v>78</v>
      </c>
      <c r="AW132" s="13" t="s">
        <v>4</v>
      </c>
      <c r="AX132" s="13" t="s">
        <v>76</v>
      </c>
      <c r="AY132" s="244" t="s">
        <v>156</v>
      </c>
    </row>
    <row r="133" s="2" customFormat="1" ht="33" customHeight="1">
      <c r="A133" s="38"/>
      <c r="B133" s="39"/>
      <c r="C133" s="214" t="s">
        <v>206</v>
      </c>
      <c r="D133" s="214" t="s">
        <v>158</v>
      </c>
      <c r="E133" s="215" t="s">
        <v>1762</v>
      </c>
      <c r="F133" s="216" t="s">
        <v>1763</v>
      </c>
      <c r="G133" s="217" t="s">
        <v>161</v>
      </c>
      <c r="H133" s="218">
        <v>77.864999999999995</v>
      </c>
      <c r="I133" s="219"/>
      <c r="J133" s="220">
        <f>ROUND(I133*H133,2)</f>
        <v>0</v>
      </c>
      <c r="K133" s="216" t="s">
        <v>162</v>
      </c>
      <c r="L133" s="44"/>
      <c r="M133" s="221" t="s">
        <v>19</v>
      </c>
      <c r="N133" s="222" t="s">
        <v>40</v>
      </c>
      <c r="O133" s="84"/>
      <c r="P133" s="223">
        <f>O133*H133</f>
        <v>0</v>
      </c>
      <c r="Q133" s="223">
        <v>0.69346604000000001</v>
      </c>
      <c r="R133" s="223">
        <f>Q133*H133</f>
        <v>53.996733204599998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163</v>
      </c>
      <c r="AT133" s="225" t="s">
        <v>158</v>
      </c>
      <c r="AU133" s="225" t="s">
        <v>78</v>
      </c>
      <c r="AY133" s="17" t="s">
        <v>156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76</v>
      </c>
      <c r="BK133" s="226">
        <f>ROUND(I133*H133,2)</f>
        <v>0</v>
      </c>
      <c r="BL133" s="17" t="s">
        <v>163</v>
      </c>
      <c r="BM133" s="225" t="s">
        <v>1764</v>
      </c>
    </row>
    <row r="134" s="2" customFormat="1">
      <c r="A134" s="38"/>
      <c r="B134" s="39"/>
      <c r="C134" s="40"/>
      <c r="D134" s="227" t="s">
        <v>165</v>
      </c>
      <c r="E134" s="40"/>
      <c r="F134" s="228" t="s">
        <v>1765</v>
      </c>
      <c r="G134" s="40"/>
      <c r="H134" s="40"/>
      <c r="I134" s="229"/>
      <c r="J134" s="40"/>
      <c r="K134" s="40"/>
      <c r="L134" s="44"/>
      <c r="M134" s="230"/>
      <c r="N134" s="23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165</v>
      </c>
      <c r="AU134" s="17" t="s">
        <v>78</v>
      </c>
    </row>
    <row r="135" s="2" customFormat="1">
      <c r="A135" s="38"/>
      <c r="B135" s="39"/>
      <c r="C135" s="40"/>
      <c r="D135" s="232" t="s">
        <v>167</v>
      </c>
      <c r="E135" s="40"/>
      <c r="F135" s="233" t="s">
        <v>1766</v>
      </c>
      <c r="G135" s="40"/>
      <c r="H135" s="40"/>
      <c r="I135" s="229"/>
      <c r="J135" s="40"/>
      <c r="K135" s="40"/>
      <c r="L135" s="44"/>
      <c r="M135" s="230"/>
      <c r="N135" s="23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78</v>
      </c>
    </row>
    <row r="136" s="13" customFormat="1">
      <c r="A136" s="13"/>
      <c r="B136" s="234"/>
      <c r="C136" s="235"/>
      <c r="D136" s="227" t="s">
        <v>169</v>
      </c>
      <c r="E136" s="236" t="s">
        <v>19</v>
      </c>
      <c r="F136" s="237" t="s">
        <v>1767</v>
      </c>
      <c r="G136" s="235"/>
      <c r="H136" s="238">
        <v>66.165000000000006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169</v>
      </c>
      <c r="AU136" s="244" t="s">
        <v>78</v>
      </c>
      <c r="AV136" s="13" t="s">
        <v>78</v>
      </c>
      <c r="AW136" s="13" t="s">
        <v>32</v>
      </c>
      <c r="AX136" s="13" t="s">
        <v>69</v>
      </c>
      <c r="AY136" s="244" t="s">
        <v>156</v>
      </c>
    </row>
    <row r="137" s="13" customFormat="1">
      <c r="A137" s="13"/>
      <c r="B137" s="234"/>
      <c r="C137" s="235"/>
      <c r="D137" s="227" t="s">
        <v>169</v>
      </c>
      <c r="E137" s="236" t="s">
        <v>19</v>
      </c>
      <c r="F137" s="237" t="s">
        <v>1768</v>
      </c>
      <c r="G137" s="235"/>
      <c r="H137" s="238">
        <v>11.699999999999999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169</v>
      </c>
      <c r="AU137" s="244" t="s">
        <v>78</v>
      </c>
      <c r="AV137" s="13" t="s">
        <v>78</v>
      </c>
      <c r="AW137" s="13" t="s">
        <v>32</v>
      </c>
      <c r="AX137" s="13" t="s">
        <v>69</v>
      </c>
      <c r="AY137" s="244" t="s">
        <v>156</v>
      </c>
    </row>
    <row r="138" s="2" customFormat="1" ht="24.15" customHeight="1">
      <c r="A138" s="38"/>
      <c r="B138" s="39"/>
      <c r="C138" s="214" t="s">
        <v>216</v>
      </c>
      <c r="D138" s="214" t="s">
        <v>158</v>
      </c>
      <c r="E138" s="215" t="s">
        <v>1769</v>
      </c>
      <c r="F138" s="216" t="s">
        <v>1770</v>
      </c>
      <c r="G138" s="217" t="s">
        <v>296</v>
      </c>
      <c r="H138" s="218">
        <v>0.46700000000000003</v>
      </c>
      <c r="I138" s="219"/>
      <c r="J138" s="220">
        <f>ROUND(I138*H138,2)</f>
        <v>0</v>
      </c>
      <c r="K138" s="216" t="s">
        <v>162</v>
      </c>
      <c r="L138" s="44"/>
      <c r="M138" s="221" t="s">
        <v>19</v>
      </c>
      <c r="N138" s="222" t="s">
        <v>40</v>
      </c>
      <c r="O138" s="84"/>
      <c r="P138" s="223">
        <f>O138*H138</f>
        <v>0</v>
      </c>
      <c r="Q138" s="223">
        <v>1.05940312</v>
      </c>
      <c r="R138" s="223">
        <f>Q138*H138</f>
        <v>0.49474125704000005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163</v>
      </c>
      <c r="AT138" s="225" t="s">
        <v>158</v>
      </c>
      <c r="AU138" s="225" t="s">
        <v>78</v>
      </c>
      <c r="AY138" s="17" t="s">
        <v>156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76</v>
      </c>
      <c r="BK138" s="226">
        <f>ROUND(I138*H138,2)</f>
        <v>0</v>
      </c>
      <c r="BL138" s="17" t="s">
        <v>163</v>
      </c>
      <c r="BM138" s="225" t="s">
        <v>1771</v>
      </c>
    </row>
    <row r="139" s="2" customFormat="1">
      <c r="A139" s="38"/>
      <c r="B139" s="39"/>
      <c r="C139" s="40"/>
      <c r="D139" s="227" t="s">
        <v>165</v>
      </c>
      <c r="E139" s="40"/>
      <c r="F139" s="228" t="s">
        <v>1772</v>
      </c>
      <c r="G139" s="40"/>
      <c r="H139" s="40"/>
      <c r="I139" s="229"/>
      <c r="J139" s="40"/>
      <c r="K139" s="40"/>
      <c r="L139" s="44"/>
      <c r="M139" s="230"/>
      <c r="N139" s="23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165</v>
      </c>
      <c r="AU139" s="17" t="s">
        <v>78</v>
      </c>
    </row>
    <row r="140" s="2" customFormat="1">
      <c r="A140" s="38"/>
      <c r="B140" s="39"/>
      <c r="C140" s="40"/>
      <c r="D140" s="232" t="s">
        <v>167</v>
      </c>
      <c r="E140" s="40"/>
      <c r="F140" s="233" t="s">
        <v>1773</v>
      </c>
      <c r="G140" s="40"/>
      <c r="H140" s="40"/>
      <c r="I140" s="229"/>
      <c r="J140" s="40"/>
      <c r="K140" s="40"/>
      <c r="L140" s="44"/>
      <c r="M140" s="230"/>
      <c r="N140" s="23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78</v>
      </c>
    </row>
    <row r="141" s="13" customFormat="1">
      <c r="A141" s="13"/>
      <c r="B141" s="234"/>
      <c r="C141" s="235"/>
      <c r="D141" s="227" t="s">
        <v>169</v>
      </c>
      <c r="E141" s="236" t="s">
        <v>19</v>
      </c>
      <c r="F141" s="237" t="s">
        <v>1774</v>
      </c>
      <c r="G141" s="235"/>
      <c r="H141" s="238">
        <v>0.39699000000000001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169</v>
      </c>
      <c r="AU141" s="244" t="s">
        <v>78</v>
      </c>
      <c r="AV141" s="13" t="s">
        <v>78</v>
      </c>
      <c r="AW141" s="13" t="s">
        <v>32</v>
      </c>
      <c r="AX141" s="13" t="s">
        <v>69</v>
      </c>
      <c r="AY141" s="244" t="s">
        <v>156</v>
      </c>
    </row>
    <row r="142" s="13" customFormat="1">
      <c r="A142" s="13"/>
      <c r="B142" s="234"/>
      <c r="C142" s="235"/>
      <c r="D142" s="227" t="s">
        <v>169</v>
      </c>
      <c r="E142" s="236" t="s">
        <v>19</v>
      </c>
      <c r="F142" s="237" t="s">
        <v>1775</v>
      </c>
      <c r="G142" s="235"/>
      <c r="H142" s="238">
        <v>0.070199999999999999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169</v>
      </c>
      <c r="AU142" s="244" t="s">
        <v>78</v>
      </c>
      <c r="AV142" s="13" t="s">
        <v>78</v>
      </c>
      <c r="AW142" s="13" t="s">
        <v>32</v>
      </c>
      <c r="AX142" s="13" t="s">
        <v>69</v>
      </c>
      <c r="AY142" s="244" t="s">
        <v>156</v>
      </c>
    </row>
    <row r="143" s="12" customFormat="1" ht="22.8" customHeight="1">
      <c r="A143" s="12"/>
      <c r="B143" s="198"/>
      <c r="C143" s="199"/>
      <c r="D143" s="200" t="s">
        <v>68</v>
      </c>
      <c r="E143" s="212" t="s">
        <v>86</v>
      </c>
      <c r="F143" s="212" t="s">
        <v>403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SUM(P144:P200)</f>
        <v>0</v>
      </c>
      <c r="Q143" s="206"/>
      <c r="R143" s="207">
        <f>SUM(R144:R200)</f>
        <v>26.768256132799998</v>
      </c>
      <c r="S143" s="206"/>
      <c r="T143" s="208">
        <f>SUM(T144:T200)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76</v>
      </c>
      <c r="AT143" s="210" t="s">
        <v>68</v>
      </c>
      <c r="AU143" s="210" t="s">
        <v>76</v>
      </c>
      <c r="AY143" s="209" t="s">
        <v>156</v>
      </c>
      <c r="BK143" s="211">
        <f>SUM(BK144:BK200)</f>
        <v>0</v>
      </c>
    </row>
    <row r="144" s="2" customFormat="1" ht="24.15" customHeight="1">
      <c r="A144" s="38"/>
      <c r="B144" s="39"/>
      <c r="C144" s="214" t="s">
        <v>224</v>
      </c>
      <c r="D144" s="214" t="s">
        <v>158</v>
      </c>
      <c r="E144" s="215" t="s">
        <v>1776</v>
      </c>
      <c r="F144" s="216" t="s">
        <v>1777</v>
      </c>
      <c r="G144" s="217" t="s">
        <v>255</v>
      </c>
      <c r="H144" s="218">
        <v>5.306</v>
      </c>
      <c r="I144" s="219"/>
      <c r="J144" s="220">
        <f>ROUND(I144*H144,2)</f>
        <v>0</v>
      </c>
      <c r="K144" s="216" t="s">
        <v>162</v>
      </c>
      <c r="L144" s="44"/>
      <c r="M144" s="221" t="s">
        <v>19</v>
      </c>
      <c r="N144" s="222" t="s">
        <v>40</v>
      </c>
      <c r="O144" s="84"/>
      <c r="P144" s="223">
        <f>O144*H144</f>
        <v>0</v>
      </c>
      <c r="Q144" s="223">
        <v>1.7688200000000001</v>
      </c>
      <c r="R144" s="223">
        <f>Q144*H144</f>
        <v>9.3853589199999998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163</v>
      </c>
      <c r="AT144" s="225" t="s">
        <v>158</v>
      </c>
      <c r="AU144" s="225" t="s">
        <v>78</v>
      </c>
      <c r="AY144" s="17" t="s">
        <v>156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76</v>
      </c>
      <c r="BK144" s="226">
        <f>ROUND(I144*H144,2)</f>
        <v>0</v>
      </c>
      <c r="BL144" s="17" t="s">
        <v>163</v>
      </c>
      <c r="BM144" s="225" t="s">
        <v>1778</v>
      </c>
    </row>
    <row r="145" s="2" customFormat="1">
      <c r="A145" s="38"/>
      <c r="B145" s="39"/>
      <c r="C145" s="40"/>
      <c r="D145" s="227" t="s">
        <v>165</v>
      </c>
      <c r="E145" s="40"/>
      <c r="F145" s="228" t="s">
        <v>1779</v>
      </c>
      <c r="G145" s="40"/>
      <c r="H145" s="40"/>
      <c r="I145" s="229"/>
      <c r="J145" s="40"/>
      <c r="K145" s="40"/>
      <c r="L145" s="44"/>
      <c r="M145" s="230"/>
      <c r="N145" s="23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165</v>
      </c>
      <c r="AU145" s="17" t="s">
        <v>78</v>
      </c>
    </row>
    <row r="146" s="2" customFormat="1">
      <c r="A146" s="38"/>
      <c r="B146" s="39"/>
      <c r="C146" s="40"/>
      <c r="D146" s="232" t="s">
        <v>167</v>
      </c>
      <c r="E146" s="40"/>
      <c r="F146" s="233" t="s">
        <v>1780</v>
      </c>
      <c r="G146" s="40"/>
      <c r="H146" s="40"/>
      <c r="I146" s="229"/>
      <c r="J146" s="40"/>
      <c r="K146" s="40"/>
      <c r="L146" s="44"/>
      <c r="M146" s="230"/>
      <c r="N146" s="23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78</v>
      </c>
    </row>
    <row r="147" s="13" customFormat="1">
      <c r="A147" s="13"/>
      <c r="B147" s="234"/>
      <c r="C147" s="235"/>
      <c r="D147" s="227" t="s">
        <v>169</v>
      </c>
      <c r="E147" s="236" t="s">
        <v>19</v>
      </c>
      <c r="F147" s="237" t="s">
        <v>1781</v>
      </c>
      <c r="G147" s="235"/>
      <c r="H147" s="238">
        <v>4.5157499999999997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169</v>
      </c>
      <c r="AU147" s="244" t="s">
        <v>78</v>
      </c>
      <c r="AV147" s="13" t="s">
        <v>78</v>
      </c>
      <c r="AW147" s="13" t="s">
        <v>32</v>
      </c>
      <c r="AX147" s="13" t="s">
        <v>69</v>
      </c>
      <c r="AY147" s="244" t="s">
        <v>156</v>
      </c>
    </row>
    <row r="148" s="13" customFormat="1">
      <c r="A148" s="13"/>
      <c r="B148" s="234"/>
      <c r="C148" s="235"/>
      <c r="D148" s="227" t="s">
        <v>169</v>
      </c>
      <c r="E148" s="236" t="s">
        <v>19</v>
      </c>
      <c r="F148" s="237" t="s">
        <v>1782</v>
      </c>
      <c r="G148" s="235"/>
      <c r="H148" s="238">
        <v>0.78974999999999995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169</v>
      </c>
      <c r="AU148" s="244" t="s">
        <v>78</v>
      </c>
      <c r="AV148" s="13" t="s">
        <v>78</v>
      </c>
      <c r="AW148" s="13" t="s">
        <v>32</v>
      </c>
      <c r="AX148" s="13" t="s">
        <v>69</v>
      </c>
      <c r="AY148" s="244" t="s">
        <v>156</v>
      </c>
    </row>
    <row r="149" s="2" customFormat="1" ht="24.15" customHeight="1">
      <c r="A149" s="38"/>
      <c r="B149" s="39"/>
      <c r="C149" s="214" t="s">
        <v>231</v>
      </c>
      <c r="D149" s="214" t="s">
        <v>158</v>
      </c>
      <c r="E149" s="215" t="s">
        <v>1783</v>
      </c>
      <c r="F149" s="216" t="s">
        <v>1784</v>
      </c>
      <c r="G149" s="217" t="s">
        <v>255</v>
      </c>
      <c r="H149" s="218">
        <v>0.26300000000000001</v>
      </c>
      <c r="I149" s="219"/>
      <c r="J149" s="220">
        <f>ROUND(I149*H149,2)</f>
        <v>0</v>
      </c>
      <c r="K149" s="216" t="s">
        <v>162</v>
      </c>
      <c r="L149" s="44"/>
      <c r="M149" s="221" t="s">
        <v>19</v>
      </c>
      <c r="N149" s="222" t="s">
        <v>40</v>
      </c>
      <c r="O149" s="84"/>
      <c r="P149" s="223">
        <f>O149*H149</f>
        <v>0</v>
      </c>
      <c r="Q149" s="223">
        <v>2.2073125999999998</v>
      </c>
      <c r="R149" s="223">
        <f>Q149*H149</f>
        <v>0.58052321379999994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163</v>
      </c>
      <c r="AT149" s="225" t="s">
        <v>158</v>
      </c>
      <c r="AU149" s="225" t="s">
        <v>78</v>
      </c>
      <c r="AY149" s="17" t="s">
        <v>156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76</v>
      </c>
      <c r="BK149" s="226">
        <f>ROUND(I149*H149,2)</f>
        <v>0</v>
      </c>
      <c r="BL149" s="17" t="s">
        <v>163</v>
      </c>
      <c r="BM149" s="225" t="s">
        <v>1785</v>
      </c>
    </row>
    <row r="150" s="2" customFormat="1">
      <c r="A150" s="38"/>
      <c r="B150" s="39"/>
      <c r="C150" s="40"/>
      <c r="D150" s="227" t="s">
        <v>165</v>
      </c>
      <c r="E150" s="40"/>
      <c r="F150" s="228" t="s">
        <v>1786</v>
      </c>
      <c r="G150" s="40"/>
      <c r="H150" s="40"/>
      <c r="I150" s="229"/>
      <c r="J150" s="40"/>
      <c r="K150" s="40"/>
      <c r="L150" s="44"/>
      <c r="M150" s="230"/>
      <c r="N150" s="23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165</v>
      </c>
      <c r="AU150" s="17" t="s">
        <v>78</v>
      </c>
    </row>
    <row r="151" s="2" customFormat="1">
      <c r="A151" s="38"/>
      <c r="B151" s="39"/>
      <c r="C151" s="40"/>
      <c r="D151" s="232" t="s">
        <v>167</v>
      </c>
      <c r="E151" s="40"/>
      <c r="F151" s="233" t="s">
        <v>1787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167</v>
      </c>
      <c r="AU151" s="17" t="s">
        <v>78</v>
      </c>
    </row>
    <row r="152" s="13" customFormat="1">
      <c r="A152" s="13"/>
      <c r="B152" s="234"/>
      <c r="C152" s="235"/>
      <c r="D152" s="227" t="s">
        <v>169</v>
      </c>
      <c r="E152" s="236" t="s">
        <v>19</v>
      </c>
      <c r="F152" s="237" t="s">
        <v>1788</v>
      </c>
      <c r="G152" s="235"/>
      <c r="H152" s="238">
        <v>0.26324999999999998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169</v>
      </c>
      <c r="AU152" s="244" t="s">
        <v>78</v>
      </c>
      <c r="AV152" s="13" t="s">
        <v>78</v>
      </c>
      <c r="AW152" s="13" t="s">
        <v>32</v>
      </c>
      <c r="AX152" s="13" t="s">
        <v>69</v>
      </c>
      <c r="AY152" s="244" t="s">
        <v>156</v>
      </c>
    </row>
    <row r="153" s="2" customFormat="1" ht="21.75" customHeight="1">
      <c r="A153" s="38"/>
      <c r="B153" s="39"/>
      <c r="C153" s="214" t="s">
        <v>238</v>
      </c>
      <c r="D153" s="214" t="s">
        <v>158</v>
      </c>
      <c r="E153" s="215" t="s">
        <v>1789</v>
      </c>
      <c r="F153" s="216" t="s">
        <v>1790</v>
      </c>
      <c r="G153" s="217" t="s">
        <v>296</v>
      </c>
      <c r="H153" s="218">
        <v>0.01</v>
      </c>
      <c r="I153" s="219"/>
      <c r="J153" s="220">
        <f>ROUND(I153*H153,2)</f>
        <v>0</v>
      </c>
      <c r="K153" s="216" t="s">
        <v>162</v>
      </c>
      <c r="L153" s="44"/>
      <c r="M153" s="221" t="s">
        <v>19</v>
      </c>
      <c r="N153" s="222" t="s">
        <v>40</v>
      </c>
      <c r="O153" s="84"/>
      <c r="P153" s="223">
        <f>O153*H153</f>
        <v>0</v>
      </c>
      <c r="Q153" s="223">
        <v>1.0523719</v>
      </c>
      <c r="R153" s="223">
        <f>Q153*H153</f>
        <v>0.010523719000000001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163</v>
      </c>
      <c r="AT153" s="225" t="s">
        <v>158</v>
      </c>
      <c r="AU153" s="225" t="s">
        <v>78</v>
      </c>
      <c r="AY153" s="17" t="s">
        <v>156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76</v>
      </c>
      <c r="BK153" s="226">
        <f>ROUND(I153*H153,2)</f>
        <v>0</v>
      </c>
      <c r="BL153" s="17" t="s">
        <v>163</v>
      </c>
      <c r="BM153" s="225" t="s">
        <v>1791</v>
      </c>
    </row>
    <row r="154" s="2" customFormat="1">
      <c r="A154" s="38"/>
      <c r="B154" s="39"/>
      <c r="C154" s="40"/>
      <c r="D154" s="227" t="s">
        <v>165</v>
      </c>
      <c r="E154" s="40"/>
      <c r="F154" s="228" t="s">
        <v>1792</v>
      </c>
      <c r="G154" s="40"/>
      <c r="H154" s="40"/>
      <c r="I154" s="229"/>
      <c r="J154" s="40"/>
      <c r="K154" s="40"/>
      <c r="L154" s="44"/>
      <c r="M154" s="230"/>
      <c r="N154" s="23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165</v>
      </c>
      <c r="AU154" s="17" t="s">
        <v>78</v>
      </c>
    </row>
    <row r="155" s="2" customFormat="1">
      <c r="A155" s="38"/>
      <c r="B155" s="39"/>
      <c r="C155" s="40"/>
      <c r="D155" s="232" t="s">
        <v>167</v>
      </c>
      <c r="E155" s="40"/>
      <c r="F155" s="233" t="s">
        <v>1793</v>
      </c>
      <c r="G155" s="40"/>
      <c r="H155" s="40"/>
      <c r="I155" s="229"/>
      <c r="J155" s="40"/>
      <c r="K155" s="40"/>
      <c r="L155" s="44"/>
      <c r="M155" s="230"/>
      <c r="N155" s="23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78</v>
      </c>
    </row>
    <row r="156" s="13" customFormat="1">
      <c r="A156" s="13"/>
      <c r="B156" s="234"/>
      <c r="C156" s="235"/>
      <c r="D156" s="227" t="s">
        <v>169</v>
      </c>
      <c r="E156" s="236" t="s">
        <v>19</v>
      </c>
      <c r="F156" s="237" t="s">
        <v>1794</v>
      </c>
      <c r="G156" s="235"/>
      <c r="H156" s="238">
        <v>0.0097485999999999996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169</v>
      </c>
      <c r="AU156" s="244" t="s">
        <v>78</v>
      </c>
      <c r="AV156" s="13" t="s">
        <v>78</v>
      </c>
      <c r="AW156" s="13" t="s">
        <v>32</v>
      </c>
      <c r="AX156" s="13" t="s">
        <v>69</v>
      </c>
      <c r="AY156" s="244" t="s">
        <v>156</v>
      </c>
    </row>
    <row r="157" s="2" customFormat="1" ht="24.15" customHeight="1">
      <c r="A157" s="38"/>
      <c r="B157" s="39"/>
      <c r="C157" s="214" t="s">
        <v>245</v>
      </c>
      <c r="D157" s="214" t="s">
        <v>158</v>
      </c>
      <c r="E157" s="215" t="s">
        <v>1795</v>
      </c>
      <c r="F157" s="216" t="s">
        <v>1796</v>
      </c>
      <c r="G157" s="217" t="s">
        <v>161</v>
      </c>
      <c r="H157" s="218">
        <v>50.015999999999998</v>
      </c>
      <c r="I157" s="219"/>
      <c r="J157" s="220">
        <f>ROUND(I157*H157,2)</f>
        <v>0</v>
      </c>
      <c r="K157" s="216" t="s">
        <v>162</v>
      </c>
      <c r="L157" s="44"/>
      <c r="M157" s="221" t="s">
        <v>19</v>
      </c>
      <c r="N157" s="222" t="s">
        <v>40</v>
      </c>
      <c r="O157" s="84"/>
      <c r="P157" s="223">
        <f>O157*H157</f>
        <v>0</v>
      </c>
      <c r="Q157" s="223">
        <v>0.23458000000000001</v>
      </c>
      <c r="R157" s="223">
        <f>Q157*H157</f>
        <v>11.732753280000001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163</v>
      </c>
      <c r="AT157" s="225" t="s">
        <v>158</v>
      </c>
      <c r="AU157" s="225" t="s">
        <v>78</v>
      </c>
      <c r="AY157" s="17" t="s">
        <v>156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76</v>
      </c>
      <c r="BK157" s="226">
        <f>ROUND(I157*H157,2)</f>
        <v>0</v>
      </c>
      <c r="BL157" s="17" t="s">
        <v>163</v>
      </c>
      <c r="BM157" s="225" t="s">
        <v>1797</v>
      </c>
    </row>
    <row r="158" s="2" customFormat="1">
      <c r="A158" s="38"/>
      <c r="B158" s="39"/>
      <c r="C158" s="40"/>
      <c r="D158" s="227" t="s">
        <v>165</v>
      </c>
      <c r="E158" s="40"/>
      <c r="F158" s="228" t="s">
        <v>1798</v>
      </c>
      <c r="G158" s="40"/>
      <c r="H158" s="40"/>
      <c r="I158" s="229"/>
      <c r="J158" s="40"/>
      <c r="K158" s="40"/>
      <c r="L158" s="44"/>
      <c r="M158" s="230"/>
      <c r="N158" s="23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165</v>
      </c>
      <c r="AU158" s="17" t="s">
        <v>78</v>
      </c>
    </row>
    <row r="159" s="2" customFormat="1">
      <c r="A159" s="38"/>
      <c r="B159" s="39"/>
      <c r="C159" s="40"/>
      <c r="D159" s="232" t="s">
        <v>167</v>
      </c>
      <c r="E159" s="40"/>
      <c r="F159" s="233" t="s">
        <v>1799</v>
      </c>
      <c r="G159" s="40"/>
      <c r="H159" s="40"/>
      <c r="I159" s="229"/>
      <c r="J159" s="40"/>
      <c r="K159" s="40"/>
      <c r="L159" s="44"/>
      <c r="M159" s="230"/>
      <c r="N159" s="23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167</v>
      </c>
      <c r="AU159" s="17" t="s">
        <v>78</v>
      </c>
    </row>
    <row r="160" s="13" customFormat="1">
      <c r="A160" s="13"/>
      <c r="B160" s="234"/>
      <c r="C160" s="235"/>
      <c r="D160" s="227" t="s">
        <v>169</v>
      </c>
      <c r="E160" s="236" t="s">
        <v>19</v>
      </c>
      <c r="F160" s="237" t="s">
        <v>1800</v>
      </c>
      <c r="G160" s="235"/>
      <c r="H160" s="238">
        <v>45.140500000000003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169</v>
      </c>
      <c r="AU160" s="244" t="s">
        <v>78</v>
      </c>
      <c r="AV160" s="13" t="s">
        <v>78</v>
      </c>
      <c r="AW160" s="13" t="s">
        <v>32</v>
      </c>
      <c r="AX160" s="13" t="s">
        <v>69</v>
      </c>
      <c r="AY160" s="244" t="s">
        <v>156</v>
      </c>
    </row>
    <row r="161" s="13" customFormat="1">
      <c r="A161" s="13"/>
      <c r="B161" s="234"/>
      <c r="C161" s="235"/>
      <c r="D161" s="227" t="s">
        <v>169</v>
      </c>
      <c r="E161" s="236" t="s">
        <v>19</v>
      </c>
      <c r="F161" s="237" t="s">
        <v>1801</v>
      </c>
      <c r="G161" s="235"/>
      <c r="H161" s="238">
        <v>4.875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169</v>
      </c>
      <c r="AU161" s="244" t="s">
        <v>78</v>
      </c>
      <c r="AV161" s="13" t="s">
        <v>78</v>
      </c>
      <c r="AW161" s="13" t="s">
        <v>32</v>
      </c>
      <c r="AX161" s="13" t="s">
        <v>69</v>
      </c>
      <c r="AY161" s="244" t="s">
        <v>156</v>
      </c>
    </row>
    <row r="162" s="2" customFormat="1" ht="24.15" customHeight="1">
      <c r="A162" s="38"/>
      <c r="B162" s="39"/>
      <c r="C162" s="214" t="s">
        <v>252</v>
      </c>
      <c r="D162" s="214" t="s">
        <v>158</v>
      </c>
      <c r="E162" s="215" t="s">
        <v>1802</v>
      </c>
      <c r="F162" s="216" t="s">
        <v>1803</v>
      </c>
      <c r="G162" s="217" t="s">
        <v>241</v>
      </c>
      <c r="H162" s="218">
        <v>19.399999999999999</v>
      </c>
      <c r="I162" s="219"/>
      <c r="J162" s="220">
        <f>ROUND(I162*H162,2)</f>
        <v>0</v>
      </c>
      <c r="K162" s="216" t="s">
        <v>19</v>
      </c>
      <c r="L162" s="44"/>
      <c r="M162" s="221" t="s">
        <v>19</v>
      </c>
      <c r="N162" s="222" t="s">
        <v>40</v>
      </c>
      <c r="O162" s="84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163</v>
      </c>
      <c r="AT162" s="225" t="s">
        <v>158</v>
      </c>
      <c r="AU162" s="225" t="s">
        <v>78</v>
      </c>
      <c r="AY162" s="17" t="s">
        <v>156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76</v>
      </c>
      <c r="BK162" s="226">
        <f>ROUND(I162*H162,2)</f>
        <v>0</v>
      </c>
      <c r="BL162" s="17" t="s">
        <v>163</v>
      </c>
      <c r="BM162" s="225" t="s">
        <v>1804</v>
      </c>
    </row>
    <row r="163" s="2" customFormat="1">
      <c r="A163" s="38"/>
      <c r="B163" s="39"/>
      <c r="C163" s="40"/>
      <c r="D163" s="227" t="s">
        <v>165</v>
      </c>
      <c r="E163" s="40"/>
      <c r="F163" s="228" t="s">
        <v>1803</v>
      </c>
      <c r="G163" s="40"/>
      <c r="H163" s="40"/>
      <c r="I163" s="229"/>
      <c r="J163" s="40"/>
      <c r="K163" s="40"/>
      <c r="L163" s="44"/>
      <c r="M163" s="230"/>
      <c r="N163" s="23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165</v>
      </c>
      <c r="AU163" s="17" t="s">
        <v>78</v>
      </c>
    </row>
    <row r="164" s="13" customFormat="1">
      <c r="A164" s="13"/>
      <c r="B164" s="234"/>
      <c r="C164" s="235"/>
      <c r="D164" s="227" t="s">
        <v>169</v>
      </c>
      <c r="E164" s="236" t="s">
        <v>19</v>
      </c>
      <c r="F164" s="237" t="s">
        <v>1805</v>
      </c>
      <c r="G164" s="235"/>
      <c r="H164" s="238">
        <v>11.9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169</v>
      </c>
      <c r="AU164" s="244" t="s">
        <v>78</v>
      </c>
      <c r="AV164" s="13" t="s">
        <v>78</v>
      </c>
      <c r="AW164" s="13" t="s">
        <v>32</v>
      </c>
      <c r="AX164" s="13" t="s">
        <v>69</v>
      </c>
      <c r="AY164" s="244" t="s">
        <v>156</v>
      </c>
    </row>
    <row r="165" s="13" customFormat="1">
      <c r="A165" s="13"/>
      <c r="B165" s="234"/>
      <c r="C165" s="235"/>
      <c r="D165" s="227" t="s">
        <v>169</v>
      </c>
      <c r="E165" s="236" t="s">
        <v>19</v>
      </c>
      <c r="F165" s="237" t="s">
        <v>1806</v>
      </c>
      <c r="G165" s="235"/>
      <c r="H165" s="238">
        <v>7.5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169</v>
      </c>
      <c r="AU165" s="244" t="s">
        <v>78</v>
      </c>
      <c r="AV165" s="13" t="s">
        <v>78</v>
      </c>
      <c r="AW165" s="13" t="s">
        <v>32</v>
      </c>
      <c r="AX165" s="13" t="s">
        <v>69</v>
      </c>
      <c r="AY165" s="244" t="s">
        <v>156</v>
      </c>
    </row>
    <row r="166" s="2" customFormat="1" ht="24.15" customHeight="1">
      <c r="A166" s="38"/>
      <c r="B166" s="39"/>
      <c r="C166" s="245" t="s">
        <v>264</v>
      </c>
      <c r="D166" s="245" t="s">
        <v>333</v>
      </c>
      <c r="E166" s="246" t="s">
        <v>1807</v>
      </c>
      <c r="F166" s="247" t="s">
        <v>1808</v>
      </c>
      <c r="G166" s="248" t="s">
        <v>241</v>
      </c>
      <c r="H166" s="249">
        <v>19.399999999999999</v>
      </c>
      <c r="I166" s="250"/>
      <c r="J166" s="251">
        <f>ROUND(I166*H166,2)</f>
        <v>0</v>
      </c>
      <c r="K166" s="247" t="s">
        <v>19</v>
      </c>
      <c r="L166" s="252"/>
      <c r="M166" s="253" t="s">
        <v>19</v>
      </c>
      <c r="N166" s="254" t="s">
        <v>40</v>
      </c>
      <c r="O166" s="84"/>
      <c r="P166" s="223">
        <f>O166*H166</f>
        <v>0</v>
      </c>
      <c r="Q166" s="223">
        <v>0.040000000000000001</v>
      </c>
      <c r="R166" s="223">
        <f>Q166*H166</f>
        <v>0.77599999999999991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216</v>
      </c>
      <c r="AT166" s="225" t="s">
        <v>333</v>
      </c>
      <c r="AU166" s="225" t="s">
        <v>78</v>
      </c>
      <c r="AY166" s="17" t="s">
        <v>156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76</v>
      </c>
      <c r="BK166" s="226">
        <f>ROUND(I166*H166,2)</f>
        <v>0</v>
      </c>
      <c r="BL166" s="17" t="s">
        <v>163</v>
      </c>
      <c r="BM166" s="225" t="s">
        <v>1809</v>
      </c>
    </row>
    <row r="167" s="2" customFormat="1">
      <c r="A167" s="38"/>
      <c r="B167" s="39"/>
      <c r="C167" s="40"/>
      <c r="D167" s="227" t="s">
        <v>165</v>
      </c>
      <c r="E167" s="40"/>
      <c r="F167" s="228" t="s">
        <v>1808</v>
      </c>
      <c r="G167" s="40"/>
      <c r="H167" s="40"/>
      <c r="I167" s="229"/>
      <c r="J167" s="40"/>
      <c r="K167" s="40"/>
      <c r="L167" s="44"/>
      <c r="M167" s="230"/>
      <c r="N167" s="23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165</v>
      </c>
      <c r="AU167" s="17" t="s">
        <v>78</v>
      </c>
    </row>
    <row r="168" s="13" customFormat="1">
      <c r="A168" s="13"/>
      <c r="B168" s="234"/>
      <c r="C168" s="235"/>
      <c r="D168" s="227" t="s">
        <v>169</v>
      </c>
      <c r="E168" s="236" t="s">
        <v>19</v>
      </c>
      <c r="F168" s="237" t="s">
        <v>1805</v>
      </c>
      <c r="G168" s="235"/>
      <c r="H168" s="238">
        <v>11.9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169</v>
      </c>
      <c r="AU168" s="244" t="s">
        <v>78</v>
      </c>
      <c r="AV168" s="13" t="s">
        <v>78</v>
      </c>
      <c r="AW168" s="13" t="s">
        <v>32</v>
      </c>
      <c r="AX168" s="13" t="s">
        <v>69</v>
      </c>
      <c r="AY168" s="244" t="s">
        <v>156</v>
      </c>
    </row>
    <row r="169" s="13" customFormat="1">
      <c r="A169" s="13"/>
      <c r="B169" s="234"/>
      <c r="C169" s="235"/>
      <c r="D169" s="227" t="s">
        <v>169</v>
      </c>
      <c r="E169" s="236" t="s">
        <v>19</v>
      </c>
      <c r="F169" s="237" t="s">
        <v>1806</v>
      </c>
      <c r="G169" s="235"/>
      <c r="H169" s="238">
        <v>7.5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169</v>
      </c>
      <c r="AU169" s="244" t="s">
        <v>78</v>
      </c>
      <c r="AV169" s="13" t="s">
        <v>78</v>
      </c>
      <c r="AW169" s="13" t="s">
        <v>32</v>
      </c>
      <c r="AX169" s="13" t="s">
        <v>69</v>
      </c>
      <c r="AY169" s="244" t="s">
        <v>156</v>
      </c>
    </row>
    <row r="170" s="2" customFormat="1" ht="16.5" customHeight="1">
      <c r="A170" s="38"/>
      <c r="B170" s="39"/>
      <c r="C170" s="214" t="s">
        <v>8</v>
      </c>
      <c r="D170" s="214" t="s">
        <v>158</v>
      </c>
      <c r="E170" s="215" t="s">
        <v>1810</v>
      </c>
      <c r="F170" s="216" t="s">
        <v>1811</v>
      </c>
      <c r="G170" s="217" t="s">
        <v>241</v>
      </c>
      <c r="H170" s="218">
        <v>1</v>
      </c>
      <c r="I170" s="219"/>
      <c r="J170" s="220">
        <f>ROUND(I170*H170,2)</f>
        <v>0</v>
      </c>
      <c r="K170" s="216" t="s">
        <v>162</v>
      </c>
      <c r="L170" s="44"/>
      <c r="M170" s="221" t="s">
        <v>19</v>
      </c>
      <c r="N170" s="222" t="s">
        <v>40</v>
      </c>
      <c r="O170" s="84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163</v>
      </c>
      <c r="AT170" s="225" t="s">
        <v>158</v>
      </c>
      <c r="AU170" s="225" t="s">
        <v>78</v>
      </c>
      <c r="AY170" s="17" t="s">
        <v>156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76</v>
      </c>
      <c r="BK170" s="226">
        <f>ROUND(I170*H170,2)</f>
        <v>0</v>
      </c>
      <c r="BL170" s="17" t="s">
        <v>163</v>
      </c>
      <c r="BM170" s="225" t="s">
        <v>1812</v>
      </c>
    </row>
    <row r="171" s="2" customFormat="1">
      <c r="A171" s="38"/>
      <c r="B171" s="39"/>
      <c r="C171" s="40"/>
      <c r="D171" s="227" t="s">
        <v>165</v>
      </c>
      <c r="E171" s="40"/>
      <c r="F171" s="228" t="s">
        <v>1813</v>
      </c>
      <c r="G171" s="40"/>
      <c r="H171" s="40"/>
      <c r="I171" s="229"/>
      <c r="J171" s="40"/>
      <c r="K171" s="40"/>
      <c r="L171" s="44"/>
      <c r="M171" s="230"/>
      <c r="N171" s="23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165</v>
      </c>
      <c r="AU171" s="17" t="s">
        <v>78</v>
      </c>
    </row>
    <row r="172" s="2" customFormat="1">
      <c r="A172" s="38"/>
      <c r="B172" s="39"/>
      <c r="C172" s="40"/>
      <c r="D172" s="232" t="s">
        <v>167</v>
      </c>
      <c r="E172" s="40"/>
      <c r="F172" s="233" t="s">
        <v>1814</v>
      </c>
      <c r="G172" s="40"/>
      <c r="H172" s="40"/>
      <c r="I172" s="229"/>
      <c r="J172" s="40"/>
      <c r="K172" s="40"/>
      <c r="L172" s="44"/>
      <c r="M172" s="230"/>
      <c r="N172" s="23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78</v>
      </c>
    </row>
    <row r="173" s="2" customFormat="1" ht="24.15" customHeight="1">
      <c r="A173" s="38"/>
      <c r="B173" s="39"/>
      <c r="C173" s="245" t="s">
        <v>279</v>
      </c>
      <c r="D173" s="245" t="s">
        <v>333</v>
      </c>
      <c r="E173" s="246" t="s">
        <v>1815</v>
      </c>
      <c r="F173" s="247" t="s">
        <v>1816</v>
      </c>
      <c r="G173" s="248" t="s">
        <v>241</v>
      </c>
      <c r="H173" s="249">
        <v>1</v>
      </c>
      <c r="I173" s="250"/>
      <c r="J173" s="251">
        <f>ROUND(I173*H173,2)</f>
        <v>0</v>
      </c>
      <c r="K173" s="247" t="s">
        <v>19</v>
      </c>
      <c r="L173" s="252"/>
      <c r="M173" s="253" t="s">
        <v>19</v>
      </c>
      <c r="N173" s="254" t="s">
        <v>40</v>
      </c>
      <c r="O173" s="84"/>
      <c r="P173" s="223">
        <f>O173*H173</f>
        <v>0</v>
      </c>
      <c r="Q173" s="223">
        <v>0.044999999999999998</v>
      </c>
      <c r="R173" s="223">
        <f>Q173*H173</f>
        <v>0.044999999999999998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216</v>
      </c>
      <c r="AT173" s="225" t="s">
        <v>333</v>
      </c>
      <c r="AU173" s="225" t="s">
        <v>78</v>
      </c>
      <c r="AY173" s="17" t="s">
        <v>156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76</v>
      </c>
      <c r="BK173" s="226">
        <f>ROUND(I173*H173,2)</f>
        <v>0</v>
      </c>
      <c r="BL173" s="17" t="s">
        <v>163</v>
      </c>
      <c r="BM173" s="225" t="s">
        <v>1817</v>
      </c>
    </row>
    <row r="174" s="2" customFormat="1">
      <c r="A174" s="38"/>
      <c r="B174" s="39"/>
      <c r="C174" s="40"/>
      <c r="D174" s="227" t="s">
        <v>165</v>
      </c>
      <c r="E174" s="40"/>
      <c r="F174" s="228" t="s">
        <v>1816</v>
      </c>
      <c r="G174" s="40"/>
      <c r="H174" s="40"/>
      <c r="I174" s="229"/>
      <c r="J174" s="40"/>
      <c r="K174" s="40"/>
      <c r="L174" s="44"/>
      <c r="M174" s="230"/>
      <c r="N174" s="23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78</v>
      </c>
    </row>
    <row r="175" s="2" customFormat="1" ht="24.15" customHeight="1">
      <c r="A175" s="38"/>
      <c r="B175" s="39"/>
      <c r="C175" s="214" t="s">
        <v>286</v>
      </c>
      <c r="D175" s="214" t="s">
        <v>158</v>
      </c>
      <c r="E175" s="215" t="s">
        <v>1818</v>
      </c>
      <c r="F175" s="216" t="s">
        <v>1819</v>
      </c>
      <c r="G175" s="217" t="s">
        <v>413</v>
      </c>
      <c r="H175" s="218">
        <v>1</v>
      </c>
      <c r="I175" s="219"/>
      <c r="J175" s="220">
        <f>ROUND(I175*H175,2)</f>
        <v>0</v>
      </c>
      <c r="K175" s="216" t="s">
        <v>162</v>
      </c>
      <c r="L175" s="44"/>
      <c r="M175" s="221" t="s">
        <v>19</v>
      </c>
      <c r="N175" s="222" t="s">
        <v>40</v>
      </c>
      <c r="O175" s="84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163</v>
      </c>
      <c r="AT175" s="225" t="s">
        <v>158</v>
      </c>
      <c r="AU175" s="225" t="s">
        <v>78</v>
      </c>
      <c r="AY175" s="17" t="s">
        <v>156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76</v>
      </c>
      <c r="BK175" s="226">
        <f>ROUND(I175*H175,2)</f>
        <v>0</v>
      </c>
      <c r="BL175" s="17" t="s">
        <v>163</v>
      </c>
      <c r="BM175" s="225" t="s">
        <v>1820</v>
      </c>
    </row>
    <row r="176" s="2" customFormat="1">
      <c r="A176" s="38"/>
      <c r="B176" s="39"/>
      <c r="C176" s="40"/>
      <c r="D176" s="227" t="s">
        <v>165</v>
      </c>
      <c r="E176" s="40"/>
      <c r="F176" s="228" t="s">
        <v>1821</v>
      </c>
      <c r="G176" s="40"/>
      <c r="H176" s="40"/>
      <c r="I176" s="229"/>
      <c r="J176" s="40"/>
      <c r="K176" s="40"/>
      <c r="L176" s="44"/>
      <c r="M176" s="230"/>
      <c r="N176" s="23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165</v>
      </c>
      <c r="AU176" s="17" t="s">
        <v>78</v>
      </c>
    </row>
    <row r="177" s="2" customFormat="1">
      <c r="A177" s="38"/>
      <c r="B177" s="39"/>
      <c r="C177" s="40"/>
      <c r="D177" s="232" t="s">
        <v>167</v>
      </c>
      <c r="E177" s="40"/>
      <c r="F177" s="233" t="s">
        <v>1822</v>
      </c>
      <c r="G177" s="40"/>
      <c r="H177" s="40"/>
      <c r="I177" s="229"/>
      <c r="J177" s="40"/>
      <c r="K177" s="40"/>
      <c r="L177" s="44"/>
      <c r="M177" s="230"/>
      <c r="N177" s="23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78</v>
      </c>
    </row>
    <row r="178" s="2" customFormat="1" ht="33" customHeight="1">
      <c r="A178" s="38"/>
      <c r="B178" s="39"/>
      <c r="C178" s="245" t="s">
        <v>293</v>
      </c>
      <c r="D178" s="245" t="s">
        <v>333</v>
      </c>
      <c r="E178" s="246" t="s">
        <v>1823</v>
      </c>
      <c r="F178" s="247" t="s">
        <v>1824</v>
      </c>
      <c r="G178" s="248" t="s">
        <v>823</v>
      </c>
      <c r="H178" s="249">
        <v>1</v>
      </c>
      <c r="I178" s="250"/>
      <c r="J178" s="251">
        <f>ROUND(I178*H178,2)</f>
        <v>0</v>
      </c>
      <c r="K178" s="247" t="s">
        <v>19</v>
      </c>
      <c r="L178" s="252"/>
      <c r="M178" s="253" t="s">
        <v>19</v>
      </c>
      <c r="N178" s="254" t="s">
        <v>40</v>
      </c>
      <c r="O178" s="84"/>
      <c r="P178" s="223">
        <f>O178*H178</f>
        <v>0</v>
      </c>
      <c r="Q178" s="223">
        <v>0.14999999999999999</v>
      </c>
      <c r="R178" s="223">
        <f>Q178*H178</f>
        <v>0.14999999999999999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216</v>
      </c>
      <c r="AT178" s="225" t="s">
        <v>333</v>
      </c>
      <c r="AU178" s="225" t="s">
        <v>78</v>
      </c>
      <c r="AY178" s="17" t="s">
        <v>156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76</v>
      </c>
      <c r="BK178" s="226">
        <f>ROUND(I178*H178,2)</f>
        <v>0</v>
      </c>
      <c r="BL178" s="17" t="s">
        <v>163</v>
      </c>
      <c r="BM178" s="225" t="s">
        <v>1825</v>
      </c>
    </row>
    <row r="179" s="2" customFormat="1">
      <c r="A179" s="38"/>
      <c r="B179" s="39"/>
      <c r="C179" s="40"/>
      <c r="D179" s="227" t="s">
        <v>165</v>
      </c>
      <c r="E179" s="40"/>
      <c r="F179" s="228" t="s">
        <v>1824</v>
      </c>
      <c r="G179" s="40"/>
      <c r="H179" s="40"/>
      <c r="I179" s="229"/>
      <c r="J179" s="40"/>
      <c r="K179" s="40"/>
      <c r="L179" s="44"/>
      <c r="M179" s="230"/>
      <c r="N179" s="23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165</v>
      </c>
      <c r="AU179" s="17" t="s">
        <v>78</v>
      </c>
    </row>
    <row r="180" s="2" customFormat="1" ht="21.75" customHeight="1">
      <c r="A180" s="38"/>
      <c r="B180" s="39"/>
      <c r="C180" s="214" t="s">
        <v>301</v>
      </c>
      <c r="D180" s="214" t="s">
        <v>158</v>
      </c>
      <c r="E180" s="215" t="s">
        <v>1826</v>
      </c>
      <c r="F180" s="216" t="s">
        <v>1827</v>
      </c>
      <c r="G180" s="217" t="s">
        <v>241</v>
      </c>
      <c r="H180" s="218">
        <v>126.20999999999999</v>
      </c>
      <c r="I180" s="219"/>
      <c r="J180" s="220">
        <f>ROUND(I180*H180,2)</f>
        <v>0</v>
      </c>
      <c r="K180" s="216" t="s">
        <v>19</v>
      </c>
      <c r="L180" s="44"/>
      <c r="M180" s="221" t="s">
        <v>19</v>
      </c>
      <c r="N180" s="222" t="s">
        <v>40</v>
      </c>
      <c r="O180" s="84"/>
      <c r="P180" s="223">
        <f>O180*H180</f>
        <v>0</v>
      </c>
      <c r="Q180" s="223">
        <v>0.010999999999999999</v>
      </c>
      <c r="R180" s="223">
        <f>Q180*H180</f>
        <v>1.3883099999999999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163</v>
      </c>
      <c r="AT180" s="225" t="s">
        <v>158</v>
      </c>
      <c r="AU180" s="225" t="s">
        <v>78</v>
      </c>
      <c r="AY180" s="17" t="s">
        <v>156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76</v>
      </c>
      <c r="BK180" s="226">
        <f>ROUND(I180*H180,2)</f>
        <v>0</v>
      </c>
      <c r="BL180" s="17" t="s">
        <v>163</v>
      </c>
      <c r="BM180" s="225" t="s">
        <v>1828</v>
      </c>
    </row>
    <row r="181" s="2" customFormat="1">
      <c r="A181" s="38"/>
      <c r="B181" s="39"/>
      <c r="C181" s="40"/>
      <c r="D181" s="227" t="s">
        <v>165</v>
      </c>
      <c r="E181" s="40"/>
      <c r="F181" s="228" t="s">
        <v>1827</v>
      </c>
      <c r="G181" s="40"/>
      <c r="H181" s="40"/>
      <c r="I181" s="229"/>
      <c r="J181" s="40"/>
      <c r="K181" s="40"/>
      <c r="L181" s="44"/>
      <c r="M181" s="230"/>
      <c r="N181" s="23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165</v>
      </c>
      <c r="AU181" s="17" t="s">
        <v>78</v>
      </c>
    </row>
    <row r="182" s="13" customFormat="1">
      <c r="A182" s="13"/>
      <c r="B182" s="234"/>
      <c r="C182" s="235"/>
      <c r="D182" s="227" t="s">
        <v>169</v>
      </c>
      <c r="E182" s="236" t="s">
        <v>19</v>
      </c>
      <c r="F182" s="237" t="s">
        <v>1829</v>
      </c>
      <c r="G182" s="235"/>
      <c r="H182" s="238">
        <v>34.57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169</v>
      </c>
      <c r="AU182" s="244" t="s">
        <v>78</v>
      </c>
      <c r="AV182" s="13" t="s">
        <v>78</v>
      </c>
      <c r="AW182" s="13" t="s">
        <v>32</v>
      </c>
      <c r="AX182" s="13" t="s">
        <v>69</v>
      </c>
      <c r="AY182" s="244" t="s">
        <v>156</v>
      </c>
    </row>
    <row r="183" s="13" customFormat="1">
      <c r="A183" s="13"/>
      <c r="B183" s="234"/>
      <c r="C183" s="235"/>
      <c r="D183" s="227" t="s">
        <v>169</v>
      </c>
      <c r="E183" s="236" t="s">
        <v>19</v>
      </c>
      <c r="F183" s="237" t="s">
        <v>1830</v>
      </c>
      <c r="G183" s="235"/>
      <c r="H183" s="238">
        <v>69.140000000000001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169</v>
      </c>
      <c r="AU183" s="244" t="s">
        <v>78</v>
      </c>
      <c r="AV183" s="13" t="s">
        <v>78</v>
      </c>
      <c r="AW183" s="13" t="s">
        <v>32</v>
      </c>
      <c r="AX183" s="13" t="s">
        <v>69</v>
      </c>
      <c r="AY183" s="244" t="s">
        <v>156</v>
      </c>
    </row>
    <row r="184" s="13" customFormat="1">
      <c r="A184" s="13"/>
      <c r="B184" s="234"/>
      <c r="C184" s="235"/>
      <c r="D184" s="227" t="s">
        <v>169</v>
      </c>
      <c r="E184" s="236" t="s">
        <v>19</v>
      </c>
      <c r="F184" s="237" t="s">
        <v>1831</v>
      </c>
      <c r="G184" s="235"/>
      <c r="H184" s="238">
        <v>22.5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169</v>
      </c>
      <c r="AU184" s="244" t="s">
        <v>78</v>
      </c>
      <c r="AV184" s="13" t="s">
        <v>78</v>
      </c>
      <c r="AW184" s="13" t="s">
        <v>32</v>
      </c>
      <c r="AX184" s="13" t="s">
        <v>69</v>
      </c>
      <c r="AY184" s="244" t="s">
        <v>156</v>
      </c>
    </row>
    <row r="185" s="2" customFormat="1" ht="16.5" customHeight="1">
      <c r="A185" s="38"/>
      <c r="B185" s="39"/>
      <c r="C185" s="245" t="s">
        <v>312</v>
      </c>
      <c r="D185" s="245" t="s">
        <v>333</v>
      </c>
      <c r="E185" s="246" t="s">
        <v>1832</v>
      </c>
      <c r="F185" s="247" t="s">
        <v>1833</v>
      </c>
      <c r="G185" s="248" t="s">
        <v>413</v>
      </c>
      <c r="H185" s="249">
        <v>154.25700000000001</v>
      </c>
      <c r="I185" s="250"/>
      <c r="J185" s="251">
        <f>ROUND(I185*H185,2)</f>
        <v>0</v>
      </c>
      <c r="K185" s="247" t="s">
        <v>19</v>
      </c>
      <c r="L185" s="252"/>
      <c r="M185" s="253" t="s">
        <v>19</v>
      </c>
      <c r="N185" s="254" t="s">
        <v>40</v>
      </c>
      <c r="O185" s="84"/>
      <c r="P185" s="223">
        <f>O185*H185</f>
        <v>0</v>
      </c>
      <c r="Q185" s="223">
        <v>0.0070000000000000001</v>
      </c>
      <c r="R185" s="223">
        <f>Q185*H185</f>
        <v>1.079799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216</v>
      </c>
      <c r="AT185" s="225" t="s">
        <v>333</v>
      </c>
      <c r="AU185" s="225" t="s">
        <v>78</v>
      </c>
      <c r="AY185" s="17" t="s">
        <v>156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76</v>
      </c>
      <c r="BK185" s="226">
        <f>ROUND(I185*H185,2)</f>
        <v>0</v>
      </c>
      <c r="BL185" s="17" t="s">
        <v>163</v>
      </c>
      <c r="BM185" s="225" t="s">
        <v>1834</v>
      </c>
    </row>
    <row r="186" s="2" customFormat="1">
      <c r="A186" s="38"/>
      <c r="B186" s="39"/>
      <c r="C186" s="40"/>
      <c r="D186" s="227" t="s">
        <v>165</v>
      </c>
      <c r="E186" s="40"/>
      <c r="F186" s="228" t="s">
        <v>1833</v>
      </c>
      <c r="G186" s="40"/>
      <c r="H186" s="40"/>
      <c r="I186" s="229"/>
      <c r="J186" s="40"/>
      <c r="K186" s="40"/>
      <c r="L186" s="44"/>
      <c r="M186" s="230"/>
      <c r="N186" s="23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165</v>
      </c>
      <c r="AU186" s="17" t="s">
        <v>78</v>
      </c>
    </row>
    <row r="187" s="13" customFormat="1">
      <c r="A187" s="13"/>
      <c r="B187" s="234"/>
      <c r="C187" s="235"/>
      <c r="D187" s="227" t="s">
        <v>169</v>
      </c>
      <c r="E187" s="236" t="s">
        <v>19</v>
      </c>
      <c r="F187" s="237" t="s">
        <v>1835</v>
      </c>
      <c r="G187" s="235"/>
      <c r="H187" s="238">
        <v>115.23333333333299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169</v>
      </c>
      <c r="AU187" s="244" t="s">
        <v>78</v>
      </c>
      <c r="AV187" s="13" t="s">
        <v>78</v>
      </c>
      <c r="AW187" s="13" t="s">
        <v>32</v>
      </c>
      <c r="AX187" s="13" t="s">
        <v>69</v>
      </c>
      <c r="AY187" s="244" t="s">
        <v>156</v>
      </c>
    </row>
    <row r="188" s="13" customFormat="1">
      <c r="A188" s="13"/>
      <c r="B188" s="234"/>
      <c r="C188" s="235"/>
      <c r="D188" s="227" t="s">
        <v>169</v>
      </c>
      <c r="E188" s="236" t="s">
        <v>19</v>
      </c>
      <c r="F188" s="237" t="s">
        <v>1836</v>
      </c>
      <c r="G188" s="235"/>
      <c r="H188" s="238">
        <v>25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169</v>
      </c>
      <c r="AU188" s="244" t="s">
        <v>78</v>
      </c>
      <c r="AV188" s="13" t="s">
        <v>78</v>
      </c>
      <c r="AW188" s="13" t="s">
        <v>32</v>
      </c>
      <c r="AX188" s="13" t="s">
        <v>69</v>
      </c>
      <c r="AY188" s="244" t="s">
        <v>156</v>
      </c>
    </row>
    <row r="189" s="13" customFormat="1">
      <c r="A189" s="13"/>
      <c r="B189" s="234"/>
      <c r="C189" s="235"/>
      <c r="D189" s="227" t="s">
        <v>169</v>
      </c>
      <c r="E189" s="235"/>
      <c r="F189" s="237" t="s">
        <v>1837</v>
      </c>
      <c r="G189" s="235"/>
      <c r="H189" s="238">
        <v>154.25700000000001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169</v>
      </c>
      <c r="AU189" s="244" t="s">
        <v>78</v>
      </c>
      <c r="AV189" s="13" t="s">
        <v>78</v>
      </c>
      <c r="AW189" s="13" t="s">
        <v>4</v>
      </c>
      <c r="AX189" s="13" t="s">
        <v>76</v>
      </c>
      <c r="AY189" s="244" t="s">
        <v>156</v>
      </c>
    </row>
    <row r="190" s="2" customFormat="1" ht="16.5" customHeight="1">
      <c r="A190" s="38"/>
      <c r="B190" s="39"/>
      <c r="C190" s="245" t="s">
        <v>7</v>
      </c>
      <c r="D190" s="245" t="s">
        <v>333</v>
      </c>
      <c r="E190" s="246" t="s">
        <v>1838</v>
      </c>
      <c r="F190" s="247" t="s">
        <v>1839</v>
      </c>
      <c r="G190" s="248" t="s">
        <v>413</v>
      </c>
      <c r="H190" s="249">
        <v>221.24700000000001</v>
      </c>
      <c r="I190" s="250"/>
      <c r="J190" s="251">
        <f>ROUND(I190*H190,2)</f>
        <v>0</v>
      </c>
      <c r="K190" s="247" t="s">
        <v>19</v>
      </c>
      <c r="L190" s="252"/>
      <c r="M190" s="253" t="s">
        <v>19</v>
      </c>
      <c r="N190" s="254" t="s">
        <v>40</v>
      </c>
      <c r="O190" s="84"/>
      <c r="P190" s="223">
        <f>O190*H190</f>
        <v>0</v>
      </c>
      <c r="Q190" s="223">
        <v>0.0040000000000000001</v>
      </c>
      <c r="R190" s="223">
        <f>Q190*H190</f>
        <v>0.88498800000000011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216</v>
      </c>
      <c r="AT190" s="225" t="s">
        <v>333</v>
      </c>
      <c r="AU190" s="225" t="s">
        <v>78</v>
      </c>
      <c r="AY190" s="17" t="s">
        <v>156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76</v>
      </c>
      <c r="BK190" s="226">
        <f>ROUND(I190*H190,2)</f>
        <v>0</v>
      </c>
      <c r="BL190" s="17" t="s">
        <v>163</v>
      </c>
      <c r="BM190" s="225" t="s">
        <v>1840</v>
      </c>
    </row>
    <row r="191" s="2" customFormat="1">
      <c r="A191" s="38"/>
      <c r="B191" s="39"/>
      <c r="C191" s="40"/>
      <c r="D191" s="227" t="s">
        <v>165</v>
      </c>
      <c r="E191" s="40"/>
      <c r="F191" s="228" t="s">
        <v>1839</v>
      </c>
      <c r="G191" s="40"/>
      <c r="H191" s="40"/>
      <c r="I191" s="229"/>
      <c r="J191" s="40"/>
      <c r="K191" s="40"/>
      <c r="L191" s="44"/>
      <c r="M191" s="230"/>
      <c r="N191" s="23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165</v>
      </c>
      <c r="AU191" s="17" t="s">
        <v>78</v>
      </c>
    </row>
    <row r="192" s="13" customFormat="1">
      <c r="A192" s="13"/>
      <c r="B192" s="234"/>
      <c r="C192" s="235"/>
      <c r="D192" s="227" t="s">
        <v>169</v>
      </c>
      <c r="E192" s="236" t="s">
        <v>19</v>
      </c>
      <c r="F192" s="237" t="s">
        <v>1841</v>
      </c>
      <c r="G192" s="235"/>
      <c r="H192" s="238">
        <v>151.13333333333301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169</v>
      </c>
      <c r="AU192" s="244" t="s">
        <v>78</v>
      </c>
      <c r="AV192" s="13" t="s">
        <v>78</v>
      </c>
      <c r="AW192" s="13" t="s">
        <v>32</v>
      </c>
      <c r="AX192" s="13" t="s">
        <v>69</v>
      </c>
      <c r="AY192" s="244" t="s">
        <v>156</v>
      </c>
    </row>
    <row r="193" s="13" customFormat="1">
      <c r="A193" s="13"/>
      <c r="B193" s="234"/>
      <c r="C193" s="235"/>
      <c r="D193" s="227" t="s">
        <v>169</v>
      </c>
      <c r="E193" s="236" t="s">
        <v>19</v>
      </c>
      <c r="F193" s="237" t="s">
        <v>1842</v>
      </c>
      <c r="G193" s="235"/>
      <c r="H193" s="238">
        <v>50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169</v>
      </c>
      <c r="AU193" s="244" t="s">
        <v>78</v>
      </c>
      <c r="AV193" s="13" t="s">
        <v>78</v>
      </c>
      <c r="AW193" s="13" t="s">
        <v>32</v>
      </c>
      <c r="AX193" s="13" t="s">
        <v>69</v>
      </c>
      <c r="AY193" s="244" t="s">
        <v>156</v>
      </c>
    </row>
    <row r="194" s="13" customFormat="1">
      <c r="A194" s="13"/>
      <c r="B194" s="234"/>
      <c r="C194" s="235"/>
      <c r="D194" s="227" t="s">
        <v>169</v>
      </c>
      <c r="E194" s="235"/>
      <c r="F194" s="237" t="s">
        <v>1843</v>
      </c>
      <c r="G194" s="235"/>
      <c r="H194" s="238">
        <v>221.24700000000001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169</v>
      </c>
      <c r="AU194" s="244" t="s">
        <v>78</v>
      </c>
      <c r="AV194" s="13" t="s">
        <v>78</v>
      </c>
      <c r="AW194" s="13" t="s">
        <v>4</v>
      </c>
      <c r="AX194" s="13" t="s">
        <v>76</v>
      </c>
      <c r="AY194" s="244" t="s">
        <v>156</v>
      </c>
    </row>
    <row r="195" s="2" customFormat="1" ht="24.15" customHeight="1">
      <c r="A195" s="38"/>
      <c r="B195" s="39"/>
      <c r="C195" s="214" t="s">
        <v>319</v>
      </c>
      <c r="D195" s="214" t="s">
        <v>158</v>
      </c>
      <c r="E195" s="215" t="s">
        <v>1844</v>
      </c>
      <c r="F195" s="216" t="s">
        <v>1845</v>
      </c>
      <c r="G195" s="217" t="s">
        <v>413</v>
      </c>
      <c r="H195" s="218">
        <v>21</v>
      </c>
      <c r="I195" s="219"/>
      <c r="J195" s="220">
        <f>ROUND(I195*H195,2)</f>
        <v>0</v>
      </c>
      <c r="K195" s="216" t="s">
        <v>19</v>
      </c>
      <c r="L195" s="44"/>
      <c r="M195" s="221" t="s">
        <v>19</v>
      </c>
      <c r="N195" s="222" t="s">
        <v>40</v>
      </c>
      <c r="O195" s="84"/>
      <c r="P195" s="223">
        <f>O195*H195</f>
        <v>0</v>
      </c>
      <c r="Q195" s="223">
        <v>0.01</v>
      </c>
      <c r="R195" s="223">
        <f>Q195*H195</f>
        <v>0.20999999999999999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163</v>
      </c>
      <c r="AT195" s="225" t="s">
        <v>158</v>
      </c>
      <c r="AU195" s="225" t="s">
        <v>78</v>
      </c>
      <c r="AY195" s="17" t="s">
        <v>156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76</v>
      </c>
      <c r="BK195" s="226">
        <f>ROUND(I195*H195,2)</f>
        <v>0</v>
      </c>
      <c r="BL195" s="17" t="s">
        <v>163</v>
      </c>
      <c r="BM195" s="225" t="s">
        <v>1846</v>
      </c>
    </row>
    <row r="196" s="2" customFormat="1">
      <c r="A196" s="38"/>
      <c r="B196" s="39"/>
      <c r="C196" s="40"/>
      <c r="D196" s="227" t="s">
        <v>165</v>
      </c>
      <c r="E196" s="40"/>
      <c r="F196" s="228" t="s">
        <v>1845</v>
      </c>
      <c r="G196" s="40"/>
      <c r="H196" s="40"/>
      <c r="I196" s="229"/>
      <c r="J196" s="40"/>
      <c r="K196" s="40"/>
      <c r="L196" s="44"/>
      <c r="M196" s="230"/>
      <c r="N196" s="23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165</v>
      </c>
      <c r="AU196" s="17" t="s">
        <v>78</v>
      </c>
    </row>
    <row r="197" s="13" customFormat="1">
      <c r="A197" s="13"/>
      <c r="B197" s="234"/>
      <c r="C197" s="235"/>
      <c r="D197" s="227" t="s">
        <v>169</v>
      </c>
      <c r="E197" s="236" t="s">
        <v>19</v>
      </c>
      <c r="F197" s="237" t="s">
        <v>1847</v>
      </c>
      <c r="G197" s="235"/>
      <c r="H197" s="238">
        <v>18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169</v>
      </c>
      <c r="AU197" s="244" t="s">
        <v>78</v>
      </c>
      <c r="AV197" s="13" t="s">
        <v>78</v>
      </c>
      <c r="AW197" s="13" t="s">
        <v>32</v>
      </c>
      <c r="AX197" s="13" t="s">
        <v>69</v>
      </c>
      <c r="AY197" s="244" t="s">
        <v>156</v>
      </c>
    </row>
    <row r="198" s="13" customFormat="1">
      <c r="A198" s="13"/>
      <c r="B198" s="234"/>
      <c r="C198" s="235"/>
      <c r="D198" s="227" t="s">
        <v>169</v>
      </c>
      <c r="E198" s="236" t="s">
        <v>19</v>
      </c>
      <c r="F198" s="237" t="s">
        <v>1848</v>
      </c>
      <c r="G198" s="235"/>
      <c r="H198" s="238">
        <v>3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169</v>
      </c>
      <c r="AU198" s="244" t="s">
        <v>78</v>
      </c>
      <c r="AV198" s="13" t="s">
        <v>78</v>
      </c>
      <c r="AW198" s="13" t="s">
        <v>32</v>
      </c>
      <c r="AX198" s="13" t="s">
        <v>69</v>
      </c>
      <c r="AY198" s="244" t="s">
        <v>156</v>
      </c>
    </row>
    <row r="199" s="2" customFormat="1" ht="16.5" customHeight="1">
      <c r="A199" s="38"/>
      <c r="B199" s="39"/>
      <c r="C199" s="245" t="s">
        <v>322</v>
      </c>
      <c r="D199" s="245" t="s">
        <v>333</v>
      </c>
      <c r="E199" s="246" t="s">
        <v>1849</v>
      </c>
      <c r="F199" s="247" t="s">
        <v>1850</v>
      </c>
      <c r="G199" s="248" t="s">
        <v>413</v>
      </c>
      <c r="H199" s="249">
        <v>21</v>
      </c>
      <c r="I199" s="250"/>
      <c r="J199" s="251">
        <f>ROUND(I199*H199,2)</f>
        <v>0</v>
      </c>
      <c r="K199" s="247" t="s">
        <v>19</v>
      </c>
      <c r="L199" s="252"/>
      <c r="M199" s="253" t="s">
        <v>19</v>
      </c>
      <c r="N199" s="254" t="s">
        <v>40</v>
      </c>
      <c r="O199" s="84"/>
      <c r="P199" s="223">
        <f>O199*H199</f>
        <v>0</v>
      </c>
      <c r="Q199" s="223">
        <v>0.025000000000000001</v>
      </c>
      <c r="R199" s="223">
        <f>Q199*H199</f>
        <v>0.52500000000000002</v>
      </c>
      <c r="S199" s="223">
        <v>0</v>
      </c>
      <c r="T199" s="22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216</v>
      </c>
      <c r="AT199" s="225" t="s">
        <v>333</v>
      </c>
      <c r="AU199" s="225" t="s">
        <v>78</v>
      </c>
      <c r="AY199" s="17" t="s">
        <v>156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76</v>
      </c>
      <c r="BK199" s="226">
        <f>ROUND(I199*H199,2)</f>
        <v>0</v>
      </c>
      <c r="BL199" s="17" t="s">
        <v>163</v>
      </c>
      <c r="BM199" s="225" t="s">
        <v>1851</v>
      </c>
    </row>
    <row r="200" s="2" customFormat="1">
      <c r="A200" s="38"/>
      <c r="B200" s="39"/>
      <c r="C200" s="40"/>
      <c r="D200" s="227" t="s">
        <v>165</v>
      </c>
      <c r="E200" s="40"/>
      <c r="F200" s="228" t="s">
        <v>1850</v>
      </c>
      <c r="G200" s="40"/>
      <c r="H200" s="40"/>
      <c r="I200" s="229"/>
      <c r="J200" s="40"/>
      <c r="K200" s="40"/>
      <c r="L200" s="44"/>
      <c r="M200" s="230"/>
      <c r="N200" s="23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165</v>
      </c>
      <c r="AU200" s="17" t="s">
        <v>78</v>
      </c>
    </row>
    <row r="201" s="12" customFormat="1" ht="22.8" customHeight="1">
      <c r="A201" s="12"/>
      <c r="B201" s="198"/>
      <c r="C201" s="199"/>
      <c r="D201" s="200" t="s">
        <v>68</v>
      </c>
      <c r="E201" s="212" t="s">
        <v>163</v>
      </c>
      <c r="F201" s="212" t="s">
        <v>445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SUM(P202:P219)</f>
        <v>0</v>
      </c>
      <c r="Q201" s="206"/>
      <c r="R201" s="207">
        <f>SUM(R202:R219)</f>
        <v>2.9154977532999995</v>
      </c>
      <c r="S201" s="206"/>
      <c r="T201" s="208">
        <f>SUM(T202:T219)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76</v>
      </c>
      <c r="AT201" s="210" t="s">
        <v>68</v>
      </c>
      <c r="AU201" s="210" t="s">
        <v>76</v>
      </c>
      <c r="AY201" s="209" t="s">
        <v>156</v>
      </c>
      <c r="BK201" s="211">
        <f>SUM(BK202:BK219)</f>
        <v>0</v>
      </c>
    </row>
    <row r="202" s="2" customFormat="1" ht="16.5" customHeight="1">
      <c r="A202" s="38"/>
      <c r="B202" s="39"/>
      <c r="C202" s="214" t="s">
        <v>332</v>
      </c>
      <c r="D202" s="214" t="s">
        <v>158</v>
      </c>
      <c r="E202" s="215" t="s">
        <v>1852</v>
      </c>
      <c r="F202" s="216" t="s">
        <v>1853</v>
      </c>
      <c r="G202" s="217" t="s">
        <v>255</v>
      </c>
      <c r="H202" s="218">
        <v>1.115</v>
      </c>
      <c r="I202" s="219"/>
      <c r="J202" s="220">
        <f>ROUND(I202*H202,2)</f>
        <v>0</v>
      </c>
      <c r="K202" s="216" t="s">
        <v>162</v>
      </c>
      <c r="L202" s="44"/>
      <c r="M202" s="221" t="s">
        <v>19</v>
      </c>
      <c r="N202" s="222" t="s">
        <v>40</v>
      </c>
      <c r="O202" s="84"/>
      <c r="P202" s="223">
        <f>O202*H202</f>
        <v>0</v>
      </c>
      <c r="Q202" s="223">
        <v>2.5019749999999998</v>
      </c>
      <c r="R202" s="223">
        <f>Q202*H202</f>
        <v>2.7897021249999998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163</v>
      </c>
      <c r="AT202" s="225" t="s">
        <v>158</v>
      </c>
      <c r="AU202" s="225" t="s">
        <v>78</v>
      </c>
      <c r="AY202" s="17" t="s">
        <v>156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76</v>
      </c>
      <c r="BK202" s="226">
        <f>ROUND(I202*H202,2)</f>
        <v>0</v>
      </c>
      <c r="BL202" s="17" t="s">
        <v>163</v>
      </c>
      <c r="BM202" s="225" t="s">
        <v>1854</v>
      </c>
    </row>
    <row r="203" s="2" customFormat="1">
      <c r="A203" s="38"/>
      <c r="B203" s="39"/>
      <c r="C203" s="40"/>
      <c r="D203" s="227" t="s">
        <v>165</v>
      </c>
      <c r="E203" s="40"/>
      <c r="F203" s="228" t="s">
        <v>1855</v>
      </c>
      <c r="G203" s="40"/>
      <c r="H203" s="40"/>
      <c r="I203" s="229"/>
      <c r="J203" s="40"/>
      <c r="K203" s="40"/>
      <c r="L203" s="44"/>
      <c r="M203" s="230"/>
      <c r="N203" s="23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165</v>
      </c>
      <c r="AU203" s="17" t="s">
        <v>78</v>
      </c>
    </row>
    <row r="204" s="2" customFormat="1">
      <c r="A204" s="38"/>
      <c r="B204" s="39"/>
      <c r="C204" s="40"/>
      <c r="D204" s="232" t="s">
        <v>167</v>
      </c>
      <c r="E204" s="40"/>
      <c r="F204" s="233" t="s">
        <v>1856</v>
      </c>
      <c r="G204" s="40"/>
      <c r="H204" s="40"/>
      <c r="I204" s="229"/>
      <c r="J204" s="40"/>
      <c r="K204" s="40"/>
      <c r="L204" s="44"/>
      <c r="M204" s="230"/>
      <c r="N204" s="23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167</v>
      </c>
      <c r="AU204" s="17" t="s">
        <v>78</v>
      </c>
    </row>
    <row r="205" s="13" customFormat="1">
      <c r="A205" s="13"/>
      <c r="B205" s="234"/>
      <c r="C205" s="235"/>
      <c r="D205" s="227" t="s">
        <v>169</v>
      </c>
      <c r="E205" s="236" t="s">
        <v>19</v>
      </c>
      <c r="F205" s="237" t="s">
        <v>1857</v>
      </c>
      <c r="G205" s="235"/>
      <c r="H205" s="238">
        <v>0.92630999999999997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169</v>
      </c>
      <c r="AU205" s="244" t="s">
        <v>78</v>
      </c>
      <c r="AV205" s="13" t="s">
        <v>78</v>
      </c>
      <c r="AW205" s="13" t="s">
        <v>32</v>
      </c>
      <c r="AX205" s="13" t="s">
        <v>69</v>
      </c>
      <c r="AY205" s="244" t="s">
        <v>156</v>
      </c>
    </row>
    <row r="206" s="13" customFormat="1">
      <c r="A206" s="13"/>
      <c r="B206" s="234"/>
      <c r="C206" s="235"/>
      <c r="D206" s="227" t="s">
        <v>169</v>
      </c>
      <c r="E206" s="236" t="s">
        <v>19</v>
      </c>
      <c r="F206" s="237" t="s">
        <v>1858</v>
      </c>
      <c r="G206" s="235"/>
      <c r="H206" s="238">
        <v>0.189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169</v>
      </c>
      <c r="AU206" s="244" t="s">
        <v>78</v>
      </c>
      <c r="AV206" s="13" t="s">
        <v>78</v>
      </c>
      <c r="AW206" s="13" t="s">
        <v>32</v>
      </c>
      <c r="AX206" s="13" t="s">
        <v>69</v>
      </c>
      <c r="AY206" s="244" t="s">
        <v>156</v>
      </c>
    </row>
    <row r="207" s="2" customFormat="1" ht="16.5" customHeight="1">
      <c r="A207" s="38"/>
      <c r="B207" s="39"/>
      <c r="C207" s="214" t="s">
        <v>338</v>
      </c>
      <c r="D207" s="214" t="s">
        <v>158</v>
      </c>
      <c r="E207" s="215" t="s">
        <v>1859</v>
      </c>
      <c r="F207" s="216" t="s">
        <v>1860</v>
      </c>
      <c r="G207" s="217" t="s">
        <v>161</v>
      </c>
      <c r="H207" s="218">
        <v>7.4349999999999996</v>
      </c>
      <c r="I207" s="219"/>
      <c r="J207" s="220">
        <f>ROUND(I207*H207,2)</f>
        <v>0</v>
      </c>
      <c r="K207" s="216" t="s">
        <v>162</v>
      </c>
      <c r="L207" s="44"/>
      <c r="M207" s="221" t="s">
        <v>19</v>
      </c>
      <c r="N207" s="222" t="s">
        <v>40</v>
      </c>
      <c r="O207" s="84"/>
      <c r="P207" s="223">
        <f>O207*H207</f>
        <v>0</v>
      </c>
      <c r="Q207" s="223">
        <v>0.0084224999999999994</v>
      </c>
      <c r="R207" s="223">
        <f>Q207*H207</f>
        <v>0.062621287499999997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163</v>
      </c>
      <c r="AT207" s="225" t="s">
        <v>158</v>
      </c>
      <c r="AU207" s="225" t="s">
        <v>78</v>
      </c>
      <c r="AY207" s="17" t="s">
        <v>156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76</v>
      </c>
      <c r="BK207" s="226">
        <f>ROUND(I207*H207,2)</f>
        <v>0</v>
      </c>
      <c r="BL207" s="17" t="s">
        <v>163</v>
      </c>
      <c r="BM207" s="225" t="s">
        <v>1861</v>
      </c>
    </row>
    <row r="208" s="2" customFormat="1">
      <c r="A208" s="38"/>
      <c r="B208" s="39"/>
      <c r="C208" s="40"/>
      <c r="D208" s="227" t="s">
        <v>165</v>
      </c>
      <c r="E208" s="40"/>
      <c r="F208" s="228" t="s">
        <v>1862</v>
      </c>
      <c r="G208" s="40"/>
      <c r="H208" s="40"/>
      <c r="I208" s="229"/>
      <c r="J208" s="40"/>
      <c r="K208" s="40"/>
      <c r="L208" s="44"/>
      <c r="M208" s="230"/>
      <c r="N208" s="23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165</v>
      </c>
      <c r="AU208" s="17" t="s">
        <v>78</v>
      </c>
    </row>
    <row r="209" s="2" customFormat="1">
      <c r="A209" s="38"/>
      <c r="B209" s="39"/>
      <c r="C209" s="40"/>
      <c r="D209" s="232" t="s">
        <v>167</v>
      </c>
      <c r="E209" s="40"/>
      <c r="F209" s="233" t="s">
        <v>1863</v>
      </c>
      <c r="G209" s="40"/>
      <c r="H209" s="40"/>
      <c r="I209" s="229"/>
      <c r="J209" s="40"/>
      <c r="K209" s="40"/>
      <c r="L209" s="44"/>
      <c r="M209" s="230"/>
      <c r="N209" s="23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167</v>
      </c>
      <c r="AU209" s="17" t="s">
        <v>78</v>
      </c>
    </row>
    <row r="210" s="13" customFormat="1">
      <c r="A210" s="13"/>
      <c r="B210" s="234"/>
      <c r="C210" s="235"/>
      <c r="D210" s="227" t="s">
        <v>169</v>
      </c>
      <c r="E210" s="236" t="s">
        <v>19</v>
      </c>
      <c r="F210" s="237" t="s">
        <v>1864</v>
      </c>
      <c r="G210" s="235"/>
      <c r="H210" s="238">
        <v>6.1753999999999998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169</v>
      </c>
      <c r="AU210" s="244" t="s">
        <v>78</v>
      </c>
      <c r="AV210" s="13" t="s">
        <v>78</v>
      </c>
      <c r="AW210" s="13" t="s">
        <v>32</v>
      </c>
      <c r="AX210" s="13" t="s">
        <v>69</v>
      </c>
      <c r="AY210" s="244" t="s">
        <v>156</v>
      </c>
    </row>
    <row r="211" s="13" customFormat="1">
      <c r="A211" s="13"/>
      <c r="B211" s="234"/>
      <c r="C211" s="235"/>
      <c r="D211" s="227" t="s">
        <v>169</v>
      </c>
      <c r="E211" s="236" t="s">
        <v>19</v>
      </c>
      <c r="F211" s="237" t="s">
        <v>1865</v>
      </c>
      <c r="G211" s="235"/>
      <c r="H211" s="238">
        <v>1.26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169</v>
      </c>
      <c r="AU211" s="244" t="s">
        <v>78</v>
      </c>
      <c r="AV211" s="13" t="s">
        <v>78</v>
      </c>
      <c r="AW211" s="13" t="s">
        <v>32</v>
      </c>
      <c r="AX211" s="13" t="s">
        <v>69</v>
      </c>
      <c r="AY211" s="244" t="s">
        <v>156</v>
      </c>
    </row>
    <row r="212" s="2" customFormat="1" ht="16.5" customHeight="1">
      <c r="A212" s="38"/>
      <c r="B212" s="39"/>
      <c r="C212" s="214" t="s">
        <v>344</v>
      </c>
      <c r="D212" s="214" t="s">
        <v>158</v>
      </c>
      <c r="E212" s="215" t="s">
        <v>1866</v>
      </c>
      <c r="F212" s="216" t="s">
        <v>1867</v>
      </c>
      <c r="G212" s="217" t="s">
        <v>161</v>
      </c>
      <c r="H212" s="218">
        <v>7.4349999999999996</v>
      </c>
      <c r="I212" s="219"/>
      <c r="J212" s="220">
        <f>ROUND(I212*H212,2)</f>
        <v>0</v>
      </c>
      <c r="K212" s="216" t="s">
        <v>162</v>
      </c>
      <c r="L212" s="44"/>
      <c r="M212" s="221" t="s">
        <v>19</v>
      </c>
      <c r="N212" s="222" t="s">
        <v>40</v>
      </c>
      <c r="O212" s="84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163</v>
      </c>
      <c r="AT212" s="225" t="s">
        <v>158</v>
      </c>
      <c r="AU212" s="225" t="s">
        <v>78</v>
      </c>
      <c r="AY212" s="17" t="s">
        <v>156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76</v>
      </c>
      <c r="BK212" s="226">
        <f>ROUND(I212*H212,2)</f>
        <v>0</v>
      </c>
      <c r="BL212" s="17" t="s">
        <v>163</v>
      </c>
      <c r="BM212" s="225" t="s">
        <v>1868</v>
      </c>
    </row>
    <row r="213" s="2" customFormat="1">
      <c r="A213" s="38"/>
      <c r="B213" s="39"/>
      <c r="C213" s="40"/>
      <c r="D213" s="227" t="s">
        <v>165</v>
      </c>
      <c r="E213" s="40"/>
      <c r="F213" s="228" t="s">
        <v>1869</v>
      </c>
      <c r="G213" s="40"/>
      <c r="H213" s="40"/>
      <c r="I213" s="229"/>
      <c r="J213" s="40"/>
      <c r="K213" s="40"/>
      <c r="L213" s="44"/>
      <c r="M213" s="230"/>
      <c r="N213" s="23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165</v>
      </c>
      <c r="AU213" s="17" t="s">
        <v>78</v>
      </c>
    </row>
    <row r="214" s="2" customFormat="1">
      <c r="A214" s="38"/>
      <c r="B214" s="39"/>
      <c r="C214" s="40"/>
      <c r="D214" s="232" t="s">
        <v>167</v>
      </c>
      <c r="E214" s="40"/>
      <c r="F214" s="233" t="s">
        <v>1870</v>
      </c>
      <c r="G214" s="40"/>
      <c r="H214" s="40"/>
      <c r="I214" s="229"/>
      <c r="J214" s="40"/>
      <c r="K214" s="40"/>
      <c r="L214" s="44"/>
      <c r="M214" s="230"/>
      <c r="N214" s="23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78</v>
      </c>
    </row>
    <row r="215" s="2" customFormat="1" ht="24.15" customHeight="1">
      <c r="A215" s="38"/>
      <c r="B215" s="39"/>
      <c r="C215" s="214" t="s">
        <v>350</v>
      </c>
      <c r="D215" s="214" t="s">
        <v>158</v>
      </c>
      <c r="E215" s="215" t="s">
        <v>1871</v>
      </c>
      <c r="F215" s="216" t="s">
        <v>1872</v>
      </c>
      <c r="G215" s="217" t="s">
        <v>296</v>
      </c>
      <c r="H215" s="218">
        <v>0.059999999999999998</v>
      </c>
      <c r="I215" s="219"/>
      <c r="J215" s="220">
        <f>ROUND(I215*H215,2)</f>
        <v>0</v>
      </c>
      <c r="K215" s="216" t="s">
        <v>162</v>
      </c>
      <c r="L215" s="44"/>
      <c r="M215" s="221" t="s">
        <v>19</v>
      </c>
      <c r="N215" s="222" t="s">
        <v>40</v>
      </c>
      <c r="O215" s="84"/>
      <c r="P215" s="223">
        <f>O215*H215</f>
        <v>0</v>
      </c>
      <c r="Q215" s="223">
        <v>1.0529056800000001</v>
      </c>
      <c r="R215" s="223">
        <f>Q215*H215</f>
        <v>0.063174340800000006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163</v>
      </c>
      <c r="AT215" s="225" t="s">
        <v>158</v>
      </c>
      <c r="AU215" s="225" t="s">
        <v>78</v>
      </c>
      <c r="AY215" s="17" t="s">
        <v>156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76</v>
      </c>
      <c r="BK215" s="226">
        <f>ROUND(I215*H215,2)</f>
        <v>0</v>
      </c>
      <c r="BL215" s="17" t="s">
        <v>163</v>
      </c>
      <c r="BM215" s="225" t="s">
        <v>1873</v>
      </c>
    </row>
    <row r="216" s="2" customFormat="1">
      <c r="A216" s="38"/>
      <c r="B216" s="39"/>
      <c r="C216" s="40"/>
      <c r="D216" s="227" t="s">
        <v>165</v>
      </c>
      <c r="E216" s="40"/>
      <c r="F216" s="228" t="s">
        <v>1874</v>
      </c>
      <c r="G216" s="40"/>
      <c r="H216" s="40"/>
      <c r="I216" s="229"/>
      <c r="J216" s="40"/>
      <c r="K216" s="40"/>
      <c r="L216" s="44"/>
      <c r="M216" s="230"/>
      <c r="N216" s="23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165</v>
      </c>
      <c r="AU216" s="17" t="s">
        <v>78</v>
      </c>
    </row>
    <row r="217" s="2" customFormat="1">
      <c r="A217" s="38"/>
      <c r="B217" s="39"/>
      <c r="C217" s="40"/>
      <c r="D217" s="232" t="s">
        <v>167</v>
      </c>
      <c r="E217" s="40"/>
      <c r="F217" s="233" t="s">
        <v>1875</v>
      </c>
      <c r="G217" s="40"/>
      <c r="H217" s="40"/>
      <c r="I217" s="229"/>
      <c r="J217" s="40"/>
      <c r="K217" s="40"/>
      <c r="L217" s="44"/>
      <c r="M217" s="230"/>
      <c r="N217" s="23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167</v>
      </c>
      <c r="AU217" s="17" t="s">
        <v>78</v>
      </c>
    </row>
    <row r="218" s="13" customFormat="1">
      <c r="A218" s="13"/>
      <c r="B218" s="234"/>
      <c r="C218" s="235"/>
      <c r="D218" s="227" t="s">
        <v>169</v>
      </c>
      <c r="E218" s="236" t="s">
        <v>19</v>
      </c>
      <c r="F218" s="237" t="s">
        <v>1876</v>
      </c>
      <c r="G218" s="235"/>
      <c r="H218" s="238">
        <v>0.050000000000000003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169</v>
      </c>
      <c r="AU218" s="244" t="s">
        <v>78</v>
      </c>
      <c r="AV218" s="13" t="s">
        <v>78</v>
      </c>
      <c r="AW218" s="13" t="s">
        <v>32</v>
      </c>
      <c r="AX218" s="13" t="s">
        <v>69</v>
      </c>
      <c r="AY218" s="244" t="s">
        <v>156</v>
      </c>
    </row>
    <row r="219" s="13" customFormat="1">
      <c r="A219" s="13"/>
      <c r="B219" s="234"/>
      <c r="C219" s="235"/>
      <c r="D219" s="227" t="s">
        <v>169</v>
      </c>
      <c r="E219" s="236" t="s">
        <v>19</v>
      </c>
      <c r="F219" s="237" t="s">
        <v>1877</v>
      </c>
      <c r="G219" s="235"/>
      <c r="H219" s="238">
        <v>0.01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169</v>
      </c>
      <c r="AU219" s="244" t="s">
        <v>78</v>
      </c>
      <c r="AV219" s="13" t="s">
        <v>78</v>
      </c>
      <c r="AW219" s="13" t="s">
        <v>32</v>
      </c>
      <c r="AX219" s="13" t="s">
        <v>69</v>
      </c>
      <c r="AY219" s="244" t="s">
        <v>156</v>
      </c>
    </row>
    <row r="220" s="12" customFormat="1" ht="22.8" customHeight="1">
      <c r="A220" s="12"/>
      <c r="B220" s="198"/>
      <c r="C220" s="199"/>
      <c r="D220" s="200" t="s">
        <v>68</v>
      </c>
      <c r="E220" s="212" t="s">
        <v>196</v>
      </c>
      <c r="F220" s="212" t="s">
        <v>586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SUM(P221:P261)</f>
        <v>0</v>
      </c>
      <c r="Q220" s="206"/>
      <c r="R220" s="207">
        <f>SUM(R221:R261)</f>
        <v>7.1121245420000001</v>
      </c>
      <c r="S220" s="206"/>
      <c r="T220" s="208">
        <f>SUM(T221:T261)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76</v>
      </c>
      <c r="AT220" s="210" t="s">
        <v>68</v>
      </c>
      <c r="AU220" s="210" t="s">
        <v>76</v>
      </c>
      <c r="AY220" s="209" t="s">
        <v>156</v>
      </c>
      <c r="BK220" s="211">
        <f>SUM(BK221:BK261)</f>
        <v>0</v>
      </c>
    </row>
    <row r="221" s="2" customFormat="1" ht="24.15" customHeight="1">
      <c r="A221" s="38"/>
      <c r="B221" s="39"/>
      <c r="C221" s="214" t="s">
        <v>357</v>
      </c>
      <c r="D221" s="214" t="s">
        <v>158</v>
      </c>
      <c r="E221" s="215" t="s">
        <v>1878</v>
      </c>
      <c r="F221" s="216" t="s">
        <v>1879</v>
      </c>
      <c r="G221" s="217" t="s">
        <v>161</v>
      </c>
      <c r="H221" s="218">
        <v>182.61500000000001</v>
      </c>
      <c r="I221" s="219"/>
      <c r="J221" s="220">
        <f>ROUND(I221*H221,2)</f>
        <v>0</v>
      </c>
      <c r="K221" s="216" t="s">
        <v>162</v>
      </c>
      <c r="L221" s="44"/>
      <c r="M221" s="221" t="s">
        <v>19</v>
      </c>
      <c r="N221" s="222" t="s">
        <v>40</v>
      </c>
      <c r="O221" s="84"/>
      <c r="P221" s="223">
        <f>O221*H221</f>
        <v>0</v>
      </c>
      <c r="Q221" s="223">
        <v>0.0073499999999999998</v>
      </c>
      <c r="R221" s="223">
        <f>Q221*H221</f>
        <v>1.34222025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163</v>
      </c>
      <c r="AT221" s="225" t="s">
        <v>158</v>
      </c>
      <c r="AU221" s="225" t="s">
        <v>78</v>
      </c>
      <c r="AY221" s="17" t="s">
        <v>156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76</v>
      </c>
      <c r="BK221" s="226">
        <f>ROUND(I221*H221,2)</f>
        <v>0</v>
      </c>
      <c r="BL221" s="17" t="s">
        <v>163</v>
      </c>
      <c r="BM221" s="225" t="s">
        <v>1880</v>
      </c>
    </row>
    <row r="222" s="2" customFormat="1">
      <c r="A222" s="38"/>
      <c r="B222" s="39"/>
      <c r="C222" s="40"/>
      <c r="D222" s="227" t="s">
        <v>165</v>
      </c>
      <c r="E222" s="40"/>
      <c r="F222" s="228" t="s">
        <v>1881</v>
      </c>
      <c r="G222" s="40"/>
      <c r="H222" s="40"/>
      <c r="I222" s="229"/>
      <c r="J222" s="40"/>
      <c r="K222" s="40"/>
      <c r="L222" s="44"/>
      <c r="M222" s="230"/>
      <c r="N222" s="23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165</v>
      </c>
      <c r="AU222" s="17" t="s">
        <v>78</v>
      </c>
    </row>
    <row r="223" s="2" customFormat="1">
      <c r="A223" s="38"/>
      <c r="B223" s="39"/>
      <c r="C223" s="40"/>
      <c r="D223" s="232" t="s">
        <v>167</v>
      </c>
      <c r="E223" s="40"/>
      <c r="F223" s="233" t="s">
        <v>1882</v>
      </c>
      <c r="G223" s="40"/>
      <c r="H223" s="40"/>
      <c r="I223" s="229"/>
      <c r="J223" s="40"/>
      <c r="K223" s="40"/>
      <c r="L223" s="44"/>
      <c r="M223" s="230"/>
      <c r="N223" s="23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167</v>
      </c>
      <c r="AU223" s="17" t="s">
        <v>78</v>
      </c>
    </row>
    <row r="224" s="13" customFormat="1">
      <c r="A224" s="13"/>
      <c r="B224" s="234"/>
      <c r="C224" s="235"/>
      <c r="D224" s="227" t="s">
        <v>169</v>
      </c>
      <c r="E224" s="236" t="s">
        <v>19</v>
      </c>
      <c r="F224" s="237" t="s">
        <v>1883</v>
      </c>
      <c r="G224" s="235"/>
      <c r="H224" s="238">
        <v>172.86449999999999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169</v>
      </c>
      <c r="AU224" s="244" t="s">
        <v>78</v>
      </c>
      <c r="AV224" s="13" t="s">
        <v>78</v>
      </c>
      <c r="AW224" s="13" t="s">
        <v>32</v>
      </c>
      <c r="AX224" s="13" t="s">
        <v>69</v>
      </c>
      <c r="AY224" s="244" t="s">
        <v>156</v>
      </c>
    </row>
    <row r="225" s="13" customFormat="1">
      <c r="A225" s="13"/>
      <c r="B225" s="234"/>
      <c r="C225" s="235"/>
      <c r="D225" s="227" t="s">
        <v>169</v>
      </c>
      <c r="E225" s="236" t="s">
        <v>19</v>
      </c>
      <c r="F225" s="237" t="s">
        <v>1884</v>
      </c>
      <c r="G225" s="235"/>
      <c r="H225" s="238">
        <v>9.75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169</v>
      </c>
      <c r="AU225" s="244" t="s">
        <v>78</v>
      </c>
      <c r="AV225" s="13" t="s">
        <v>78</v>
      </c>
      <c r="AW225" s="13" t="s">
        <v>32</v>
      </c>
      <c r="AX225" s="13" t="s">
        <v>69</v>
      </c>
      <c r="AY225" s="244" t="s">
        <v>156</v>
      </c>
    </row>
    <row r="226" s="2" customFormat="1" ht="24.15" customHeight="1">
      <c r="A226" s="38"/>
      <c r="B226" s="39"/>
      <c r="C226" s="214" t="s">
        <v>364</v>
      </c>
      <c r="D226" s="214" t="s">
        <v>158</v>
      </c>
      <c r="E226" s="215" t="s">
        <v>1885</v>
      </c>
      <c r="F226" s="216" t="s">
        <v>1886</v>
      </c>
      <c r="G226" s="217" t="s">
        <v>161</v>
      </c>
      <c r="H226" s="218">
        <v>182.61500000000001</v>
      </c>
      <c r="I226" s="219"/>
      <c r="J226" s="220">
        <f>ROUND(I226*H226,2)</f>
        <v>0</v>
      </c>
      <c r="K226" s="216" t="s">
        <v>162</v>
      </c>
      <c r="L226" s="44"/>
      <c r="M226" s="221" t="s">
        <v>19</v>
      </c>
      <c r="N226" s="222" t="s">
        <v>40</v>
      </c>
      <c r="O226" s="84"/>
      <c r="P226" s="223">
        <f>O226*H226</f>
        <v>0</v>
      </c>
      <c r="Q226" s="223">
        <v>0.0049399999999999999</v>
      </c>
      <c r="R226" s="223">
        <f>Q226*H226</f>
        <v>0.90211810000000003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163</v>
      </c>
      <c r="AT226" s="225" t="s">
        <v>158</v>
      </c>
      <c r="AU226" s="225" t="s">
        <v>78</v>
      </c>
      <c r="AY226" s="17" t="s">
        <v>156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76</v>
      </c>
      <c r="BK226" s="226">
        <f>ROUND(I226*H226,2)</f>
        <v>0</v>
      </c>
      <c r="BL226" s="17" t="s">
        <v>163</v>
      </c>
      <c r="BM226" s="225" t="s">
        <v>1887</v>
      </c>
    </row>
    <row r="227" s="2" customFormat="1">
      <c r="A227" s="38"/>
      <c r="B227" s="39"/>
      <c r="C227" s="40"/>
      <c r="D227" s="227" t="s">
        <v>165</v>
      </c>
      <c r="E227" s="40"/>
      <c r="F227" s="228" t="s">
        <v>1888</v>
      </c>
      <c r="G227" s="40"/>
      <c r="H227" s="40"/>
      <c r="I227" s="229"/>
      <c r="J227" s="40"/>
      <c r="K227" s="40"/>
      <c r="L227" s="44"/>
      <c r="M227" s="230"/>
      <c r="N227" s="23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165</v>
      </c>
      <c r="AU227" s="17" t="s">
        <v>78</v>
      </c>
    </row>
    <row r="228" s="2" customFormat="1">
      <c r="A228" s="38"/>
      <c r="B228" s="39"/>
      <c r="C228" s="40"/>
      <c r="D228" s="232" t="s">
        <v>167</v>
      </c>
      <c r="E228" s="40"/>
      <c r="F228" s="233" t="s">
        <v>1889</v>
      </c>
      <c r="G228" s="40"/>
      <c r="H228" s="40"/>
      <c r="I228" s="229"/>
      <c r="J228" s="40"/>
      <c r="K228" s="40"/>
      <c r="L228" s="44"/>
      <c r="M228" s="230"/>
      <c r="N228" s="23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167</v>
      </c>
      <c r="AU228" s="17" t="s">
        <v>78</v>
      </c>
    </row>
    <row r="229" s="13" customFormat="1">
      <c r="A229" s="13"/>
      <c r="B229" s="234"/>
      <c r="C229" s="235"/>
      <c r="D229" s="227" t="s">
        <v>169</v>
      </c>
      <c r="E229" s="236" t="s">
        <v>19</v>
      </c>
      <c r="F229" s="237" t="s">
        <v>1883</v>
      </c>
      <c r="G229" s="235"/>
      <c r="H229" s="238">
        <v>172.86449999999999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169</v>
      </c>
      <c r="AU229" s="244" t="s">
        <v>78</v>
      </c>
      <c r="AV229" s="13" t="s">
        <v>78</v>
      </c>
      <c r="AW229" s="13" t="s">
        <v>32</v>
      </c>
      <c r="AX229" s="13" t="s">
        <v>69</v>
      </c>
      <c r="AY229" s="244" t="s">
        <v>156</v>
      </c>
    </row>
    <row r="230" s="13" customFormat="1">
      <c r="A230" s="13"/>
      <c r="B230" s="234"/>
      <c r="C230" s="235"/>
      <c r="D230" s="227" t="s">
        <v>169</v>
      </c>
      <c r="E230" s="236" t="s">
        <v>19</v>
      </c>
      <c r="F230" s="237" t="s">
        <v>1884</v>
      </c>
      <c r="G230" s="235"/>
      <c r="H230" s="238">
        <v>9.75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169</v>
      </c>
      <c r="AU230" s="244" t="s">
        <v>78</v>
      </c>
      <c r="AV230" s="13" t="s">
        <v>78</v>
      </c>
      <c r="AW230" s="13" t="s">
        <v>32</v>
      </c>
      <c r="AX230" s="13" t="s">
        <v>69</v>
      </c>
      <c r="AY230" s="244" t="s">
        <v>156</v>
      </c>
    </row>
    <row r="231" s="2" customFormat="1" ht="21.75" customHeight="1">
      <c r="A231" s="38"/>
      <c r="B231" s="39"/>
      <c r="C231" s="214" t="s">
        <v>369</v>
      </c>
      <c r="D231" s="214" t="s">
        <v>158</v>
      </c>
      <c r="E231" s="215" t="s">
        <v>1890</v>
      </c>
      <c r="F231" s="216" t="s">
        <v>1891</v>
      </c>
      <c r="G231" s="217" t="s">
        <v>161</v>
      </c>
      <c r="H231" s="218">
        <v>43.887999999999998</v>
      </c>
      <c r="I231" s="219"/>
      <c r="J231" s="220">
        <f>ROUND(I231*H231,2)</f>
        <v>0</v>
      </c>
      <c r="K231" s="216" t="s">
        <v>162</v>
      </c>
      <c r="L231" s="44"/>
      <c r="M231" s="221" t="s">
        <v>19</v>
      </c>
      <c r="N231" s="222" t="s">
        <v>40</v>
      </c>
      <c r="O231" s="84"/>
      <c r="P231" s="223">
        <f>O231*H231</f>
        <v>0</v>
      </c>
      <c r="Q231" s="223">
        <v>0.0054599999999999996</v>
      </c>
      <c r="R231" s="223">
        <f>Q231*H231</f>
        <v>0.23962847999999998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163</v>
      </c>
      <c r="AT231" s="225" t="s">
        <v>158</v>
      </c>
      <c r="AU231" s="225" t="s">
        <v>78</v>
      </c>
      <c r="AY231" s="17" t="s">
        <v>156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76</v>
      </c>
      <c r="BK231" s="226">
        <f>ROUND(I231*H231,2)</f>
        <v>0</v>
      </c>
      <c r="BL231" s="17" t="s">
        <v>163</v>
      </c>
      <c r="BM231" s="225" t="s">
        <v>1892</v>
      </c>
    </row>
    <row r="232" s="2" customFormat="1">
      <c r="A232" s="38"/>
      <c r="B232" s="39"/>
      <c r="C232" s="40"/>
      <c r="D232" s="227" t="s">
        <v>165</v>
      </c>
      <c r="E232" s="40"/>
      <c r="F232" s="228" t="s">
        <v>1893</v>
      </c>
      <c r="G232" s="40"/>
      <c r="H232" s="40"/>
      <c r="I232" s="229"/>
      <c r="J232" s="40"/>
      <c r="K232" s="40"/>
      <c r="L232" s="44"/>
      <c r="M232" s="230"/>
      <c r="N232" s="23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165</v>
      </c>
      <c r="AU232" s="17" t="s">
        <v>78</v>
      </c>
    </row>
    <row r="233" s="2" customFormat="1">
      <c r="A233" s="38"/>
      <c r="B233" s="39"/>
      <c r="C233" s="40"/>
      <c r="D233" s="232" t="s">
        <v>167</v>
      </c>
      <c r="E233" s="40"/>
      <c r="F233" s="233" t="s">
        <v>1894</v>
      </c>
      <c r="G233" s="40"/>
      <c r="H233" s="40"/>
      <c r="I233" s="229"/>
      <c r="J233" s="40"/>
      <c r="K233" s="40"/>
      <c r="L233" s="44"/>
      <c r="M233" s="230"/>
      <c r="N233" s="23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167</v>
      </c>
      <c r="AU233" s="17" t="s">
        <v>78</v>
      </c>
    </row>
    <row r="234" s="13" customFormat="1">
      <c r="A234" s="13"/>
      <c r="B234" s="234"/>
      <c r="C234" s="235"/>
      <c r="D234" s="227" t="s">
        <v>169</v>
      </c>
      <c r="E234" s="236" t="s">
        <v>19</v>
      </c>
      <c r="F234" s="237" t="s">
        <v>1895</v>
      </c>
      <c r="G234" s="235"/>
      <c r="H234" s="238">
        <v>34.887999999999998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169</v>
      </c>
      <c r="AU234" s="244" t="s">
        <v>78</v>
      </c>
      <c r="AV234" s="13" t="s">
        <v>78</v>
      </c>
      <c r="AW234" s="13" t="s">
        <v>32</v>
      </c>
      <c r="AX234" s="13" t="s">
        <v>69</v>
      </c>
      <c r="AY234" s="244" t="s">
        <v>156</v>
      </c>
    </row>
    <row r="235" s="13" customFormat="1">
      <c r="A235" s="13"/>
      <c r="B235" s="234"/>
      <c r="C235" s="235"/>
      <c r="D235" s="227" t="s">
        <v>169</v>
      </c>
      <c r="E235" s="236" t="s">
        <v>19</v>
      </c>
      <c r="F235" s="237" t="s">
        <v>1896</v>
      </c>
      <c r="G235" s="235"/>
      <c r="H235" s="238">
        <v>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169</v>
      </c>
      <c r="AU235" s="244" t="s">
        <v>78</v>
      </c>
      <c r="AV235" s="13" t="s">
        <v>78</v>
      </c>
      <c r="AW235" s="13" t="s">
        <v>32</v>
      </c>
      <c r="AX235" s="13" t="s">
        <v>69</v>
      </c>
      <c r="AY235" s="244" t="s">
        <v>156</v>
      </c>
    </row>
    <row r="236" s="2" customFormat="1" ht="24.15" customHeight="1">
      <c r="A236" s="38"/>
      <c r="B236" s="39"/>
      <c r="C236" s="214" t="s">
        <v>374</v>
      </c>
      <c r="D236" s="214" t="s">
        <v>158</v>
      </c>
      <c r="E236" s="215" t="s">
        <v>1897</v>
      </c>
      <c r="F236" s="216" t="s">
        <v>1898</v>
      </c>
      <c r="G236" s="217" t="s">
        <v>161</v>
      </c>
      <c r="H236" s="218">
        <v>43.887999999999998</v>
      </c>
      <c r="I236" s="219"/>
      <c r="J236" s="220">
        <f>ROUND(I236*H236,2)</f>
        <v>0</v>
      </c>
      <c r="K236" s="216" t="s">
        <v>162</v>
      </c>
      <c r="L236" s="44"/>
      <c r="M236" s="221" t="s">
        <v>19</v>
      </c>
      <c r="N236" s="222" t="s">
        <v>40</v>
      </c>
      <c r="O236" s="84"/>
      <c r="P236" s="223">
        <f>O236*H236</f>
        <v>0</v>
      </c>
      <c r="Q236" s="223">
        <v>0.0043839999999999999</v>
      </c>
      <c r="R236" s="223">
        <f>Q236*H236</f>
        <v>0.192404992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163</v>
      </c>
      <c r="AT236" s="225" t="s">
        <v>158</v>
      </c>
      <c r="AU236" s="225" t="s">
        <v>78</v>
      </c>
      <c r="AY236" s="17" t="s">
        <v>156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76</v>
      </c>
      <c r="BK236" s="226">
        <f>ROUND(I236*H236,2)</f>
        <v>0</v>
      </c>
      <c r="BL236" s="17" t="s">
        <v>163</v>
      </c>
      <c r="BM236" s="225" t="s">
        <v>1899</v>
      </c>
    </row>
    <row r="237" s="2" customFormat="1">
      <c r="A237" s="38"/>
      <c r="B237" s="39"/>
      <c r="C237" s="40"/>
      <c r="D237" s="227" t="s">
        <v>165</v>
      </c>
      <c r="E237" s="40"/>
      <c r="F237" s="228" t="s">
        <v>1900</v>
      </c>
      <c r="G237" s="40"/>
      <c r="H237" s="40"/>
      <c r="I237" s="229"/>
      <c r="J237" s="40"/>
      <c r="K237" s="40"/>
      <c r="L237" s="44"/>
      <c r="M237" s="230"/>
      <c r="N237" s="23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165</v>
      </c>
      <c r="AU237" s="17" t="s">
        <v>78</v>
      </c>
    </row>
    <row r="238" s="2" customFormat="1">
      <c r="A238" s="38"/>
      <c r="B238" s="39"/>
      <c r="C238" s="40"/>
      <c r="D238" s="232" t="s">
        <v>167</v>
      </c>
      <c r="E238" s="40"/>
      <c r="F238" s="233" t="s">
        <v>1901</v>
      </c>
      <c r="G238" s="40"/>
      <c r="H238" s="40"/>
      <c r="I238" s="229"/>
      <c r="J238" s="40"/>
      <c r="K238" s="40"/>
      <c r="L238" s="44"/>
      <c r="M238" s="230"/>
      <c r="N238" s="23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167</v>
      </c>
      <c r="AU238" s="17" t="s">
        <v>78</v>
      </c>
    </row>
    <row r="239" s="13" customFormat="1">
      <c r="A239" s="13"/>
      <c r="B239" s="234"/>
      <c r="C239" s="235"/>
      <c r="D239" s="227" t="s">
        <v>169</v>
      </c>
      <c r="E239" s="236" t="s">
        <v>19</v>
      </c>
      <c r="F239" s="237" t="s">
        <v>1895</v>
      </c>
      <c r="G239" s="235"/>
      <c r="H239" s="238">
        <v>34.887999999999998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169</v>
      </c>
      <c r="AU239" s="244" t="s">
        <v>78</v>
      </c>
      <c r="AV239" s="13" t="s">
        <v>78</v>
      </c>
      <c r="AW239" s="13" t="s">
        <v>32</v>
      </c>
      <c r="AX239" s="13" t="s">
        <v>69</v>
      </c>
      <c r="AY239" s="244" t="s">
        <v>156</v>
      </c>
    </row>
    <row r="240" s="13" customFormat="1">
      <c r="A240" s="13"/>
      <c r="B240" s="234"/>
      <c r="C240" s="235"/>
      <c r="D240" s="227" t="s">
        <v>169</v>
      </c>
      <c r="E240" s="236" t="s">
        <v>19</v>
      </c>
      <c r="F240" s="237" t="s">
        <v>1896</v>
      </c>
      <c r="G240" s="235"/>
      <c r="H240" s="238">
        <v>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169</v>
      </c>
      <c r="AU240" s="244" t="s">
        <v>78</v>
      </c>
      <c r="AV240" s="13" t="s">
        <v>78</v>
      </c>
      <c r="AW240" s="13" t="s">
        <v>32</v>
      </c>
      <c r="AX240" s="13" t="s">
        <v>69</v>
      </c>
      <c r="AY240" s="244" t="s">
        <v>156</v>
      </c>
    </row>
    <row r="241" s="2" customFormat="1" ht="24.15" customHeight="1">
      <c r="A241" s="38"/>
      <c r="B241" s="39"/>
      <c r="C241" s="214" t="s">
        <v>382</v>
      </c>
      <c r="D241" s="214" t="s">
        <v>158</v>
      </c>
      <c r="E241" s="215" t="s">
        <v>1902</v>
      </c>
      <c r="F241" s="216" t="s">
        <v>1903</v>
      </c>
      <c r="G241" s="217" t="s">
        <v>161</v>
      </c>
      <c r="H241" s="218">
        <v>182.61500000000001</v>
      </c>
      <c r="I241" s="219"/>
      <c r="J241" s="220">
        <f>ROUND(I241*H241,2)</f>
        <v>0</v>
      </c>
      <c r="K241" s="216" t="s">
        <v>162</v>
      </c>
      <c r="L241" s="44"/>
      <c r="M241" s="221" t="s">
        <v>19</v>
      </c>
      <c r="N241" s="222" t="s">
        <v>40</v>
      </c>
      <c r="O241" s="84"/>
      <c r="P241" s="223">
        <f>O241*H241</f>
        <v>0</v>
      </c>
      <c r="Q241" s="223">
        <v>0.023099999999999999</v>
      </c>
      <c r="R241" s="223">
        <f>Q241*H241</f>
        <v>4.2184065000000004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163</v>
      </c>
      <c r="AT241" s="225" t="s">
        <v>158</v>
      </c>
      <c r="AU241" s="225" t="s">
        <v>78</v>
      </c>
      <c r="AY241" s="17" t="s">
        <v>156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76</v>
      </c>
      <c r="BK241" s="226">
        <f>ROUND(I241*H241,2)</f>
        <v>0</v>
      </c>
      <c r="BL241" s="17" t="s">
        <v>163</v>
      </c>
      <c r="BM241" s="225" t="s">
        <v>1904</v>
      </c>
    </row>
    <row r="242" s="2" customFormat="1">
      <c r="A242" s="38"/>
      <c r="B242" s="39"/>
      <c r="C242" s="40"/>
      <c r="D242" s="227" t="s">
        <v>165</v>
      </c>
      <c r="E242" s="40"/>
      <c r="F242" s="228" t="s">
        <v>1905</v>
      </c>
      <c r="G242" s="40"/>
      <c r="H242" s="40"/>
      <c r="I242" s="229"/>
      <c r="J242" s="40"/>
      <c r="K242" s="40"/>
      <c r="L242" s="44"/>
      <c r="M242" s="230"/>
      <c r="N242" s="23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165</v>
      </c>
      <c r="AU242" s="17" t="s">
        <v>78</v>
      </c>
    </row>
    <row r="243" s="2" customFormat="1">
      <c r="A243" s="38"/>
      <c r="B243" s="39"/>
      <c r="C243" s="40"/>
      <c r="D243" s="232" t="s">
        <v>167</v>
      </c>
      <c r="E243" s="40"/>
      <c r="F243" s="233" t="s">
        <v>1906</v>
      </c>
      <c r="G243" s="40"/>
      <c r="H243" s="40"/>
      <c r="I243" s="229"/>
      <c r="J243" s="40"/>
      <c r="K243" s="40"/>
      <c r="L243" s="44"/>
      <c r="M243" s="230"/>
      <c r="N243" s="23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167</v>
      </c>
      <c r="AU243" s="17" t="s">
        <v>78</v>
      </c>
    </row>
    <row r="244" s="13" customFormat="1">
      <c r="A244" s="13"/>
      <c r="B244" s="234"/>
      <c r="C244" s="235"/>
      <c r="D244" s="227" t="s">
        <v>169</v>
      </c>
      <c r="E244" s="236" t="s">
        <v>19</v>
      </c>
      <c r="F244" s="237" t="s">
        <v>1883</v>
      </c>
      <c r="G244" s="235"/>
      <c r="H244" s="238">
        <v>172.86449999999999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169</v>
      </c>
      <c r="AU244" s="244" t="s">
        <v>78</v>
      </c>
      <c r="AV244" s="13" t="s">
        <v>78</v>
      </c>
      <c r="AW244" s="13" t="s">
        <v>32</v>
      </c>
      <c r="AX244" s="13" t="s">
        <v>69</v>
      </c>
      <c r="AY244" s="244" t="s">
        <v>156</v>
      </c>
    </row>
    <row r="245" s="13" customFormat="1">
      <c r="A245" s="13"/>
      <c r="B245" s="234"/>
      <c r="C245" s="235"/>
      <c r="D245" s="227" t="s">
        <v>169</v>
      </c>
      <c r="E245" s="236" t="s">
        <v>19</v>
      </c>
      <c r="F245" s="237" t="s">
        <v>1884</v>
      </c>
      <c r="G245" s="235"/>
      <c r="H245" s="238">
        <v>9.75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169</v>
      </c>
      <c r="AU245" s="244" t="s">
        <v>78</v>
      </c>
      <c r="AV245" s="13" t="s">
        <v>78</v>
      </c>
      <c r="AW245" s="13" t="s">
        <v>32</v>
      </c>
      <c r="AX245" s="13" t="s">
        <v>69</v>
      </c>
      <c r="AY245" s="244" t="s">
        <v>156</v>
      </c>
    </row>
    <row r="246" s="2" customFormat="1" ht="24.15" customHeight="1">
      <c r="A246" s="38"/>
      <c r="B246" s="39"/>
      <c r="C246" s="214" t="s">
        <v>390</v>
      </c>
      <c r="D246" s="214" t="s">
        <v>158</v>
      </c>
      <c r="E246" s="215" t="s">
        <v>1907</v>
      </c>
      <c r="F246" s="216" t="s">
        <v>1908</v>
      </c>
      <c r="G246" s="217" t="s">
        <v>161</v>
      </c>
      <c r="H246" s="218">
        <v>5.8499999999999996</v>
      </c>
      <c r="I246" s="219"/>
      <c r="J246" s="220">
        <f>ROUND(I246*H246,2)</f>
        <v>0</v>
      </c>
      <c r="K246" s="216" t="s">
        <v>162</v>
      </c>
      <c r="L246" s="44"/>
      <c r="M246" s="221" t="s">
        <v>19</v>
      </c>
      <c r="N246" s="222" t="s">
        <v>40</v>
      </c>
      <c r="O246" s="84"/>
      <c r="P246" s="223">
        <f>O246*H246</f>
        <v>0</v>
      </c>
      <c r="Q246" s="223">
        <v>0.0073499999999999998</v>
      </c>
      <c r="R246" s="223">
        <f>Q246*H246</f>
        <v>0.042997499999999994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163</v>
      </c>
      <c r="AT246" s="225" t="s">
        <v>158</v>
      </c>
      <c r="AU246" s="225" t="s">
        <v>78</v>
      </c>
      <c r="AY246" s="17" t="s">
        <v>156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76</v>
      </c>
      <c r="BK246" s="226">
        <f>ROUND(I246*H246,2)</f>
        <v>0</v>
      </c>
      <c r="BL246" s="17" t="s">
        <v>163</v>
      </c>
      <c r="BM246" s="225" t="s">
        <v>1909</v>
      </c>
    </row>
    <row r="247" s="2" customFormat="1">
      <c r="A247" s="38"/>
      <c r="B247" s="39"/>
      <c r="C247" s="40"/>
      <c r="D247" s="227" t="s">
        <v>165</v>
      </c>
      <c r="E247" s="40"/>
      <c r="F247" s="228" t="s">
        <v>1910</v>
      </c>
      <c r="G247" s="40"/>
      <c r="H247" s="40"/>
      <c r="I247" s="229"/>
      <c r="J247" s="40"/>
      <c r="K247" s="40"/>
      <c r="L247" s="44"/>
      <c r="M247" s="230"/>
      <c r="N247" s="23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165</v>
      </c>
      <c r="AU247" s="17" t="s">
        <v>78</v>
      </c>
    </row>
    <row r="248" s="2" customFormat="1">
      <c r="A248" s="38"/>
      <c r="B248" s="39"/>
      <c r="C248" s="40"/>
      <c r="D248" s="232" t="s">
        <v>167</v>
      </c>
      <c r="E248" s="40"/>
      <c r="F248" s="233" t="s">
        <v>1911</v>
      </c>
      <c r="G248" s="40"/>
      <c r="H248" s="40"/>
      <c r="I248" s="229"/>
      <c r="J248" s="40"/>
      <c r="K248" s="40"/>
      <c r="L248" s="44"/>
      <c r="M248" s="230"/>
      <c r="N248" s="23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167</v>
      </c>
      <c r="AU248" s="17" t="s">
        <v>78</v>
      </c>
    </row>
    <row r="249" s="13" customFormat="1">
      <c r="A249" s="13"/>
      <c r="B249" s="234"/>
      <c r="C249" s="235"/>
      <c r="D249" s="227" t="s">
        <v>169</v>
      </c>
      <c r="E249" s="236" t="s">
        <v>19</v>
      </c>
      <c r="F249" s="237" t="s">
        <v>1912</v>
      </c>
      <c r="G249" s="235"/>
      <c r="H249" s="238">
        <v>5.8499999999999996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169</v>
      </c>
      <c r="AU249" s="244" t="s">
        <v>78</v>
      </c>
      <c r="AV249" s="13" t="s">
        <v>78</v>
      </c>
      <c r="AW249" s="13" t="s">
        <v>32</v>
      </c>
      <c r="AX249" s="13" t="s">
        <v>69</v>
      </c>
      <c r="AY249" s="244" t="s">
        <v>156</v>
      </c>
    </row>
    <row r="250" s="2" customFormat="1" ht="24.15" customHeight="1">
      <c r="A250" s="38"/>
      <c r="B250" s="39"/>
      <c r="C250" s="214" t="s">
        <v>397</v>
      </c>
      <c r="D250" s="214" t="s">
        <v>158</v>
      </c>
      <c r="E250" s="215" t="s">
        <v>1913</v>
      </c>
      <c r="F250" s="216" t="s">
        <v>1914</v>
      </c>
      <c r="G250" s="217" t="s">
        <v>161</v>
      </c>
      <c r="H250" s="218">
        <v>5.8499999999999996</v>
      </c>
      <c r="I250" s="219"/>
      <c r="J250" s="220">
        <f>ROUND(I250*H250,2)</f>
        <v>0</v>
      </c>
      <c r="K250" s="216" t="s">
        <v>162</v>
      </c>
      <c r="L250" s="44"/>
      <c r="M250" s="221" t="s">
        <v>19</v>
      </c>
      <c r="N250" s="222" t="s">
        <v>40</v>
      </c>
      <c r="O250" s="84"/>
      <c r="P250" s="223">
        <f>O250*H250</f>
        <v>0</v>
      </c>
      <c r="Q250" s="223">
        <v>0.0049399999999999999</v>
      </c>
      <c r="R250" s="223">
        <f>Q250*H250</f>
        <v>0.028898999999999998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163</v>
      </c>
      <c r="AT250" s="225" t="s">
        <v>158</v>
      </c>
      <c r="AU250" s="225" t="s">
        <v>78</v>
      </c>
      <c r="AY250" s="17" t="s">
        <v>156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76</v>
      </c>
      <c r="BK250" s="226">
        <f>ROUND(I250*H250,2)</f>
        <v>0</v>
      </c>
      <c r="BL250" s="17" t="s">
        <v>163</v>
      </c>
      <c r="BM250" s="225" t="s">
        <v>1915</v>
      </c>
    </row>
    <row r="251" s="2" customFormat="1">
      <c r="A251" s="38"/>
      <c r="B251" s="39"/>
      <c r="C251" s="40"/>
      <c r="D251" s="227" t="s">
        <v>165</v>
      </c>
      <c r="E251" s="40"/>
      <c r="F251" s="228" t="s">
        <v>1916</v>
      </c>
      <c r="G251" s="40"/>
      <c r="H251" s="40"/>
      <c r="I251" s="229"/>
      <c r="J251" s="40"/>
      <c r="K251" s="40"/>
      <c r="L251" s="44"/>
      <c r="M251" s="230"/>
      <c r="N251" s="23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165</v>
      </c>
      <c r="AU251" s="17" t="s">
        <v>78</v>
      </c>
    </row>
    <row r="252" s="2" customFormat="1">
      <c r="A252" s="38"/>
      <c r="B252" s="39"/>
      <c r="C252" s="40"/>
      <c r="D252" s="232" t="s">
        <v>167</v>
      </c>
      <c r="E252" s="40"/>
      <c r="F252" s="233" t="s">
        <v>1917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167</v>
      </c>
      <c r="AU252" s="17" t="s">
        <v>78</v>
      </c>
    </row>
    <row r="253" s="13" customFormat="1">
      <c r="A253" s="13"/>
      <c r="B253" s="234"/>
      <c r="C253" s="235"/>
      <c r="D253" s="227" t="s">
        <v>169</v>
      </c>
      <c r="E253" s="236" t="s">
        <v>19</v>
      </c>
      <c r="F253" s="237" t="s">
        <v>1912</v>
      </c>
      <c r="G253" s="235"/>
      <c r="H253" s="238">
        <v>5.8499999999999996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169</v>
      </c>
      <c r="AU253" s="244" t="s">
        <v>78</v>
      </c>
      <c r="AV253" s="13" t="s">
        <v>78</v>
      </c>
      <c r="AW253" s="13" t="s">
        <v>32</v>
      </c>
      <c r="AX253" s="13" t="s">
        <v>69</v>
      </c>
      <c r="AY253" s="244" t="s">
        <v>156</v>
      </c>
    </row>
    <row r="254" s="2" customFormat="1" ht="33" customHeight="1">
      <c r="A254" s="38"/>
      <c r="B254" s="39"/>
      <c r="C254" s="214" t="s">
        <v>404</v>
      </c>
      <c r="D254" s="214" t="s">
        <v>158</v>
      </c>
      <c r="E254" s="215" t="s">
        <v>1918</v>
      </c>
      <c r="F254" s="216" t="s">
        <v>1919</v>
      </c>
      <c r="G254" s="217" t="s">
        <v>161</v>
      </c>
      <c r="H254" s="218">
        <v>2.3399999999999999</v>
      </c>
      <c r="I254" s="219"/>
      <c r="J254" s="220">
        <f>ROUND(I254*H254,2)</f>
        <v>0</v>
      </c>
      <c r="K254" s="216" t="s">
        <v>162</v>
      </c>
      <c r="L254" s="44"/>
      <c r="M254" s="221" t="s">
        <v>19</v>
      </c>
      <c r="N254" s="222" t="s">
        <v>40</v>
      </c>
      <c r="O254" s="84"/>
      <c r="P254" s="223">
        <f>O254*H254</f>
        <v>0</v>
      </c>
      <c r="Q254" s="223">
        <v>0.0044079999999999996</v>
      </c>
      <c r="R254" s="223">
        <f>Q254*H254</f>
        <v>0.010314719999999998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163</v>
      </c>
      <c r="AT254" s="225" t="s">
        <v>158</v>
      </c>
      <c r="AU254" s="225" t="s">
        <v>78</v>
      </c>
      <c r="AY254" s="17" t="s">
        <v>156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76</v>
      </c>
      <c r="BK254" s="226">
        <f>ROUND(I254*H254,2)</f>
        <v>0</v>
      </c>
      <c r="BL254" s="17" t="s">
        <v>163</v>
      </c>
      <c r="BM254" s="225" t="s">
        <v>1920</v>
      </c>
    </row>
    <row r="255" s="2" customFormat="1">
      <c r="A255" s="38"/>
      <c r="B255" s="39"/>
      <c r="C255" s="40"/>
      <c r="D255" s="227" t="s">
        <v>165</v>
      </c>
      <c r="E255" s="40"/>
      <c r="F255" s="228" t="s">
        <v>1921</v>
      </c>
      <c r="G255" s="40"/>
      <c r="H255" s="40"/>
      <c r="I255" s="229"/>
      <c r="J255" s="40"/>
      <c r="K255" s="40"/>
      <c r="L255" s="44"/>
      <c r="M255" s="230"/>
      <c r="N255" s="23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165</v>
      </c>
      <c r="AU255" s="17" t="s">
        <v>78</v>
      </c>
    </row>
    <row r="256" s="2" customFormat="1">
      <c r="A256" s="38"/>
      <c r="B256" s="39"/>
      <c r="C256" s="40"/>
      <c r="D256" s="232" t="s">
        <v>167</v>
      </c>
      <c r="E256" s="40"/>
      <c r="F256" s="233" t="s">
        <v>1922</v>
      </c>
      <c r="G256" s="40"/>
      <c r="H256" s="40"/>
      <c r="I256" s="229"/>
      <c r="J256" s="40"/>
      <c r="K256" s="40"/>
      <c r="L256" s="44"/>
      <c r="M256" s="230"/>
      <c r="N256" s="23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167</v>
      </c>
      <c r="AU256" s="17" t="s">
        <v>78</v>
      </c>
    </row>
    <row r="257" s="13" customFormat="1">
      <c r="A257" s="13"/>
      <c r="B257" s="234"/>
      <c r="C257" s="235"/>
      <c r="D257" s="227" t="s">
        <v>169</v>
      </c>
      <c r="E257" s="236" t="s">
        <v>19</v>
      </c>
      <c r="F257" s="237" t="s">
        <v>1923</v>
      </c>
      <c r="G257" s="235"/>
      <c r="H257" s="238">
        <v>2.3399999999999999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169</v>
      </c>
      <c r="AU257" s="244" t="s">
        <v>78</v>
      </c>
      <c r="AV257" s="13" t="s">
        <v>78</v>
      </c>
      <c r="AW257" s="13" t="s">
        <v>32</v>
      </c>
      <c r="AX257" s="13" t="s">
        <v>69</v>
      </c>
      <c r="AY257" s="244" t="s">
        <v>156</v>
      </c>
    </row>
    <row r="258" s="2" customFormat="1" ht="24.15" customHeight="1">
      <c r="A258" s="38"/>
      <c r="B258" s="39"/>
      <c r="C258" s="214" t="s">
        <v>410</v>
      </c>
      <c r="D258" s="214" t="s">
        <v>158</v>
      </c>
      <c r="E258" s="215" t="s">
        <v>1924</v>
      </c>
      <c r="F258" s="216" t="s">
        <v>1925</v>
      </c>
      <c r="G258" s="217" t="s">
        <v>161</v>
      </c>
      <c r="H258" s="218">
        <v>5.8499999999999996</v>
      </c>
      <c r="I258" s="219"/>
      <c r="J258" s="220">
        <f>ROUND(I258*H258,2)</f>
        <v>0</v>
      </c>
      <c r="K258" s="216" t="s">
        <v>162</v>
      </c>
      <c r="L258" s="44"/>
      <c r="M258" s="221" t="s">
        <v>19</v>
      </c>
      <c r="N258" s="222" t="s">
        <v>40</v>
      </c>
      <c r="O258" s="84"/>
      <c r="P258" s="223">
        <f>O258*H258</f>
        <v>0</v>
      </c>
      <c r="Q258" s="223">
        <v>0.023099999999999999</v>
      </c>
      <c r="R258" s="223">
        <f>Q258*H258</f>
        <v>0.13513499999999998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163</v>
      </c>
      <c r="AT258" s="225" t="s">
        <v>158</v>
      </c>
      <c r="AU258" s="225" t="s">
        <v>78</v>
      </c>
      <c r="AY258" s="17" t="s">
        <v>156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76</v>
      </c>
      <c r="BK258" s="226">
        <f>ROUND(I258*H258,2)</f>
        <v>0</v>
      </c>
      <c r="BL258" s="17" t="s">
        <v>163</v>
      </c>
      <c r="BM258" s="225" t="s">
        <v>1926</v>
      </c>
    </row>
    <row r="259" s="2" customFormat="1">
      <c r="A259" s="38"/>
      <c r="B259" s="39"/>
      <c r="C259" s="40"/>
      <c r="D259" s="227" t="s">
        <v>165</v>
      </c>
      <c r="E259" s="40"/>
      <c r="F259" s="228" t="s">
        <v>1927</v>
      </c>
      <c r="G259" s="40"/>
      <c r="H259" s="40"/>
      <c r="I259" s="229"/>
      <c r="J259" s="40"/>
      <c r="K259" s="40"/>
      <c r="L259" s="44"/>
      <c r="M259" s="230"/>
      <c r="N259" s="23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165</v>
      </c>
      <c r="AU259" s="17" t="s">
        <v>78</v>
      </c>
    </row>
    <row r="260" s="2" customFormat="1">
      <c r="A260" s="38"/>
      <c r="B260" s="39"/>
      <c r="C260" s="40"/>
      <c r="D260" s="232" t="s">
        <v>167</v>
      </c>
      <c r="E260" s="40"/>
      <c r="F260" s="233" t="s">
        <v>1928</v>
      </c>
      <c r="G260" s="40"/>
      <c r="H260" s="40"/>
      <c r="I260" s="229"/>
      <c r="J260" s="40"/>
      <c r="K260" s="40"/>
      <c r="L260" s="44"/>
      <c r="M260" s="230"/>
      <c r="N260" s="23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167</v>
      </c>
      <c r="AU260" s="17" t="s">
        <v>78</v>
      </c>
    </row>
    <row r="261" s="13" customFormat="1">
      <c r="A261" s="13"/>
      <c r="B261" s="234"/>
      <c r="C261" s="235"/>
      <c r="D261" s="227" t="s">
        <v>169</v>
      </c>
      <c r="E261" s="236" t="s">
        <v>19</v>
      </c>
      <c r="F261" s="237" t="s">
        <v>1912</v>
      </c>
      <c r="G261" s="235"/>
      <c r="H261" s="238">
        <v>5.8499999999999996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169</v>
      </c>
      <c r="AU261" s="244" t="s">
        <v>78</v>
      </c>
      <c r="AV261" s="13" t="s">
        <v>78</v>
      </c>
      <c r="AW261" s="13" t="s">
        <v>32</v>
      </c>
      <c r="AX261" s="13" t="s">
        <v>69</v>
      </c>
      <c r="AY261" s="244" t="s">
        <v>156</v>
      </c>
    </row>
    <row r="262" s="12" customFormat="1" ht="22.8" customHeight="1">
      <c r="A262" s="12"/>
      <c r="B262" s="198"/>
      <c r="C262" s="199"/>
      <c r="D262" s="200" t="s">
        <v>68</v>
      </c>
      <c r="E262" s="212" t="s">
        <v>917</v>
      </c>
      <c r="F262" s="212" t="s">
        <v>918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SUM(P263:P266)</f>
        <v>0</v>
      </c>
      <c r="Q262" s="206"/>
      <c r="R262" s="207">
        <f>SUM(R263:R266)</f>
        <v>0</v>
      </c>
      <c r="S262" s="206"/>
      <c r="T262" s="208">
        <f>SUM(T263:T266)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76</v>
      </c>
      <c r="AT262" s="210" t="s">
        <v>68</v>
      </c>
      <c r="AU262" s="210" t="s">
        <v>76</v>
      </c>
      <c r="AY262" s="209" t="s">
        <v>156</v>
      </c>
      <c r="BK262" s="211">
        <f>SUM(BK263:BK266)</f>
        <v>0</v>
      </c>
    </row>
    <row r="263" s="2" customFormat="1" ht="24.15" customHeight="1">
      <c r="A263" s="38"/>
      <c r="B263" s="39"/>
      <c r="C263" s="214" t="s">
        <v>417</v>
      </c>
      <c r="D263" s="214" t="s">
        <v>158</v>
      </c>
      <c r="E263" s="215" t="s">
        <v>1929</v>
      </c>
      <c r="F263" s="216" t="s">
        <v>1930</v>
      </c>
      <c r="G263" s="217" t="s">
        <v>296</v>
      </c>
      <c r="H263" s="218">
        <v>95.569000000000003</v>
      </c>
      <c r="I263" s="219"/>
      <c r="J263" s="220">
        <f>ROUND(I263*H263,2)</f>
        <v>0</v>
      </c>
      <c r="K263" s="216" t="s">
        <v>162</v>
      </c>
      <c r="L263" s="44"/>
      <c r="M263" s="221" t="s">
        <v>19</v>
      </c>
      <c r="N263" s="222" t="s">
        <v>40</v>
      </c>
      <c r="O263" s="84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163</v>
      </c>
      <c r="AT263" s="225" t="s">
        <v>158</v>
      </c>
      <c r="AU263" s="225" t="s">
        <v>78</v>
      </c>
      <c r="AY263" s="17" t="s">
        <v>156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76</v>
      </c>
      <c r="BK263" s="226">
        <f>ROUND(I263*H263,2)</f>
        <v>0</v>
      </c>
      <c r="BL263" s="17" t="s">
        <v>163</v>
      </c>
      <c r="BM263" s="225" t="s">
        <v>1931</v>
      </c>
    </row>
    <row r="264" s="2" customFormat="1">
      <c r="A264" s="38"/>
      <c r="B264" s="39"/>
      <c r="C264" s="40"/>
      <c r="D264" s="227" t="s">
        <v>165</v>
      </c>
      <c r="E264" s="40"/>
      <c r="F264" s="228" t="s">
        <v>1932</v>
      </c>
      <c r="G264" s="40"/>
      <c r="H264" s="40"/>
      <c r="I264" s="229"/>
      <c r="J264" s="40"/>
      <c r="K264" s="40"/>
      <c r="L264" s="44"/>
      <c r="M264" s="230"/>
      <c r="N264" s="23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165</v>
      </c>
      <c r="AU264" s="17" t="s">
        <v>78</v>
      </c>
    </row>
    <row r="265" s="2" customFormat="1">
      <c r="A265" s="38"/>
      <c r="B265" s="39"/>
      <c r="C265" s="40"/>
      <c r="D265" s="232" t="s">
        <v>167</v>
      </c>
      <c r="E265" s="40"/>
      <c r="F265" s="233" t="s">
        <v>1933</v>
      </c>
      <c r="G265" s="40"/>
      <c r="H265" s="40"/>
      <c r="I265" s="229"/>
      <c r="J265" s="40"/>
      <c r="K265" s="40"/>
      <c r="L265" s="44"/>
      <c r="M265" s="230"/>
      <c r="N265" s="23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167</v>
      </c>
      <c r="AU265" s="17" t="s">
        <v>78</v>
      </c>
    </row>
    <row r="266" s="13" customFormat="1">
      <c r="A266" s="13"/>
      <c r="B266" s="234"/>
      <c r="C266" s="235"/>
      <c r="D266" s="227" t="s">
        <v>169</v>
      </c>
      <c r="E266" s="236" t="s">
        <v>19</v>
      </c>
      <c r="F266" s="237" t="s">
        <v>1934</v>
      </c>
      <c r="G266" s="235"/>
      <c r="H266" s="238">
        <v>95.569000000000003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169</v>
      </c>
      <c r="AU266" s="244" t="s">
        <v>78</v>
      </c>
      <c r="AV266" s="13" t="s">
        <v>78</v>
      </c>
      <c r="AW266" s="13" t="s">
        <v>32</v>
      </c>
      <c r="AX266" s="13" t="s">
        <v>69</v>
      </c>
      <c r="AY266" s="244" t="s">
        <v>156</v>
      </c>
    </row>
    <row r="267" s="12" customFormat="1" ht="25.92" customHeight="1">
      <c r="A267" s="12"/>
      <c r="B267" s="198"/>
      <c r="C267" s="199"/>
      <c r="D267" s="200" t="s">
        <v>68</v>
      </c>
      <c r="E267" s="201" t="s">
        <v>926</v>
      </c>
      <c r="F267" s="201" t="s">
        <v>927</v>
      </c>
      <c r="G267" s="199"/>
      <c r="H267" s="199"/>
      <c r="I267" s="202"/>
      <c r="J267" s="203">
        <f>BK267</f>
        <v>0</v>
      </c>
      <c r="K267" s="199"/>
      <c r="L267" s="204"/>
      <c r="M267" s="205"/>
      <c r="N267" s="206"/>
      <c r="O267" s="206"/>
      <c r="P267" s="207">
        <f>P268+P312</f>
        <v>0</v>
      </c>
      <c r="Q267" s="206"/>
      <c r="R267" s="207">
        <f>R268+R312</f>
        <v>0.30158756725000002</v>
      </c>
      <c r="S267" s="206"/>
      <c r="T267" s="208">
        <f>T268+T312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78</v>
      </c>
      <c r="AT267" s="210" t="s">
        <v>68</v>
      </c>
      <c r="AU267" s="210" t="s">
        <v>69</v>
      </c>
      <c r="AY267" s="209" t="s">
        <v>156</v>
      </c>
      <c r="BK267" s="211">
        <f>BK268+BK312</f>
        <v>0</v>
      </c>
    </row>
    <row r="268" s="12" customFormat="1" ht="22.8" customHeight="1">
      <c r="A268" s="12"/>
      <c r="B268" s="198"/>
      <c r="C268" s="199"/>
      <c r="D268" s="200" t="s">
        <v>68</v>
      </c>
      <c r="E268" s="212" t="s">
        <v>1408</v>
      </c>
      <c r="F268" s="212" t="s">
        <v>1409</v>
      </c>
      <c r="G268" s="199"/>
      <c r="H268" s="199"/>
      <c r="I268" s="202"/>
      <c r="J268" s="213">
        <f>BK268</f>
        <v>0</v>
      </c>
      <c r="K268" s="199"/>
      <c r="L268" s="204"/>
      <c r="M268" s="205"/>
      <c r="N268" s="206"/>
      <c r="O268" s="206"/>
      <c r="P268" s="207">
        <f>SUM(P269:P311)</f>
        <v>0</v>
      </c>
      <c r="Q268" s="206"/>
      <c r="R268" s="207">
        <f>SUM(R269:R311)</f>
        <v>0.19274902725000001</v>
      </c>
      <c r="S268" s="206"/>
      <c r="T268" s="208">
        <f>SUM(T269:T311)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78</v>
      </c>
      <c r="AT268" s="210" t="s">
        <v>68</v>
      </c>
      <c r="AU268" s="210" t="s">
        <v>76</v>
      </c>
      <c r="AY268" s="209" t="s">
        <v>156</v>
      </c>
      <c r="BK268" s="211">
        <f>SUM(BK269:BK311)</f>
        <v>0</v>
      </c>
    </row>
    <row r="269" s="2" customFormat="1" ht="24.15" customHeight="1">
      <c r="A269" s="38"/>
      <c r="B269" s="39"/>
      <c r="C269" s="214" t="s">
        <v>424</v>
      </c>
      <c r="D269" s="214" t="s">
        <v>158</v>
      </c>
      <c r="E269" s="215" t="s">
        <v>1935</v>
      </c>
      <c r="F269" s="216" t="s">
        <v>1936</v>
      </c>
      <c r="G269" s="217" t="s">
        <v>161</v>
      </c>
      <c r="H269" s="218">
        <v>15.933</v>
      </c>
      <c r="I269" s="219"/>
      <c r="J269" s="220">
        <f>ROUND(I269*H269,2)</f>
        <v>0</v>
      </c>
      <c r="K269" s="216" t="s">
        <v>162</v>
      </c>
      <c r="L269" s="44"/>
      <c r="M269" s="221" t="s">
        <v>19</v>
      </c>
      <c r="N269" s="222" t="s">
        <v>40</v>
      </c>
      <c r="O269" s="84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279</v>
      </c>
      <c r="AT269" s="225" t="s">
        <v>158</v>
      </c>
      <c r="AU269" s="225" t="s">
        <v>78</v>
      </c>
      <c r="AY269" s="17" t="s">
        <v>156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76</v>
      </c>
      <c r="BK269" s="226">
        <f>ROUND(I269*H269,2)</f>
        <v>0</v>
      </c>
      <c r="BL269" s="17" t="s">
        <v>279</v>
      </c>
      <c r="BM269" s="225" t="s">
        <v>1937</v>
      </c>
    </row>
    <row r="270" s="2" customFormat="1">
      <c r="A270" s="38"/>
      <c r="B270" s="39"/>
      <c r="C270" s="40"/>
      <c r="D270" s="227" t="s">
        <v>165</v>
      </c>
      <c r="E270" s="40"/>
      <c r="F270" s="228" t="s">
        <v>1938</v>
      </c>
      <c r="G270" s="40"/>
      <c r="H270" s="40"/>
      <c r="I270" s="229"/>
      <c r="J270" s="40"/>
      <c r="K270" s="40"/>
      <c r="L270" s="44"/>
      <c r="M270" s="230"/>
      <c r="N270" s="23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165</v>
      </c>
      <c r="AU270" s="17" t="s">
        <v>78</v>
      </c>
    </row>
    <row r="271" s="2" customFormat="1">
      <c r="A271" s="38"/>
      <c r="B271" s="39"/>
      <c r="C271" s="40"/>
      <c r="D271" s="232" t="s">
        <v>167</v>
      </c>
      <c r="E271" s="40"/>
      <c r="F271" s="233" t="s">
        <v>1939</v>
      </c>
      <c r="G271" s="40"/>
      <c r="H271" s="40"/>
      <c r="I271" s="229"/>
      <c r="J271" s="40"/>
      <c r="K271" s="40"/>
      <c r="L271" s="44"/>
      <c r="M271" s="230"/>
      <c r="N271" s="23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167</v>
      </c>
      <c r="AU271" s="17" t="s">
        <v>78</v>
      </c>
    </row>
    <row r="272" s="13" customFormat="1">
      <c r="A272" s="13"/>
      <c r="B272" s="234"/>
      <c r="C272" s="235"/>
      <c r="D272" s="227" t="s">
        <v>169</v>
      </c>
      <c r="E272" s="236" t="s">
        <v>19</v>
      </c>
      <c r="F272" s="237" t="s">
        <v>1940</v>
      </c>
      <c r="G272" s="235"/>
      <c r="H272" s="238">
        <v>13.233000000000001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169</v>
      </c>
      <c r="AU272" s="244" t="s">
        <v>78</v>
      </c>
      <c r="AV272" s="13" t="s">
        <v>78</v>
      </c>
      <c r="AW272" s="13" t="s">
        <v>32</v>
      </c>
      <c r="AX272" s="13" t="s">
        <v>69</v>
      </c>
      <c r="AY272" s="244" t="s">
        <v>156</v>
      </c>
    </row>
    <row r="273" s="13" customFormat="1">
      <c r="A273" s="13"/>
      <c r="B273" s="234"/>
      <c r="C273" s="235"/>
      <c r="D273" s="227" t="s">
        <v>169</v>
      </c>
      <c r="E273" s="236" t="s">
        <v>19</v>
      </c>
      <c r="F273" s="237" t="s">
        <v>1941</v>
      </c>
      <c r="G273" s="235"/>
      <c r="H273" s="238">
        <v>2.7000000000000002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169</v>
      </c>
      <c r="AU273" s="244" t="s">
        <v>78</v>
      </c>
      <c r="AV273" s="13" t="s">
        <v>78</v>
      </c>
      <c r="AW273" s="13" t="s">
        <v>32</v>
      </c>
      <c r="AX273" s="13" t="s">
        <v>69</v>
      </c>
      <c r="AY273" s="244" t="s">
        <v>156</v>
      </c>
    </row>
    <row r="274" s="2" customFormat="1" ht="16.5" customHeight="1">
      <c r="A274" s="38"/>
      <c r="B274" s="39"/>
      <c r="C274" s="245" t="s">
        <v>431</v>
      </c>
      <c r="D274" s="245" t="s">
        <v>333</v>
      </c>
      <c r="E274" s="246" t="s">
        <v>1942</v>
      </c>
      <c r="F274" s="247" t="s">
        <v>1943</v>
      </c>
      <c r="G274" s="248" t="s">
        <v>296</v>
      </c>
      <c r="H274" s="249">
        <v>0.0050000000000000001</v>
      </c>
      <c r="I274" s="250"/>
      <c r="J274" s="251">
        <f>ROUND(I274*H274,2)</f>
        <v>0</v>
      </c>
      <c r="K274" s="247" t="s">
        <v>162</v>
      </c>
      <c r="L274" s="252"/>
      <c r="M274" s="253" t="s">
        <v>19</v>
      </c>
      <c r="N274" s="254" t="s">
        <v>40</v>
      </c>
      <c r="O274" s="84"/>
      <c r="P274" s="223">
        <f>O274*H274</f>
        <v>0</v>
      </c>
      <c r="Q274" s="223">
        <v>1</v>
      </c>
      <c r="R274" s="223">
        <f>Q274*H274</f>
        <v>0.0050000000000000001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382</v>
      </c>
      <c r="AT274" s="225" t="s">
        <v>333</v>
      </c>
      <c r="AU274" s="225" t="s">
        <v>78</v>
      </c>
      <c r="AY274" s="17" t="s">
        <v>156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76</v>
      </c>
      <c r="BK274" s="226">
        <f>ROUND(I274*H274,2)</f>
        <v>0</v>
      </c>
      <c r="BL274" s="17" t="s">
        <v>279</v>
      </c>
      <c r="BM274" s="225" t="s">
        <v>1944</v>
      </c>
    </row>
    <row r="275" s="2" customFormat="1">
      <c r="A275" s="38"/>
      <c r="B275" s="39"/>
      <c r="C275" s="40"/>
      <c r="D275" s="227" t="s">
        <v>165</v>
      </c>
      <c r="E275" s="40"/>
      <c r="F275" s="228" t="s">
        <v>1943</v>
      </c>
      <c r="G275" s="40"/>
      <c r="H275" s="40"/>
      <c r="I275" s="229"/>
      <c r="J275" s="40"/>
      <c r="K275" s="40"/>
      <c r="L275" s="44"/>
      <c r="M275" s="230"/>
      <c r="N275" s="23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165</v>
      </c>
      <c r="AU275" s="17" t="s">
        <v>78</v>
      </c>
    </row>
    <row r="276" s="13" customFormat="1">
      <c r="A276" s="13"/>
      <c r="B276" s="234"/>
      <c r="C276" s="235"/>
      <c r="D276" s="227" t="s">
        <v>169</v>
      </c>
      <c r="E276" s="236" t="s">
        <v>19</v>
      </c>
      <c r="F276" s="237" t="s">
        <v>1940</v>
      </c>
      <c r="G276" s="235"/>
      <c r="H276" s="238">
        <v>13.233000000000001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169</v>
      </c>
      <c r="AU276" s="244" t="s">
        <v>78</v>
      </c>
      <c r="AV276" s="13" t="s">
        <v>78</v>
      </c>
      <c r="AW276" s="13" t="s">
        <v>32</v>
      </c>
      <c r="AX276" s="13" t="s">
        <v>69</v>
      </c>
      <c r="AY276" s="244" t="s">
        <v>156</v>
      </c>
    </row>
    <row r="277" s="13" customFormat="1">
      <c r="A277" s="13"/>
      <c r="B277" s="234"/>
      <c r="C277" s="235"/>
      <c r="D277" s="227" t="s">
        <v>169</v>
      </c>
      <c r="E277" s="236" t="s">
        <v>19</v>
      </c>
      <c r="F277" s="237" t="s">
        <v>1941</v>
      </c>
      <c r="G277" s="235"/>
      <c r="H277" s="238">
        <v>2.7000000000000002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169</v>
      </c>
      <c r="AU277" s="244" t="s">
        <v>78</v>
      </c>
      <c r="AV277" s="13" t="s">
        <v>78</v>
      </c>
      <c r="AW277" s="13" t="s">
        <v>32</v>
      </c>
      <c r="AX277" s="13" t="s">
        <v>69</v>
      </c>
      <c r="AY277" s="244" t="s">
        <v>156</v>
      </c>
    </row>
    <row r="278" s="13" customFormat="1">
      <c r="A278" s="13"/>
      <c r="B278" s="234"/>
      <c r="C278" s="235"/>
      <c r="D278" s="227" t="s">
        <v>169</v>
      </c>
      <c r="E278" s="235"/>
      <c r="F278" s="237" t="s">
        <v>1945</v>
      </c>
      <c r="G278" s="235"/>
      <c r="H278" s="238">
        <v>0.0050000000000000001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169</v>
      </c>
      <c r="AU278" s="244" t="s">
        <v>78</v>
      </c>
      <c r="AV278" s="13" t="s">
        <v>78</v>
      </c>
      <c r="AW278" s="13" t="s">
        <v>4</v>
      </c>
      <c r="AX278" s="13" t="s">
        <v>76</v>
      </c>
      <c r="AY278" s="244" t="s">
        <v>156</v>
      </c>
    </row>
    <row r="279" s="2" customFormat="1" ht="24.15" customHeight="1">
      <c r="A279" s="38"/>
      <c r="B279" s="39"/>
      <c r="C279" s="214" t="s">
        <v>438</v>
      </c>
      <c r="D279" s="214" t="s">
        <v>158</v>
      </c>
      <c r="E279" s="215" t="s">
        <v>1946</v>
      </c>
      <c r="F279" s="216" t="s">
        <v>1947</v>
      </c>
      <c r="G279" s="217" t="s">
        <v>161</v>
      </c>
      <c r="H279" s="218">
        <v>15.933</v>
      </c>
      <c r="I279" s="219"/>
      <c r="J279" s="220">
        <f>ROUND(I279*H279,2)</f>
        <v>0</v>
      </c>
      <c r="K279" s="216" t="s">
        <v>162</v>
      </c>
      <c r="L279" s="44"/>
      <c r="M279" s="221" t="s">
        <v>19</v>
      </c>
      <c r="N279" s="222" t="s">
        <v>40</v>
      </c>
      <c r="O279" s="84"/>
      <c r="P279" s="223">
        <f>O279*H279</f>
        <v>0</v>
      </c>
      <c r="Q279" s="223">
        <v>0.00039825</v>
      </c>
      <c r="R279" s="223">
        <f>Q279*H279</f>
        <v>0.0063453172500000004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279</v>
      </c>
      <c r="AT279" s="225" t="s">
        <v>158</v>
      </c>
      <c r="AU279" s="225" t="s">
        <v>78</v>
      </c>
      <c r="AY279" s="17" t="s">
        <v>156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76</v>
      </c>
      <c r="BK279" s="226">
        <f>ROUND(I279*H279,2)</f>
        <v>0</v>
      </c>
      <c r="BL279" s="17" t="s">
        <v>279</v>
      </c>
      <c r="BM279" s="225" t="s">
        <v>1948</v>
      </c>
    </row>
    <row r="280" s="2" customFormat="1">
      <c r="A280" s="38"/>
      <c r="B280" s="39"/>
      <c r="C280" s="40"/>
      <c r="D280" s="227" t="s">
        <v>165</v>
      </c>
      <c r="E280" s="40"/>
      <c r="F280" s="228" t="s">
        <v>1949</v>
      </c>
      <c r="G280" s="40"/>
      <c r="H280" s="40"/>
      <c r="I280" s="229"/>
      <c r="J280" s="40"/>
      <c r="K280" s="40"/>
      <c r="L280" s="44"/>
      <c r="M280" s="230"/>
      <c r="N280" s="23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165</v>
      </c>
      <c r="AU280" s="17" t="s">
        <v>78</v>
      </c>
    </row>
    <row r="281" s="2" customFormat="1">
      <c r="A281" s="38"/>
      <c r="B281" s="39"/>
      <c r="C281" s="40"/>
      <c r="D281" s="232" t="s">
        <v>167</v>
      </c>
      <c r="E281" s="40"/>
      <c r="F281" s="233" t="s">
        <v>1950</v>
      </c>
      <c r="G281" s="40"/>
      <c r="H281" s="40"/>
      <c r="I281" s="229"/>
      <c r="J281" s="40"/>
      <c r="K281" s="40"/>
      <c r="L281" s="44"/>
      <c r="M281" s="230"/>
      <c r="N281" s="23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167</v>
      </c>
      <c r="AU281" s="17" t="s">
        <v>78</v>
      </c>
    </row>
    <row r="282" s="13" customFormat="1">
      <c r="A282" s="13"/>
      <c r="B282" s="234"/>
      <c r="C282" s="235"/>
      <c r="D282" s="227" t="s">
        <v>169</v>
      </c>
      <c r="E282" s="236" t="s">
        <v>19</v>
      </c>
      <c r="F282" s="237" t="s">
        <v>1940</v>
      </c>
      <c r="G282" s="235"/>
      <c r="H282" s="238">
        <v>13.233000000000001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169</v>
      </c>
      <c r="AU282" s="244" t="s">
        <v>78</v>
      </c>
      <c r="AV282" s="13" t="s">
        <v>78</v>
      </c>
      <c r="AW282" s="13" t="s">
        <v>32</v>
      </c>
      <c r="AX282" s="13" t="s">
        <v>69</v>
      </c>
      <c r="AY282" s="244" t="s">
        <v>156</v>
      </c>
    </row>
    <row r="283" s="13" customFormat="1">
      <c r="A283" s="13"/>
      <c r="B283" s="234"/>
      <c r="C283" s="235"/>
      <c r="D283" s="227" t="s">
        <v>169</v>
      </c>
      <c r="E283" s="236" t="s">
        <v>19</v>
      </c>
      <c r="F283" s="237" t="s">
        <v>1941</v>
      </c>
      <c r="G283" s="235"/>
      <c r="H283" s="238">
        <v>2.7000000000000002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169</v>
      </c>
      <c r="AU283" s="244" t="s">
        <v>78</v>
      </c>
      <c r="AV283" s="13" t="s">
        <v>78</v>
      </c>
      <c r="AW283" s="13" t="s">
        <v>32</v>
      </c>
      <c r="AX283" s="13" t="s">
        <v>69</v>
      </c>
      <c r="AY283" s="244" t="s">
        <v>156</v>
      </c>
    </row>
    <row r="284" s="2" customFormat="1" ht="44.25" customHeight="1">
      <c r="A284" s="38"/>
      <c r="B284" s="39"/>
      <c r="C284" s="245" t="s">
        <v>446</v>
      </c>
      <c r="D284" s="245" t="s">
        <v>333</v>
      </c>
      <c r="E284" s="246" t="s">
        <v>1951</v>
      </c>
      <c r="F284" s="247" t="s">
        <v>1952</v>
      </c>
      <c r="G284" s="248" t="s">
        <v>161</v>
      </c>
      <c r="H284" s="249">
        <v>18.57</v>
      </c>
      <c r="I284" s="250"/>
      <c r="J284" s="251">
        <f>ROUND(I284*H284,2)</f>
        <v>0</v>
      </c>
      <c r="K284" s="247" t="s">
        <v>162</v>
      </c>
      <c r="L284" s="252"/>
      <c r="M284" s="253" t="s">
        <v>19</v>
      </c>
      <c r="N284" s="254" t="s">
        <v>40</v>
      </c>
      <c r="O284" s="84"/>
      <c r="P284" s="223">
        <f>O284*H284</f>
        <v>0</v>
      </c>
      <c r="Q284" s="223">
        <v>0.0050000000000000001</v>
      </c>
      <c r="R284" s="223">
        <f>Q284*H284</f>
        <v>0.092850000000000002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382</v>
      </c>
      <c r="AT284" s="225" t="s">
        <v>333</v>
      </c>
      <c r="AU284" s="225" t="s">
        <v>78</v>
      </c>
      <c r="AY284" s="17" t="s">
        <v>156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76</v>
      </c>
      <c r="BK284" s="226">
        <f>ROUND(I284*H284,2)</f>
        <v>0</v>
      </c>
      <c r="BL284" s="17" t="s">
        <v>279</v>
      </c>
      <c r="BM284" s="225" t="s">
        <v>1953</v>
      </c>
    </row>
    <row r="285" s="2" customFormat="1">
      <c r="A285" s="38"/>
      <c r="B285" s="39"/>
      <c r="C285" s="40"/>
      <c r="D285" s="227" t="s">
        <v>165</v>
      </c>
      <c r="E285" s="40"/>
      <c r="F285" s="228" t="s">
        <v>1952</v>
      </c>
      <c r="G285" s="40"/>
      <c r="H285" s="40"/>
      <c r="I285" s="229"/>
      <c r="J285" s="40"/>
      <c r="K285" s="40"/>
      <c r="L285" s="44"/>
      <c r="M285" s="230"/>
      <c r="N285" s="23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165</v>
      </c>
      <c r="AU285" s="17" t="s">
        <v>78</v>
      </c>
    </row>
    <row r="286" s="13" customFormat="1">
      <c r="A286" s="13"/>
      <c r="B286" s="234"/>
      <c r="C286" s="235"/>
      <c r="D286" s="227" t="s">
        <v>169</v>
      </c>
      <c r="E286" s="236" t="s">
        <v>19</v>
      </c>
      <c r="F286" s="237" t="s">
        <v>1940</v>
      </c>
      <c r="G286" s="235"/>
      <c r="H286" s="238">
        <v>13.233000000000001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169</v>
      </c>
      <c r="AU286" s="244" t="s">
        <v>78</v>
      </c>
      <c r="AV286" s="13" t="s">
        <v>78</v>
      </c>
      <c r="AW286" s="13" t="s">
        <v>32</v>
      </c>
      <c r="AX286" s="13" t="s">
        <v>69</v>
      </c>
      <c r="AY286" s="244" t="s">
        <v>156</v>
      </c>
    </row>
    <row r="287" s="13" customFormat="1">
      <c r="A287" s="13"/>
      <c r="B287" s="234"/>
      <c r="C287" s="235"/>
      <c r="D287" s="227" t="s">
        <v>169</v>
      </c>
      <c r="E287" s="236" t="s">
        <v>19</v>
      </c>
      <c r="F287" s="237" t="s">
        <v>1941</v>
      </c>
      <c r="G287" s="235"/>
      <c r="H287" s="238">
        <v>2.7000000000000002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169</v>
      </c>
      <c r="AU287" s="244" t="s">
        <v>78</v>
      </c>
      <c r="AV287" s="13" t="s">
        <v>78</v>
      </c>
      <c r="AW287" s="13" t="s">
        <v>32</v>
      </c>
      <c r="AX287" s="13" t="s">
        <v>69</v>
      </c>
      <c r="AY287" s="244" t="s">
        <v>156</v>
      </c>
    </row>
    <row r="288" s="13" customFormat="1">
      <c r="A288" s="13"/>
      <c r="B288" s="234"/>
      <c r="C288" s="235"/>
      <c r="D288" s="227" t="s">
        <v>169</v>
      </c>
      <c r="E288" s="235"/>
      <c r="F288" s="237" t="s">
        <v>1954</v>
      </c>
      <c r="G288" s="235"/>
      <c r="H288" s="238">
        <v>18.57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169</v>
      </c>
      <c r="AU288" s="244" t="s">
        <v>78</v>
      </c>
      <c r="AV288" s="13" t="s">
        <v>78</v>
      </c>
      <c r="AW288" s="13" t="s">
        <v>4</v>
      </c>
      <c r="AX288" s="13" t="s">
        <v>76</v>
      </c>
      <c r="AY288" s="244" t="s">
        <v>156</v>
      </c>
    </row>
    <row r="289" s="2" customFormat="1" ht="24.15" customHeight="1">
      <c r="A289" s="38"/>
      <c r="B289" s="39"/>
      <c r="C289" s="214" t="s">
        <v>451</v>
      </c>
      <c r="D289" s="214" t="s">
        <v>158</v>
      </c>
      <c r="E289" s="215" t="s">
        <v>1955</v>
      </c>
      <c r="F289" s="216" t="s">
        <v>1956</v>
      </c>
      <c r="G289" s="217" t="s">
        <v>161</v>
      </c>
      <c r="H289" s="218">
        <v>89.564999999999998</v>
      </c>
      <c r="I289" s="219"/>
      <c r="J289" s="220">
        <f>ROUND(I289*H289,2)</f>
        <v>0</v>
      </c>
      <c r="K289" s="216" t="s">
        <v>162</v>
      </c>
      <c r="L289" s="44"/>
      <c r="M289" s="221" t="s">
        <v>19</v>
      </c>
      <c r="N289" s="222" t="s">
        <v>40</v>
      </c>
      <c r="O289" s="84"/>
      <c r="P289" s="223">
        <f>O289*H289</f>
        <v>0</v>
      </c>
      <c r="Q289" s="223">
        <v>4.0000000000000003E-05</v>
      </c>
      <c r="R289" s="223">
        <f>Q289*H289</f>
        <v>0.0035826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279</v>
      </c>
      <c r="AT289" s="225" t="s">
        <v>158</v>
      </c>
      <c r="AU289" s="225" t="s">
        <v>78</v>
      </c>
      <c r="AY289" s="17" t="s">
        <v>156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76</v>
      </c>
      <c r="BK289" s="226">
        <f>ROUND(I289*H289,2)</f>
        <v>0</v>
      </c>
      <c r="BL289" s="17" t="s">
        <v>279</v>
      </c>
      <c r="BM289" s="225" t="s">
        <v>1957</v>
      </c>
    </row>
    <row r="290" s="2" customFormat="1">
      <c r="A290" s="38"/>
      <c r="B290" s="39"/>
      <c r="C290" s="40"/>
      <c r="D290" s="227" t="s">
        <v>165</v>
      </c>
      <c r="E290" s="40"/>
      <c r="F290" s="228" t="s">
        <v>1958</v>
      </c>
      <c r="G290" s="40"/>
      <c r="H290" s="40"/>
      <c r="I290" s="229"/>
      <c r="J290" s="40"/>
      <c r="K290" s="40"/>
      <c r="L290" s="44"/>
      <c r="M290" s="230"/>
      <c r="N290" s="23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165</v>
      </c>
      <c r="AU290" s="17" t="s">
        <v>78</v>
      </c>
    </row>
    <row r="291" s="2" customFormat="1">
      <c r="A291" s="38"/>
      <c r="B291" s="39"/>
      <c r="C291" s="40"/>
      <c r="D291" s="232" t="s">
        <v>167</v>
      </c>
      <c r="E291" s="40"/>
      <c r="F291" s="233" t="s">
        <v>1959</v>
      </c>
      <c r="G291" s="40"/>
      <c r="H291" s="40"/>
      <c r="I291" s="229"/>
      <c r="J291" s="40"/>
      <c r="K291" s="40"/>
      <c r="L291" s="44"/>
      <c r="M291" s="230"/>
      <c r="N291" s="23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167</v>
      </c>
      <c r="AU291" s="17" t="s">
        <v>78</v>
      </c>
    </row>
    <row r="292" s="13" customFormat="1">
      <c r="A292" s="13"/>
      <c r="B292" s="234"/>
      <c r="C292" s="235"/>
      <c r="D292" s="227" t="s">
        <v>169</v>
      </c>
      <c r="E292" s="236" t="s">
        <v>19</v>
      </c>
      <c r="F292" s="237" t="s">
        <v>1767</v>
      </c>
      <c r="G292" s="235"/>
      <c r="H292" s="238">
        <v>66.165000000000006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169</v>
      </c>
      <c r="AU292" s="244" t="s">
        <v>78</v>
      </c>
      <c r="AV292" s="13" t="s">
        <v>78</v>
      </c>
      <c r="AW292" s="13" t="s">
        <v>32</v>
      </c>
      <c r="AX292" s="13" t="s">
        <v>69</v>
      </c>
      <c r="AY292" s="244" t="s">
        <v>156</v>
      </c>
    </row>
    <row r="293" s="13" customFormat="1">
      <c r="A293" s="13"/>
      <c r="B293" s="234"/>
      <c r="C293" s="235"/>
      <c r="D293" s="227" t="s">
        <v>169</v>
      </c>
      <c r="E293" s="236" t="s">
        <v>19</v>
      </c>
      <c r="F293" s="237" t="s">
        <v>1960</v>
      </c>
      <c r="G293" s="235"/>
      <c r="H293" s="238">
        <v>23.399999999999999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169</v>
      </c>
      <c r="AU293" s="244" t="s">
        <v>78</v>
      </c>
      <c r="AV293" s="13" t="s">
        <v>78</v>
      </c>
      <c r="AW293" s="13" t="s">
        <v>32</v>
      </c>
      <c r="AX293" s="13" t="s">
        <v>69</v>
      </c>
      <c r="AY293" s="244" t="s">
        <v>156</v>
      </c>
    </row>
    <row r="294" s="2" customFormat="1" ht="24.15" customHeight="1">
      <c r="A294" s="38"/>
      <c r="B294" s="39"/>
      <c r="C294" s="245" t="s">
        <v>456</v>
      </c>
      <c r="D294" s="245" t="s">
        <v>333</v>
      </c>
      <c r="E294" s="246" t="s">
        <v>1961</v>
      </c>
      <c r="F294" s="247" t="s">
        <v>1962</v>
      </c>
      <c r="G294" s="248" t="s">
        <v>161</v>
      </c>
      <c r="H294" s="249">
        <v>109.359</v>
      </c>
      <c r="I294" s="250"/>
      <c r="J294" s="251">
        <f>ROUND(I294*H294,2)</f>
        <v>0</v>
      </c>
      <c r="K294" s="247" t="s">
        <v>162</v>
      </c>
      <c r="L294" s="252"/>
      <c r="M294" s="253" t="s">
        <v>19</v>
      </c>
      <c r="N294" s="254" t="s">
        <v>40</v>
      </c>
      <c r="O294" s="84"/>
      <c r="P294" s="223">
        <f>O294*H294</f>
        <v>0</v>
      </c>
      <c r="Q294" s="223">
        <v>0.00064999999999999997</v>
      </c>
      <c r="R294" s="223">
        <f>Q294*H294</f>
        <v>0.07108334999999999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382</v>
      </c>
      <c r="AT294" s="225" t="s">
        <v>333</v>
      </c>
      <c r="AU294" s="225" t="s">
        <v>78</v>
      </c>
      <c r="AY294" s="17" t="s">
        <v>156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76</v>
      </c>
      <c r="BK294" s="226">
        <f>ROUND(I294*H294,2)</f>
        <v>0</v>
      </c>
      <c r="BL294" s="17" t="s">
        <v>279</v>
      </c>
      <c r="BM294" s="225" t="s">
        <v>1963</v>
      </c>
    </row>
    <row r="295" s="2" customFormat="1">
      <c r="A295" s="38"/>
      <c r="B295" s="39"/>
      <c r="C295" s="40"/>
      <c r="D295" s="227" t="s">
        <v>165</v>
      </c>
      <c r="E295" s="40"/>
      <c r="F295" s="228" t="s">
        <v>1962</v>
      </c>
      <c r="G295" s="40"/>
      <c r="H295" s="40"/>
      <c r="I295" s="229"/>
      <c r="J295" s="40"/>
      <c r="K295" s="40"/>
      <c r="L295" s="44"/>
      <c r="M295" s="230"/>
      <c r="N295" s="23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165</v>
      </c>
      <c r="AU295" s="17" t="s">
        <v>78</v>
      </c>
    </row>
    <row r="296" s="13" customFormat="1">
      <c r="A296" s="13"/>
      <c r="B296" s="234"/>
      <c r="C296" s="235"/>
      <c r="D296" s="227" t="s">
        <v>169</v>
      </c>
      <c r="E296" s="236" t="s">
        <v>19</v>
      </c>
      <c r="F296" s="237" t="s">
        <v>1767</v>
      </c>
      <c r="G296" s="235"/>
      <c r="H296" s="238">
        <v>66.165000000000006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169</v>
      </c>
      <c r="AU296" s="244" t="s">
        <v>78</v>
      </c>
      <c r="AV296" s="13" t="s">
        <v>78</v>
      </c>
      <c r="AW296" s="13" t="s">
        <v>32</v>
      </c>
      <c r="AX296" s="13" t="s">
        <v>69</v>
      </c>
      <c r="AY296" s="244" t="s">
        <v>156</v>
      </c>
    </row>
    <row r="297" s="13" customFormat="1">
      <c r="A297" s="13"/>
      <c r="B297" s="234"/>
      <c r="C297" s="235"/>
      <c r="D297" s="227" t="s">
        <v>169</v>
      </c>
      <c r="E297" s="236" t="s">
        <v>19</v>
      </c>
      <c r="F297" s="237" t="s">
        <v>1960</v>
      </c>
      <c r="G297" s="235"/>
      <c r="H297" s="238">
        <v>23.399999999999999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169</v>
      </c>
      <c r="AU297" s="244" t="s">
        <v>78</v>
      </c>
      <c r="AV297" s="13" t="s">
        <v>78</v>
      </c>
      <c r="AW297" s="13" t="s">
        <v>32</v>
      </c>
      <c r="AX297" s="13" t="s">
        <v>69</v>
      </c>
      <c r="AY297" s="244" t="s">
        <v>156</v>
      </c>
    </row>
    <row r="298" s="13" customFormat="1">
      <c r="A298" s="13"/>
      <c r="B298" s="234"/>
      <c r="C298" s="235"/>
      <c r="D298" s="227" t="s">
        <v>169</v>
      </c>
      <c r="E298" s="235"/>
      <c r="F298" s="237" t="s">
        <v>1964</v>
      </c>
      <c r="G298" s="235"/>
      <c r="H298" s="238">
        <v>109.359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169</v>
      </c>
      <c r="AU298" s="244" t="s">
        <v>78</v>
      </c>
      <c r="AV298" s="13" t="s">
        <v>78</v>
      </c>
      <c r="AW298" s="13" t="s">
        <v>4</v>
      </c>
      <c r="AX298" s="13" t="s">
        <v>76</v>
      </c>
      <c r="AY298" s="244" t="s">
        <v>156</v>
      </c>
    </row>
    <row r="299" s="2" customFormat="1" ht="21.75" customHeight="1">
      <c r="A299" s="38"/>
      <c r="B299" s="39"/>
      <c r="C299" s="214" t="s">
        <v>463</v>
      </c>
      <c r="D299" s="214" t="s">
        <v>158</v>
      </c>
      <c r="E299" s="215" t="s">
        <v>1965</v>
      </c>
      <c r="F299" s="216" t="s">
        <v>1966</v>
      </c>
      <c r="G299" s="217" t="s">
        <v>241</v>
      </c>
      <c r="H299" s="218">
        <v>62.109999999999999</v>
      </c>
      <c r="I299" s="219"/>
      <c r="J299" s="220">
        <f>ROUND(I299*H299,2)</f>
        <v>0</v>
      </c>
      <c r="K299" s="216" t="s">
        <v>162</v>
      </c>
      <c r="L299" s="44"/>
      <c r="M299" s="221" t="s">
        <v>19</v>
      </c>
      <c r="N299" s="222" t="s">
        <v>40</v>
      </c>
      <c r="O299" s="84"/>
      <c r="P299" s="223">
        <f>O299*H299</f>
        <v>0</v>
      </c>
      <c r="Q299" s="223">
        <v>4.0000000000000003E-05</v>
      </c>
      <c r="R299" s="223">
        <f>Q299*H299</f>
        <v>0.0024844000000000003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279</v>
      </c>
      <c r="AT299" s="225" t="s">
        <v>158</v>
      </c>
      <c r="AU299" s="225" t="s">
        <v>78</v>
      </c>
      <c r="AY299" s="17" t="s">
        <v>156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76</v>
      </c>
      <c r="BK299" s="226">
        <f>ROUND(I299*H299,2)</f>
        <v>0</v>
      </c>
      <c r="BL299" s="17" t="s">
        <v>279</v>
      </c>
      <c r="BM299" s="225" t="s">
        <v>1967</v>
      </c>
    </row>
    <row r="300" s="2" customFormat="1">
      <c r="A300" s="38"/>
      <c r="B300" s="39"/>
      <c r="C300" s="40"/>
      <c r="D300" s="227" t="s">
        <v>165</v>
      </c>
      <c r="E300" s="40"/>
      <c r="F300" s="228" t="s">
        <v>1968</v>
      </c>
      <c r="G300" s="40"/>
      <c r="H300" s="40"/>
      <c r="I300" s="229"/>
      <c r="J300" s="40"/>
      <c r="K300" s="40"/>
      <c r="L300" s="44"/>
      <c r="M300" s="230"/>
      <c r="N300" s="23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165</v>
      </c>
      <c r="AU300" s="17" t="s">
        <v>78</v>
      </c>
    </row>
    <row r="301" s="2" customFormat="1">
      <c r="A301" s="38"/>
      <c r="B301" s="39"/>
      <c r="C301" s="40"/>
      <c r="D301" s="232" t="s">
        <v>167</v>
      </c>
      <c r="E301" s="40"/>
      <c r="F301" s="233" t="s">
        <v>1969</v>
      </c>
      <c r="G301" s="40"/>
      <c r="H301" s="40"/>
      <c r="I301" s="229"/>
      <c r="J301" s="40"/>
      <c r="K301" s="40"/>
      <c r="L301" s="44"/>
      <c r="M301" s="230"/>
      <c r="N301" s="23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167</v>
      </c>
      <c r="AU301" s="17" t="s">
        <v>78</v>
      </c>
    </row>
    <row r="302" s="13" customFormat="1">
      <c r="A302" s="13"/>
      <c r="B302" s="234"/>
      <c r="C302" s="235"/>
      <c r="D302" s="227" t="s">
        <v>169</v>
      </c>
      <c r="E302" s="236" t="s">
        <v>19</v>
      </c>
      <c r="F302" s="237" t="s">
        <v>1970</v>
      </c>
      <c r="G302" s="235"/>
      <c r="H302" s="238">
        <v>44.109999999999999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169</v>
      </c>
      <c r="AU302" s="244" t="s">
        <v>78</v>
      </c>
      <c r="AV302" s="13" t="s">
        <v>78</v>
      </c>
      <c r="AW302" s="13" t="s">
        <v>32</v>
      </c>
      <c r="AX302" s="13" t="s">
        <v>69</v>
      </c>
      <c r="AY302" s="244" t="s">
        <v>156</v>
      </c>
    </row>
    <row r="303" s="13" customFormat="1">
      <c r="A303" s="13"/>
      <c r="B303" s="234"/>
      <c r="C303" s="235"/>
      <c r="D303" s="227" t="s">
        <v>169</v>
      </c>
      <c r="E303" s="236" t="s">
        <v>19</v>
      </c>
      <c r="F303" s="237" t="s">
        <v>1971</v>
      </c>
      <c r="G303" s="235"/>
      <c r="H303" s="238">
        <v>18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169</v>
      </c>
      <c r="AU303" s="244" t="s">
        <v>78</v>
      </c>
      <c r="AV303" s="13" t="s">
        <v>78</v>
      </c>
      <c r="AW303" s="13" t="s">
        <v>32</v>
      </c>
      <c r="AX303" s="13" t="s">
        <v>69</v>
      </c>
      <c r="AY303" s="244" t="s">
        <v>156</v>
      </c>
    </row>
    <row r="304" s="2" customFormat="1" ht="21.75" customHeight="1">
      <c r="A304" s="38"/>
      <c r="B304" s="39"/>
      <c r="C304" s="245" t="s">
        <v>468</v>
      </c>
      <c r="D304" s="245" t="s">
        <v>333</v>
      </c>
      <c r="E304" s="246" t="s">
        <v>1972</v>
      </c>
      <c r="F304" s="247" t="s">
        <v>1973</v>
      </c>
      <c r="G304" s="248" t="s">
        <v>241</v>
      </c>
      <c r="H304" s="249">
        <v>63.351999999999997</v>
      </c>
      <c r="I304" s="250"/>
      <c r="J304" s="251">
        <f>ROUND(I304*H304,2)</f>
        <v>0</v>
      </c>
      <c r="K304" s="247" t="s">
        <v>162</v>
      </c>
      <c r="L304" s="252"/>
      <c r="M304" s="253" t="s">
        <v>19</v>
      </c>
      <c r="N304" s="254" t="s">
        <v>40</v>
      </c>
      <c r="O304" s="84"/>
      <c r="P304" s="223">
        <f>O304*H304</f>
        <v>0</v>
      </c>
      <c r="Q304" s="223">
        <v>0.00018000000000000001</v>
      </c>
      <c r="R304" s="223">
        <f>Q304*H304</f>
        <v>0.01140336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382</v>
      </c>
      <c r="AT304" s="225" t="s">
        <v>333</v>
      </c>
      <c r="AU304" s="225" t="s">
        <v>78</v>
      </c>
      <c r="AY304" s="17" t="s">
        <v>156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76</v>
      </c>
      <c r="BK304" s="226">
        <f>ROUND(I304*H304,2)</f>
        <v>0</v>
      </c>
      <c r="BL304" s="17" t="s">
        <v>279</v>
      </c>
      <c r="BM304" s="225" t="s">
        <v>1974</v>
      </c>
    </row>
    <row r="305" s="2" customFormat="1">
      <c r="A305" s="38"/>
      <c r="B305" s="39"/>
      <c r="C305" s="40"/>
      <c r="D305" s="227" t="s">
        <v>165</v>
      </c>
      <c r="E305" s="40"/>
      <c r="F305" s="228" t="s">
        <v>1973</v>
      </c>
      <c r="G305" s="40"/>
      <c r="H305" s="40"/>
      <c r="I305" s="229"/>
      <c r="J305" s="40"/>
      <c r="K305" s="40"/>
      <c r="L305" s="44"/>
      <c r="M305" s="230"/>
      <c r="N305" s="23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165</v>
      </c>
      <c r="AU305" s="17" t="s">
        <v>78</v>
      </c>
    </row>
    <row r="306" s="13" customFormat="1">
      <c r="A306" s="13"/>
      <c r="B306" s="234"/>
      <c r="C306" s="235"/>
      <c r="D306" s="227" t="s">
        <v>169</v>
      </c>
      <c r="E306" s="236" t="s">
        <v>19</v>
      </c>
      <c r="F306" s="237" t="s">
        <v>1970</v>
      </c>
      <c r="G306" s="235"/>
      <c r="H306" s="238">
        <v>44.109999999999999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169</v>
      </c>
      <c r="AU306" s="244" t="s">
        <v>78</v>
      </c>
      <c r="AV306" s="13" t="s">
        <v>78</v>
      </c>
      <c r="AW306" s="13" t="s">
        <v>32</v>
      </c>
      <c r="AX306" s="13" t="s">
        <v>69</v>
      </c>
      <c r="AY306" s="244" t="s">
        <v>156</v>
      </c>
    </row>
    <row r="307" s="13" customFormat="1">
      <c r="A307" s="13"/>
      <c r="B307" s="234"/>
      <c r="C307" s="235"/>
      <c r="D307" s="227" t="s">
        <v>169</v>
      </c>
      <c r="E307" s="236" t="s">
        <v>19</v>
      </c>
      <c r="F307" s="237" t="s">
        <v>1971</v>
      </c>
      <c r="G307" s="235"/>
      <c r="H307" s="238">
        <v>18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169</v>
      </c>
      <c r="AU307" s="244" t="s">
        <v>78</v>
      </c>
      <c r="AV307" s="13" t="s">
        <v>78</v>
      </c>
      <c r="AW307" s="13" t="s">
        <v>32</v>
      </c>
      <c r="AX307" s="13" t="s">
        <v>69</v>
      </c>
      <c r="AY307" s="244" t="s">
        <v>156</v>
      </c>
    </row>
    <row r="308" s="13" customFormat="1">
      <c r="A308" s="13"/>
      <c r="B308" s="234"/>
      <c r="C308" s="235"/>
      <c r="D308" s="227" t="s">
        <v>169</v>
      </c>
      <c r="E308" s="235"/>
      <c r="F308" s="237" t="s">
        <v>1975</v>
      </c>
      <c r="G308" s="235"/>
      <c r="H308" s="238">
        <v>63.351999999999997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169</v>
      </c>
      <c r="AU308" s="244" t="s">
        <v>78</v>
      </c>
      <c r="AV308" s="13" t="s">
        <v>78</v>
      </c>
      <c r="AW308" s="13" t="s">
        <v>4</v>
      </c>
      <c r="AX308" s="13" t="s">
        <v>76</v>
      </c>
      <c r="AY308" s="244" t="s">
        <v>156</v>
      </c>
    </row>
    <row r="309" s="2" customFormat="1" ht="24.15" customHeight="1">
      <c r="A309" s="38"/>
      <c r="B309" s="39"/>
      <c r="C309" s="214" t="s">
        <v>474</v>
      </c>
      <c r="D309" s="214" t="s">
        <v>158</v>
      </c>
      <c r="E309" s="215" t="s">
        <v>339</v>
      </c>
      <c r="F309" s="216" t="s">
        <v>340</v>
      </c>
      <c r="G309" s="217" t="s">
        <v>296</v>
      </c>
      <c r="H309" s="218">
        <v>0.19300000000000001</v>
      </c>
      <c r="I309" s="219"/>
      <c r="J309" s="220">
        <f>ROUND(I309*H309,2)</f>
        <v>0</v>
      </c>
      <c r="K309" s="216" t="s">
        <v>162</v>
      </c>
      <c r="L309" s="44"/>
      <c r="M309" s="221" t="s">
        <v>19</v>
      </c>
      <c r="N309" s="222" t="s">
        <v>40</v>
      </c>
      <c r="O309" s="84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279</v>
      </c>
      <c r="AT309" s="225" t="s">
        <v>158</v>
      </c>
      <c r="AU309" s="225" t="s">
        <v>78</v>
      </c>
      <c r="AY309" s="17" t="s">
        <v>156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76</v>
      </c>
      <c r="BK309" s="226">
        <f>ROUND(I309*H309,2)</f>
        <v>0</v>
      </c>
      <c r="BL309" s="17" t="s">
        <v>279</v>
      </c>
      <c r="BM309" s="225" t="s">
        <v>1976</v>
      </c>
    </row>
    <row r="310" s="2" customFormat="1">
      <c r="A310" s="38"/>
      <c r="B310" s="39"/>
      <c r="C310" s="40"/>
      <c r="D310" s="227" t="s">
        <v>165</v>
      </c>
      <c r="E310" s="40"/>
      <c r="F310" s="228" t="s">
        <v>342</v>
      </c>
      <c r="G310" s="40"/>
      <c r="H310" s="40"/>
      <c r="I310" s="229"/>
      <c r="J310" s="40"/>
      <c r="K310" s="40"/>
      <c r="L310" s="44"/>
      <c r="M310" s="230"/>
      <c r="N310" s="23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165</v>
      </c>
      <c r="AU310" s="17" t="s">
        <v>78</v>
      </c>
    </row>
    <row r="311" s="2" customFormat="1">
      <c r="A311" s="38"/>
      <c r="B311" s="39"/>
      <c r="C311" s="40"/>
      <c r="D311" s="232" t="s">
        <v>167</v>
      </c>
      <c r="E311" s="40"/>
      <c r="F311" s="233" t="s">
        <v>343</v>
      </c>
      <c r="G311" s="40"/>
      <c r="H311" s="40"/>
      <c r="I311" s="229"/>
      <c r="J311" s="40"/>
      <c r="K311" s="40"/>
      <c r="L311" s="44"/>
      <c r="M311" s="230"/>
      <c r="N311" s="23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167</v>
      </c>
      <c r="AU311" s="17" t="s">
        <v>78</v>
      </c>
    </row>
    <row r="312" s="12" customFormat="1" ht="22.8" customHeight="1">
      <c r="A312" s="12"/>
      <c r="B312" s="198"/>
      <c r="C312" s="199"/>
      <c r="D312" s="200" t="s">
        <v>68</v>
      </c>
      <c r="E312" s="212" t="s">
        <v>1977</v>
      </c>
      <c r="F312" s="212" t="s">
        <v>1978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SUM(P313:P322)</f>
        <v>0</v>
      </c>
      <c r="Q312" s="206"/>
      <c r="R312" s="207">
        <f>SUM(R313:R322)</f>
        <v>0.10883854000000001</v>
      </c>
      <c r="S312" s="206"/>
      <c r="T312" s="208">
        <f>SUM(T313:T322)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78</v>
      </c>
      <c r="AT312" s="210" t="s">
        <v>68</v>
      </c>
      <c r="AU312" s="210" t="s">
        <v>76</v>
      </c>
      <c r="AY312" s="209" t="s">
        <v>156</v>
      </c>
      <c r="BK312" s="211">
        <f>SUM(BK313:BK322)</f>
        <v>0</v>
      </c>
    </row>
    <row r="313" s="2" customFormat="1" ht="24.15" customHeight="1">
      <c r="A313" s="38"/>
      <c r="B313" s="39"/>
      <c r="C313" s="214" t="s">
        <v>483</v>
      </c>
      <c r="D313" s="214" t="s">
        <v>158</v>
      </c>
      <c r="E313" s="215" t="s">
        <v>1979</v>
      </c>
      <c r="F313" s="216" t="s">
        <v>1980</v>
      </c>
      <c r="G313" s="217" t="s">
        <v>161</v>
      </c>
      <c r="H313" s="218">
        <v>182.61500000000001</v>
      </c>
      <c r="I313" s="219"/>
      <c r="J313" s="220">
        <f>ROUND(I313*H313,2)</f>
        <v>0</v>
      </c>
      <c r="K313" s="216" t="s">
        <v>162</v>
      </c>
      <c r="L313" s="44"/>
      <c r="M313" s="221" t="s">
        <v>19</v>
      </c>
      <c r="N313" s="222" t="s">
        <v>40</v>
      </c>
      <c r="O313" s="84"/>
      <c r="P313" s="223">
        <f>O313*H313</f>
        <v>0</v>
      </c>
      <c r="Q313" s="223">
        <v>0.000272</v>
      </c>
      <c r="R313" s="223">
        <f>Q313*H313</f>
        <v>0.049671280000000005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279</v>
      </c>
      <c r="AT313" s="225" t="s">
        <v>158</v>
      </c>
      <c r="AU313" s="225" t="s">
        <v>78</v>
      </c>
      <c r="AY313" s="17" t="s">
        <v>156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76</v>
      </c>
      <c r="BK313" s="226">
        <f>ROUND(I313*H313,2)</f>
        <v>0</v>
      </c>
      <c r="BL313" s="17" t="s">
        <v>279</v>
      </c>
      <c r="BM313" s="225" t="s">
        <v>1981</v>
      </c>
    </row>
    <row r="314" s="2" customFormat="1">
      <c r="A314" s="38"/>
      <c r="B314" s="39"/>
      <c r="C314" s="40"/>
      <c r="D314" s="227" t="s">
        <v>165</v>
      </c>
      <c r="E314" s="40"/>
      <c r="F314" s="228" t="s">
        <v>1982</v>
      </c>
      <c r="G314" s="40"/>
      <c r="H314" s="40"/>
      <c r="I314" s="229"/>
      <c r="J314" s="40"/>
      <c r="K314" s="40"/>
      <c r="L314" s="44"/>
      <c r="M314" s="230"/>
      <c r="N314" s="23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165</v>
      </c>
      <c r="AU314" s="17" t="s">
        <v>78</v>
      </c>
    </row>
    <row r="315" s="2" customFormat="1">
      <c r="A315" s="38"/>
      <c r="B315" s="39"/>
      <c r="C315" s="40"/>
      <c r="D315" s="232" t="s">
        <v>167</v>
      </c>
      <c r="E315" s="40"/>
      <c r="F315" s="233" t="s">
        <v>1983</v>
      </c>
      <c r="G315" s="40"/>
      <c r="H315" s="40"/>
      <c r="I315" s="229"/>
      <c r="J315" s="40"/>
      <c r="K315" s="40"/>
      <c r="L315" s="44"/>
      <c r="M315" s="230"/>
      <c r="N315" s="23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167</v>
      </c>
      <c r="AU315" s="17" t="s">
        <v>78</v>
      </c>
    </row>
    <row r="316" s="13" customFormat="1">
      <c r="A316" s="13"/>
      <c r="B316" s="234"/>
      <c r="C316" s="235"/>
      <c r="D316" s="227" t="s">
        <v>169</v>
      </c>
      <c r="E316" s="236" t="s">
        <v>19</v>
      </c>
      <c r="F316" s="237" t="s">
        <v>1883</v>
      </c>
      <c r="G316" s="235"/>
      <c r="H316" s="238">
        <v>172.86449999999999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169</v>
      </c>
      <c r="AU316" s="244" t="s">
        <v>78</v>
      </c>
      <c r="AV316" s="13" t="s">
        <v>78</v>
      </c>
      <c r="AW316" s="13" t="s">
        <v>32</v>
      </c>
      <c r="AX316" s="13" t="s">
        <v>69</v>
      </c>
      <c r="AY316" s="244" t="s">
        <v>156</v>
      </c>
    </row>
    <row r="317" s="13" customFormat="1">
      <c r="A317" s="13"/>
      <c r="B317" s="234"/>
      <c r="C317" s="235"/>
      <c r="D317" s="227" t="s">
        <v>169</v>
      </c>
      <c r="E317" s="236" t="s">
        <v>19</v>
      </c>
      <c r="F317" s="237" t="s">
        <v>1884</v>
      </c>
      <c r="G317" s="235"/>
      <c r="H317" s="238">
        <v>9.75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169</v>
      </c>
      <c r="AU317" s="244" t="s">
        <v>78</v>
      </c>
      <c r="AV317" s="13" t="s">
        <v>78</v>
      </c>
      <c r="AW317" s="13" t="s">
        <v>32</v>
      </c>
      <c r="AX317" s="13" t="s">
        <v>69</v>
      </c>
      <c r="AY317" s="244" t="s">
        <v>156</v>
      </c>
    </row>
    <row r="318" s="2" customFormat="1" ht="24.15" customHeight="1">
      <c r="A318" s="38"/>
      <c r="B318" s="39"/>
      <c r="C318" s="214" t="s">
        <v>489</v>
      </c>
      <c r="D318" s="214" t="s">
        <v>158</v>
      </c>
      <c r="E318" s="215" t="s">
        <v>1984</v>
      </c>
      <c r="F318" s="216" t="s">
        <v>1985</v>
      </c>
      <c r="G318" s="217" t="s">
        <v>161</v>
      </c>
      <c r="H318" s="218">
        <v>182.61500000000001</v>
      </c>
      <c r="I318" s="219"/>
      <c r="J318" s="220">
        <f>ROUND(I318*H318,2)</f>
        <v>0</v>
      </c>
      <c r="K318" s="216" t="s">
        <v>162</v>
      </c>
      <c r="L318" s="44"/>
      <c r="M318" s="221" t="s">
        <v>19</v>
      </c>
      <c r="N318" s="222" t="s">
        <v>40</v>
      </c>
      <c r="O318" s="84"/>
      <c r="P318" s="223">
        <f>O318*H318</f>
        <v>0</v>
      </c>
      <c r="Q318" s="223">
        <v>0.00032400000000000001</v>
      </c>
      <c r="R318" s="223">
        <f>Q318*H318</f>
        <v>0.059167260000000006</v>
      </c>
      <c r="S318" s="223">
        <v>0</v>
      </c>
      <c r="T318" s="22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5" t="s">
        <v>279</v>
      </c>
      <c r="AT318" s="225" t="s">
        <v>158</v>
      </c>
      <c r="AU318" s="225" t="s">
        <v>78</v>
      </c>
      <c r="AY318" s="17" t="s">
        <v>156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7" t="s">
        <v>76</v>
      </c>
      <c r="BK318" s="226">
        <f>ROUND(I318*H318,2)</f>
        <v>0</v>
      </c>
      <c r="BL318" s="17" t="s">
        <v>279</v>
      </c>
      <c r="BM318" s="225" t="s">
        <v>1986</v>
      </c>
    </row>
    <row r="319" s="2" customFormat="1">
      <c r="A319" s="38"/>
      <c r="B319" s="39"/>
      <c r="C319" s="40"/>
      <c r="D319" s="227" t="s">
        <v>165</v>
      </c>
      <c r="E319" s="40"/>
      <c r="F319" s="228" t="s">
        <v>1987</v>
      </c>
      <c r="G319" s="40"/>
      <c r="H319" s="40"/>
      <c r="I319" s="229"/>
      <c r="J319" s="40"/>
      <c r="K319" s="40"/>
      <c r="L319" s="44"/>
      <c r="M319" s="230"/>
      <c r="N319" s="23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165</v>
      </c>
      <c r="AU319" s="17" t="s">
        <v>78</v>
      </c>
    </row>
    <row r="320" s="2" customFormat="1">
      <c r="A320" s="38"/>
      <c r="B320" s="39"/>
      <c r="C320" s="40"/>
      <c r="D320" s="232" t="s">
        <v>167</v>
      </c>
      <c r="E320" s="40"/>
      <c r="F320" s="233" t="s">
        <v>1988</v>
      </c>
      <c r="G320" s="40"/>
      <c r="H320" s="40"/>
      <c r="I320" s="229"/>
      <c r="J320" s="40"/>
      <c r="K320" s="40"/>
      <c r="L320" s="44"/>
      <c r="M320" s="230"/>
      <c r="N320" s="23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167</v>
      </c>
      <c r="AU320" s="17" t="s">
        <v>78</v>
      </c>
    </row>
    <row r="321" s="13" customFormat="1">
      <c r="A321" s="13"/>
      <c r="B321" s="234"/>
      <c r="C321" s="235"/>
      <c r="D321" s="227" t="s">
        <v>169</v>
      </c>
      <c r="E321" s="236" t="s">
        <v>19</v>
      </c>
      <c r="F321" s="237" t="s">
        <v>1883</v>
      </c>
      <c r="G321" s="235"/>
      <c r="H321" s="238">
        <v>172.86449999999999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169</v>
      </c>
      <c r="AU321" s="244" t="s">
        <v>78</v>
      </c>
      <c r="AV321" s="13" t="s">
        <v>78</v>
      </c>
      <c r="AW321" s="13" t="s">
        <v>32</v>
      </c>
      <c r="AX321" s="13" t="s">
        <v>69</v>
      </c>
      <c r="AY321" s="244" t="s">
        <v>156</v>
      </c>
    </row>
    <row r="322" s="13" customFormat="1">
      <c r="A322" s="13"/>
      <c r="B322" s="234"/>
      <c r="C322" s="235"/>
      <c r="D322" s="227" t="s">
        <v>169</v>
      </c>
      <c r="E322" s="236" t="s">
        <v>19</v>
      </c>
      <c r="F322" s="237" t="s">
        <v>1884</v>
      </c>
      <c r="G322" s="235"/>
      <c r="H322" s="238">
        <v>9.75</v>
      </c>
      <c r="I322" s="239"/>
      <c r="J322" s="235"/>
      <c r="K322" s="235"/>
      <c r="L322" s="240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169</v>
      </c>
      <c r="AU322" s="244" t="s">
        <v>78</v>
      </c>
      <c r="AV322" s="13" t="s">
        <v>78</v>
      </c>
      <c r="AW322" s="13" t="s">
        <v>32</v>
      </c>
      <c r="AX322" s="13" t="s">
        <v>69</v>
      </c>
      <c r="AY322" s="244" t="s">
        <v>156</v>
      </c>
    </row>
    <row r="323" s="2" customFormat="1" ht="6.96" customHeight="1">
      <c r="A323" s="38"/>
      <c r="B323" s="59"/>
      <c r="C323" s="60"/>
      <c r="D323" s="60"/>
      <c r="E323" s="60"/>
      <c r="F323" s="60"/>
      <c r="G323" s="60"/>
      <c r="H323" s="60"/>
      <c r="I323" s="60"/>
      <c r="J323" s="60"/>
      <c r="K323" s="60"/>
      <c r="L323" s="44"/>
      <c r="M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</row>
  </sheetData>
  <sheetProtection sheet="1" autoFilter="0" formatColumns="0" formatRows="0" objects="1" scenarios="1" spinCount="100000" saltValue="r/6lsJEewJqZc9SKtRaBYuS23L/oU/A53agiasGh55d6DBcHajffFwYkaMad2F0TB6wBy1kLeBoqM4cK+BimEg==" hashValue="Pl3vBcPooKreZc7XHvFLWjNVMYsdwR0tisJwnzL4/oNPOc7yZ3RHN0rZYLI8JMLFJig3ZzscIHKWGD/L7QSgpA==" algorithmName="SHA-512" password="CC35"/>
  <autoFilter ref="C100:K3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hyperlinks>
    <hyperlink ref="F106" r:id="rId1" display="https://podminky.urs.cz/item/CS_URS_2023_02/132251102"/>
    <hyperlink ref="F111" r:id="rId2" display="https://podminky.urs.cz/item/CS_URS_2023_02/133251101"/>
    <hyperlink ref="F115" r:id="rId3" display="https://podminky.urs.cz/item/CS_URS_2023_02/162751113"/>
    <hyperlink ref="F119" r:id="rId4" display="https://podminky.urs.cz/item/CS_URS_2023_02/171201231"/>
    <hyperlink ref="F124" r:id="rId5" display="https://podminky.urs.cz/item/CS_URS_2023_02/271532212"/>
    <hyperlink ref="F129" r:id="rId6" display="https://podminky.urs.cz/item/CS_URS_2023_02/274313611"/>
    <hyperlink ref="F135" r:id="rId7" display="https://podminky.urs.cz/item/CS_URS_2023_02/279113134"/>
    <hyperlink ref="F140" r:id="rId8" display="https://podminky.urs.cz/item/CS_URS_2023_02/279361821"/>
    <hyperlink ref="F146" r:id="rId9" display="https://podminky.urs.cz/item/CS_URS_2023_02/331231115"/>
    <hyperlink ref="F151" r:id="rId10" display="https://podminky.urs.cz/item/CS_URS_2023_02/331273013"/>
    <hyperlink ref="F155" r:id="rId11" display="https://podminky.urs.cz/item/CS_URS_2023_02/331361821"/>
    <hyperlink ref="F159" r:id="rId12" display="https://podminky.urs.cz/item/CS_URS_2023_02/342241162"/>
    <hyperlink ref="F172" r:id="rId13" display="https://podminky.urs.cz/item/CS_URS_2023_02/348171120"/>
    <hyperlink ref="F177" r:id="rId14" display="https://podminky.urs.cz/item/CS_URS_2023_02/348172214"/>
    <hyperlink ref="F204" r:id="rId15" display="https://podminky.urs.cz/item/CS_URS_2023_02/417321414"/>
    <hyperlink ref="F209" r:id="rId16" display="https://podminky.urs.cz/item/CS_URS_2023_02/417351115"/>
    <hyperlink ref="F214" r:id="rId17" display="https://podminky.urs.cz/item/CS_URS_2023_02/417351116"/>
    <hyperlink ref="F217" r:id="rId18" display="https://podminky.urs.cz/item/CS_URS_2023_02/417361821"/>
    <hyperlink ref="F223" r:id="rId19" display="https://podminky.urs.cz/item/CS_URS_2023_02/622131101"/>
    <hyperlink ref="F228" r:id="rId20" display="https://podminky.urs.cz/item/CS_URS_2023_02/622131102"/>
    <hyperlink ref="F233" r:id="rId21" display="https://podminky.urs.cz/item/CS_URS_2023_02/622135011"/>
    <hyperlink ref="F238" r:id="rId22" display="https://podminky.urs.cz/item/CS_URS_2023_02/622142001"/>
    <hyperlink ref="F243" r:id="rId23" display="https://podminky.urs.cz/item/CS_URS_2023_02/622321121"/>
    <hyperlink ref="F248" r:id="rId24" display="https://podminky.urs.cz/item/CS_URS_2023_02/623131101"/>
    <hyperlink ref="F252" r:id="rId25" display="https://podminky.urs.cz/item/CS_URS_2023_02/623131102"/>
    <hyperlink ref="F256" r:id="rId26" display="https://podminky.urs.cz/item/CS_URS_2023_02/623142001"/>
    <hyperlink ref="F260" r:id="rId27" display="https://podminky.urs.cz/item/CS_URS_2023_02/623321121"/>
    <hyperlink ref="F265" r:id="rId28" display="https://podminky.urs.cz/item/CS_URS_2023_02/998232110"/>
    <hyperlink ref="F271" r:id="rId29" display="https://podminky.urs.cz/item/CS_URS_2023_02/711111001"/>
    <hyperlink ref="F281" r:id="rId30" display="https://podminky.urs.cz/item/CS_URS_2023_02/711141559"/>
    <hyperlink ref="F291" r:id="rId31" display="https://podminky.urs.cz/item/CS_URS_2023_02/711161273"/>
    <hyperlink ref="F301" r:id="rId32" display="https://podminky.urs.cz/item/CS_URS_2023_02/711491176"/>
    <hyperlink ref="F311" r:id="rId33" display="https://podminky.urs.cz/item/CS_URS_2023_02/998711101"/>
    <hyperlink ref="F315" r:id="rId34" display="https://podminky.urs.cz/item/CS_URS_2023_02/783823137"/>
    <hyperlink ref="F320" r:id="rId35" display="https://podminky.urs.cz/item/CS_URS_2023_02/78382712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1989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ROUND(J100,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ROUND((SUM(BE100:BE331)),  2)</f>
        <v>0</v>
      </c>
      <c r="G37" s="38"/>
      <c r="H37" s="38"/>
      <c r="I37" s="158">
        <v>0.20999999999999999</v>
      </c>
      <c r="J37" s="157">
        <f>ROUND(((SUM(BE100:BE331))*I37),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ROUND((SUM(BF100:BF331)),  2)</f>
        <v>0</v>
      </c>
      <c r="G38" s="38"/>
      <c r="H38" s="38"/>
      <c r="I38" s="158">
        <v>0.14999999999999999</v>
      </c>
      <c r="J38" s="157">
        <f>ROUND(((SUM(BF100:BF331))*I38),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ROUND((SUM(BG100:BG331)),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ROUND((SUM(BH100:BH331)),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ROUND((SUM(BI100:BI331)),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>05 - Sadové úpravy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J100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126</v>
      </c>
      <c r="E69" s="184"/>
      <c r="F69" s="184"/>
      <c r="G69" s="184"/>
      <c r="H69" s="184"/>
      <c r="I69" s="184"/>
      <c r="J69" s="185">
        <f>J102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128</v>
      </c>
      <c r="E70" s="184"/>
      <c r="F70" s="184"/>
      <c r="G70" s="184"/>
      <c r="H70" s="184"/>
      <c r="I70" s="184"/>
      <c r="J70" s="185">
        <f>J272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4"/>
      <c r="D71" s="183" t="s">
        <v>129</v>
      </c>
      <c r="E71" s="184"/>
      <c r="F71" s="184"/>
      <c r="G71" s="184"/>
      <c r="H71" s="184"/>
      <c r="I71" s="184"/>
      <c r="J71" s="185">
        <f>J281</f>
        <v>0</v>
      </c>
      <c r="K71" s="124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4"/>
      <c r="D72" s="183" t="s">
        <v>134</v>
      </c>
      <c r="E72" s="184"/>
      <c r="F72" s="184"/>
      <c r="G72" s="184"/>
      <c r="H72" s="184"/>
      <c r="I72" s="184"/>
      <c r="J72" s="185">
        <f>J284</f>
        <v>0</v>
      </c>
      <c r="K72" s="124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4"/>
      <c r="D73" s="183" t="s">
        <v>136</v>
      </c>
      <c r="E73" s="184"/>
      <c r="F73" s="184"/>
      <c r="G73" s="184"/>
      <c r="H73" s="184"/>
      <c r="I73" s="184"/>
      <c r="J73" s="185">
        <f>J302</f>
        <v>0</v>
      </c>
      <c r="K73" s="124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137</v>
      </c>
      <c r="E74" s="179"/>
      <c r="F74" s="179"/>
      <c r="G74" s="179"/>
      <c r="H74" s="179"/>
      <c r="I74" s="179"/>
      <c r="J74" s="180">
        <f>J306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4"/>
      <c r="D75" s="183" t="s">
        <v>1990</v>
      </c>
      <c r="E75" s="184"/>
      <c r="F75" s="184"/>
      <c r="G75" s="184"/>
      <c r="H75" s="184"/>
      <c r="I75" s="184"/>
      <c r="J75" s="185">
        <f>J307</f>
        <v>0</v>
      </c>
      <c r="K75" s="124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4"/>
      <c r="D76" s="183" t="s">
        <v>1737</v>
      </c>
      <c r="E76" s="184"/>
      <c r="F76" s="184"/>
      <c r="G76" s="184"/>
      <c r="H76" s="184"/>
      <c r="I76" s="184"/>
      <c r="J76" s="185">
        <f>J327</f>
        <v>0</v>
      </c>
      <c r="K76" s="124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141</v>
      </c>
      <c r="D83" s="40"/>
      <c r="E83" s="40"/>
      <c r="F83" s="40"/>
      <c r="G83" s="40"/>
      <c r="H83" s="40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70" t="str">
        <f>E7</f>
        <v>Vnitroblok Hradební - Dlouhá</v>
      </c>
      <c r="F86" s="32"/>
      <c r="G86" s="32"/>
      <c r="H86" s="32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2" t="s">
        <v>113</v>
      </c>
      <c r="D87" s="22"/>
      <c r="E87" s="22"/>
      <c r="F87" s="22"/>
      <c r="G87" s="22"/>
      <c r="H87" s="22"/>
      <c r="I87" s="22"/>
      <c r="J87" s="22"/>
      <c r="K87" s="22"/>
      <c r="L87" s="20"/>
    </row>
    <row r="88" s="1" customFormat="1" ht="16.5" customHeight="1">
      <c r="B88" s="21"/>
      <c r="C88" s="22"/>
      <c r="D88" s="22"/>
      <c r="E88" s="170" t="s">
        <v>114</v>
      </c>
      <c r="F88" s="22"/>
      <c r="G88" s="22"/>
      <c r="H88" s="22"/>
      <c r="I88" s="22"/>
      <c r="J88" s="22"/>
      <c r="K88" s="22"/>
      <c r="L88" s="20"/>
    </row>
    <row r="89" s="1" customFormat="1" ht="12" customHeight="1">
      <c r="B89" s="21"/>
      <c r="C89" s="32" t="s">
        <v>115</v>
      </c>
      <c r="D89" s="22"/>
      <c r="E89" s="22"/>
      <c r="F89" s="22"/>
      <c r="G89" s="22"/>
      <c r="H89" s="22"/>
      <c r="I89" s="22"/>
      <c r="J89" s="22"/>
      <c r="K89" s="22"/>
      <c r="L89" s="20"/>
    </row>
    <row r="90" s="2" customFormat="1" ht="16.5" customHeight="1">
      <c r="A90" s="38"/>
      <c r="B90" s="39"/>
      <c r="C90" s="40"/>
      <c r="D90" s="40"/>
      <c r="E90" s="171" t="s">
        <v>116</v>
      </c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117</v>
      </c>
      <c r="D91" s="40"/>
      <c r="E91" s="40"/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69" t="str">
        <f>E13</f>
        <v>05 - Sadové úpravy</v>
      </c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40"/>
      <c r="E94" s="40"/>
      <c r="F94" s="27" t="str">
        <f>F16</f>
        <v>Cheb</v>
      </c>
      <c r="G94" s="40"/>
      <c r="H94" s="40"/>
      <c r="I94" s="32" t="s">
        <v>23</v>
      </c>
      <c r="J94" s="72" t="str">
        <f>IF(J16="","",J16)</f>
        <v>9. 11. 2023</v>
      </c>
      <c r="K94" s="40"/>
      <c r="L94" s="14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4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40"/>
      <c r="E96" s="40"/>
      <c r="F96" s="27" t="str">
        <f>E19</f>
        <v xml:space="preserve"> </v>
      </c>
      <c r="G96" s="40"/>
      <c r="H96" s="40"/>
      <c r="I96" s="32" t="s">
        <v>30</v>
      </c>
      <c r="J96" s="36" t="str">
        <f>E25</f>
        <v>Atelier Stoeckl</v>
      </c>
      <c r="K96" s="40"/>
      <c r="L96" s="146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28</v>
      </c>
      <c r="D97" s="40"/>
      <c r="E97" s="40"/>
      <c r="F97" s="27" t="str">
        <f>IF(E22="","",E22)</f>
        <v>Vyplň údaj</v>
      </c>
      <c r="G97" s="40"/>
      <c r="H97" s="40"/>
      <c r="I97" s="32" t="s">
        <v>31</v>
      </c>
      <c r="J97" s="36" t="str">
        <f>E28</f>
        <v xml:space="preserve"> </v>
      </c>
      <c r="K97" s="40"/>
      <c r="L97" s="146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46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87"/>
      <c r="B99" s="188"/>
      <c r="C99" s="189" t="s">
        <v>142</v>
      </c>
      <c r="D99" s="190" t="s">
        <v>54</v>
      </c>
      <c r="E99" s="190" t="s">
        <v>50</v>
      </c>
      <c r="F99" s="190" t="s">
        <v>51</v>
      </c>
      <c r="G99" s="190" t="s">
        <v>143</v>
      </c>
      <c r="H99" s="190" t="s">
        <v>144</v>
      </c>
      <c r="I99" s="190" t="s">
        <v>145</v>
      </c>
      <c r="J99" s="190" t="s">
        <v>123</v>
      </c>
      <c r="K99" s="191" t="s">
        <v>146</v>
      </c>
      <c r="L99" s="192"/>
      <c r="M99" s="92" t="s">
        <v>19</v>
      </c>
      <c r="N99" s="93" t="s">
        <v>39</v>
      </c>
      <c r="O99" s="93" t="s">
        <v>147</v>
      </c>
      <c r="P99" s="93" t="s">
        <v>148</v>
      </c>
      <c r="Q99" s="93" t="s">
        <v>149</v>
      </c>
      <c r="R99" s="93" t="s">
        <v>150</v>
      </c>
      <c r="S99" s="93" t="s">
        <v>151</v>
      </c>
      <c r="T99" s="94" t="s">
        <v>152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38"/>
      <c r="B100" s="39"/>
      <c r="C100" s="99" t="s">
        <v>153</v>
      </c>
      <c r="D100" s="40"/>
      <c r="E100" s="40"/>
      <c r="F100" s="40"/>
      <c r="G100" s="40"/>
      <c r="H100" s="40"/>
      <c r="I100" s="40"/>
      <c r="J100" s="193">
        <f>BK100</f>
        <v>0</v>
      </c>
      <c r="K100" s="40"/>
      <c r="L100" s="44"/>
      <c r="M100" s="95"/>
      <c r="N100" s="194"/>
      <c r="O100" s="96"/>
      <c r="P100" s="195">
        <f>P101+P306</f>
        <v>0</v>
      </c>
      <c r="Q100" s="96"/>
      <c r="R100" s="195">
        <f>R101+R306</f>
        <v>16.134331784</v>
      </c>
      <c r="S100" s="96"/>
      <c r="T100" s="196">
        <f>T101+T306</f>
        <v>0.48199999999999998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68</v>
      </c>
      <c r="AU100" s="17" t="s">
        <v>124</v>
      </c>
      <c r="BK100" s="197">
        <f>BK101+BK306</f>
        <v>0</v>
      </c>
    </row>
    <row r="101" s="12" customFormat="1" ht="25.92" customHeight="1">
      <c r="A101" s="12"/>
      <c r="B101" s="198"/>
      <c r="C101" s="199"/>
      <c r="D101" s="200" t="s">
        <v>68</v>
      </c>
      <c r="E101" s="201" t="s">
        <v>154</v>
      </c>
      <c r="F101" s="201" t="s">
        <v>155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P102+P272+P281+P284+P302</f>
        <v>0</v>
      </c>
      <c r="Q101" s="206"/>
      <c r="R101" s="207">
        <f>R102+R272+R281+R284+R302</f>
        <v>15.610500784000001</v>
      </c>
      <c r="S101" s="206"/>
      <c r="T101" s="208">
        <f>T102+T272+T281+T284+T302</f>
        <v>0.48199999999999998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76</v>
      </c>
      <c r="AT101" s="210" t="s">
        <v>68</v>
      </c>
      <c r="AU101" s="210" t="s">
        <v>69</v>
      </c>
      <c r="AY101" s="209" t="s">
        <v>156</v>
      </c>
      <c r="BK101" s="211">
        <f>BK102+BK272+BK281+BK284+BK302</f>
        <v>0</v>
      </c>
    </row>
    <row r="102" s="12" customFormat="1" ht="22.8" customHeight="1">
      <c r="A102" s="12"/>
      <c r="B102" s="198"/>
      <c r="C102" s="199"/>
      <c r="D102" s="200" t="s">
        <v>68</v>
      </c>
      <c r="E102" s="212" t="s">
        <v>76</v>
      </c>
      <c r="F102" s="212" t="s">
        <v>157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SUM(P103:P271)</f>
        <v>0</v>
      </c>
      <c r="Q102" s="206"/>
      <c r="R102" s="207">
        <f>SUM(R103:R271)</f>
        <v>11.357930000000001</v>
      </c>
      <c r="S102" s="206"/>
      <c r="T102" s="208">
        <f>SUM(T103:T271)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76</v>
      </c>
      <c r="AT102" s="210" t="s">
        <v>68</v>
      </c>
      <c r="AU102" s="210" t="s">
        <v>76</v>
      </c>
      <c r="AY102" s="209" t="s">
        <v>156</v>
      </c>
      <c r="BK102" s="211">
        <f>SUM(BK103:BK271)</f>
        <v>0</v>
      </c>
    </row>
    <row r="103" s="2" customFormat="1" ht="37.8" customHeight="1">
      <c r="A103" s="38"/>
      <c r="B103" s="39"/>
      <c r="C103" s="214" t="s">
        <v>76</v>
      </c>
      <c r="D103" s="214" t="s">
        <v>158</v>
      </c>
      <c r="E103" s="215" t="s">
        <v>1991</v>
      </c>
      <c r="F103" s="216" t="s">
        <v>1992</v>
      </c>
      <c r="G103" s="217" t="s">
        <v>161</v>
      </c>
      <c r="H103" s="218">
        <v>10</v>
      </c>
      <c r="I103" s="219"/>
      <c r="J103" s="220">
        <f>ROUND(I103*H103,2)</f>
        <v>0</v>
      </c>
      <c r="K103" s="216" t="s">
        <v>162</v>
      </c>
      <c r="L103" s="44"/>
      <c r="M103" s="221" t="s">
        <v>19</v>
      </c>
      <c r="N103" s="222" t="s">
        <v>40</v>
      </c>
      <c r="O103" s="84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163</v>
      </c>
      <c r="AT103" s="225" t="s">
        <v>158</v>
      </c>
      <c r="AU103" s="225" t="s">
        <v>78</v>
      </c>
      <c r="AY103" s="17" t="s">
        <v>156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76</v>
      </c>
      <c r="BK103" s="226">
        <f>ROUND(I103*H103,2)</f>
        <v>0</v>
      </c>
      <c r="BL103" s="17" t="s">
        <v>163</v>
      </c>
      <c r="BM103" s="225" t="s">
        <v>1993</v>
      </c>
    </row>
    <row r="104" s="2" customFormat="1">
      <c r="A104" s="38"/>
      <c r="B104" s="39"/>
      <c r="C104" s="40"/>
      <c r="D104" s="227" t="s">
        <v>165</v>
      </c>
      <c r="E104" s="40"/>
      <c r="F104" s="228" t="s">
        <v>1994</v>
      </c>
      <c r="G104" s="40"/>
      <c r="H104" s="40"/>
      <c r="I104" s="229"/>
      <c r="J104" s="40"/>
      <c r="K104" s="40"/>
      <c r="L104" s="44"/>
      <c r="M104" s="230"/>
      <c r="N104" s="23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165</v>
      </c>
      <c r="AU104" s="17" t="s">
        <v>78</v>
      </c>
    </row>
    <row r="105" s="2" customFormat="1">
      <c r="A105" s="38"/>
      <c r="B105" s="39"/>
      <c r="C105" s="40"/>
      <c r="D105" s="232" t="s">
        <v>167</v>
      </c>
      <c r="E105" s="40"/>
      <c r="F105" s="233" t="s">
        <v>1995</v>
      </c>
      <c r="G105" s="40"/>
      <c r="H105" s="40"/>
      <c r="I105" s="229"/>
      <c r="J105" s="40"/>
      <c r="K105" s="40"/>
      <c r="L105" s="44"/>
      <c r="M105" s="230"/>
      <c r="N105" s="23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167</v>
      </c>
      <c r="AU105" s="17" t="s">
        <v>78</v>
      </c>
    </row>
    <row r="106" s="13" customFormat="1">
      <c r="A106" s="13"/>
      <c r="B106" s="234"/>
      <c r="C106" s="235"/>
      <c r="D106" s="227" t="s">
        <v>169</v>
      </c>
      <c r="E106" s="236" t="s">
        <v>19</v>
      </c>
      <c r="F106" s="237" t="s">
        <v>1996</v>
      </c>
      <c r="G106" s="235"/>
      <c r="H106" s="238">
        <v>10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169</v>
      </c>
      <c r="AU106" s="244" t="s">
        <v>78</v>
      </c>
      <c r="AV106" s="13" t="s">
        <v>78</v>
      </c>
      <c r="AW106" s="13" t="s">
        <v>32</v>
      </c>
      <c r="AX106" s="13" t="s">
        <v>69</v>
      </c>
      <c r="AY106" s="244" t="s">
        <v>156</v>
      </c>
    </row>
    <row r="107" s="2" customFormat="1" ht="24.15" customHeight="1">
      <c r="A107" s="38"/>
      <c r="B107" s="39"/>
      <c r="C107" s="214" t="s">
        <v>78</v>
      </c>
      <c r="D107" s="214" t="s">
        <v>158</v>
      </c>
      <c r="E107" s="215" t="s">
        <v>1997</v>
      </c>
      <c r="F107" s="216" t="s">
        <v>1998</v>
      </c>
      <c r="G107" s="217" t="s">
        <v>413</v>
      </c>
      <c r="H107" s="218">
        <v>1</v>
      </c>
      <c r="I107" s="219"/>
      <c r="J107" s="220">
        <f>ROUND(I107*H107,2)</f>
        <v>0</v>
      </c>
      <c r="K107" s="216" t="s">
        <v>162</v>
      </c>
      <c r="L107" s="44"/>
      <c r="M107" s="221" t="s">
        <v>19</v>
      </c>
      <c r="N107" s="222" t="s">
        <v>40</v>
      </c>
      <c r="O107" s="84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163</v>
      </c>
      <c r="AT107" s="225" t="s">
        <v>158</v>
      </c>
      <c r="AU107" s="225" t="s">
        <v>78</v>
      </c>
      <c r="AY107" s="17" t="s">
        <v>156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76</v>
      </c>
      <c r="BK107" s="226">
        <f>ROUND(I107*H107,2)</f>
        <v>0</v>
      </c>
      <c r="BL107" s="17" t="s">
        <v>163</v>
      </c>
      <c r="BM107" s="225" t="s">
        <v>1999</v>
      </c>
    </row>
    <row r="108" s="2" customFormat="1">
      <c r="A108" s="38"/>
      <c r="B108" s="39"/>
      <c r="C108" s="40"/>
      <c r="D108" s="227" t="s">
        <v>165</v>
      </c>
      <c r="E108" s="40"/>
      <c r="F108" s="228" t="s">
        <v>2000</v>
      </c>
      <c r="G108" s="40"/>
      <c r="H108" s="40"/>
      <c r="I108" s="229"/>
      <c r="J108" s="40"/>
      <c r="K108" s="40"/>
      <c r="L108" s="44"/>
      <c r="M108" s="230"/>
      <c r="N108" s="23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165</v>
      </c>
      <c r="AU108" s="17" t="s">
        <v>78</v>
      </c>
    </row>
    <row r="109" s="2" customFormat="1">
      <c r="A109" s="38"/>
      <c r="B109" s="39"/>
      <c r="C109" s="40"/>
      <c r="D109" s="232" t="s">
        <v>167</v>
      </c>
      <c r="E109" s="40"/>
      <c r="F109" s="233" t="s">
        <v>2001</v>
      </c>
      <c r="G109" s="40"/>
      <c r="H109" s="40"/>
      <c r="I109" s="229"/>
      <c r="J109" s="40"/>
      <c r="K109" s="40"/>
      <c r="L109" s="44"/>
      <c r="M109" s="230"/>
      <c r="N109" s="23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167</v>
      </c>
      <c r="AU109" s="17" t="s">
        <v>78</v>
      </c>
    </row>
    <row r="110" s="13" customFormat="1">
      <c r="A110" s="13"/>
      <c r="B110" s="234"/>
      <c r="C110" s="235"/>
      <c r="D110" s="227" t="s">
        <v>169</v>
      </c>
      <c r="E110" s="236" t="s">
        <v>19</v>
      </c>
      <c r="F110" s="237" t="s">
        <v>2002</v>
      </c>
      <c r="G110" s="235"/>
      <c r="H110" s="238">
        <v>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169</v>
      </c>
      <c r="AU110" s="244" t="s">
        <v>78</v>
      </c>
      <c r="AV110" s="13" t="s">
        <v>78</v>
      </c>
      <c r="AW110" s="13" t="s">
        <v>32</v>
      </c>
      <c r="AX110" s="13" t="s">
        <v>69</v>
      </c>
      <c r="AY110" s="244" t="s">
        <v>156</v>
      </c>
    </row>
    <row r="111" s="2" customFormat="1" ht="24.15" customHeight="1">
      <c r="A111" s="38"/>
      <c r="B111" s="39"/>
      <c r="C111" s="214" t="s">
        <v>86</v>
      </c>
      <c r="D111" s="214" t="s">
        <v>158</v>
      </c>
      <c r="E111" s="215" t="s">
        <v>2003</v>
      </c>
      <c r="F111" s="216" t="s">
        <v>2004</v>
      </c>
      <c r="G111" s="217" t="s">
        <v>413</v>
      </c>
      <c r="H111" s="218">
        <v>1</v>
      </c>
      <c r="I111" s="219"/>
      <c r="J111" s="220">
        <f>ROUND(I111*H111,2)</f>
        <v>0</v>
      </c>
      <c r="K111" s="216" t="s">
        <v>162</v>
      </c>
      <c r="L111" s="44"/>
      <c r="M111" s="221" t="s">
        <v>19</v>
      </c>
      <c r="N111" s="222" t="s">
        <v>40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163</v>
      </c>
      <c r="AT111" s="225" t="s">
        <v>158</v>
      </c>
      <c r="AU111" s="225" t="s">
        <v>78</v>
      </c>
      <c r="AY111" s="17" t="s">
        <v>156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76</v>
      </c>
      <c r="BK111" s="226">
        <f>ROUND(I111*H111,2)</f>
        <v>0</v>
      </c>
      <c r="BL111" s="17" t="s">
        <v>163</v>
      </c>
      <c r="BM111" s="225" t="s">
        <v>2005</v>
      </c>
    </row>
    <row r="112" s="2" customFormat="1">
      <c r="A112" s="38"/>
      <c r="B112" s="39"/>
      <c r="C112" s="40"/>
      <c r="D112" s="227" t="s">
        <v>165</v>
      </c>
      <c r="E112" s="40"/>
      <c r="F112" s="228" t="s">
        <v>2006</v>
      </c>
      <c r="G112" s="40"/>
      <c r="H112" s="40"/>
      <c r="I112" s="229"/>
      <c r="J112" s="40"/>
      <c r="K112" s="40"/>
      <c r="L112" s="44"/>
      <c r="M112" s="230"/>
      <c r="N112" s="23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78</v>
      </c>
    </row>
    <row r="113" s="2" customFormat="1">
      <c r="A113" s="38"/>
      <c r="B113" s="39"/>
      <c r="C113" s="40"/>
      <c r="D113" s="232" t="s">
        <v>167</v>
      </c>
      <c r="E113" s="40"/>
      <c r="F113" s="233" t="s">
        <v>2007</v>
      </c>
      <c r="G113" s="40"/>
      <c r="H113" s="40"/>
      <c r="I113" s="229"/>
      <c r="J113" s="40"/>
      <c r="K113" s="40"/>
      <c r="L113" s="44"/>
      <c r="M113" s="230"/>
      <c r="N113" s="23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167</v>
      </c>
      <c r="AU113" s="17" t="s">
        <v>78</v>
      </c>
    </row>
    <row r="114" s="13" customFormat="1">
      <c r="A114" s="13"/>
      <c r="B114" s="234"/>
      <c r="C114" s="235"/>
      <c r="D114" s="227" t="s">
        <v>169</v>
      </c>
      <c r="E114" s="236" t="s">
        <v>19</v>
      </c>
      <c r="F114" s="237" t="s">
        <v>2008</v>
      </c>
      <c r="G114" s="235"/>
      <c r="H114" s="238">
        <v>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169</v>
      </c>
      <c r="AU114" s="244" t="s">
        <v>78</v>
      </c>
      <c r="AV114" s="13" t="s">
        <v>78</v>
      </c>
      <c r="AW114" s="13" t="s">
        <v>32</v>
      </c>
      <c r="AX114" s="13" t="s">
        <v>69</v>
      </c>
      <c r="AY114" s="244" t="s">
        <v>156</v>
      </c>
    </row>
    <row r="115" s="2" customFormat="1" ht="21.75" customHeight="1">
      <c r="A115" s="38"/>
      <c r="B115" s="39"/>
      <c r="C115" s="214" t="s">
        <v>163</v>
      </c>
      <c r="D115" s="214" t="s">
        <v>158</v>
      </c>
      <c r="E115" s="215" t="s">
        <v>2009</v>
      </c>
      <c r="F115" s="216" t="s">
        <v>2010</v>
      </c>
      <c r="G115" s="217" t="s">
        <v>413</v>
      </c>
      <c r="H115" s="218">
        <v>3</v>
      </c>
      <c r="I115" s="219"/>
      <c r="J115" s="220">
        <f>ROUND(I115*H115,2)</f>
        <v>0</v>
      </c>
      <c r="K115" s="216" t="s">
        <v>162</v>
      </c>
      <c r="L115" s="44"/>
      <c r="M115" s="221" t="s">
        <v>19</v>
      </c>
      <c r="N115" s="222" t="s">
        <v>40</v>
      </c>
      <c r="O115" s="84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163</v>
      </c>
      <c r="AT115" s="225" t="s">
        <v>158</v>
      </c>
      <c r="AU115" s="225" t="s">
        <v>78</v>
      </c>
      <c r="AY115" s="17" t="s">
        <v>156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76</v>
      </c>
      <c r="BK115" s="226">
        <f>ROUND(I115*H115,2)</f>
        <v>0</v>
      </c>
      <c r="BL115" s="17" t="s">
        <v>163</v>
      </c>
      <c r="BM115" s="225" t="s">
        <v>2011</v>
      </c>
    </row>
    <row r="116" s="2" customFormat="1">
      <c r="A116" s="38"/>
      <c r="B116" s="39"/>
      <c r="C116" s="40"/>
      <c r="D116" s="227" t="s">
        <v>165</v>
      </c>
      <c r="E116" s="40"/>
      <c r="F116" s="228" t="s">
        <v>2012</v>
      </c>
      <c r="G116" s="40"/>
      <c r="H116" s="40"/>
      <c r="I116" s="229"/>
      <c r="J116" s="40"/>
      <c r="K116" s="40"/>
      <c r="L116" s="44"/>
      <c r="M116" s="230"/>
      <c r="N116" s="23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165</v>
      </c>
      <c r="AU116" s="17" t="s">
        <v>78</v>
      </c>
    </row>
    <row r="117" s="2" customFormat="1">
      <c r="A117" s="38"/>
      <c r="B117" s="39"/>
      <c r="C117" s="40"/>
      <c r="D117" s="232" t="s">
        <v>167</v>
      </c>
      <c r="E117" s="40"/>
      <c r="F117" s="233" t="s">
        <v>2013</v>
      </c>
      <c r="G117" s="40"/>
      <c r="H117" s="40"/>
      <c r="I117" s="229"/>
      <c r="J117" s="40"/>
      <c r="K117" s="40"/>
      <c r="L117" s="44"/>
      <c r="M117" s="230"/>
      <c r="N117" s="23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167</v>
      </c>
      <c r="AU117" s="17" t="s">
        <v>78</v>
      </c>
    </row>
    <row r="118" s="13" customFormat="1">
      <c r="A118" s="13"/>
      <c r="B118" s="234"/>
      <c r="C118" s="235"/>
      <c r="D118" s="227" t="s">
        <v>169</v>
      </c>
      <c r="E118" s="236" t="s">
        <v>19</v>
      </c>
      <c r="F118" s="237" t="s">
        <v>2014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169</v>
      </c>
      <c r="AU118" s="244" t="s">
        <v>78</v>
      </c>
      <c r="AV118" s="13" t="s">
        <v>78</v>
      </c>
      <c r="AW118" s="13" t="s">
        <v>32</v>
      </c>
      <c r="AX118" s="13" t="s">
        <v>69</v>
      </c>
      <c r="AY118" s="244" t="s">
        <v>156</v>
      </c>
    </row>
    <row r="119" s="13" customFormat="1">
      <c r="A119" s="13"/>
      <c r="B119" s="234"/>
      <c r="C119" s="235"/>
      <c r="D119" s="227" t="s">
        <v>169</v>
      </c>
      <c r="E119" s="236" t="s">
        <v>19</v>
      </c>
      <c r="F119" s="237" t="s">
        <v>2015</v>
      </c>
      <c r="G119" s="235"/>
      <c r="H119" s="238">
        <v>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169</v>
      </c>
      <c r="AU119" s="244" t="s">
        <v>78</v>
      </c>
      <c r="AV119" s="13" t="s">
        <v>78</v>
      </c>
      <c r="AW119" s="13" t="s">
        <v>32</v>
      </c>
      <c r="AX119" s="13" t="s">
        <v>69</v>
      </c>
      <c r="AY119" s="244" t="s">
        <v>156</v>
      </c>
    </row>
    <row r="120" s="2" customFormat="1" ht="24.15" customHeight="1">
      <c r="A120" s="38"/>
      <c r="B120" s="39"/>
      <c r="C120" s="214" t="s">
        <v>190</v>
      </c>
      <c r="D120" s="214" t="s">
        <v>158</v>
      </c>
      <c r="E120" s="215" t="s">
        <v>2016</v>
      </c>
      <c r="F120" s="216" t="s">
        <v>2017</v>
      </c>
      <c r="G120" s="217" t="s">
        <v>413</v>
      </c>
      <c r="H120" s="218">
        <v>2</v>
      </c>
      <c r="I120" s="219"/>
      <c r="J120" s="220">
        <f>ROUND(I120*H120,2)</f>
        <v>0</v>
      </c>
      <c r="K120" s="216" t="s">
        <v>162</v>
      </c>
      <c r="L120" s="44"/>
      <c r="M120" s="221" t="s">
        <v>19</v>
      </c>
      <c r="N120" s="222" t="s">
        <v>40</v>
      </c>
      <c r="O120" s="84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163</v>
      </c>
      <c r="AT120" s="225" t="s">
        <v>158</v>
      </c>
      <c r="AU120" s="225" t="s">
        <v>78</v>
      </c>
      <c r="AY120" s="17" t="s">
        <v>156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76</v>
      </c>
      <c r="BK120" s="226">
        <f>ROUND(I120*H120,2)</f>
        <v>0</v>
      </c>
      <c r="BL120" s="17" t="s">
        <v>163</v>
      </c>
      <c r="BM120" s="225" t="s">
        <v>2018</v>
      </c>
    </row>
    <row r="121" s="2" customFormat="1">
      <c r="A121" s="38"/>
      <c r="B121" s="39"/>
      <c r="C121" s="40"/>
      <c r="D121" s="227" t="s">
        <v>165</v>
      </c>
      <c r="E121" s="40"/>
      <c r="F121" s="228" t="s">
        <v>2019</v>
      </c>
      <c r="G121" s="40"/>
      <c r="H121" s="40"/>
      <c r="I121" s="229"/>
      <c r="J121" s="40"/>
      <c r="K121" s="40"/>
      <c r="L121" s="44"/>
      <c r="M121" s="230"/>
      <c r="N121" s="23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165</v>
      </c>
      <c r="AU121" s="17" t="s">
        <v>78</v>
      </c>
    </row>
    <row r="122" s="2" customFormat="1">
      <c r="A122" s="38"/>
      <c r="B122" s="39"/>
      <c r="C122" s="40"/>
      <c r="D122" s="232" t="s">
        <v>167</v>
      </c>
      <c r="E122" s="40"/>
      <c r="F122" s="233" t="s">
        <v>2020</v>
      </c>
      <c r="G122" s="40"/>
      <c r="H122" s="40"/>
      <c r="I122" s="229"/>
      <c r="J122" s="40"/>
      <c r="K122" s="40"/>
      <c r="L122" s="44"/>
      <c r="M122" s="230"/>
      <c r="N122" s="23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167</v>
      </c>
      <c r="AU122" s="17" t="s">
        <v>78</v>
      </c>
    </row>
    <row r="123" s="2" customFormat="1" ht="24.15" customHeight="1">
      <c r="A123" s="38"/>
      <c r="B123" s="39"/>
      <c r="C123" s="214" t="s">
        <v>196</v>
      </c>
      <c r="D123" s="214" t="s">
        <v>158</v>
      </c>
      <c r="E123" s="215" t="s">
        <v>2021</v>
      </c>
      <c r="F123" s="216" t="s">
        <v>2022</v>
      </c>
      <c r="G123" s="217" t="s">
        <v>413</v>
      </c>
      <c r="H123" s="218">
        <v>1</v>
      </c>
      <c r="I123" s="219"/>
      <c r="J123" s="220">
        <f>ROUND(I123*H123,2)</f>
        <v>0</v>
      </c>
      <c r="K123" s="216" t="s">
        <v>162</v>
      </c>
      <c r="L123" s="44"/>
      <c r="M123" s="221" t="s">
        <v>19</v>
      </c>
      <c r="N123" s="222" t="s">
        <v>40</v>
      </c>
      <c r="O123" s="84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5" t="s">
        <v>163</v>
      </c>
      <c r="AT123" s="225" t="s">
        <v>158</v>
      </c>
      <c r="AU123" s="225" t="s">
        <v>78</v>
      </c>
      <c r="AY123" s="17" t="s">
        <v>156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76</v>
      </c>
      <c r="BK123" s="226">
        <f>ROUND(I123*H123,2)</f>
        <v>0</v>
      </c>
      <c r="BL123" s="17" t="s">
        <v>163</v>
      </c>
      <c r="BM123" s="225" t="s">
        <v>2023</v>
      </c>
    </row>
    <row r="124" s="2" customFormat="1">
      <c r="A124" s="38"/>
      <c r="B124" s="39"/>
      <c r="C124" s="40"/>
      <c r="D124" s="227" t="s">
        <v>165</v>
      </c>
      <c r="E124" s="40"/>
      <c r="F124" s="228" t="s">
        <v>2024</v>
      </c>
      <c r="G124" s="40"/>
      <c r="H124" s="40"/>
      <c r="I124" s="229"/>
      <c r="J124" s="40"/>
      <c r="K124" s="40"/>
      <c r="L124" s="44"/>
      <c r="M124" s="230"/>
      <c r="N124" s="23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165</v>
      </c>
      <c r="AU124" s="17" t="s">
        <v>78</v>
      </c>
    </row>
    <row r="125" s="2" customFormat="1">
      <c r="A125" s="38"/>
      <c r="B125" s="39"/>
      <c r="C125" s="40"/>
      <c r="D125" s="232" t="s">
        <v>167</v>
      </c>
      <c r="E125" s="40"/>
      <c r="F125" s="233" t="s">
        <v>2025</v>
      </c>
      <c r="G125" s="40"/>
      <c r="H125" s="40"/>
      <c r="I125" s="229"/>
      <c r="J125" s="40"/>
      <c r="K125" s="40"/>
      <c r="L125" s="44"/>
      <c r="M125" s="230"/>
      <c r="N125" s="23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167</v>
      </c>
      <c r="AU125" s="17" t="s">
        <v>78</v>
      </c>
    </row>
    <row r="126" s="2" customFormat="1" ht="24.15" customHeight="1">
      <c r="A126" s="38"/>
      <c r="B126" s="39"/>
      <c r="C126" s="214" t="s">
        <v>206</v>
      </c>
      <c r="D126" s="214" t="s">
        <v>158</v>
      </c>
      <c r="E126" s="215" t="s">
        <v>2026</v>
      </c>
      <c r="F126" s="216" t="s">
        <v>2027</v>
      </c>
      <c r="G126" s="217" t="s">
        <v>413</v>
      </c>
      <c r="H126" s="218">
        <v>1</v>
      </c>
      <c r="I126" s="219"/>
      <c r="J126" s="220">
        <f>ROUND(I126*H126,2)</f>
        <v>0</v>
      </c>
      <c r="K126" s="216" t="s">
        <v>162</v>
      </c>
      <c r="L126" s="44"/>
      <c r="M126" s="221" t="s">
        <v>19</v>
      </c>
      <c r="N126" s="222" t="s">
        <v>40</v>
      </c>
      <c r="O126" s="84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5" t="s">
        <v>163</v>
      </c>
      <c r="AT126" s="225" t="s">
        <v>158</v>
      </c>
      <c r="AU126" s="225" t="s">
        <v>78</v>
      </c>
      <c r="AY126" s="17" t="s">
        <v>156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76</v>
      </c>
      <c r="BK126" s="226">
        <f>ROUND(I126*H126,2)</f>
        <v>0</v>
      </c>
      <c r="BL126" s="17" t="s">
        <v>163</v>
      </c>
      <c r="BM126" s="225" t="s">
        <v>2028</v>
      </c>
    </row>
    <row r="127" s="2" customFormat="1">
      <c r="A127" s="38"/>
      <c r="B127" s="39"/>
      <c r="C127" s="40"/>
      <c r="D127" s="227" t="s">
        <v>165</v>
      </c>
      <c r="E127" s="40"/>
      <c r="F127" s="228" t="s">
        <v>2029</v>
      </c>
      <c r="G127" s="40"/>
      <c r="H127" s="40"/>
      <c r="I127" s="229"/>
      <c r="J127" s="40"/>
      <c r="K127" s="40"/>
      <c r="L127" s="44"/>
      <c r="M127" s="230"/>
      <c r="N127" s="23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165</v>
      </c>
      <c r="AU127" s="17" t="s">
        <v>78</v>
      </c>
    </row>
    <row r="128" s="2" customFormat="1">
      <c r="A128" s="38"/>
      <c r="B128" s="39"/>
      <c r="C128" s="40"/>
      <c r="D128" s="232" t="s">
        <v>167</v>
      </c>
      <c r="E128" s="40"/>
      <c r="F128" s="233" t="s">
        <v>2030</v>
      </c>
      <c r="G128" s="40"/>
      <c r="H128" s="40"/>
      <c r="I128" s="229"/>
      <c r="J128" s="40"/>
      <c r="K128" s="40"/>
      <c r="L128" s="44"/>
      <c r="M128" s="230"/>
      <c r="N128" s="23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167</v>
      </c>
      <c r="AU128" s="17" t="s">
        <v>78</v>
      </c>
    </row>
    <row r="129" s="2" customFormat="1" ht="24.15" customHeight="1">
      <c r="A129" s="38"/>
      <c r="B129" s="39"/>
      <c r="C129" s="214" t="s">
        <v>216</v>
      </c>
      <c r="D129" s="214" t="s">
        <v>158</v>
      </c>
      <c r="E129" s="215" t="s">
        <v>2031</v>
      </c>
      <c r="F129" s="216" t="s">
        <v>2032</v>
      </c>
      <c r="G129" s="217" t="s">
        <v>413</v>
      </c>
      <c r="H129" s="218">
        <v>1</v>
      </c>
      <c r="I129" s="219"/>
      <c r="J129" s="220">
        <f>ROUND(I129*H129,2)</f>
        <v>0</v>
      </c>
      <c r="K129" s="216" t="s">
        <v>162</v>
      </c>
      <c r="L129" s="44"/>
      <c r="M129" s="221" t="s">
        <v>19</v>
      </c>
      <c r="N129" s="222" t="s">
        <v>40</v>
      </c>
      <c r="O129" s="84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163</v>
      </c>
      <c r="AT129" s="225" t="s">
        <v>158</v>
      </c>
      <c r="AU129" s="225" t="s">
        <v>78</v>
      </c>
      <c r="AY129" s="17" t="s">
        <v>156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76</v>
      </c>
      <c r="BK129" s="226">
        <f>ROUND(I129*H129,2)</f>
        <v>0</v>
      </c>
      <c r="BL129" s="17" t="s">
        <v>163</v>
      </c>
      <c r="BM129" s="225" t="s">
        <v>2033</v>
      </c>
    </row>
    <row r="130" s="2" customFormat="1">
      <c r="A130" s="38"/>
      <c r="B130" s="39"/>
      <c r="C130" s="40"/>
      <c r="D130" s="227" t="s">
        <v>165</v>
      </c>
      <c r="E130" s="40"/>
      <c r="F130" s="228" t="s">
        <v>2034</v>
      </c>
      <c r="G130" s="40"/>
      <c r="H130" s="40"/>
      <c r="I130" s="229"/>
      <c r="J130" s="40"/>
      <c r="K130" s="40"/>
      <c r="L130" s="44"/>
      <c r="M130" s="230"/>
      <c r="N130" s="23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165</v>
      </c>
      <c r="AU130" s="17" t="s">
        <v>78</v>
      </c>
    </row>
    <row r="131" s="2" customFormat="1">
      <c r="A131" s="38"/>
      <c r="B131" s="39"/>
      <c r="C131" s="40"/>
      <c r="D131" s="232" t="s">
        <v>167</v>
      </c>
      <c r="E131" s="40"/>
      <c r="F131" s="233" t="s">
        <v>2035</v>
      </c>
      <c r="G131" s="40"/>
      <c r="H131" s="40"/>
      <c r="I131" s="229"/>
      <c r="J131" s="40"/>
      <c r="K131" s="40"/>
      <c r="L131" s="44"/>
      <c r="M131" s="230"/>
      <c r="N131" s="23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78</v>
      </c>
    </row>
    <row r="132" s="2" customFormat="1" ht="24.15" customHeight="1">
      <c r="A132" s="38"/>
      <c r="B132" s="39"/>
      <c r="C132" s="214" t="s">
        <v>224</v>
      </c>
      <c r="D132" s="214" t="s">
        <v>158</v>
      </c>
      <c r="E132" s="215" t="s">
        <v>2036</v>
      </c>
      <c r="F132" s="216" t="s">
        <v>2037</v>
      </c>
      <c r="G132" s="217" t="s">
        <v>413</v>
      </c>
      <c r="H132" s="218">
        <v>3</v>
      </c>
      <c r="I132" s="219"/>
      <c r="J132" s="220">
        <f>ROUND(I132*H132,2)</f>
        <v>0</v>
      </c>
      <c r="K132" s="216" t="s">
        <v>162</v>
      </c>
      <c r="L132" s="44"/>
      <c r="M132" s="221" t="s">
        <v>19</v>
      </c>
      <c r="N132" s="222" t="s">
        <v>40</v>
      </c>
      <c r="O132" s="84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163</v>
      </c>
      <c r="AT132" s="225" t="s">
        <v>158</v>
      </c>
      <c r="AU132" s="225" t="s">
        <v>78</v>
      </c>
      <c r="AY132" s="17" t="s">
        <v>156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76</v>
      </c>
      <c r="BK132" s="226">
        <f>ROUND(I132*H132,2)</f>
        <v>0</v>
      </c>
      <c r="BL132" s="17" t="s">
        <v>163</v>
      </c>
      <c r="BM132" s="225" t="s">
        <v>2038</v>
      </c>
    </row>
    <row r="133" s="2" customFormat="1">
      <c r="A133" s="38"/>
      <c r="B133" s="39"/>
      <c r="C133" s="40"/>
      <c r="D133" s="227" t="s">
        <v>165</v>
      </c>
      <c r="E133" s="40"/>
      <c r="F133" s="228" t="s">
        <v>2039</v>
      </c>
      <c r="G133" s="40"/>
      <c r="H133" s="40"/>
      <c r="I133" s="229"/>
      <c r="J133" s="40"/>
      <c r="K133" s="40"/>
      <c r="L133" s="44"/>
      <c r="M133" s="230"/>
      <c r="N133" s="23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165</v>
      </c>
      <c r="AU133" s="17" t="s">
        <v>78</v>
      </c>
    </row>
    <row r="134" s="2" customFormat="1">
      <c r="A134" s="38"/>
      <c r="B134" s="39"/>
      <c r="C134" s="40"/>
      <c r="D134" s="232" t="s">
        <v>167</v>
      </c>
      <c r="E134" s="40"/>
      <c r="F134" s="233" t="s">
        <v>2040</v>
      </c>
      <c r="G134" s="40"/>
      <c r="H134" s="40"/>
      <c r="I134" s="229"/>
      <c r="J134" s="40"/>
      <c r="K134" s="40"/>
      <c r="L134" s="44"/>
      <c r="M134" s="230"/>
      <c r="N134" s="23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167</v>
      </c>
      <c r="AU134" s="17" t="s">
        <v>78</v>
      </c>
    </row>
    <row r="135" s="2" customFormat="1" ht="24.15" customHeight="1">
      <c r="A135" s="38"/>
      <c r="B135" s="39"/>
      <c r="C135" s="214" t="s">
        <v>231</v>
      </c>
      <c r="D135" s="214" t="s">
        <v>158</v>
      </c>
      <c r="E135" s="215" t="s">
        <v>2041</v>
      </c>
      <c r="F135" s="216" t="s">
        <v>2042</v>
      </c>
      <c r="G135" s="217" t="s">
        <v>161</v>
      </c>
      <c r="H135" s="218">
        <v>10</v>
      </c>
      <c r="I135" s="219"/>
      <c r="J135" s="220">
        <f>ROUND(I135*H135,2)</f>
        <v>0</v>
      </c>
      <c r="K135" s="216" t="s">
        <v>162</v>
      </c>
      <c r="L135" s="44"/>
      <c r="M135" s="221" t="s">
        <v>19</v>
      </c>
      <c r="N135" s="222" t="s">
        <v>40</v>
      </c>
      <c r="O135" s="84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163</v>
      </c>
      <c r="AT135" s="225" t="s">
        <v>158</v>
      </c>
      <c r="AU135" s="225" t="s">
        <v>78</v>
      </c>
      <c r="AY135" s="17" t="s">
        <v>156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76</v>
      </c>
      <c r="BK135" s="226">
        <f>ROUND(I135*H135,2)</f>
        <v>0</v>
      </c>
      <c r="BL135" s="17" t="s">
        <v>163</v>
      </c>
      <c r="BM135" s="225" t="s">
        <v>2043</v>
      </c>
    </row>
    <row r="136" s="2" customFormat="1">
      <c r="A136" s="38"/>
      <c r="B136" s="39"/>
      <c r="C136" s="40"/>
      <c r="D136" s="227" t="s">
        <v>165</v>
      </c>
      <c r="E136" s="40"/>
      <c r="F136" s="228" t="s">
        <v>2044</v>
      </c>
      <c r="G136" s="40"/>
      <c r="H136" s="40"/>
      <c r="I136" s="229"/>
      <c r="J136" s="40"/>
      <c r="K136" s="40"/>
      <c r="L136" s="44"/>
      <c r="M136" s="230"/>
      <c r="N136" s="23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165</v>
      </c>
      <c r="AU136" s="17" t="s">
        <v>78</v>
      </c>
    </row>
    <row r="137" s="2" customFormat="1">
      <c r="A137" s="38"/>
      <c r="B137" s="39"/>
      <c r="C137" s="40"/>
      <c r="D137" s="232" t="s">
        <v>167</v>
      </c>
      <c r="E137" s="40"/>
      <c r="F137" s="233" t="s">
        <v>2045</v>
      </c>
      <c r="G137" s="40"/>
      <c r="H137" s="40"/>
      <c r="I137" s="229"/>
      <c r="J137" s="40"/>
      <c r="K137" s="40"/>
      <c r="L137" s="44"/>
      <c r="M137" s="230"/>
      <c r="N137" s="23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167</v>
      </c>
      <c r="AU137" s="17" t="s">
        <v>78</v>
      </c>
    </row>
    <row r="138" s="2" customFormat="1" ht="33" customHeight="1">
      <c r="A138" s="38"/>
      <c r="B138" s="39"/>
      <c r="C138" s="214" t="s">
        <v>238</v>
      </c>
      <c r="D138" s="214" t="s">
        <v>158</v>
      </c>
      <c r="E138" s="215" t="s">
        <v>2046</v>
      </c>
      <c r="F138" s="216" t="s">
        <v>2047</v>
      </c>
      <c r="G138" s="217" t="s">
        <v>413</v>
      </c>
      <c r="H138" s="218">
        <v>5</v>
      </c>
      <c r="I138" s="219"/>
      <c r="J138" s="220">
        <f>ROUND(I138*H138,2)</f>
        <v>0</v>
      </c>
      <c r="K138" s="216" t="s">
        <v>162</v>
      </c>
      <c r="L138" s="44"/>
      <c r="M138" s="221" t="s">
        <v>19</v>
      </c>
      <c r="N138" s="222" t="s">
        <v>40</v>
      </c>
      <c r="O138" s="84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163</v>
      </c>
      <c r="AT138" s="225" t="s">
        <v>158</v>
      </c>
      <c r="AU138" s="225" t="s">
        <v>78</v>
      </c>
      <c r="AY138" s="17" t="s">
        <v>156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76</v>
      </c>
      <c r="BK138" s="226">
        <f>ROUND(I138*H138,2)</f>
        <v>0</v>
      </c>
      <c r="BL138" s="17" t="s">
        <v>163</v>
      </c>
      <c r="BM138" s="225" t="s">
        <v>2048</v>
      </c>
    </row>
    <row r="139" s="2" customFormat="1">
      <c r="A139" s="38"/>
      <c r="B139" s="39"/>
      <c r="C139" s="40"/>
      <c r="D139" s="227" t="s">
        <v>165</v>
      </c>
      <c r="E139" s="40"/>
      <c r="F139" s="228" t="s">
        <v>2049</v>
      </c>
      <c r="G139" s="40"/>
      <c r="H139" s="40"/>
      <c r="I139" s="229"/>
      <c r="J139" s="40"/>
      <c r="K139" s="40"/>
      <c r="L139" s="44"/>
      <c r="M139" s="230"/>
      <c r="N139" s="23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165</v>
      </c>
      <c r="AU139" s="17" t="s">
        <v>78</v>
      </c>
    </row>
    <row r="140" s="2" customFormat="1">
      <c r="A140" s="38"/>
      <c r="B140" s="39"/>
      <c r="C140" s="40"/>
      <c r="D140" s="232" t="s">
        <v>167</v>
      </c>
      <c r="E140" s="40"/>
      <c r="F140" s="233" t="s">
        <v>2050</v>
      </c>
      <c r="G140" s="40"/>
      <c r="H140" s="40"/>
      <c r="I140" s="229"/>
      <c r="J140" s="40"/>
      <c r="K140" s="40"/>
      <c r="L140" s="44"/>
      <c r="M140" s="230"/>
      <c r="N140" s="23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78</v>
      </c>
    </row>
    <row r="141" s="13" customFormat="1">
      <c r="A141" s="13"/>
      <c r="B141" s="234"/>
      <c r="C141" s="235"/>
      <c r="D141" s="227" t="s">
        <v>169</v>
      </c>
      <c r="E141" s="235"/>
      <c r="F141" s="237" t="s">
        <v>2051</v>
      </c>
      <c r="G141" s="235"/>
      <c r="H141" s="238">
        <v>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169</v>
      </c>
      <c r="AU141" s="244" t="s">
        <v>78</v>
      </c>
      <c r="AV141" s="13" t="s">
        <v>78</v>
      </c>
      <c r="AW141" s="13" t="s">
        <v>4</v>
      </c>
      <c r="AX141" s="13" t="s">
        <v>76</v>
      </c>
      <c r="AY141" s="244" t="s">
        <v>156</v>
      </c>
    </row>
    <row r="142" s="2" customFormat="1" ht="33" customHeight="1">
      <c r="A142" s="38"/>
      <c r="B142" s="39"/>
      <c r="C142" s="214" t="s">
        <v>245</v>
      </c>
      <c r="D142" s="214" t="s">
        <v>158</v>
      </c>
      <c r="E142" s="215" t="s">
        <v>2052</v>
      </c>
      <c r="F142" s="216" t="s">
        <v>2053</v>
      </c>
      <c r="G142" s="217" t="s">
        <v>413</v>
      </c>
      <c r="H142" s="218">
        <v>5</v>
      </c>
      <c r="I142" s="219"/>
      <c r="J142" s="220">
        <f>ROUND(I142*H142,2)</f>
        <v>0</v>
      </c>
      <c r="K142" s="216" t="s">
        <v>162</v>
      </c>
      <c r="L142" s="44"/>
      <c r="M142" s="221" t="s">
        <v>19</v>
      </c>
      <c r="N142" s="222" t="s">
        <v>40</v>
      </c>
      <c r="O142" s="84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163</v>
      </c>
      <c r="AT142" s="225" t="s">
        <v>158</v>
      </c>
      <c r="AU142" s="225" t="s">
        <v>78</v>
      </c>
      <c r="AY142" s="17" t="s">
        <v>156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76</v>
      </c>
      <c r="BK142" s="226">
        <f>ROUND(I142*H142,2)</f>
        <v>0</v>
      </c>
      <c r="BL142" s="17" t="s">
        <v>163</v>
      </c>
      <c r="BM142" s="225" t="s">
        <v>2054</v>
      </c>
    </row>
    <row r="143" s="2" customFormat="1">
      <c r="A143" s="38"/>
      <c r="B143" s="39"/>
      <c r="C143" s="40"/>
      <c r="D143" s="227" t="s">
        <v>165</v>
      </c>
      <c r="E143" s="40"/>
      <c r="F143" s="228" t="s">
        <v>2055</v>
      </c>
      <c r="G143" s="40"/>
      <c r="H143" s="40"/>
      <c r="I143" s="229"/>
      <c r="J143" s="40"/>
      <c r="K143" s="40"/>
      <c r="L143" s="44"/>
      <c r="M143" s="230"/>
      <c r="N143" s="23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165</v>
      </c>
      <c r="AU143" s="17" t="s">
        <v>78</v>
      </c>
    </row>
    <row r="144" s="2" customFormat="1">
      <c r="A144" s="38"/>
      <c r="B144" s="39"/>
      <c r="C144" s="40"/>
      <c r="D144" s="232" t="s">
        <v>167</v>
      </c>
      <c r="E144" s="40"/>
      <c r="F144" s="233" t="s">
        <v>2056</v>
      </c>
      <c r="G144" s="40"/>
      <c r="H144" s="40"/>
      <c r="I144" s="229"/>
      <c r="J144" s="40"/>
      <c r="K144" s="40"/>
      <c r="L144" s="44"/>
      <c r="M144" s="230"/>
      <c r="N144" s="23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167</v>
      </c>
      <c r="AU144" s="17" t="s">
        <v>78</v>
      </c>
    </row>
    <row r="145" s="13" customFormat="1">
      <c r="A145" s="13"/>
      <c r="B145" s="234"/>
      <c r="C145" s="235"/>
      <c r="D145" s="227" t="s">
        <v>169</v>
      </c>
      <c r="E145" s="235"/>
      <c r="F145" s="237" t="s">
        <v>2051</v>
      </c>
      <c r="G145" s="235"/>
      <c r="H145" s="238">
        <v>5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169</v>
      </c>
      <c r="AU145" s="244" t="s">
        <v>78</v>
      </c>
      <c r="AV145" s="13" t="s">
        <v>78</v>
      </c>
      <c r="AW145" s="13" t="s">
        <v>4</v>
      </c>
      <c r="AX145" s="13" t="s">
        <v>76</v>
      </c>
      <c r="AY145" s="244" t="s">
        <v>156</v>
      </c>
    </row>
    <row r="146" s="2" customFormat="1" ht="33" customHeight="1">
      <c r="A146" s="38"/>
      <c r="B146" s="39"/>
      <c r="C146" s="214" t="s">
        <v>252</v>
      </c>
      <c r="D146" s="214" t="s">
        <v>158</v>
      </c>
      <c r="E146" s="215" t="s">
        <v>2057</v>
      </c>
      <c r="F146" s="216" t="s">
        <v>2058</v>
      </c>
      <c r="G146" s="217" t="s">
        <v>413</v>
      </c>
      <c r="H146" s="218">
        <v>5</v>
      </c>
      <c r="I146" s="219"/>
      <c r="J146" s="220">
        <f>ROUND(I146*H146,2)</f>
        <v>0</v>
      </c>
      <c r="K146" s="216" t="s">
        <v>162</v>
      </c>
      <c r="L146" s="44"/>
      <c r="M146" s="221" t="s">
        <v>19</v>
      </c>
      <c r="N146" s="222" t="s">
        <v>40</v>
      </c>
      <c r="O146" s="84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163</v>
      </c>
      <c r="AT146" s="225" t="s">
        <v>158</v>
      </c>
      <c r="AU146" s="225" t="s">
        <v>78</v>
      </c>
      <c r="AY146" s="17" t="s">
        <v>156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76</v>
      </c>
      <c r="BK146" s="226">
        <f>ROUND(I146*H146,2)</f>
        <v>0</v>
      </c>
      <c r="BL146" s="17" t="s">
        <v>163</v>
      </c>
      <c r="BM146" s="225" t="s">
        <v>2059</v>
      </c>
    </row>
    <row r="147" s="2" customFormat="1">
      <c r="A147" s="38"/>
      <c r="B147" s="39"/>
      <c r="C147" s="40"/>
      <c r="D147" s="227" t="s">
        <v>165</v>
      </c>
      <c r="E147" s="40"/>
      <c r="F147" s="228" t="s">
        <v>2060</v>
      </c>
      <c r="G147" s="40"/>
      <c r="H147" s="40"/>
      <c r="I147" s="229"/>
      <c r="J147" s="40"/>
      <c r="K147" s="40"/>
      <c r="L147" s="44"/>
      <c r="M147" s="230"/>
      <c r="N147" s="23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165</v>
      </c>
      <c r="AU147" s="17" t="s">
        <v>78</v>
      </c>
    </row>
    <row r="148" s="2" customFormat="1">
      <c r="A148" s="38"/>
      <c r="B148" s="39"/>
      <c r="C148" s="40"/>
      <c r="D148" s="232" t="s">
        <v>167</v>
      </c>
      <c r="E148" s="40"/>
      <c r="F148" s="233" t="s">
        <v>2061</v>
      </c>
      <c r="G148" s="40"/>
      <c r="H148" s="40"/>
      <c r="I148" s="229"/>
      <c r="J148" s="40"/>
      <c r="K148" s="40"/>
      <c r="L148" s="44"/>
      <c r="M148" s="230"/>
      <c r="N148" s="23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167</v>
      </c>
      <c r="AU148" s="17" t="s">
        <v>78</v>
      </c>
    </row>
    <row r="149" s="13" customFormat="1">
      <c r="A149" s="13"/>
      <c r="B149" s="234"/>
      <c r="C149" s="235"/>
      <c r="D149" s="227" t="s">
        <v>169</v>
      </c>
      <c r="E149" s="235"/>
      <c r="F149" s="237" t="s">
        <v>2051</v>
      </c>
      <c r="G149" s="235"/>
      <c r="H149" s="238">
        <v>5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169</v>
      </c>
      <c r="AU149" s="244" t="s">
        <v>78</v>
      </c>
      <c r="AV149" s="13" t="s">
        <v>78</v>
      </c>
      <c r="AW149" s="13" t="s">
        <v>4</v>
      </c>
      <c r="AX149" s="13" t="s">
        <v>76</v>
      </c>
      <c r="AY149" s="244" t="s">
        <v>156</v>
      </c>
    </row>
    <row r="150" s="2" customFormat="1" ht="33" customHeight="1">
      <c r="A150" s="38"/>
      <c r="B150" s="39"/>
      <c r="C150" s="214" t="s">
        <v>264</v>
      </c>
      <c r="D150" s="214" t="s">
        <v>158</v>
      </c>
      <c r="E150" s="215" t="s">
        <v>2062</v>
      </c>
      <c r="F150" s="216" t="s">
        <v>2063</v>
      </c>
      <c r="G150" s="217" t="s">
        <v>413</v>
      </c>
      <c r="H150" s="218">
        <v>5</v>
      </c>
      <c r="I150" s="219"/>
      <c r="J150" s="220">
        <f>ROUND(I150*H150,2)</f>
        <v>0</v>
      </c>
      <c r="K150" s="216" t="s">
        <v>162</v>
      </c>
      <c r="L150" s="44"/>
      <c r="M150" s="221" t="s">
        <v>19</v>
      </c>
      <c r="N150" s="222" t="s">
        <v>40</v>
      </c>
      <c r="O150" s="84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163</v>
      </c>
      <c r="AT150" s="225" t="s">
        <v>158</v>
      </c>
      <c r="AU150" s="225" t="s">
        <v>78</v>
      </c>
      <c r="AY150" s="17" t="s">
        <v>156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76</v>
      </c>
      <c r="BK150" s="226">
        <f>ROUND(I150*H150,2)</f>
        <v>0</v>
      </c>
      <c r="BL150" s="17" t="s">
        <v>163</v>
      </c>
      <c r="BM150" s="225" t="s">
        <v>2064</v>
      </c>
    </row>
    <row r="151" s="2" customFormat="1">
      <c r="A151" s="38"/>
      <c r="B151" s="39"/>
      <c r="C151" s="40"/>
      <c r="D151" s="227" t="s">
        <v>165</v>
      </c>
      <c r="E151" s="40"/>
      <c r="F151" s="228" t="s">
        <v>2065</v>
      </c>
      <c r="G151" s="40"/>
      <c r="H151" s="40"/>
      <c r="I151" s="229"/>
      <c r="J151" s="40"/>
      <c r="K151" s="40"/>
      <c r="L151" s="44"/>
      <c r="M151" s="230"/>
      <c r="N151" s="23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165</v>
      </c>
      <c r="AU151" s="17" t="s">
        <v>78</v>
      </c>
    </row>
    <row r="152" s="2" customFormat="1">
      <c r="A152" s="38"/>
      <c r="B152" s="39"/>
      <c r="C152" s="40"/>
      <c r="D152" s="232" t="s">
        <v>167</v>
      </c>
      <c r="E152" s="40"/>
      <c r="F152" s="233" t="s">
        <v>2066</v>
      </c>
      <c r="G152" s="40"/>
      <c r="H152" s="40"/>
      <c r="I152" s="229"/>
      <c r="J152" s="40"/>
      <c r="K152" s="40"/>
      <c r="L152" s="44"/>
      <c r="M152" s="230"/>
      <c r="N152" s="23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167</v>
      </c>
      <c r="AU152" s="17" t="s">
        <v>78</v>
      </c>
    </row>
    <row r="153" s="13" customFormat="1">
      <c r="A153" s="13"/>
      <c r="B153" s="234"/>
      <c r="C153" s="235"/>
      <c r="D153" s="227" t="s">
        <v>169</v>
      </c>
      <c r="E153" s="235"/>
      <c r="F153" s="237" t="s">
        <v>2051</v>
      </c>
      <c r="G153" s="235"/>
      <c r="H153" s="238">
        <v>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169</v>
      </c>
      <c r="AU153" s="244" t="s">
        <v>78</v>
      </c>
      <c r="AV153" s="13" t="s">
        <v>78</v>
      </c>
      <c r="AW153" s="13" t="s">
        <v>4</v>
      </c>
      <c r="AX153" s="13" t="s">
        <v>76</v>
      </c>
      <c r="AY153" s="244" t="s">
        <v>156</v>
      </c>
    </row>
    <row r="154" s="2" customFormat="1" ht="24.15" customHeight="1">
      <c r="A154" s="38"/>
      <c r="B154" s="39"/>
      <c r="C154" s="214" t="s">
        <v>8</v>
      </c>
      <c r="D154" s="214" t="s">
        <v>158</v>
      </c>
      <c r="E154" s="215" t="s">
        <v>2067</v>
      </c>
      <c r="F154" s="216" t="s">
        <v>2068</v>
      </c>
      <c r="G154" s="217" t="s">
        <v>413</v>
      </c>
      <c r="H154" s="218">
        <v>15</v>
      </c>
      <c r="I154" s="219"/>
      <c r="J154" s="220">
        <f>ROUND(I154*H154,2)</f>
        <v>0</v>
      </c>
      <c r="K154" s="216" t="s">
        <v>162</v>
      </c>
      <c r="L154" s="44"/>
      <c r="M154" s="221" t="s">
        <v>19</v>
      </c>
      <c r="N154" s="222" t="s">
        <v>40</v>
      </c>
      <c r="O154" s="84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163</v>
      </c>
      <c r="AT154" s="225" t="s">
        <v>158</v>
      </c>
      <c r="AU154" s="225" t="s">
        <v>78</v>
      </c>
      <c r="AY154" s="17" t="s">
        <v>156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76</v>
      </c>
      <c r="BK154" s="226">
        <f>ROUND(I154*H154,2)</f>
        <v>0</v>
      </c>
      <c r="BL154" s="17" t="s">
        <v>163</v>
      </c>
      <c r="BM154" s="225" t="s">
        <v>2069</v>
      </c>
    </row>
    <row r="155" s="2" customFormat="1">
      <c r="A155" s="38"/>
      <c r="B155" s="39"/>
      <c r="C155" s="40"/>
      <c r="D155" s="227" t="s">
        <v>165</v>
      </c>
      <c r="E155" s="40"/>
      <c r="F155" s="228" t="s">
        <v>2070</v>
      </c>
      <c r="G155" s="40"/>
      <c r="H155" s="40"/>
      <c r="I155" s="229"/>
      <c r="J155" s="40"/>
      <c r="K155" s="40"/>
      <c r="L155" s="44"/>
      <c r="M155" s="230"/>
      <c r="N155" s="23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165</v>
      </c>
      <c r="AU155" s="17" t="s">
        <v>78</v>
      </c>
    </row>
    <row r="156" s="2" customFormat="1">
      <c r="A156" s="38"/>
      <c r="B156" s="39"/>
      <c r="C156" s="40"/>
      <c r="D156" s="232" t="s">
        <v>167</v>
      </c>
      <c r="E156" s="40"/>
      <c r="F156" s="233" t="s">
        <v>2071</v>
      </c>
      <c r="G156" s="40"/>
      <c r="H156" s="40"/>
      <c r="I156" s="229"/>
      <c r="J156" s="40"/>
      <c r="K156" s="40"/>
      <c r="L156" s="44"/>
      <c r="M156" s="230"/>
      <c r="N156" s="23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167</v>
      </c>
      <c r="AU156" s="17" t="s">
        <v>78</v>
      </c>
    </row>
    <row r="157" s="13" customFormat="1">
      <c r="A157" s="13"/>
      <c r="B157" s="234"/>
      <c r="C157" s="235"/>
      <c r="D157" s="227" t="s">
        <v>169</v>
      </c>
      <c r="E157" s="235"/>
      <c r="F157" s="237" t="s">
        <v>2072</v>
      </c>
      <c r="G157" s="235"/>
      <c r="H157" s="238">
        <v>15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169</v>
      </c>
      <c r="AU157" s="244" t="s">
        <v>78</v>
      </c>
      <c r="AV157" s="13" t="s">
        <v>78</v>
      </c>
      <c r="AW157" s="13" t="s">
        <v>4</v>
      </c>
      <c r="AX157" s="13" t="s">
        <v>76</v>
      </c>
      <c r="AY157" s="244" t="s">
        <v>156</v>
      </c>
    </row>
    <row r="158" s="2" customFormat="1" ht="24.15" customHeight="1">
      <c r="A158" s="38"/>
      <c r="B158" s="39"/>
      <c r="C158" s="214" t="s">
        <v>279</v>
      </c>
      <c r="D158" s="214" t="s">
        <v>158</v>
      </c>
      <c r="E158" s="215" t="s">
        <v>2073</v>
      </c>
      <c r="F158" s="216" t="s">
        <v>2074</v>
      </c>
      <c r="G158" s="217" t="s">
        <v>161</v>
      </c>
      <c r="H158" s="218">
        <v>50</v>
      </c>
      <c r="I158" s="219"/>
      <c r="J158" s="220">
        <f>ROUND(I158*H158,2)</f>
        <v>0</v>
      </c>
      <c r="K158" s="216" t="s">
        <v>162</v>
      </c>
      <c r="L158" s="44"/>
      <c r="M158" s="221" t="s">
        <v>19</v>
      </c>
      <c r="N158" s="222" t="s">
        <v>40</v>
      </c>
      <c r="O158" s="84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163</v>
      </c>
      <c r="AT158" s="225" t="s">
        <v>158</v>
      </c>
      <c r="AU158" s="225" t="s">
        <v>78</v>
      </c>
      <c r="AY158" s="17" t="s">
        <v>156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76</v>
      </c>
      <c r="BK158" s="226">
        <f>ROUND(I158*H158,2)</f>
        <v>0</v>
      </c>
      <c r="BL158" s="17" t="s">
        <v>163</v>
      </c>
      <c r="BM158" s="225" t="s">
        <v>2075</v>
      </c>
    </row>
    <row r="159" s="2" customFormat="1">
      <c r="A159" s="38"/>
      <c r="B159" s="39"/>
      <c r="C159" s="40"/>
      <c r="D159" s="227" t="s">
        <v>165</v>
      </c>
      <c r="E159" s="40"/>
      <c r="F159" s="228" t="s">
        <v>2076</v>
      </c>
      <c r="G159" s="40"/>
      <c r="H159" s="40"/>
      <c r="I159" s="229"/>
      <c r="J159" s="40"/>
      <c r="K159" s="40"/>
      <c r="L159" s="44"/>
      <c r="M159" s="230"/>
      <c r="N159" s="23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165</v>
      </c>
      <c r="AU159" s="17" t="s">
        <v>78</v>
      </c>
    </row>
    <row r="160" s="2" customFormat="1">
      <c r="A160" s="38"/>
      <c r="B160" s="39"/>
      <c r="C160" s="40"/>
      <c r="D160" s="232" t="s">
        <v>167</v>
      </c>
      <c r="E160" s="40"/>
      <c r="F160" s="233" t="s">
        <v>2077</v>
      </c>
      <c r="G160" s="40"/>
      <c r="H160" s="40"/>
      <c r="I160" s="229"/>
      <c r="J160" s="40"/>
      <c r="K160" s="40"/>
      <c r="L160" s="44"/>
      <c r="M160" s="230"/>
      <c r="N160" s="23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78</v>
      </c>
    </row>
    <row r="161" s="13" customFormat="1">
      <c r="A161" s="13"/>
      <c r="B161" s="234"/>
      <c r="C161" s="235"/>
      <c r="D161" s="227" t="s">
        <v>169</v>
      </c>
      <c r="E161" s="235"/>
      <c r="F161" s="237" t="s">
        <v>2078</v>
      </c>
      <c r="G161" s="235"/>
      <c r="H161" s="238">
        <v>50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169</v>
      </c>
      <c r="AU161" s="244" t="s">
        <v>78</v>
      </c>
      <c r="AV161" s="13" t="s">
        <v>78</v>
      </c>
      <c r="AW161" s="13" t="s">
        <v>4</v>
      </c>
      <c r="AX161" s="13" t="s">
        <v>76</v>
      </c>
      <c r="AY161" s="244" t="s">
        <v>156</v>
      </c>
    </row>
    <row r="162" s="2" customFormat="1" ht="37.8" customHeight="1">
      <c r="A162" s="38"/>
      <c r="B162" s="39"/>
      <c r="C162" s="214" t="s">
        <v>286</v>
      </c>
      <c r="D162" s="214" t="s">
        <v>158</v>
      </c>
      <c r="E162" s="215" t="s">
        <v>287</v>
      </c>
      <c r="F162" s="216" t="s">
        <v>288</v>
      </c>
      <c r="G162" s="217" t="s">
        <v>255</v>
      </c>
      <c r="H162" s="218">
        <v>64.599999999999994</v>
      </c>
      <c r="I162" s="219"/>
      <c r="J162" s="220">
        <f>ROUND(I162*H162,2)</f>
        <v>0</v>
      </c>
      <c r="K162" s="216" t="s">
        <v>162</v>
      </c>
      <c r="L162" s="44"/>
      <c r="M162" s="221" t="s">
        <v>19</v>
      </c>
      <c r="N162" s="222" t="s">
        <v>40</v>
      </c>
      <c r="O162" s="84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163</v>
      </c>
      <c r="AT162" s="225" t="s">
        <v>158</v>
      </c>
      <c r="AU162" s="225" t="s">
        <v>78</v>
      </c>
      <c r="AY162" s="17" t="s">
        <v>156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76</v>
      </c>
      <c r="BK162" s="226">
        <f>ROUND(I162*H162,2)</f>
        <v>0</v>
      </c>
      <c r="BL162" s="17" t="s">
        <v>163</v>
      </c>
      <c r="BM162" s="225" t="s">
        <v>2079</v>
      </c>
    </row>
    <row r="163" s="2" customFormat="1">
      <c r="A163" s="38"/>
      <c r="B163" s="39"/>
      <c r="C163" s="40"/>
      <c r="D163" s="227" t="s">
        <v>165</v>
      </c>
      <c r="E163" s="40"/>
      <c r="F163" s="228" t="s">
        <v>290</v>
      </c>
      <c r="G163" s="40"/>
      <c r="H163" s="40"/>
      <c r="I163" s="229"/>
      <c r="J163" s="40"/>
      <c r="K163" s="40"/>
      <c r="L163" s="44"/>
      <c r="M163" s="230"/>
      <c r="N163" s="23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165</v>
      </c>
      <c r="AU163" s="17" t="s">
        <v>78</v>
      </c>
    </row>
    <row r="164" s="2" customFormat="1">
      <c r="A164" s="38"/>
      <c r="B164" s="39"/>
      <c r="C164" s="40"/>
      <c r="D164" s="232" t="s">
        <v>167</v>
      </c>
      <c r="E164" s="40"/>
      <c r="F164" s="233" t="s">
        <v>291</v>
      </c>
      <c r="G164" s="40"/>
      <c r="H164" s="40"/>
      <c r="I164" s="229"/>
      <c r="J164" s="40"/>
      <c r="K164" s="40"/>
      <c r="L164" s="44"/>
      <c r="M164" s="230"/>
      <c r="N164" s="23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167</v>
      </c>
      <c r="AU164" s="17" t="s">
        <v>78</v>
      </c>
    </row>
    <row r="165" s="13" customFormat="1">
      <c r="A165" s="13"/>
      <c r="B165" s="234"/>
      <c r="C165" s="235"/>
      <c r="D165" s="227" t="s">
        <v>169</v>
      </c>
      <c r="E165" s="236" t="s">
        <v>19</v>
      </c>
      <c r="F165" s="237" t="s">
        <v>2080</v>
      </c>
      <c r="G165" s="235"/>
      <c r="H165" s="238">
        <v>64.600000000000009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169</v>
      </c>
      <c r="AU165" s="244" t="s">
        <v>78</v>
      </c>
      <c r="AV165" s="13" t="s">
        <v>78</v>
      </c>
      <c r="AW165" s="13" t="s">
        <v>32</v>
      </c>
      <c r="AX165" s="13" t="s">
        <v>69</v>
      </c>
      <c r="AY165" s="244" t="s">
        <v>156</v>
      </c>
    </row>
    <row r="166" s="2" customFormat="1" ht="24.15" customHeight="1">
      <c r="A166" s="38"/>
      <c r="B166" s="39"/>
      <c r="C166" s="214" t="s">
        <v>293</v>
      </c>
      <c r="D166" s="214" t="s">
        <v>158</v>
      </c>
      <c r="E166" s="215" t="s">
        <v>1095</v>
      </c>
      <c r="F166" s="216" t="s">
        <v>1096</v>
      </c>
      <c r="G166" s="217" t="s">
        <v>255</v>
      </c>
      <c r="H166" s="218">
        <v>64.599999999999994</v>
      </c>
      <c r="I166" s="219"/>
      <c r="J166" s="220">
        <f>ROUND(I166*H166,2)</f>
        <v>0</v>
      </c>
      <c r="K166" s="216" t="s">
        <v>162</v>
      </c>
      <c r="L166" s="44"/>
      <c r="M166" s="221" t="s">
        <v>19</v>
      </c>
      <c r="N166" s="222" t="s">
        <v>40</v>
      </c>
      <c r="O166" s="84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163</v>
      </c>
      <c r="AT166" s="225" t="s">
        <v>158</v>
      </c>
      <c r="AU166" s="225" t="s">
        <v>78</v>
      </c>
      <c r="AY166" s="17" t="s">
        <v>156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76</v>
      </c>
      <c r="BK166" s="226">
        <f>ROUND(I166*H166,2)</f>
        <v>0</v>
      </c>
      <c r="BL166" s="17" t="s">
        <v>163</v>
      </c>
      <c r="BM166" s="225" t="s">
        <v>2081</v>
      </c>
    </row>
    <row r="167" s="2" customFormat="1">
      <c r="A167" s="38"/>
      <c r="B167" s="39"/>
      <c r="C167" s="40"/>
      <c r="D167" s="227" t="s">
        <v>165</v>
      </c>
      <c r="E167" s="40"/>
      <c r="F167" s="228" t="s">
        <v>1098</v>
      </c>
      <c r="G167" s="40"/>
      <c r="H167" s="40"/>
      <c r="I167" s="229"/>
      <c r="J167" s="40"/>
      <c r="K167" s="40"/>
      <c r="L167" s="44"/>
      <c r="M167" s="230"/>
      <c r="N167" s="23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165</v>
      </c>
      <c r="AU167" s="17" t="s">
        <v>78</v>
      </c>
    </row>
    <row r="168" s="2" customFormat="1">
      <c r="A168" s="38"/>
      <c r="B168" s="39"/>
      <c r="C168" s="40"/>
      <c r="D168" s="232" t="s">
        <v>167</v>
      </c>
      <c r="E168" s="40"/>
      <c r="F168" s="233" t="s">
        <v>1099</v>
      </c>
      <c r="G168" s="40"/>
      <c r="H168" s="40"/>
      <c r="I168" s="229"/>
      <c r="J168" s="40"/>
      <c r="K168" s="40"/>
      <c r="L168" s="44"/>
      <c r="M168" s="230"/>
      <c r="N168" s="23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167</v>
      </c>
      <c r="AU168" s="17" t="s">
        <v>78</v>
      </c>
    </row>
    <row r="169" s="2" customFormat="1" ht="21.75" customHeight="1">
      <c r="A169" s="38"/>
      <c r="B169" s="39"/>
      <c r="C169" s="214" t="s">
        <v>301</v>
      </c>
      <c r="D169" s="214" t="s">
        <v>158</v>
      </c>
      <c r="E169" s="215" t="s">
        <v>2082</v>
      </c>
      <c r="F169" s="216" t="s">
        <v>2083</v>
      </c>
      <c r="G169" s="217" t="s">
        <v>823</v>
      </c>
      <c r="H169" s="218">
        <v>1</v>
      </c>
      <c r="I169" s="219"/>
      <c r="J169" s="220">
        <f>ROUND(I169*H169,2)</f>
        <v>0</v>
      </c>
      <c r="K169" s="216" t="s">
        <v>19</v>
      </c>
      <c r="L169" s="44"/>
      <c r="M169" s="221" t="s">
        <v>19</v>
      </c>
      <c r="N169" s="222" t="s">
        <v>40</v>
      </c>
      <c r="O169" s="84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163</v>
      </c>
      <c r="AT169" s="225" t="s">
        <v>158</v>
      </c>
      <c r="AU169" s="225" t="s">
        <v>78</v>
      </c>
      <c r="AY169" s="17" t="s">
        <v>156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76</v>
      </c>
      <c r="BK169" s="226">
        <f>ROUND(I169*H169,2)</f>
        <v>0</v>
      </c>
      <c r="BL169" s="17" t="s">
        <v>163</v>
      </c>
      <c r="BM169" s="225" t="s">
        <v>2084</v>
      </c>
    </row>
    <row r="170" s="2" customFormat="1">
      <c r="A170" s="38"/>
      <c r="B170" s="39"/>
      <c r="C170" s="40"/>
      <c r="D170" s="227" t="s">
        <v>165</v>
      </c>
      <c r="E170" s="40"/>
      <c r="F170" s="228" t="s">
        <v>2083</v>
      </c>
      <c r="G170" s="40"/>
      <c r="H170" s="40"/>
      <c r="I170" s="229"/>
      <c r="J170" s="40"/>
      <c r="K170" s="40"/>
      <c r="L170" s="44"/>
      <c r="M170" s="230"/>
      <c r="N170" s="23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165</v>
      </c>
      <c r="AU170" s="17" t="s">
        <v>78</v>
      </c>
    </row>
    <row r="171" s="2" customFormat="1" ht="37.8" customHeight="1">
      <c r="A171" s="38"/>
      <c r="B171" s="39"/>
      <c r="C171" s="214" t="s">
        <v>312</v>
      </c>
      <c r="D171" s="214" t="s">
        <v>158</v>
      </c>
      <c r="E171" s="215" t="s">
        <v>2085</v>
      </c>
      <c r="F171" s="216" t="s">
        <v>2086</v>
      </c>
      <c r="G171" s="217" t="s">
        <v>161</v>
      </c>
      <c r="H171" s="218">
        <v>770</v>
      </c>
      <c r="I171" s="219"/>
      <c r="J171" s="220">
        <f>ROUND(I171*H171,2)</f>
        <v>0</v>
      </c>
      <c r="K171" s="216" t="s">
        <v>162</v>
      </c>
      <c r="L171" s="44"/>
      <c r="M171" s="221" t="s">
        <v>19</v>
      </c>
      <c r="N171" s="222" t="s">
        <v>40</v>
      </c>
      <c r="O171" s="84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163</v>
      </c>
      <c r="AT171" s="225" t="s">
        <v>158</v>
      </c>
      <c r="AU171" s="225" t="s">
        <v>78</v>
      </c>
      <c r="AY171" s="17" t="s">
        <v>156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76</v>
      </c>
      <c r="BK171" s="226">
        <f>ROUND(I171*H171,2)</f>
        <v>0</v>
      </c>
      <c r="BL171" s="17" t="s">
        <v>163</v>
      </c>
      <c r="BM171" s="225" t="s">
        <v>2087</v>
      </c>
    </row>
    <row r="172" s="2" customFormat="1">
      <c r="A172" s="38"/>
      <c r="B172" s="39"/>
      <c r="C172" s="40"/>
      <c r="D172" s="227" t="s">
        <v>165</v>
      </c>
      <c r="E172" s="40"/>
      <c r="F172" s="228" t="s">
        <v>2088</v>
      </c>
      <c r="G172" s="40"/>
      <c r="H172" s="40"/>
      <c r="I172" s="229"/>
      <c r="J172" s="40"/>
      <c r="K172" s="40"/>
      <c r="L172" s="44"/>
      <c r="M172" s="230"/>
      <c r="N172" s="23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165</v>
      </c>
      <c r="AU172" s="17" t="s">
        <v>78</v>
      </c>
    </row>
    <row r="173" s="2" customFormat="1">
      <c r="A173" s="38"/>
      <c r="B173" s="39"/>
      <c r="C173" s="40"/>
      <c r="D173" s="232" t="s">
        <v>167</v>
      </c>
      <c r="E173" s="40"/>
      <c r="F173" s="233" t="s">
        <v>2089</v>
      </c>
      <c r="G173" s="40"/>
      <c r="H173" s="40"/>
      <c r="I173" s="229"/>
      <c r="J173" s="40"/>
      <c r="K173" s="40"/>
      <c r="L173" s="44"/>
      <c r="M173" s="230"/>
      <c r="N173" s="23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78</v>
      </c>
    </row>
    <row r="174" s="13" customFormat="1">
      <c r="A174" s="13"/>
      <c r="B174" s="234"/>
      <c r="C174" s="235"/>
      <c r="D174" s="227" t="s">
        <v>169</v>
      </c>
      <c r="E174" s="236" t="s">
        <v>19</v>
      </c>
      <c r="F174" s="237" t="s">
        <v>2090</v>
      </c>
      <c r="G174" s="235"/>
      <c r="H174" s="238">
        <v>770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169</v>
      </c>
      <c r="AU174" s="244" t="s">
        <v>78</v>
      </c>
      <c r="AV174" s="13" t="s">
        <v>78</v>
      </c>
      <c r="AW174" s="13" t="s">
        <v>32</v>
      </c>
      <c r="AX174" s="13" t="s">
        <v>69</v>
      </c>
      <c r="AY174" s="244" t="s">
        <v>156</v>
      </c>
    </row>
    <row r="175" s="2" customFormat="1" ht="24.15" customHeight="1">
      <c r="A175" s="38"/>
      <c r="B175" s="39"/>
      <c r="C175" s="214" t="s">
        <v>7</v>
      </c>
      <c r="D175" s="214" t="s">
        <v>158</v>
      </c>
      <c r="E175" s="215" t="s">
        <v>2091</v>
      </c>
      <c r="F175" s="216" t="s">
        <v>2092</v>
      </c>
      <c r="G175" s="217" t="s">
        <v>161</v>
      </c>
      <c r="H175" s="218">
        <v>140</v>
      </c>
      <c r="I175" s="219"/>
      <c r="J175" s="220">
        <f>ROUND(I175*H175,2)</f>
        <v>0</v>
      </c>
      <c r="K175" s="216" t="s">
        <v>162</v>
      </c>
      <c r="L175" s="44"/>
      <c r="M175" s="221" t="s">
        <v>19</v>
      </c>
      <c r="N175" s="222" t="s">
        <v>40</v>
      </c>
      <c r="O175" s="84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163</v>
      </c>
      <c r="AT175" s="225" t="s">
        <v>158</v>
      </c>
      <c r="AU175" s="225" t="s">
        <v>78</v>
      </c>
      <c r="AY175" s="17" t="s">
        <v>156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76</v>
      </c>
      <c r="BK175" s="226">
        <f>ROUND(I175*H175,2)</f>
        <v>0</v>
      </c>
      <c r="BL175" s="17" t="s">
        <v>163</v>
      </c>
      <c r="BM175" s="225" t="s">
        <v>2093</v>
      </c>
    </row>
    <row r="176" s="2" customFormat="1">
      <c r="A176" s="38"/>
      <c r="B176" s="39"/>
      <c r="C176" s="40"/>
      <c r="D176" s="227" t="s">
        <v>165</v>
      </c>
      <c r="E176" s="40"/>
      <c r="F176" s="228" t="s">
        <v>2094</v>
      </c>
      <c r="G176" s="40"/>
      <c r="H176" s="40"/>
      <c r="I176" s="229"/>
      <c r="J176" s="40"/>
      <c r="K176" s="40"/>
      <c r="L176" s="44"/>
      <c r="M176" s="230"/>
      <c r="N176" s="23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165</v>
      </c>
      <c r="AU176" s="17" t="s">
        <v>78</v>
      </c>
    </row>
    <row r="177" s="2" customFormat="1">
      <c r="A177" s="38"/>
      <c r="B177" s="39"/>
      <c r="C177" s="40"/>
      <c r="D177" s="232" t="s">
        <v>167</v>
      </c>
      <c r="E177" s="40"/>
      <c r="F177" s="233" t="s">
        <v>2095</v>
      </c>
      <c r="G177" s="40"/>
      <c r="H177" s="40"/>
      <c r="I177" s="229"/>
      <c r="J177" s="40"/>
      <c r="K177" s="40"/>
      <c r="L177" s="44"/>
      <c r="M177" s="230"/>
      <c r="N177" s="23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78</v>
      </c>
    </row>
    <row r="178" s="13" customFormat="1">
      <c r="A178" s="13"/>
      <c r="B178" s="234"/>
      <c r="C178" s="235"/>
      <c r="D178" s="227" t="s">
        <v>169</v>
      </c>
      <c r="E178" s="236" t="s">
        <v>19</v>
      </c>
      <c r="F178" s="237" t="s">
        <v>2096</v>
      </c>
      <c r="G178" s="235"/>
      <c r="H178" s="238">
        <v>140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169</v>
      </c>
      <c r="AU178" s="244" t="s">
        <v>78</v>
      </c>
      <c r="AV178" s="13" t="s">
        <v>78</v>
      </c>
      <c r="AW178" s="13" t="s">
        <v>32</v>
      </c>
      <c r="AX178" s="13" t="s">
        <v>69</v>
      </c>
      <c r="AY178" s="244" t="s">
        <v>156</v>
      </c>
    </row>
    <row r="179" s="2" customFormat="1" ht="33" customHeight="1">
      <c r="A179" s="38"/>
      <c r="B179" s="39"/>
      <c r="C179" s="214" t="s">
        <v>319</v>
      </c>
      <c r="D179" s="214" t="s">
        <v>158</v>
      </c>
      <c r="E179" s="215" t="s">
        <v>2097</v>
      </c>
      <c r="F179" s="216" t="s">
        <v>2098</v>
      </c>
      <c r="G179" s="217" t="s">
        <v>161</v>
      </c>
      <c r="H179" s="218">
        <v>230</v>
      </c>
      <c r="I179" s="219"/>
      <c r="J179" s="220">
        <f>ROUND(I179*H179,2)</f>
        <v>0</v>
      </c>
      <c r="K179" s="216" t="s">
        <v>162</v>
      </c>
      <c r="L179" s="44"/>
      <c r="M179" s="221" t="s">
        <v>19</v>
      </c>
      <c r="N179" s="222" t="s">
        <v>40</v>
      </c>
      <c r="O179" s="84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163</v>
      </c>
      <c r="AT179" s="225" t="s">
        <v>158</v>
      </c>
      <c r="AU179" s="225" t="s">
        <v>78</v>
      </c>
      <c r="AY179" s="17" t="s">
        <v>156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76</v>
      </c>
      <c r="BK179" s="226">
        <f>ROUND(I179*H179,2)</f>
        <v>0</v>
      </c>
      <c r="BL179" s="17" t="s">
        <v>163</v>
      </c>
      <c r="BM179" s="225" t="s">
        <v>2099</v>
      </c>
    </row>
    <row r="180" s="2" customFormat="1">
      <c r="A180" s="38"/>
      <c r="B180" s="39"/>
      <c r="C180" s="40"/>
      <c r="D180" s="227" t="s">
        <v>165</v>
      </c>
      <c r="E180" s="40"/>
      <c r="F180" s="228" t="s">
        <v>2100</v>
      </c>
      <c r="G180" s="40"/>
      <c r="H180" s="40"/>
      <c r="I180" s="229"/>
      <c r="J180" s="40"/>
      <c r="K180" s="40"/>
      <c r="L180" s="44"/>
      <c r="M180" s="230"/>
      <c r="N180" s="23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165</v>
      </c>
      <c r="AU180" s="17" t="s">
        <v>78</v>
      </c>
    </row>
    <row r="181" s="2" customFormat="1">
      <c r="A181" s="38"/>
      <c r="B181" s="39"/>
      <c r="C181" s="40"/>
      <c r="D181" s="232" t="s">
        <v>167</v>
      </c>
      <c r="E181" s="40"/>
      <c r="F181" s="233" t="s">
        <v>2101</v>
      </c>
      <c r="G181" s="40"/>
      <c r="H181" s="40"/>
      <c r="I181" s="229"/>
      <c r="J181" s="40"/>
      <c r="K181" s="40"/>
      <c r="L181" s="44"/>
      <c r="M181" s="230"/>
      <c r="N181" s="23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78</v>
      </c>
    </row>
    <row r="182" s="2" customFormat="1" ht="24.15" customHeight="1">
      <c r="A182" s="38"/>
      <c r="B182" s="39"/>
      <c r="C182" s="214" t="s">
        <v>322</v>
      </c>
      <c r="D182" s="214" t="s">
        <v>158</v>
      </c>
      <c r="E182" s="215" t="s">
        <v>2102</v>
      </c>
      <c r="F182" s="216" t="s">
        <v>2103</v>
      </c>
      <c r="G182" s="217" t="s">
        <v>161</v>
      </c>
      <c r="H182" s="218">
        <v>370</v>
      </c>
      <c r="I182" s="219"/>
      <c r="J182" s="220">
        <f>ROUND(I182*H182,2)</f>
        <v>0</v>
      </c>
      <c r="K182" s="216" t="s">
        <v>162</v>
      </c>
      <c r="L182" s="44"/>
      <c r="M182" s="221" t="s">
        <v>19</v>
      </c>
      <c r="N182" s="222" t="s">
        <v>40</v>
      </c>
      <c r="O182" s="84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163</v>
      </c>
      <c r="AT182" s="225" t="s">
        <v>158</v>
      </c>
      <c r="AU182" s="225" t="s">
        <v>78</v>
      </c>
      <c r="AY182" s="17" t="s">
        <v>156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76</v>
      </c>
      <c r="BK182" s="226">
        <f>ROUND(I182*H182,2)</f>
        <v>0</v>
      </c>
      <c r="BL182" s="17" t="s">
        <v>163</v>
      </c>
      <c r="BM182" s="225" t="s">
        <v>2104</v>
      </c>
    </row>
    <row r="183" s="2" customFormat="1">
      <c r="A183" s="38"/>
      <c r="B183" s="39"/>
      <c r="C183" s="40"/>
      <c r="D183" s="227" t="s">
        <v>165</v>
      </c>
      <c r="E183" s="40"/>
      <c r="F183" s="228" t="s">
        <v>2105</v>
      </c>
      <c r="G183" s="40"/>
      <c r="H183" s="40"/>
      <c r="I183" s="229"/>
      <c r="J183" s="40"/>
      <c r="K183" s="40"/>
      <c r="L183" s="44"/>
      <c r="M183" s="230"/>
      <c r="N183" s="23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165</v>
      </c>
      <c r="AU183" s="17" t="s">
        <v>78</v>
      </c>
    </row>
    <row r="184" s="2" customFormat="1">
      <c r="A184" s="38"/>
      <c r="B184" s="39"/>
      <c r="C184" s="40"/>
      <c r="D184" s="232" t="s">
        <v>167</v>
      </c>
      <c r="E184" s="40"/>
      <c r="F184" s="233" t="s">
        <v>2106</v>
      </c>
      <c r="G184" s="40"/>
      <c r="H184" s="40"/>
      <c r="I184" s="229"/>
      <c r="J184" s="40"/>
      <c r="K184" s="40"/>
      <c r="L184" s="44"/>
      <c r="M184" s="230"/>
      <c r="N184" s="23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167</v>
      </c>
      <c r="AU184" s="17" t="s">
        <v>78</v>
      </c>
    </row>
    <row r="185" s="2" customFormat="1" ht="16.5" customHeight="1">
      <c r="A185" s="38"/>
      <c r="B185" s="39"/>
      <c r="C185" s="245" t="s">
        <v>332</v>
      </c>
      <c r="D185" s="245" t="s">
        <v>333</v>
      </c>
      <c r="E185" s="246" t="s">
        <v>2107</v>
      </c>
      <c r="F185" s="247" t="s">
        <v>2108</v>
      </c>
      <c r="G185" s="248" t="s">
        <v>1568</v>
      </c>
      <c r="H185" s="249">
        <v>5.5499999999999998</v>
      </c>
      <c r="I185" s="250"/>
      <c r="J185" s="251">
        <f>ROUND(I185*H185,2)</f>
        <v>0</v>
      </c>
      <c r="K185" s="247" t="s">
        <v>162</v>
      </c>
      <c r="L185" s="252"/>
      <c r="M185" s="253" t="s">
        <v>19</v>
      </c>
      <c r="N185" s="254" t="s">
        <v>40</v>
      </c>
      <c r="O185" s="84"/>
      <c r="P185" s="223">
        <f>O185*H185</f>
        <v>0</v>
      </c>
      <c r="Q185" s="223">
        <v>0.001</v>
      </c>
      <c r="R185" s="223">
        <f>Q185*H185</f>
        <v>0.0055500000000000002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216</v>
      </c>
      <c r="AT185" s="225" t="s">
        <v>333</v>
      </c>
      <c r="AU185" s="225" t="s">
        <v>78</v>
      </c>
      <c r="AY185" s="17" t="s">
        <v>156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76</v>
      </c>
      <c r="BK185" s="226">
        <f>ROUND(I185*H185,2)</f>
        <v>0</v>
      </c>
      <c r="BL185" s="17" t="s">
        <v>163</v>
      </c>
      <c r="BM185" s="225" t="s">
        <v>2109</v>
      </c>
    </row>
    <row r="186" s="2" customFormat="1">
      <c r="A186" s="38"/>
      <c r="B186" s="39"/>
      <c r="C186" s="40"/>
      <c r="D186" s="227" t="s">
        <v>165</v>
      </c>
      <c r="E186" s="40"/>
      <c r="F186" s="228" t="s">
        <v>2108</v>
      </c>
      <c r="G186" s="40"/>
      <c r="H186" s="40"/>
      <c r="I186" s="229"/>
      <c r="J186" s="40"/>
      <c r="K186" s="40"/>
      <c r="L186" s="44"/>
      <c r="M186" s="230"/>
      <c r="N186" s="23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165</v>
      </c>
      <c r="AU186" s="17" t="s">
        <v>78</v>
      </c>
    </row>
    <row r="187" s="13" customFormat="1">
      <c r="A187" s="13"/>
      <c r="B187" s="234"/>
      <c r="C187" s="235"/>
      <c r="D187" s="227" t="s">
        <v>169</v>
      </c>
      <c r="E187" s="235"/>
      <c r="F187" s="237" t="s">
        <v>2110</v>
      </c>
      <c r="G187" s="235"/>
      <c r="H187" s="238">
        <v>5.5499999999999998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169</v>
      </c>
      <c r="AU187" s="244" t="s">
        <v>78</v>
      </c>
      <c r="AV187" s="13" t="s">
        <v>78</v>
      </c>
      <c r="AW187" s="13" t="s">
        <v>4</v>
      </c>
      <c r="AX187" s="13" t="s">
        <v>76</v>
      </c>
      <c r="AY187" s="244" t="s">
        <v>156</v>
      </c>
    </row>
    <row r="188" s="2" customFormat="1" ht="37.8" customHeight="1">
      <c r="A188" s="38"/>
      <c r="B188" s="39"/>
      <c r="C188" s="214" t="s">
        <v>338</v>
      </c>
      <c r="D188" s="214" t="s">
        <v>158</v>
      </c>
      <c r="E188" s="215" t="s">
        <v>2111</v>
      </c>
      <c r="F188" s="216" t="s">
        <v>2112</v>
      </c>
      <c r="G188" s="217" t="s">
        <v>413</v>
      </c>
      <c r="H188" s="218">
        <v>10</v>
      </c>
      <c r="I188" s="219"/>
      <c r="J188" s="220">
        <f>ROUND(I188*H188,2)</f>
        <v>0</v>
      </c>
      <c r="K188" s="216" t="s">
        <v>162</v>
      </c>
      <c r="L188" s="44"/>
      <c r="M188" s="221" t="s">
        <v>19</v>
      </c>
      <c r="N188" s="222" t="s">
        <v>40</v>
      </c>
      <c r="O188" s="84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163</v>
      </c>
      <c r="AT188" s="225" t="s">
        <v>158</v>
      </c>
      <c r="AU188" s="225" t="s">
        <v>78</v>
      </c>
      <c r="AY188" s="17" t="s">
        <v>156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76</v>
      </c>
      <c r="BK188" s="226">
        <f>ROUND(I188*H188,2)</f>
        <v>0</v>
      </c>
      <c r="BL188" s="17" t="s">
        <v>163</v>
      </c>
      <c r="BM188" s="225" t="s">
        <v>2113</v>
      </c>
    </row>
    <row r="189" s="2" customFormat="1">
      <c r="A189" s="38"/>
      <c r="B189" s="39"/>
      <c r="C189" s="40"/>
      <c r="D189" s="227" t="s">
        <v>165</v>
      </c>
      <c r="E189" s="40"/>
      <c r="F189" s="228" t="s">
        <v>2114</v>
      </c>
      <c r="G189" s="40"/>
      <c r="H189" s="40"/>
      <c r="I189" s="229"/>
      <c r="J189" s="40"/>
      <c r="K189" s="40"/>
      <c r="L189" s="44"/>
      <c r="M189" s="230"/>
      <c r="N189" s="23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165</v>
      </c>
      <c r="AU189" s="17" t="s">
        <v>78</v>
      </c>
    </row>
    <row r="190" s="2" customFormat="1">
      <c r="A190" s="38"/>
      <c r="B190" s="39"/>
      <c r="C190" s="40"/>
      <c r="D190" s="232" t="s">
        <v>167</v>
      </c>
      <c r="E190" s="40"/>
      <c r="F190" s="233" t="s">
        <v>2115</v>
      </c>
      <c r="G190" s="40"/>
      <c r="H190" s="40"/>
      <c r="I190" s="229"/>
      <c r="J190" s="40"/>
      <c r="K190" s="40"/>
      <c r="L190" s="44"/>
      <c r="M190" s="230"/>
      <c r="N190" s="23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167</v>
      </c>
      <c r="AU190" s="17" t="s">
        <v>78</v>
      </c>
    </row>
    <row r="191" s="13" customFormat="1">
      <c r="A191" s="13"/>
      <c r="B191" s="234"/>
      <c r="C191" s="235"/>
      <c r="D191" s="227" t="s">
        <v>169</v>
      </c>
      <c r="E191" s="236" t="s">
        <v>19</v>
      </c>
      <c r="F191" s="237" t="s">
        <v>2116</v>
      </c>
      <c r="G191" s="235"/>
      <c r="H191" s="238">
        <v>10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169</v>
      </c>
      <c r="AU191" s="244" t="s">
        <v>78</v>
      </c>
      <c r="AV191" s="13" t="s">
        <v>78</v>
      </c>
      <c r="AW191" s="13" t="s">
        <v>32</v>
      </c>
      <c r="AX191" s="13" t="s">
        <v>69</v>
      </c>
      <c r="AY191" s="244" t="s">
        <v>156</v>
      </c>
    </row>
    <row r="192" s="2" customFormat="1" ht="37.8" customHeight="1">
      <c r="A192" s="38"/>
      <c r="B192" s="39"/>
      <c r="C192" s="214" t="s">
        <v>344</v>
      </c>
      <c r="D192" s="214" t="s">
        <v>158</v>
      </c>
      <c r="E192" s="215" t="s">
        <v>2117</v>
      </c>
      <c r="F192" s="216" t="s">
        <v>2118</v>
      </c>
      <c r="G192" s="217" t="s">
        <v>413</v>
      </c>
      <c r="H192" s="218">
        <v>1336</v>
      </c>
      <c r="I192" s="219"/>
      <c r="J192" s="220">
        <f>ROUND(I192*H192,2)</f>
        <v>0</v>
      </c>
      <c r="K192" s="216" t="s">
        <v>162</v>
      </c>
      <c r="L192" s="44"/>
      <c r="M192" s="221" t="s">
        <v>19</v>
      </c>
      <c r="N192" s="222" t="s">
        <v>40</v>
      </c>
      <c r="O192" s="84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163</v>
      </c>
      <c r="AT192" s="225" t="s">
        <v>158</v>
      </c>
      <c r="AU192" s="225" t="s">
        <v>78</v>
      </c>
      <c r="AY192" s="17" t="s">
        <v>156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76</v>
      </c>
      <c r="BK192" s="226">
        <f>ROUND(I192*H192,2)</f>
        <v>0</v>
      </c>
      <c r="BL192" s="17" t="s">
        <v>163</v>
      </c>
      <c r="BM192" s="225" t="s">
        <v>2119</v>
      </c>
    </row>
    <row r="193" s="2" customFormat="1">
      <c r="A193" s="38"/>
      <c r="B193" s="39"/>
      <c r="C193" s="40"/>
      <c r="D193" s="227" t="s">
        <v>165</v>
      </c>
      <c r="E193" s="40"/>
      <c r="F193" s="228" t="s">
        <v>2120</v>
      </c>
      <c r="G193" s="40"/>
      <c r="H193" s="40"/>
      <c r="I193" s="229"/>
      <c r="J193" s="40"/>
      <c r="K193" s="40"/>
      <c r="L193" s="44"/>
      <c r="M193" s="230"/>
      <c r="N193" s="23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165</v>
      </c>
      <c r="AU193" s="17" t="s">
        <v>78</v>
      </c>
    </row>
    <row r="194" s="2" customFormat="1">
      <c r="A194" s="38"/>
      <c r="B194" s="39"/>
      <c r="C194" s="40"/>
      <c r="D194" s="232" t="s">
        <v>167</v>
      </c>
      <c r="E194" s="40"/>
      <c r="F194" s="233" t="s">
        <v>2121</v>
      </c>
      <c r="G194" s="40"/>
      <c r="H194" s="40"/>
      <c r="I194" s="229"/>
      <c r="J194" s="40"/>
      <c r="K194" s="40"/>
      <c r="L194" s="44"/>
      <c r="M194" s="230"/>
      <c r="N194" s="23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78</v>
      </c>
    </row>
    <row r="195" s="13" customFormat="1">
      <c r="A195" s="13"/>
      <c r="B195" s="234"/>
      <c r="C195" s="235"/>
      <c r="D195" s="227" t="s">
        <v>169</v>
      </c>
      <c r="E195" s="236" t="s">
        <v>19</v>
      </c>
      <c r="F195" s="237" t="s">
        <v>2122</v>
      </c>
      <c r="G195" s="235"/>
      <c r="H195" s="238">
        <v>1336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169</v>
      </c>
      <c r="AU195" s="244" t="s">
        <v>78</v>
      </c>
      <c r="AV195" s="13" t="s">
        <v>78</v>
      </c>
      <c r="AW195" s="13" t="s">
        <v>32</v>
      </c>
      <c r="AX195" s="13" t="s">
        <v>69</v>
      </c>
      <c r="AY195" s="244" t="s">
        <v>156</v>
      </c>
    </row>
    <row r="196" s="2" customFormat="1" ht="37.8" customHeight="1">
      <c r="A196" s="38"/>
      <c r="B196" s="39"/>
      <c r="C196" s="214" t="s">
        <v>350</v>
      </c>
      <c r="D196" s="214" t="s">
        <v>158</v>
      </c>
      <c r="E196" s="215" t="s">
        <v>2123</v>
      </c>
      <c r="F196" s="216" t="s">
        <v>2124</v>
      </c>
      <c r="G196" s="217" t="s">
        <v>413</v>
      </c>
      <c r="H196" s="218">
        <v>40</v>
      </c>
      <c r="I196" s="219"/>
      <c r="J196" s="220">
        <f>ROUND(I196*H196,2)</f>
        <v>0</v>
      </c>
      <c r="K196" s="216" t="s">
        <v>162</v>
      </c>
      <c r="L196" s="44"/>
      <c r="M196" s="221" t="s">
        <v>19</v>
      </c>
      <c r="N196" s="222" t="s">
        <v>40</v>
      </c>
      <c r="O196" s="84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163</v>
      </c>
      <c r="AT196" s="225" t="s">
        <v>158</v>
      </c>
      <c r="AU196" s="225" t="s">
        <v>78</v>
      </c>
      <c r="AY196" s="17" t="s">
        <v>156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76</v>
      </c>
      <c r="BK196" s="226">
        <f>ROUND(I196*H196,2)</f>
        <v>0</v>
      </c>
      <c r="BL196" s="17" t="s">
        <v>163</v>
      </c>
      <c r="BM196" s="225" t="s">
        <v>2125</v>
      </c>
    </row>
    <row r="197" s="2" customFormat="1">
      <c r="A197" s="38"/>
      <c r="B197" s="39"/>
      <c r="C197" s="40"/>
      <c r="D197" s="227" t="s">
        <v>165</v>
      </c>
      <c r="E197" s="40"/>
      <c r="F197" s="228" t="s">
        <v>2126</v>
      </c>
      <c r="G197" s="40"/>
      <c r="H197" s="40"/>
      <c r="I197" s="229"/>
      <c r="J197" s="40"/>
      <c r="K197" s="40"/>
      <c r="L197" s="44"/>
      <c r="M197" s="230"/>
      <c r="N197" s="23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165</v>
      </c>
      <c r="AU197" s="17" t="s">
        <v>78</v>
      </c>
    </row>
    <row r="198" s="2" customFormat="1">
      <c r="A198" s="38"/>
      <c r="B198" s="39"/>
      <c r="C198" s="40"/>
      <c r="D198" s="232" t="s">
        <v>167</v>
      </c>
      <c r="E198" s="40"/>
      <c r="F198" s="233" t="s">
        <v>2127</v>
      </c>
      <c r="G198" s="40"/>
      <c r="H198" s="40"/>
      <c r="I198" s="229"/>
      <c r="J198" s="40"/>
      <c r="K198" s="40"/>
      <c r="L198" s="44"/>
      <c r="M198" s="230"/>
      <c r="N198" s="23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167</v>
      </c>
      <c r="AU198" s="17" t="s">
        <v>78</v>
      </c>
    </row>
    <row r="199" s="13" customFormat="1">
      <c r="A199" s="13"/>
      <c r="B199" s="234"/>
      <c r="C199" s="235"/>
      <c r="D199" s="227" t="s">
        <v>169</v>
      </c>
      <c r="E199" s="236" t="s">
        <v>19</v>
      </c>
      <c r="F199" s="237" t="s">
        <v>2128</v>
      </c>
      <c r="G199" s="235"/>
      <c r="H199" s="238">
        <v>40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169</v>
      </c>
      <c r="AU199" s="244" t="s">
        <v>78</v>
      </c>
      <c r="AV199" s="13" t="s">
        <v>78</v>
      </c>
      <c r="AW199" s="13" t="s">
        <v>32</v>
      </c>
      <c r="AX199" s="13" t="s">
        <v>69</v>
      </c>
      <c r="AY199" s="244" t="s">
        <v>156</v>
      </c>
    </row>
    <row r="200" s="2" customFormat="1" ht="16.5" customHeight="1">
      <c r="A200" s="38"/>
      <c r="B200" s="39"/>
      <c r="C200" s="245" t="s">
        <v>357</v>
      </c>
      <c r="D200" s="245" t="s">
        <v>333</v>
      </c>
      <c r="E200" s="246" t="s">
        <v>2129</v>
      </c>
      <c r="F200" s="247" t="s">
        <v>2130</v>
      </c>
      <c r="G200" s="248" t="s">
        <v>255</v>
      </c>
      <c r="H200" s="249">
        <v>8.9480000000000004</v>
      </c>
      <c r="I200" s="250"/>
      <c r="J200" s="251">
        <f>ROUND(I200*H200,2)</f>
        <v>0</v>
      </c>
      <c r="K200" s="247" t="s">
        <v>162</v>
      </c>
      <c r="L200" s="252"/>
      <c r="M200" s="253" t="s">
        <v>19</v>
      </c>
      <c r="N200" s="254" t="s">
        <v>40</v>
      </c>
      <c r="O200" s="84"/>
      <c r="P200" s="223">
        <f>O200*H200</f>
        <v>0</v>
      </c>
      <c r="Q200" s="223">
        <v>0.22</v>
      </c>
      <c r="R200" s="223">
        <f>Q200*H200</f>
        <v>1.9685600000000001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216</v>
      </c>
      <c r="AT200" s="225" t="s">
        <v>333</v>
      </c>
      <c r="AU200" s="225" t="s">
        <v>78</v>
      </c>
      <c r="AY200" s="17" t="s">
        <v>156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76</v>
      </c>
      <c r="BK200" s="226">
        <f>ROUND(I200*H200,2)</f>
        <v>0</v>
      </c>
      <c r="BL200" s="17" t="s">
        <v>163</v>
      </c>
      <c r="BM200" s="225" t="s">
        <v>2131</v>
      </c>
    </row>
    <row r="201" s="2" customFormat="1">
      <c r="A201" s="38"/>
      <c r="B201" s="39"/>
      <c r="C201" s="40"/>
      <c r="D201" s="227" t="s">
        <v>165</v>
      </c>
      <c r="E201" s="40"/>
      <c r="F201" s="228" t="s">
        <v>2130</v>
      </c>
      <c r="G201" s="40"/>
      <c r="H201" s="40"/>
      <c r="I201" s="229"/>
      <c r="J201" s="40"/>
      <c r="K201" s="40"/>
      <c r="L201" s="44"/>
      <c r="M201" s="230"/>
      <c r="N201" s="23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165</v>
      </c>
      <c r="AU201" s="17" t="s">
        <v>78</v>
      </c>
    </row>
    <row r="202" s="13" customFormat="1">
      <c r="A202" s="13"/>
      <c r="B202" s="234"/>
      <c r="C202" s="235"/>
      <c r="D202" s="227" t="s">
        <v>169</v>
      </c>
      <c r="E202" s="236" t="s">
        <v>19</v>
      </c>
      <c r="F202" s="237" t="s">
        <v>2132</v>
      </c>
      <c r="G202" s="235"/>
      <c r="H202" s="238">
        <v>8.9474999999999998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169</v>
      </c>
      <c r="AU202" s="244" t="s">
        <v>78</v>
      </c>
      <c r="AV202" s="13" t="s">
        <v>78</v>
      </c>
      <c r="AW202" s="13" t="s">
        <v>32</v>
      </c>
      <c r="AX202" s="13" t="s">
        <v>69</v>
      </c>
      <c r="AY202" s="244" t="s">
        <v>156</v>
      </c>
    </row>
    <row r="203" s="2" customFormat="1" ht="21.75" customHeight="1">
      <c r="A203" s="38"/>
      <c r="B203" s="39"/>
      <c r="C203" s="214" t="s">
        <v>364</v>
      </c>
      <c r="D203" s="214" t="s">
        <v>158</v>
      </c>
      <c r="E203" s="215" t="s">
        <v>2133</v>
      </c>
      <c r="F203" s="216" t="s">
        <v>2134</v>
      </c>
      <c r="G203" s="217" t="s">
        <v>161</v>
      </c>
      <c r="H203" s="218">
        <v>770</v>
      </c>
      <c r="I203" s="219"/>
      <c r="J203" s="220">
        <f>ROUND(I203*H203,2)</f>
        <v>0</v>
      </c>
      <c r="K203" s="216" t="s">
        <v>162</v>
      </c>
      <c r="L203" s="44"/>
      <c r="M203" s="221" t="s">
        <v>19</v>
      </c>
      <c r="N203" s="222" t="s">
        <v>40</v>
      </c>
      <c r="O203" s="84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163</v>
      </c>
      <c r="AT203" s="225" t="s">
        <v>158</v>
      </c>
      <c r="AU203" s="225" t="s">
        <v>78</v>
      </c>
      <c r="AY203" s="17" t="s">
        <v>156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76</v>
      </c>
      <c r="BK203" s="226">
        <f>ROUND(I203*H203,2)</f>
        <v>0</v>
      </c>
      <c r="BL203" s="17" t="s">
        <v>163</v>
      </c>
      <c r="BM203" s="225" t="s">
        <v>2135</v>
      </c>
    </row>
    <row r="204" s="2" customFormat="1">
      <c r="A204" s="38"/>
      <c r="B204" s="39"/>
      <c r="C204" s="40"/>
      <c r="D204" s="227" t="s">
        <v>165</v>
      </c>
      <c r="E204" s="40"/>
      <c r="F204" s="228" t="s">
        <v>2136</v>
      </c>
      <c r="G204" s="40"/>
      <c r="H204" s="40"/>
      <c r="I204" s="229"/>
      <c r="J204" s="40"/>
      <c r="K204" s="40"/>
      <c r="L204" s="44"/>
      <c r="M204" s="230"/>
      <c r="N204" s="23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165</v>
      </c>
      <c r="AU204" s="17" t="s">
        <v>78</v>
      </c>
    </row>
    <row r="205" s="2" customFormat="1">
      <c r="A205" s="38"/>
      <c r="B205" s="39"/>
      <c r="C205" s="40"/>
      <c r="D205" s="232" t="s">
        <v>167</v>
      </c>
      <c r="E205" s="40"/>
      <c r="F205" s="233" t="s">
        <v>2137</v>
      </c>
      <c r="G205" s="40"/>
      <c r="H205" s="40"/>
      <c r="I205" s="229"/>
      <c r="J205" s="40"/>
      <c r="K205" s="40"/>
      <c r="L205" s="44"/>
      <c r="M205" s="230"/>
      <c r="N205" s="23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78</v>
      </c>
    </row>
    <row r="206" s="2" customFormat="1" ht="21.75" customHeight="1">
      <c r="A206" s="38"/>
      <c r="B206" s="39"/>
      <c r="C206" s="214" t="s">
        <v>369</v>
      </c>
      <c r="D206" s="214" t="s">
        <v>158</v>
      </c>
      <c r="E206" s="215" t="s">
        <v>2138</v>
      </c>
      <c r="F206" s="216" t="s">
        <v>2139</v>
      </c>
      <c r="G206" s="217" t="s">
        <v>161</v>
      </c>
      <c r="H206" s="218">
        <v>770</v>
      </c>
      <c r="I206" s="219"/>
      <c r="J206" s="220">
        <f>ROUND(I206*H206,2)</f>
        <v>0</v>
      </c>
      <c r="K206" s="216" t="s">
        <v>162</v>
      </c>
      <c r="L206" s="44"/>
      <c r="M206" s="221" t="s">
        <v>19</v>
      </c>
      <c r="N206" s="222" t="s">
        <v>40</v>
      </c>
      <c r="O206" s="84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163</v>
      </c>
      <c r="AT206" s="225" t="s">
        <v>158</v>
      </c>
      <c r="AU206" s="225" t="s">
        <v>78</v>
      </c>
      <c r="AY206" s="17" t="s">
        <v>156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76</v>
      </c>
      <c r="BK206" s="226">
        <f>ROUND(I206*H206,2)</f>
        <v>0</v>
      </c>
      <c r="BL206" s="17" t="s">
        <v>163</v>
      </c>
      <c r="BM206" s="225" t="s">
        <v>2140</v>
      </c>
    </row>
    <row r="207" s="2" customFormat="1">
      <c r="A207" s="38"/>
      <c r="B207" s="39"/>
      <c r="C207" s="40"/>
      <c r="D207" s="227" t="s">
        <v>165</v>
      </c>
      <c r="E207" s="40"/>
      <c r="F207" s="228" t="s">
        <v>2141</v>
      </c>
      <c r="G207" s="40"/>
      <c r="H207" s="40"/>
      <c r="I207" s="229"/>
      <c r="J207" s="40"/>
      <c r="K207" s="40"/>
      <c r="L207" s="44"/>
      <c r="M207" s="230"/>
      <c r="N207" s="23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165</v>
      </c>
      <c r="AU207" s="17" t="s">
        <v>78</v>
      </c>
    </row>
    <row r="208" s="2" customFormat="1">
      <c r="A208" s="38"/>
      <c r="B208" s="39"/>
      <c r="C208" s="40"/>
      <c r="D208" s="232" t="s">
        <v>167</v>
      </c>
      <c r="E208" s="40"/>
      <c r="F208" s="233" t="s">
        <v>2142</v>
      </c>
      <c r="G208" s="40"/>
      <c r="H208" s="40"/>
      <c r="I208" s="229"/>
      <c r="J208" s="40"/>
      <c r="K208" s="40"/>
      <c r="L208" s="44"/>
      <c r="M208" s="230"/>
      <c r="N208" s="23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167</v>
      </c>
      <c r="AU208" s="17" t="s">
        <v>78</v>
      </c>
    </row>
    <row r="209" s="2" customFormat="1" ht="16.5" customHeight="1">
      <c r="A209" s="38"/>
      <c r="B209" s="39"/>
      <c r="C209" s="214" t="s">
        <v>374</v>
      </c>
      <c r="D209" s="214" t="s">
        <v>158</v>
      </c>
      <c r="E209" s="215" t="s">
        <v>2143</v>
      </c>
      <c r="F209" s="216" t="s">
        <v>2144</v>
      </c>
      <c r="G209" s="217" t="s">
        <v>161</v>
      </c>
      <c r="H209" s="218">
        <v>770</v>
      </c>
      <c r="I209" s="219"/>
      <c r="J209" s="220">
        <f>ROUND(I209*H209,2)</f>
        <v>0</v>
      </c>
      <c r="K209" s="216" t="s">
        <v>162</v>
      </c>
      <c r="L209" s="44"/>
      <c r="M209" s="221" t="s">
        <v>19</v>
      </c>
      <c r="N209" s="222" t="s">
        <v>40</v>
      </c>
      <c r="O209" s="84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163</v>
      </c>
      <c r="AT209" s="225" t="s">
        <v>158</v>
      </c>
      <c r="AU209" s="225" t="s">
        <v>78</v>
      </c>
      <c r="AY209" s="17" t="s">
        <v>156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76</v>
      </c>
      <c r="BK209" s="226">
        <f>ROUND(I209*H209,2)</f>
        <v>0</v>
      </c>
      <c r="BL209" s="17" t="s">
        <v>163</v>
      </c>
      <c r="BM209" s="225" t="s">
        <v>2145</v>
      </c>
    </row>
    <row r="210" s="2" customFormat="1">
      <c r="A210" s="38"/>
      <c r="B210" s="39"/>
      <c r="C210" s="40"/>
      <c r="D210" s="227" t="s">
        <v>165</v>
      </c>
      <c r="E210" s="40"/>
      <c r="F210" s="228" t="s">
        <v>2146</v>
      </c>
      <c r="G210" s="40"/>
      <c r="H210" s="40"/>
      <c r="I210" s="229"/>
      <c r="J210" s="40"/>
      <c r="K210" s="40"/>
      <c r="L210" s="44"/>
      <c r="M210" s="230"/>
      <c r="N210" s="23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165</v>
      </c>
      <c r="AU210" s="17" t="s">
        <v>78</v>
      </c>
    </row>
    <row r="211" s="2" customFormat="1">
      <c r="A211" s="38"/>
      <c r="B211" s="39"/>
      <c r="C211" s="40"/>
      <c r="D211" s="232" t="s">
        <v>167</v>
      </c>
      <c r="E211" s="40"/>
      <c r="F211" s="233" t="s">
        <v>2147</v>
      </c>
      <c r="G211" s="40"/>
      <c r="H211" s="40"/>
      <c r="I211" s="229"/>
      <c r="J211" s="40"/>
      <c r="K211" s="40"/>
      <c r="L211" s="44"/>
      <c r="M211" s="230"/>
      <c r="N211" s="23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167</v>
      </c>
      <c r="AU211" s="17" t="s">
        <v>78</v>
      </c>
    </row>
    <row r="212" s="2" customFormat="1" ht="24.15" customHeight="1">
      <c r="A212" s="38"/>
      <c r="B212" s="39"/>
      <c r="C212" s="214" t="s">
        <v>382</v>
      </c>
      <c r="D212" s="214" t="s">
        <v>158</v>
      </c>
      <c r="E212" s="215" t="s">
        <v>2148</v>
      </c>
      <c r="F212" s="216" t="s">
        <v>2149</v>
      </c>
      <c r="G212" s="217" t="s">
        <v>413</v>
      </c>
      <c r="H212" s="218">
        <v>10</v>
      </c>
      <c r="I212" s="219"/>
      <c r="J212" s="220">
        <f>ROUND(I212*H212,2)</f>
        <v>0</v>
      </c>
      <c r="K212" s="216" t="s">
        <v>162</v>
      </c>
      <c r="L212" s="44"/>
      <c r="M212" s="221" t="s">
        <v>19</v>
      </c>
      <c r="N212" s="222" t="s">
        <v>40</v>
      </c>
      <c r="O212" s="84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163</v>
      </c>
      <c r="AT212" s="225" t="s">
        <v>158</v>
      </c>
      <c r="AU212" s="225" t="s">
        <v>78</v>
      </c>
      <c r="AY212" s="17" t="s">
        <v>156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76</v>
      </c>
      <c r="BK212" s="226">
        <f>ROUND(I212*H212,2)</f>
        <v>0</v>
      </c>
      <c r="BL212" s="17" t="s">
        <v>163</v>
      </c>
      <c r="BM212" s="225" t="s">
        <v>2150</v>
      </c>
    </row>
    <row r="213" s="2" customFormat="1">
      <c r="A213" s="38"/>
      <c r="B213" s="39"/>
      <c r="C213" s="40"/>
      <c r="D213" s="227" t="s">
        <v>165</v>
      </c>
      <c r="E213" s="40"/>
      <c r="F213" s="228" t="s">
        <v>2151</v>
      </c>
      <c r="G213" s="40"/>
      <c r="H213" s="40"/>
      <c r="I213" s="229"/>
      <c r="J213" s="40"/>
      <c r="K213" s="40"/>
      <c r="L213" s="44"/>
      <c r="M213" s="230"/>
      <c r="N213" s="23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165</v>
      </c>
      <c r="AU213" s="17" t="s">
        <v>78</v>
      </c>
    </row>
    <row r="214" s="2" customFormat="1">
      <c r="A214" s="38"/>
      <c r="B214" s="39"/>
      <c r="C214" s="40"/>
      <c r="D214" s="232" t="s">
        <v>167</v>
      </c>
      <c r="E214" s="40"/>
      <c r="F214" s="233" t="s">
        <v>2152</v>
      </c>
      <c r="G214" s="40"/>
      <c r="H214" s="40"/>
      <c r="I214" s="229"/>
      <c r="J214" s="40"/>
      <c r="K214" s="40"/>
      <c r="L214" s="44"/>
      <c r="M214" s="230"/>
      <c r="N214" s="23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78</v>
      </c>
    </row>
    <row r="215" s="2" customFormat="1" ht="16.5" customHeight="1">
      <c r="A215" s="38"/>
      <c r="B215" s="39"/>
      <c r="C215" s="245" t="s">
        <v>390</v>
      </c>
      <c r="D215" s="245" t="s">
        <v>333</v>
      </c>
      <c r="E215" s="246" t="s">
        <v>2153</v>
      </c>
      <c r="F215" s="247" t="s">
        <v>2154</v>
      </c>
      <c r="G215" s="248" t="s">
        <v>413</v>
      </c>
      <c r="H215" s="249">
        <v>5</v>
      </c>
      <c r="I215" s="250"/>
      <c r="J215" s="251">
        <f>ROUND(I215*H215,2)</f>
        <v>0</v>
      </c>
      <c r="K215" s="247" t="s">
        <v>19</v>
      </c>
      <c r="L215" s="252"/>
      <c r="M215" s="253" t="s">
        <v>19</v>
      </c>
      <c r="N215" s="254" t="s">
        <v>40</v>
      </c>
      <c r="O215" s="84"/>
      <c r="P215" s="223">
        <f>O215*H215</f>
        <v>0</v>
      </c>
      <c r="Q215" s="223">
        <v>0.027</v>
      </c>
      <c r="R215" s="223">
        <f>Q215*H215</f>
        <v>0.13500000000000001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216</v>
      </c>
      <c r="AT215" s="225" t="s">
        <v>333</v>
      </c>
      <c r="AU215" s="225" t="s">
        <v>78</v>
      </c>
      <c r="AY215" s="17" t="s">
        <v>156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76</v>
      </c>
      <c r="BK215" s="226">
        <f>ROUND(I215*H215,2)</f>
        <v>0</v>
      </c>
      <c r="BL215" s="17" t="s">
        <v>163</v>
      </c>
      <c r="BM215" s="225" t="s">
        <v>2155</v>
      </c>
    </row>
    <row r="216" s="2" customFormat="1">
      <c r="A216" s="38"/>
      <c r="B216" s="39"/>
      <c r="C216" s="40"/>
      <c r="D216" s="227" t="s">
        <v>165</v>
      </c>
      <c r="E216" s="40"/>
      <c r="F216" s="228" t="s">
        <v>2154</v>
      </c>
      <c r="G216" s="40"/>
      <c r="H216" s="40"/>
      <c r="I216" s="229"/>
      <c r="J216" s="40"/>
      <c r="K216" s="40"/>
      <c r="L216" s="44"/>
      <c r="M216" s="230"/>
      <c r="N216" s="23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165</v>
      </c>
      <c r="AU216" s="17" t="s">
        <v>78</v>
      </c>
    </row>
    <row r="217" s="2" customFormat="1" ht="16.5" customHeight="1">
      <c r="A217" s="38"/>
      <c r="B217" s="39"/>
      <c r="C217" s="245" t="s">
        <v>397</v>
      </c>
      <c r="D217" s="245" t="s">
        <v>333</v>
      </c>
      <c r="E217" s="246" t="s">
        <v>2156</v>
      </c>
      <c r="F217" s="247" t="s">
        <v>2157</v>
      </c>
      <c r="G217" s="248" t="s">
        <v>413</v>
      </c>
      <c r="H217" s="249">
        <v>3</v>
      </c>
      <c r="I217" s="250"/>
      <c r="J217" s="251">
        <f>ROUND(I217*H217,2)</f>
        <v>0</v>
      </c>
      <c r="K217" s="247" t="s">
        <v>19</v>
      </c>
      <c r="L217" s="252"/>
      <c r="M217" s="253" t="s">
        <v>19</v>
      </c>
      <c r="N217" s="254" t="s">
        <v>40</v>
      </c>
      <c r="O217" s="84"/>
      <c r="P217" s="223">
        <f>O217*H217</f>
        <v>0</v>
      </c>
      <c r="Q217" s="223">
        <v>0.023</v>
      </c>
      <c r="R217" s="223">
        <f>Q217*H217</f>
        <v>0.069000000000000006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216</v>
      </c>
      <c r="AT217" s="225" t="s">
        <v>333</v>
      </c>
      <c r="AU217" s="225" t="s">
        <v>78</v>
      </c>
      <c r="AY217" s="17" t="s">
        <v>156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76</v>
      </c>
      <c r="BK217" s="226">
        <f>ROUND(I217*H217,2)</f>
        <v>0</v>
      </c>
      <c r="BL217" s="17" t="s">
        <v>163</v>
      </c>
      <c r="BM217" s="225" t="s">
        <v>2158</v>
      </c>
    </row>
    <row r="218" s="2" customFormat="1">
      <c r="A218" s="38"/>
      <c r="B218" s="39"/>
      <c r="C218" s="40"/>
      <c r="D218" s="227" t="s">
        <v>165</v>
      </c>
      <c r="E218" s="40"/>
      <c r="F218" s="228" t="s">
        <v>2157</v>
      </c>
      <c r="G218" s="40"/>
      <c r="H218" s="40"/>
      <c r="I218" s="229"/>
      <c r="J218" s="40"/>
      <c r="K218" s="40"/>
      <c r="L218" s="44"/>
      <c r="M218" s="230"/>
      <c r="N218" s="23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165</v>
      </c>
      <c r="AU218" s="17" t="s">
        <v>78</v>
      </c>
    </row>
    <row r="219" s="2" customFormat="1" ht="16.5" customHeight="1">
      <c r="A219" s="38"/>
      <c r="B219" s="39"/>
      <c r="C219" s="245" t="s">
        <v>404</v>
      </c>
      <c r="D219" s="245" t="s">
        <v>333</v>
      </c>
      <c r="E219" s="246" t="s">
        <v>2159</v>
      </c>
      <c r="F219" s="247" t="s">
        <v>2160</v>
      </c>
      <c r="G219" s="248" t="s">
        <v>413</v>
      </c>
      <c r="H219" s="249">
        <v>2</v>
      </c>
      <c r="I219" s="250"/>
      <c r="J219" s="251">
        <f>ROUND(I219*H219,2)</f>
        <v>0</v>
      </c>
      <c r="K219" s="247" t="s">
        <v>19</v>
      </c>
      <c r="L219" s="252"/>
      <c r="M219" s="253" t="s">
        <v>19</v>
      </c>
      <c r="N219" s="254" t="s">
        <v>40</v>
      </c>
      <c r="O219" s="84"/>
      <c r="P219" s="223">
        <f>O219*H219</f>
        <v>0</v>
      </c>
      <c r="Q219" s="223">
        <v>0.001</v>
      </c>
      <c r="R219" s="223">
        <f>Q219*H219</f>
        <v>0.002</v>
      </c>
      <c r="S219" s="223">
        <v>0</v>
      </c>
      <c r="T219" s="22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5" t="s">
        <v>216</v>
      </c>
      <c r="AT219" s="225" t="s">
        <v>333</v>
      </c>
      <c r="AU219" s="225" t="s">
        <v>78</v>
      </c>
      <c r="AY219" s="17" t="s">
        <v>156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76</v>
      </c>
      <c r="BK219" s="226">
        <f>ROUND(I219*H219,2)</f>
        <v>0</v>
      </c>
      <c r="BL219" s="17" t="s">
        <v>163</v>
      </c>
      <c r="BM219" s="225" t="s">
        <v>2161</v>
      </c>
    </row>
    <row r="220" s="2" customFormat="1">
      <c r="A220" s="38"/>
      <c r="B220" s="39"/>
      <c r="C220" s="40"/>
      <c r="D220" s="227" t="s">
        <v>165</v>
      </c>
      <c r="E220" s="40"/>
      <c r="F220" s="228" t="s">
        <v>2160</v>
      </c>
      <c r="G220" s="40"/>
      <c r="H220" s="40"/>
      <c r="I220" s="229"/>
      <c r="J220" s="40"/>
      <c r="K220" s="40"/>
      <c r="L220" s="44"/>
      <c r="M220" s="230"/>
      <c r="N220" s="23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165</v>
      </c>
      <c r="AU220" s="17" t="s">
        <v>78</v>
      </c>
    </row>
    <row r="221" s="2" customFormat="1" ht="24.15" customHeight="1">
      <c r="A221" s="38"/>
      <c r="B221" s="39"/>
      <c r="C221" s="214" t="s">
        <v>410</v>
      </c>
      <c r="D221" s="214" t="s">
        <v>158</v>
      </c>
      <c r="E221" s="215" t="s">
        <v>2162</v>
      </c>
      <c r="F221" s="216" t="s">
        <v>2163</v>
      </c>
      <c r="G221" s="217" t="s">
        <v>413</v>
      </c>
      <c r="H221" s="218">
        <v>1376</v>
      </c>
      <c r="I221" s="219"/>
      <c r="J221" s="220">
        <f>ROUND(I221*H221,2)</f>
        <v>0</v>
      </c>
      <c r="K221" s="216" t="s">
        <v>162</v>
      </c>
      <c r="L221" s="44"/>
      <c r="M221" s="221" t="s">
        <v>19</v>
      </c>
      <c r="N221" s="222" t="s">
        <v>40</v>
      </c>
      <c r="O221" s="84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163</v>
      </c>
      <c r="AT221" s="225" t="s">
        <v>158</v>
      </c>
      <c r="AU221" s="225" t="s">
        <v>78</v>
      </c>
      <c r="AY221" s="17" t="s">
        <v>156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76</v>
      </c>
      <c r="BK221" s="226">
        <f>ROUND(I221*H221,2)</f>
        <v>0</v>
      </c>
      <c r="BL221" s="17" t="s">
        <v>163</v>
      </c>
      <c r="BM221" s="225" t="s">
        <v>2164</v>
      </c>
    </row>
    <row r="222" s="2" customFormat="1">
      <c r="A222" s="38"/>
      <c r="B222" s="39"/>
      <c r="C222" s="40"/>
      <c r="D222" s="227" t="s">
        <v>165</v>
      </c>
      <c r="E222" s="40"/>
      <c r="F222" s="228" t="s">
        <v>2165</v>
      </c>
      <c r="G222" s="40"/>
      <c r="H222" s="40"/>
      <c r="I222" s="229"/>
      <c r="J222" s="40"/>
      <c r="K222" s="40"/>
      <c r="L222" s="44"/>
      <c r="M222" s="230"/>
      <c r="N222" s="23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165</v>
      </c>
      <c r="AU222" s="17" t="s">
        <v>78</v>
      </c>
    </row>
    <row r="223" s="2" customFormat="1">
      <c r="A223" s="38"/>
      <c r="B223" s="39"/>
      <c r="C223" s="40"/>
      <c r="D223" s="232" t="s">
        <v>167</v>
      </c>
      <c r="E223" s="40"/>
      <c r="F223" s="233" t="s">
        <v>2166</v>
      </c>
      <c r="G223" s="40"/>
      <c r="H223" s="40"/>
      <c r="I223" s="229"/>
      <c r="J223" s="40"/>
      <c r="K223" s="40"/>
      <c r="L223" s="44"/>
      <c r="M223" s="230"/>
      <c r="N223" s="23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167</v>
      </c>
      <c r="AU223" s="17" t="s">
        <v>78</v>
      </c>
    </row>
    <row r="224" s="2" customFormat="1" ht="16.5" customHeight="1">
      <c r="A224" s="38"/>
      <c r="B224" s="39"/>
      <c r="C224" s="245" t="s">
        <v>417</v>
      </c>
      <c r="D224" s="245" t="s">
        <v>333</v>
      </c>
      <c r="E224" s="246" t="s">
        <v>2167</v>
      </c>
      <c r="F224" s="247" t="s">
        <v>2168</v>
      </c>
      <c r="G224" s="248" t="s">
        <v>413</v>
      </c>
      <c r="H224" s="249">
        <v>400</v>
      </c>
      <c r="I224" s="250"/>
      <c r="J224" s="251">
        <f>ROUND(I224*H224,2)</f>
        <v>0</v>
      </c>
      <c r="K224" s="247" t="s">
        <v>19</v>
      </c>
      <c r="L224" s="252"/>
      <c r="M224" s="253" t="s">
        <v>19</v>
      </c>
      <c r="N224" s="254" t="s">
        <v>40</v>
      </c>
      <c r="O224" s="84"/>
      <c r="P224" s="223">
        <f>O224*H224</f>
        <v>0</v>
      </c>
      <c r="Q224" s="223">
        <v>0.001</v>
      </c>
      <c r="R224" s="223">
        <f>Q224*H224</f>
        <v>0.40000000000000002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216</v>
      </c>
      <c r="AT224" s="225" t="s">
        <v>333</v>
      </c>
      <c r="AU224" s="225" t="s">
        <v>78</v>
      </c>
      <c r="AY224" s="17" t="s">
        <v>156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76</v>
      </c>
      <c r="BK224" s="226">
        <f>ROUND(I224*H224,2)</f>
        <v>0</v>
      </c>
      <c r="BL224" s="17" t="s">
        <v>163</v>
      </c>
      <c r="BM224" s="225" t="s">
        <v>2169</v>
      </c>
    </row>
    <row r="225" s="2" customFormat="1">
      <c r="A225" s="38"/>
      <c r="B225" s="39"/>
      <c r="C225" s="40"/>
      <c r="D225" s="227" t="s">
        <v>165</v>
      </c>
      <c r="E225" s="40"/>
      <c r="F225" s="228" t="s">
        <v>2168</v>
      </c>
      <c r="G225" s="40"/>
      <c r="H225" s="40"/>
      <c r="I225" s="229"/>
      <c r="J225" s="40"/>
      <c r="K225" s="40"/>
      <c r="L225" s="44"/>
      <c r="M225" s="230"/>
      <c r="N225" s="23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165</v>
      </c>
      <c r="AU225" s="17" t="s">
        <v>78</v>
      </c>
    </row>
    <row r="226" s="2" customFormat="1" ht="16.5" customHeight="1">
      <c r="A226" s="38"/>
      <c r="B226" s="39"/>
      <c r="C226" s="245" t="s">
        <v>424</v>
      </c>
      <c r="D226" s="245" t="s">
        <v>333</v>
      </c>
      <c r="E226" s="246" t="s">
        <v>2170</v>
      </c>
      <c r="F226" s="247" t="s">
        <v>2171</v>
      </c>
      <c r="G226" s="248" t="s">
        <v>413</v>
      </c>
      <c r="H226" s="249">
        <v>52</v>
      </c>
      <c r="I226" s="250"/>
      <c r="J226" s="251">
        <f>ROUND(I226*H226,2)</f>
        <v>0</v>
      </c>
      <c r="K226" s="247" t="s">
        <v>19</v>
      </c>
      <c r="L226" s="252"/>
      <c r="M226" s="253" t="s">
        <v>19</v>
      </c>
      <c r="N226" s="254" t="s">
        <v>40</v>
      </c>
      <c r="O226" s="84"/>
      <c r="P226" s="223">
        <f>O226*H226</f>
        <v>0</v>
      </c>
      <c r="Q226" s="223">
        <v>0.001</v>
      </c>
      <c r="R226" s="223">
        <f>Q226*H226</f>
        <v>0.052000000000000005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216</v>
      </c>
      <c r="AT226" s="225" t="s">
        <v>333</v>
      </c>
      <c r="AU226" s="225" t="s">
        <v>78</v>
      </c>
      <c r="AY226" s="17" t="s">
        <v>156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76</v>
      </c>
      <c r="BK226" s="226">
        <f>ROUND(I226*H226,2)</f>
        <v>0</v>
      </c>
      <c r="BL226" s="17" t="s">
        <v>163</v>
      </c>
      <c r="BM226" s="225" t="s">
        <v>2172</v>
      </c>
    </row>
    <row r="227" s="2" customFormat="1">
      <c r="A227" s="38"/>
      <c r="B227" s="39"/>
      <c r="C227" s="40"/>
      <c r="D227" s="227" t="s">
        <v>165</v>
      </c>
      <c r="E227" s="40"/>
      <c r="F227" s="228" t="s">
        <v>2171</v>
      </c>
      <c r="G227" s="40"/>
      <c r="H227" s="40"/>
      <c r="I227" s="229"/>
      <c r="J227" s="40"/>
      <c r="K227" s="40"/>
      <c r="L227" s="44"/>
      <c r="M227" s="230"/>
      <c r="N227" s="23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165</v>
      </c>
      <c r="AU227" s="17" t="s">
        <v>78</v>
      </c>
    </row>
    <row r="228" s="2" customFormat="1" ht="16.5" customHeight="1">
      <c r="A228" s="38"/>
      <c r="B228" s="39"/>
      <c r="C228" s="245" t="s">
        <v>431</v>
      </c>
      <c r="D228" s="245" t="s">
        <v>333</v>
      </c>
      <c r="E228" s="246" t="s">
        <v>2173</v>
      </c>
      <c r="F228" s="247" t="s">
        <v>2174</v>
      </c>
      <c r="G228" s="248" t="s">
        <v>413</v>
      </c>
      <c r="H228" s="249">
        <v>15</v>
      </c>
      <c r="I228" s="250"/>
      <c r="J228" s="251">
        <f>ROUND(I228*H228,2)</f>
        <v>0</v>
      </c>
      <c r="K228" s="247" t="s">
        <v>19</v>
      </c>
      <c r="L228" s="252"/>
      <c r="M228" s="253" t="s">
        <v>19</v>
      </c>
      <c r="N228" s="254" t="s">
        <v>40</v>
      </c>
      <c r="O228" s="84"/>
      <c r="P228" s="223">
        <f>O228*H228</f>
        <v>0</v>
      </c>
      <c r="Q228" s="223">
        <v>0.001</v>
      </c>
      <c r="R228" s="223">
        <f>Q228*H228</f>
        <v>0.014999999999999999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216</v>
      </c>
      <c r="AT228" s="225" t="s">
        <v>333</v>
      </c>
      <c r="AU228" s="225" t="s">
        <v>78</v>
      </c>
      <c r="AY228" s="17" t="s">
        <v>156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76</v>
      </c>
      <c r="BK228" s="226">
        <f>ROUND(I228*H228,2)</f>
        <v>0</v>
      </c>
      <c r="BL228" s="17" t="s">
        <v>163</v>
      </c>
      <c r="BM228" s="225" t="s">
        <v>2175</v>
      </c>
    </row>
    <row r="229" s="2" customFormat="1">
      <c r="A229" s="38"/>
      <c r="B229" s="39"/>
      <c r="C229" s="40"/>
      <c r="D229" s="227" t="s">
        <v>165</v>
      </c>
      <c r="E229" s="40"/>
      <c r="F229" s="228" t="s">
        <v>2174</v>
      </c>
      <c r="G229" s="40"/>
      <c r="H229" s="40"/>
      <c r="I229" s="229"/>
      <c r="J229" s="40"/>
      <c r="K229" s="40"/>
      <c r="L229" s="44"/>
      <c r="M229" s="230"/>
      <c r="N229" s="23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165</v>
      </c>
      <c r="AU229" s="17" t="s">
        <v>78</v>
      </c>
    </row>
    <row r="230" s="2" customFormat="1" ht="16.5" customHeight="1">
      <c r="A230" s="38"/>
      <c r="B230" s="39"/>
      <c r="C230" s="245" t="s">
        <v>438</v>
      </c>
      <c r="D230" s="245" t="s">
        <v>333</v>
      </c>
      <c r="E230" s="246" t="s">
        <v>2176</v>
      </c>
      <c r="F230" s="247" t="s">
        <v>2177</v>
      </c>
      <c r="G230" s="248" t="s">
        <v>413</v>
      </c>
      <c r="H230" s="249">
        <v>149</v>
      </c>
      <c r="I230" s="250"/>
      <c r="J230" s="251">
        <f>ROUND(I230*H230,2)</f>
        <v>0</v>
      </c>
      <c r="K230" s="247" t="s">
        <v>19</v>
      </c>
      <c r="L230" s="252"/>
      <c r="M230" s="253" t="s">
        <v>19</v>
      </c>
      <c r="N230" s="254" t="s">
        <v>40</v>
      </c>
      <c r="O230" s="84"/>
      <c r="P230" s="223">
        <f>O230*H230</f>
        <v>0</v>
      </c>
      <c r="Q230" s="223">
        <v>0.001</v>
      </c>
      <c r="R230" s="223">
        <f>Q230*H230</f>
        <v>0.14899999999999999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216</v>
      </c>
      <c r="AT230" s="225" t="s">
        <v>333</v>
      </c>
      <c r="AU230" s="225" t="s">
        <v>78</v>
      </c>
      <c r="AY230" s="17" t="s">
        <v>156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76</v>
      </c>
      <c r="BK230" s="226">
        <f>ROUND(I230*H230,2)</f>
        <v>0</v>
      </c>
      <c r="BL230" s="17" t="s">
        <v>163</v>
      </c>
      <c r="BM230" s="225" t="s">
        <v>2178</v>
      </c>
    </row>
    <row r="231" s="2" customFormat="1">
      <c r="A231" s="38"/>
      <c r="B231" s="39"/>
      <c r="C231" s="40"/>
      <c r="D231" s="227" t="s">
        <v>165</v>
      </c>
      <c r="E231" s="40"/>
      <c r="F231" s="228" t="s">
        <v>2177</v>
      </c>
      <c r="G231" s="40"/>
      <c r="H231" s="40"/>
      <c r="I231" s="229"/>
      <c r="J231" s="40"/>
      <c r="K231" s="40"/>
      <c r="L231" s="44"/>
      <c r="M231" s="230"/>
      <c r="N231" s="23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165</v>
      </c>
      <c r="AU231" s="17" t="s">
        <v>78</v>
      </c>
    </row>
    <row r="232" s="2" customFormat="1" ht="16.5" customHeight="1">
      <c r="A232" s="38"/>
      <c r="B232" s="39"/>
      <c r="C232" s="245" t="s">
        <v>446</v>
      </c>
      <c r="D232" s="245" t="s">
        <v>333</v>
      </c>
      <c r="E232" s="246" t="s">
        <v>2179</v>
      </c>
      <c r="F232" s="247" t="s">
        <v>2180</v>
      </c>
      <c r="G232" s="248" t="s">
        <v>413</v>
      </c>
      <c r="H232" s="249">
        <v>720</v>
      </c>
      <c r="I232" s="250"/>
      <c r="J232" s="251">
        <f>ROUND(I232*H232,2)</f>
        <v>0</v>
      </c>
      <c r="K232" s="247" t="s">
        <v>19</v>
      </c>
      <c r="L232" s="252"/>
      <c r="M232" s="253" t="s">
        <v>19</v>
      </c>
      <c r="N232" s="254" t="s">
        <v>40</v>
      </c>
      <c r="O232" s="84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216</v>
      </c>
      <c r="AT232" s="225" t="s">
        <v>333</v>
      </c>
      <c r="AU232" s="225" t="s">
        <v>78</v>
      </c>
      <c r="AY232" s="17" t="s">
        <v>156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76</v>
      </c>
      <c r="BK232" s="226">
        <f>ROUND(I232*H232,2)</f>
        <v>0</v>
      </c>
      <c r="BL232" s="17" t="s">
        <v>163</v>
      </c>
      <c r="BM232" s="225" t="s">
        <v>2181</v>
      </c>
    </row>
    <row r="233" s="2" customFormat="1">
      <c r="A233" s="38"/>
      <c r="B233" s="39"/>
      <c r="C233" s="40"/>
      <c r="D233" s="227" t="s">
        <v>165</v>
      </c>
      <c r="E233" s="40"/>
      <c r="F233" s="228" t="s">
        <v>2180</v>
      </c>
      <c r="G233" s="40"/>
      <c r="H233" s="40"/>
      <c r="I233" s="229"/>
      <c r="J233" s="40"/>
      <c r="K233" s="40"/>
      <c r="L233" s="44"/>
      <c r="M233" s="230"/>
      <c r="N233" s="23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165</v>
      </c>
      <c r="AU233" s="17" t="s">
        <v>78</v>
      </c>
    </row>
    <row r="234" s="2" customFormat="1" ht="16.5" customHeight="1">
      <c r="A234" s="38"/>
      <c r="B234" s="39"/>
      <c r="C234" s="245" t="s">
        <v>451</v>
      </c>
      <c r="D234" s="245" t="s">
        <v>333</v>
      </c>
      <c r="E234" s="246" t="s">
        <v>2182</v>
      </c>
      <c r="F234" s="247" t="s">
        <v>2183</v>
      </c>
      <c r="G234" s="248" t="s">
        <v>413</v>
      </c>
      <c r="H234" s="249">
        <v>1</v>
      </c>
      <c r="I234" s="250"/>
      <c r="J234" s="251">
        <f>ROUND(I234*H234,2)</f>
        <v>0</v>
      </c>
      <c r="K234" s="247" t="s">
        <v>19</v>
      </c>
      <c r="L234" s="252"/>
      <c r="M234" s="253" t="s">
        <v>19</v>
      </c>
      <c r="N234" s="254" t="s">
        <v>40</v>
      </c>
      <c r="O234" s="84"/>
      <c r="P234" s="223">
        <f>O234*H234</f>
        <v>0</v>
      </c>
      <c r="Q234" s="223">
        <v>0.0050000000000000001</v>
      </c>
      <c r="R234" s="223">
        <f>Q234*H234</f>
        <v>0.0050000000000000001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216</v>
      </c>
      <c r="AT234" s="225" t="s">
        <v>333</v>
      </c>
      <c r="AU234" s="225" t="s">
        <v>78</v>
      </c>
      <c r="AY234" s="17" t="s">
        <v>156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76</v>
      </c>
      <c r="BK234" s="226">
        <f>ROUND(I234*H234,2)</f>
        <v>0</v>
      </c>
      <c r="BL234" s="17" t="s">
        <v>163</v>
      </c>
      <c r="BM234" s="225" t="s">
        <v>2184</v>
      </c>
    </row>
    <row r="235" s="2" customFormat="1">
      <c r="A235" s="38"/>
      <c r="B235" s="39"/>
      <c r="C235" s="40"/>
      <c r="D235" s="227" t="s">
        <v>165</v>
      </c>
      <c r="E235" s="40"/>
      <c r="F235" s="228" t="s">
        <v>2183</v>
      </c>
      <c r="G235" s="40"/>
      <c r="H235" s="40"/>
      <c r="I235" s="229"/>
      <c r="J235" s="40"/>
      <c r="K235" s="40"/>
      <c r="L235" s="44"/>
      <c r="M235" s="230"/>
      <c r="N235" s="23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165</v>
      </c>
      <c r="AU235" s="17" t="s">
        <v>78</v>
      </c>
    </row>
    <row r="236" s="2" customFormat="1" ht="21.75" customHeight="1">
      <c r="A236" s="38"/>
      <c r="B236" s="39"/>
      <c r="C236" s="245" t="s">
        <v>456</v>
      </c>
      <c r="D236" s="245" t="s">
        <v>333</v>
      </c>
      <c r="E236" s="246" t="s">
        <v>2185</v>
      </c>
      <c r="F236" s="247" t="s">
        <v>2186</v>
      </c>
      <c r="G236" s="248" t="s">
        <v>413</v>
      </c>
      <c r="H236" s="249">
        <v>39</v>
      </c>
      <c r="I236" s="250"/>
      <c r="J236" s="251">
        <f>ROUND(I236*H236,2)</f>
        <v>0</v>
      </c>
      <c r="K236" s="247" t="s">
        <v>19</v>
      </c>
      <c r="L236" s="252"/>
      <c r="M236" s="253" t="s">
        <v>19</v>
      </c>
      <c r="N236" s="254" t="s">
        <v>40</v>
      </c>
      <c r="O236" s="84"/>
      <c r="P236" s="223">
        <f>O236*H236</f>
        <v>0</v>
      </c>
      <c r="Q236" s="223">
        <v>0.0030000000000000001</v>
      </c>
      <c r="R236" s="223">
        <f>Q236*H236</f>
        <v>0.11700000000000001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216</v>
      </c>
      <c r="AT236" s="225" t="s">
        <v>333</v>
      </c>
      <c r="AU236" s="225" t="s">
        <v>78</v>
      </c>
      <c r="AY236" s="17" t="s">
        <v>156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76</v>
      </c>
      <c r="BK236" s="226">
        <f>ROUND(I236*H236,2)</f>
        <v>0</v>
      </c>
      <c r="BL236" s="17" t="s">
        <v>163</v>
      </c>
      <c r="BM236" s="225" t="s">
        <v>2187</v>
      </c>
    </row>
    <row r="237" s="2" customFormat="1">
      <c r="A237" s="38"/>
      <c r="B237" s="39"/>
      <c r="C237" s="40"/>
      <c r="D237" s="227" t="s">
        <v>165</v>
      </c>
      <c r="E237" s="40"/>
      <c r="F237" s="228" t="s">
        <v>2186</v>
      </c>
      <c r="G237" s="40"/>
      <c r="H237" s="40"/>
      <c r="I237" s="229"/>
      <c r="J237" s="40"/>
      <c r="K237" s="40"/>
      <c r="L237" s="44"/>
      <c r="M237" s="230"/>
      <c r="N237" s="23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165</v>
      </c>
      <c r="AU237" s="17" t="s">
        <v>78</v>
      </c>
    </row>
    <row r="238" s="2" customFormat="1" ht="33" customHeight="1">
      <c r="A238" s="38"/>
      <c r="B238" s="39"/>
      <c r="C238" s="214" t="s">
        <v>463</v>
      </c>
      <c r="D238" s="214" t="s">
        <v>158</v>
      </c>
      <c r="E238" s="215" t="s">
        <v>2188</v>
      </c>
      <c r="F238" s="216" t="s">
        <v>2189</v>
      </c>
      <c r="G238" s="217" t="s">
        <v>413</v>
      </c>
      <c r="H238" s="218">
        <v>30</v>
      </c>
      <c r="I238" s="219"/>
      <c r="J238" s="220">
        <f>ROUND(I238*H238,2)</f>
        <v>0</v>
      </c>
      <c r="K238" s="216" t="s">
        <v>162</v>
      </c>
      <c r="L238" s="44"/>
      <c r="M238" s="221" t="s">
        <v>19</v>
      </c>
      <c r="N238" s="222" t="s">
        <v>40</v>
      </c>
      <c r="O238" s="84"/>
      <c r="P238" s="223">
        <f>O238*H238</f>
        <v>0</v>
      </c>
      <c r="Q238" s="223">
        <v>5.3999999999999998E-05</v>
      </c>
      <c r="R238" s="223">
        <f>Q238*H238</f>
        <v>0.0016199999999999999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163</v>
      </c>
      <c r="AT238" s="225" t="s">
        <v>158</v>
      </c>
      <c r="AU238" s="225" t="s">
        <v>78</v>
      </c>
      <c r="AY238" s="17" t="s">
        <v>156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76</v>
      </c>
      <c r="BK238" s="226">
        <f>ROUND(I238*H238,2)</f>
        <v>0</v>
      </c>
      <c r="BL238" s="17" t="s">
        <v>163</v>
      </c>
      <c r="BM238" s="225" t="s">
        <v>2190</v>
      </c>
    </row>
    <row r="239" s="2" customFormat="1">
      <c r="A239" s="38"/>
      <c r="B239" s="39"/>
      <c r="C239" s="40"/>
      <c r="D239" s="227" t="s">
        <v>165</v>
      </c>
      <c r="E239" s="40"/>
      <c r="F239" s="228" t="s">
        <v>2191</v>
      </c>
      <c r="G239" s="40"/>
      <c r="H239" s="40"/>
      <c r="I239" s="229"/>
      <c r="J239" s="40"/>
      <c r="K239" s="40"/>
      <c r="L239" s="44"/>
      <c r="M239" s="230"/>
      <c r="N239" s="23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165</v>
      </c>
      <c r="AU239" s="17" t="s">
        <v>78</v>
      </c>
    </row>
    <row r="240" s="2" customFormat="1">
      <c r="A240" s="38"/>
      <c r="B240" s="39"/>
      <c r="C240" s="40"/>
      <c r="D240" s="232" t="s">
        <v>167</v>
      </c>
      <c r="E240" s="40"/>
      <c r="F240" s="233" t="s">
        <v>2192</v>
      </c>
      <c r="G240" s="40"/>
      <c r="H240" s="40"/>
      <c r="I240" s="229"/>
      <c r="J240" s="40"/>
      <c r="K240" s="40"/>
      <c r="L240" s="44"/>
      <c r="M240" s="230"/>
      <c r="N240" s="23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167</v>
      </c>
      <c r="AU240" s="17" t="s">
        <v>78</v>
      </c>
    </row>
    <row r="241" s="13" customFormat="1">
      <c r="A241" s="13"/>
      <c r="B241" s="234"/>
      <c r="C241" s="235"/>
      <c r="D241" s="227" t="s">
        <v>169</v>
      </c>
      <c r="E241" s="236" t="s">
        <v>19</v>
      </c>
      <c r="F241" s="237" t="s">
        <v>2193</v>
      </c>
      <c r="G241" s="235"/>
      <c r="H241" s="238">
        <v>30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169</v>
      </c>
      <c r="AU241" s="244" t="s">
        <v>78</v>
      </c>
      <c r="AV241" s="13" t="s">
        <v>78</v>
      </c>
      <c r="AW241" s="13" t="s">
        <v>32</v>
      </c>
      <c r="AX241" s="13" t="s">
        <v>69</v>
      </c>
      <c r="AY241" s="244" t="s">
        <v>156</v>
      </c>
    </row>
    <row r="242" s="2" customFormat="1" ht="21.75" customHeight="1">
      <c r="A242" s="38"/>
      <c r="B242" s="39"/>
      <c r="C242" s="245" t="s">
        <v>468</v>
      </c>
      <c r="D242" s="245" t="s">
        <v>333</v>
      </c>
      <c r="E242" s="246" t="s">
        <v>2194</v>
      </c>
      <c r="F242" s="247" t="s">
        <v>2195</v>
      </c>
      <c r="G242" s="248" t="s">
        <v>413</v>
      </c>
      <c r="H242" s="249">
        <v>30</v>
      </c>
      <c r="I242" s="250"/>
      <c r="J242" s="251">
        <f>ROUND(I242*H242,2)</f>
        <v>0</v>
      </c>
      <c r="K242" s="247" t="s">
        <v>162</v>
      </c>
      <c r="L242" s="252"/>
      <c r="M242" s="253" t="s">
        <v>19</v>
      </c>
      <c r="N242" s="254" t="s">
        <v>40</v>
      </c>
      <c r="O242" s="84"/>
      <c r="P242" s="223">
        <f>O242*H242</f>
        <v>0</v>
      </c>
      <c r="Q242" s="223">
        <v>0.0035400000000000002</v>
      </c>
      <c r="R242" s="223">
        <f>Q242*H242</f>
        <v>0.1062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216</v>
      </c>
      <c r="AT242" s="225" t="s">
        <v>333</v>
      </c>
      <c r="AU242" s="225" t="s">
        <v>78</v>
      </c>
      <c r="AY242" s="17" t="s">
        <v>156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76</v>
      </c>
      <c r="BK242" s="226">
        <f>ROUND(I242*H242,2)</f>
        <v>0</v>
      </c>
      <c r="BL242" s="17" t="s">
        <v>163</v>
      </c>
      <c r="BM242" s="225" t="s">
        <v>2196</v>
      </c>
    </row>
    <row r="243" s="2" customFormat="1">
      <c r="A243" s="38"/>
      <c r="B243" s="39"/>
      <c r="C243" s="40"/>
      <c r="D243" s="227" t="s">
        <v>165</v>
      </c>
      <c r="E243" s="40"/>
      <c r="F243" s="228" t="s">
        <v>2195</v>
      </c>
      <c r="G243" s="40"/>
      <c r="H243" s="40"/>
      <c r="I243" s="229"/>
      <c r="J243" s="40"/>
      <c r="K243" s="40"/>
      <c r="L243" s="44"/>
      <c r="M243" s="230"/>
      <c r="N243" s="23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165</v>
      </c>
      <c r="AU243" s="17" t="s">
        <v>78</v>
      </c>
    </row>
    <row r="244" s="2" customFormat="1" ht="24.15" customHeight="1">
      <c r="A244" s="38"/>
      <c r="B244" s="39"/>
      <c r="C244" s="214" t="s">
        <v>474</v>
      </c>
      <c r="D244" s="214" t="s">
        <v>158</v>
      </c>
      <c r="E244" s="215" t="s">
        <v>2197</v>
      </c>
      <c r="F244" s="216" t="s">
        <v>2198</v>
      </c>
      <c r="G244" s="217" t="s">
        <v>413</v>
      </c>
      <c r="H244" s="218">
        <v>10</v>
      </c>
      <c r="I244" s="219"/>
      <c r="J244" s="220">
        <f>ROUND(I244*H244,2)</f>
        <v>0</v>
      </c>
      <c r="K244" s="216" t="s">
        <v>162</v>
      </c>
      <c r="L244" s="44"/>
      <c r="M244" s="221" t="s">
        <v>19</v>
      </c>
      <c r="N244" s="222" t="s">
        <v>40</v>
      </c>
      <c r="O244" s="84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163</v>
      </c>
      <c r="AT244" s="225" t="s">
        <v>158</v>
      </c>
      <c r="AU244" s="225" t="s">
        <v>78</v>
      </c>
      <c r="AY244" s="17" t="s">
        <v>156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76</v>
      </c>
      <c r="BK244" s="226">
        <f>ROUND(I244*H244,2)</f>
        <v>0</v>
      </c>
      <c r="BL244" s="17" t="s">
        <v>163</v>
      </c>
      <c r="BM244" s="225" t="s">
        <v>2199</v>
      </c>
    </row>
    <row r="245" s="2" customFormat="1">
      <c r="A245" s="38"/>
      <c r="B245" s="39"/>
      <c r="C245" s="40"/>
      <c r="D245" s="227" t="s">
        <v>165</v>
      </c>
      <c r="E245" s="40"/>
      <c r="F245" s="228" t="s">
        <v>2200</v>
      </c>
      <c r="G245" s="40"/>
      <c r="H245" s="40"/>
      <c r="I245" s="229"/>
      <c r="J245" s="40"/>
      <c r="K245" s="40"/>
      <c r="L245" s="44"/>
      <c r="M245" s="230"/>
      <c r="N245" s="23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165</v>
      </c>
      <c r="AU245" s="17" t="s">
        <v>78</v>
      </c>
    </row>
    <row r="246" s="2" customFormat="1">
      <c r="A246" s="38"/>
      <c r="B246" s="39"/>
      <c r="C246" s="40"/>
      <c r="D246" s="232" t="s">
        <v>167</v>
      </c>
      <c r="E246" s="40"/>
      <c r="F246" s="233" t="s">
        <v>2201</v>
      </c>
      <c r="G246" s="40"/>
      <c r="H246" s="40"/>
      <c r="I246" s="229"/>
      <c r="J246" s="40"/>
      <c r="K246" s="40"/>
      <c r="L246" s="44"/>
      <c r="M246" s="230"/>
      <c r="N246" s="23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167</v>
      </c>
      <c r="AU246" s="17" t="s">
        <v>78</v>
      </c>
    </row>
    <row r="247" s="2" customFormat="1" ht="33" customHeight="1">
      <c r="A247" s="38"/>
      <c r="B247" s="39"/>
      <c r="C247" s="214" t="s">
        <v>483</v>
      </c>
      <c r="D247" s="214" t="s">
        <v>158</v>
      </c>
      <c r="E247" s="215" t="s">
        <v>2202</v>
      </c>
      <c r="F247" s="216" t="s">
        <v>2203</v>
      </c>
      <c r="G247" s="217" t="s">
        <v>161</v>
      </c>
      <c r="H247" s="218">
        <v>770</v>
      </c>
      <c r="I247" s="219"/>
      <c r="J247" s="220">
        <f>ROUND(I247*H247,2)</f>
        <v>0</v>
      </c>
      <c r="K247" s="216" t="s">
        <v>162</v>
      </c>
      <c r="L247" s="44"/>
      <c r="M247" s="221" t="s">
        <v>19</v>
      </c>
      <c r="N247" s="222" t="s">
        <v>40</v>
      </c>
      <c r="O247" s="84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163</v>
      </c>
      <c r="AT247" s="225" t="s">
        <v>158</v>
      </c>
      <c r="AU247" s="225" t="s">
        <v>78</v>
      </c>
      <c r="AY247" s="17" t="s">
        <v>156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76</v>
      </c>
      <c r="BK247" s="226">
        <f>ROUND(I247*H247,2)</f>
        <v>0</v>
      </c>
      <c r="BL247" s="17" t="s">
        <v>163</v>
      </c>
      <c r="BM247" s="225" t="s">
        <v>2204</v>
      </c>
    </row>
    <row r="248" s="2" customFormat="1">
      <c r="A248" s="38"/>
      <c r="B248" s="39"/>
      <c r="C248" s="40"/>
      <c r="D248" s="227" t="s">
        <v>165</v>
      </c>
      <c r="E248" s="40"/>
      <c r="F248" s="228" t="s">
        <v>2205</v>
      </c>
      <c r="G248" s="40"/>
      <c r="H248" s="40"/>
      <c r="I248" s="229"/>
      <c r="J248" s="40"/>
      <c r="K248" s="40"/>
      <c r="L248" s="44"/>
      <c r="M248" s="230"/>
      <c r="N248" s="23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165</v>
      </c>
      <c r="AU248" s="17" t="s">
        <v>78</v>
      </c>
    </row>
    <row r="249" s="2" customFormat="1">
      <c r="A249" s="38"/>
      <c r="B249" s="39"/>
      <c r="C249" s="40"/>
      <c r="D249" s="232" t="s">
        <v>167</v>
      </c>
      <c r="E249" s="40"/>
      <c r="F249" s="233" t="s">
        <v>2206</v>
      </c>
      <c r="G249" s="40"/>
      <c r="H249" s="40"/>
      <c r="I249" s="229"/>
      <c r="J249" s="40"/>
      <c r="K249" s="40"/>
      <c r="L249" s="44"/>
      <c r="M249" s="230"/>
      <c r="N249" s="23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167</v>
      </c>
      <c r="AU249" s="17" t="s">
        <v>78</v>
      </c>
    </row>
    <row r="250" s="2" customFormat="1" ht="33" customHeight="1">
      <c r="A250" s="38"/>
      <c r="B250" s="39"/>
      <c r="C250" s="214" t="s">
        <v>489</v>
      </c>
      <c r="D250" s="214" t="s">
        <v>158</v>
      </c>
      <c r="E250" s="215" t="s">
        <v>2207</v>
      </c>
      <c r="F250" s="216" t="s">
        <v>2208</v>
      </c>
      <c r="G250" s="217" t="s">
        <v>161</v>
      </c>
      <c r="H250" s="218">
        <v>370</v>
      </c>
      <c r="I250" s="219"/>
      <c r="J250" s="220">
        <f>ROUND(I250*H250,2)</f>
        <v>0</v>
      </c>
      <c r="K250" s="216" t="s">
        <v>162</v>
      </c>
      <c r="L250" s="44"/>
      <c r="M250" s="221" t="s">
        <v>19</v>
      </c>
      <c r="N250" s="222" t="s">
        <v>40</v>
      </c>
      <c r="O250" s="84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163</v>
      </c>
      <c r="AT250" s="225" t="s">
        <v>158</v>
      </c>
      <c r="AU250" s="225" t="s">
        <v>78</v>
      </c>
      <c r="AY250" s="17" t="s">
        <v>156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76</v>
      </c>
      <c r="BK250" s="226">
        <f>ROUND(I250*H250,2)</f>
        <v>0</v>
      </c>
      <c r="BL250" s="17" t="s">
        <v>163</v>
      </c>
      <c r="BM250" s="225" t="s">
        <v>2209</v>
      </c>
    </row>
    <row r="251" s="2" customFormat="1">
      <c r="A251" s="38"/>
      <c r="B251" s="39"/>
      <c r="C251" s="40"/>
      <c r="D251" s="227" t="s">
        <v>165</v>
      </c>
      <c r="E251" s="40"/>
      <c r="F251" s="228" t="s">
        <v>2210</v>
      </c>
      <c r="G251" s="40"/>
      <c r="H251" s="40"/>
      <c r="I251" s="229"/>
      <c r="J251" s="40"/>
      <c r="K251" s="40"/>
      <c r="L251" s="44"/>
      <c r="M251" s="230"/>
      <c r="N251" s="23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165</v>
      </c>
      <c r="AU251" s="17" t="s">
        <v>78</v>
      </c>
    </row>
    <row r="252" s="2" customFormat="1">
      <c r="A252" s="38"/>
      <c r="B252" s="39"/>
      <c r="C252" s="40"/>
      <c r="D252" s="232" t="s">
        <v>167</v>
      </c>
      <c r="E252" s="40"/>
      <c r="F252" s="233" t="s">
        <v>2211</v>
      </c>
      <c r="G252" s="40"/>
      <c r="H252" s="40"/>
      <c r="I252" s="229"/>
      <c r="J252" s="40"/>
      <c r="K252" s="40"/>
      <c r="L252" s="44"/>
      <c r="M252" s="230"/>
      <c r="N252" s="23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167</v>
      </c>
      <c r="AU252" s="17" t="s">
        <v>78</v>
      </c>
    </row>
    <row r="253" s="13" customFormat="1">
      <c r="A253" s="13"/>
      <c r="B253" s="234"/>
      <c r="C253" s="235"/>
      <c r="D253" s="227" t="s">
        <v>169</v>
      </c>
      <c r="E253" s="236" t="s">
        <v>19</v>
      </c>
      <c r="F253" s="237" t="s">
        <v>2212</v>
      </c>
      <c r="G253" s="235"/>
      <c r="H253" s="238">
        <v>370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169</v>
      </c>
      <c r="AU253" s="244" t="s">
        <v>78</v>
      </c>
      <c r="AV253" s="13" t="s">
        <v>78</v>
      </c>
      <c r="AW253" s="13" t="s">
        <v>32</v>
      </c>
      <c r="AX253" s="13" t="s">
        <v>69</v>
      </c>
      <c r="AY253" s="244" t="s">
        <v>156</v>
      </c>
    </row>
    <row r="254" s="2" customFormat="1" ht="21.75" customHeight="1">
      <c r="A254" s="38"/>
      <c r="B254" s="39"/>
      <c r="C254" s="214" t="s">
        <v>495</v>
      </c>
      <c r="D254" s="214" t="s">
        <v>158</v>
      </c>
      <c r="E254" s="215" t="s">
        <v>2213</v>
      </c>
      <c r="F254" s="216" t="s">
        <v>2214</v>
      </c>
      <c r="G254" s="217" t="s">
        <v>161</v>
      </c>
      <c r="H254" s="218">
        <v>400</v>
      </c>
      <c r="I254" s="219"/>
      <c r="J254" s="220">
        <f>ROUND(I254*H254,2)</f>
        <v>0</v>
      </c>
      <c r="K254" s="216" t="s">
        <v>162</v>
      </c>
      <c r="L254" s="44"/>
      <c r="M254" s="221" t="s">
        <v>19</v>
      </c>
      <c r="N254" s="222" t="s">
        <v>40</v>
      </c>
      <c r="O254" s="84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163</v>
      </c>
      <c r="AT254" s="225" t="s">
        <v>158</v>
      </c>
      <c r="AU254" s="225" t="s">
        <v>78</v>
      </c>
      <c r="AY254" s="17" t="s">
        <v>156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76</v>
      </c>
      <c r="BK254" s="226">
        <f>ROUND(I254*H254,2)</f>
        <v>0</v>
      </c>
      <c r="BL254" s="17" t="s">
        <v>163</v>
      </c>
      <c r="BM254" s="225" t="s">
        <v>2215</v>
      </c>
    </row>
    <row r="255" s="2" customFormat="1">
      <c r="A255" s="38"/>
      <c r="B255" s="39"/>
      <c r="C255" s="40"/>
      <c r="D255" s="227" t="s">
        <v>165</v>
      </c>
      <c r="E255" s="40"/>
      <c r="F255" s="228" t="s">
        <v>2216</v>
      </c>
      <c r="G255" s="40"/>
      <c r="H255" s="40"/>
      <c r="I255" s="229"/>
      <c r="J255" s="40"/>
      <c r="K255" s="40"/>
      <c r="L255" s="44"/>
      <c r="M255" s="230"/>
      <c r="N255" s="23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165</v>
      </c>
      <c r="AU255" s="17" t="s">
        <v>78</v>
      </c>
    </row>
    <row r="256" s="2" customFormat="1">
      <c r="A256" s="38"/>
      <c r="B256" s="39"/>
      <c r="C256" s="40"/>
      <c r="D256" s="232" t="s">
        <v>167</v>
      </c>
      <c r="E256" s="40"/>
      <c r="F256" s="233" t="s">
        <v>2217</v>
      </c>
      <c r="G256" s="40"/>
      <c r="H256" s="40"/>
      <c r="I256" s="229"/>
      <c r="J256" s="40"/>
      <c r="K256" s="40"/>
      <c r="L256" s="44"/>
      <c r="M256" s="230"/>
      <c r="N256" s="23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167</v>
      </c>
      <c r="AU256" s="17" t="s">
        <v>78</v>
      </c>
    </row>
    <row r="257" s="2" customFormat="1" ht="24.15" customHeight="1">
      <c r="A257" s="38"/>
      <c r="B257" s="39"/>
      <c r="C257" s="245" t="s">
        <v>501</v>
      </c>
      <c r="D257" s="245" t="s">
        <v>333</v>
      </c>
      <c r="E257" s="246" t="s">
        <v>2218</v>
      </c>
      <c r="F257" s="247" t="s">
        <v>2219</v>
      </c>
      <c r="G257" s="248" t="s">
        <v>161</v>
      </c>
      <c r="H257" s="249">
        <v>460</v>
      </c>
      <c r="I257" s="250"/>
      <c r="J257" s="251">
        <f>ROUND(I257*H257,2)</f>
        <v>0</v>
      </c>
      <c r="K257" s="247" t="s">
        <v>162</v>
      </c>
      <c r="L257" s="252"/>
      <c r="M257" s="253" t="s">
        <v>19</v>
      </c>
      <c r="N257" s="254" t="s">
        <v>40</v>
      </c>
      <c r="O257" s="84"/>
      <c r="P257" s="223">
        <f>O257*H257</f>
        <v>0</v>
      </c>
      <c r="Q257" s="223">
        <v>0.00020000000000000001</v>
      </c>
      <c r="R257" s="223">
        <f>Q257*H257</f>
        <v>0.091999999999999998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216</v>
      </c>
      <c r="AT257" s="225" t="s">
        <v>333</v>
      </c>
      <c r="AU257" s="225" t="s">
        <v>78</v>
      </c>
      <c r="AY257" s="17" t="s">
        <v>156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76</v>
      </c>
      <c r="BK257" s="226">
        <f>ROUND(I257*H257,2)</f>
        <v>0</v>
      </c>
      <c r="BL257" s="17" t="s">
        <v>163</v>
      </c>
      <c r="BM257" s="225" t="s">
        <v>2220</v>
      </c>
    </row>
    <row r="258" s="2" customFormat="1">
      <c r="A258" s="38"/>
      <c r="B258" s="39"/>
      <c r="C258" s="40"/>
      <c r="D258" s="227" t="s">
        <v>165</v>
      </c>
      <c r="E258" s="40"/>
      <c r="F258" s="228" t="s">
        <v>2219</v>
      </c>
      <c r="G258" s="40"/>
      <c r="H258" s="40"/>
      <c r="I258" s="229"/>
      <c r="J258" s="40"/>
      <c r="K258" s="40"/>
      <c r="L258" s="44"/>
      <c r="M258" s="230"/>
      <c r="N258" s="23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165</v>
      </c>
      <c r="AU258" s="17" t="s">
        <v>78</v>
      </c>
    </row>
    <row r="259" s="13" customFormat="1">
      <c r="A259" s="13"/>
      <c r="B259" s="234"/>
      <c r="C259" s="235"/>
      <c r="D259" s="227" t="s">
        <v>169</v>
      </c>
      <c r="E259" s="235"/>
      <c r="F259" s="237" t="s">
        <v>2221</v>
      </c>
      <c r="G259" s="235"/>
      <c r="H259" s="238">
        <v>460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169</v>
      </c>
      <c r="AU259" s="244" t="s">
        <v>78</v>
      </c>
      <c r="AV259" s="13" t="s">
        <v>78</v>
      </c>
      <c r="AW259" s="13" t="s">
        <v>4</v>
      </c>
      <c r="AX259" s="13" t="s">
        <v>76</v>
      </c>
      <c r="AY259" s="244" t="s">
        <v>156</v>
      </c>
    </row>
    <row r="260" s="2" customFormat="1" ht="24.15" customHeight="1">
      <c r="A260" s="38"/>
      <c r="B260" s="39"/>
      <c r="C260" s="214" t="s">
        <v>507</v>
      </c>
      <c r="D260" s="214" t="s">
        <v>158</v>
      </c>
      <c r="E260" s="215" t="s">
        <v>2222</v>
      </c>
      <c r="F260" s="216" t="s">
        <v>2223</v>
      </c>
      <c r="G260" s="217" t="s">
        <v>161</v>
      </c>
      <c r="H260" s="218">
        <v>400</v>
      </c>
      <c r="I260" s="219"/>
      <c r="J260" s="220">
        <f>ROUND(I260*H260,2)</f>
        <v>0</v>
      </c>
      <c r="K260" s="216" t="s">
        <v>162</v>
      </c>
      <c r="L260" s="44"/>
      <c r="M260" s="221" t="s">
        <v>19</v>
      </c>
      <c r="N260" s="222" t="s">
        <v>40</v>
      </c>
      <c r="O260" s="84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163</v>
      </c>
      <c r="AT260" s="225" t="s">
        <v>158</v>
      </c>
      <c r="AU260" s="225" t="s">
        <v>78</v>
      </c>
      <c r="AY260" s="17" t="s">
        <v>156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76</v>
      </c>
      <c r="BK260" s="226">
        <f>ROUND(I260*H260,2)</f>
        <v>0</v>
      </c>
      <c r="BL260" s="17" t="s">
        <v>163</v>
      </c>
      <c r="BM260" s="225" t="s">
        <v>2224</v>
      </c>
    </row>
    <row r="261" s="2" customFormat="1">
      <c r="A261" s="38"/>
      <c r="B261" s="39"/>
      <c r="C261" s="40"/>
      <c r="D261" s="227" t="s">
        <v>165</v>
      </c>
      <c r="E261" s="40"/>
      <c r="F261" s="228" t="s">
        <v>2225</v>
      </c>
      <c r="G261" s="40"/>
      <c r="H261" s="40"/>
      <c r="I261" s="229"/>
      <c r="J261" s="40"/>
      <c r="K261" s="40"/>
      <c r="L261" s="44"/>
      <c r="M261" s="230"/>
      <c r="N261" s="23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165</v>
      </c>
      <c r="AU261" s="17" t="s">
        <v>78</v>
      </c>
    </row>
    <row r="262" s="2" customFormat="1">
      <c r="A262" s="38"/>
      <c r="B262" s="39"/>
      <c r="C262" s="40"/>
      <c r="D262" s="232" t="s">
        <v>167</v>
      </c>
      <c r="E262" s="40"/>
      <c r="F262" s="233" t="s">
        <v>2226</v>
      </c>
      <c r="G262" s="40"/>
      <c r="H262" s="40"/>
      <c r="I262" s="229"/>
      <c r="J262" s="40"/>
      <c r="K262" s="40"/>
      <c r="L262" s="44"/>
      <c r="M262" s="230"/>
      <c r="N262" s="23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167</v>
      </c>
      <c r="AU262" s="17" t="s">
        <v>78</v>
      </c>
    </row>
    <row r="263" s="2" customFormat="1" ht="16.5" customHeight="1">
      <c r="A263" s="38"/>
      <c r="B263" s="39"/>
      <c r="C263" s="245" t="s">
        <v>514</v>
      </c>
      <c r="D263" s="245" t="s">
        <v>333</v>
      </c>
      <c r="E263" s="246" t="s">
        <v>2227</v>
      </c>
      <c r="F263" s="247" t="s">
        <v>2228</v>
      </c>
      <c r="G263" s="248" t="s">
        <v>255</v>
      </c>
      <c r="H263" s="249">
        <v>41.200000000000003</v>
      </c>
      <c r="I263" s="250"/>
      <c r="J263" s="251">
        <f>ROUND(I263*H263,2)</f>
        <v>0</v>
      </c>
      <c r="K263" s="247" t="s">
        <v>162</v>
      </c>
      <c r="L263" s="252"/>
      <c r="M263" s="253" t="s">
        <v>19</v>
      </c>
      <c r="N263" s="254" t="s">
        <v>40</v>
      </c>
      <c r="O263" s="84"/>
      <c r="P263" s="223">
        <f>O263*H263</f>
        <v>0</v>
      </c>
      <c r="Q263" s="223">
        <v>0.20000000000000001</v>
      </c>
      <c r="R263" s="223">
        <f>Q263*H263</f>
        <v>8.2400000000000002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216</v>
      </c>
      <c r="AT263" s="225" t="s">
        <v>333</v>
      </c>
      <c r="AU263" s="225" t="s">
        <v>78</v>
      </c>
      <c r="AY263" s="17" t="s">
        <v>156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76</v>
      </c>
      <c r="BK263" s="226">
        <f>ROUND(I263*H263,2)</f>
        <v>0</v>
      </c>
      <c r="BL263" s="17" t="s">
        <v>163</v>
      </c>
      <c r="BM263" s="225" t="s">
        <v>2229</v>
      </c>
    </row>
    <row r="264" s="2" customFormat="1">
      <c r="A264" s="38"/>
      <c r="B264" s="39"/>
      <c r="C264" s="40"/>
      <c r="D264" s="227" t="s">
        <v>165</v>
      </c>
      <c r="E264" s="40"/>
      <c r="F264" s="228" t="s">
        <v>2228</v>
      </c>
      <c r="G264" s="40"/>
      <c r="H264" s="40"/>
      <c r="I264" s="229"/>
      <c r="J264" s="40"/>
      <c r="K264" s="40"/>
      <c r="L264" s="44"/>
      <c r="M264" s="230"/>
      <c r="N264" s="23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165</v>
      </c>
      <c r="AU264" s="17" t="s">
        <v>78</v>
      </c>
    </row>
    <row r="265" s="13" customFormat="1">
      <c r="A265" s="13"/>
      <c r="B265" s="234"/>
      <c r="C265" s="235"/>
      <c r="D265" s="227" t="s">
        <v>169</v>
      </c>
      <c r="E265" s="235"/>
      <c r="F265" s="237" t="s">
        <v>2230</v>
      </c>
      <c r="G265" s="235"/>
      <c r="H265" s="238">
        <v>41.200000000000003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169</v>
      </c>
      <c r="AU265" s="244" t="s">
        <v>78</v>
      </c>
      <c r="AV265" s="13" t="s">
        <v>78</v>
      </c>
      <c r="AW265" s="13" t="s">
        <v>4</v>
      </c>
      <c r="AX265" s="13" t="s">
        <v>76</v>
      </c>
      <c r="AY265" s="244" t="s">
        <v>156</v>
      </c>
    </row>
    <row r="266" s="2" customFormat="1" ht="16.5" customHeight="1">
      <c r="A266" s="38"/>
      <c r="B266" s="39"/>
      <c r="C266" s="214" t="s">
        <v>520</v>
      </c>
      <c r="D266" s="214" t="s">
        <v>158</v>
      </c>
      <c r="E266" s="215" t="s">
        <v>2231</v>
      </c>
      <c r="F266" s="216" t="s">
        <v>2232</v>
      </c>
      <c r="G266" s="217" t="s">
        <v>255</v>
      </c>
      <c r="H266" s="218">
        <v>24.199999999999999</v>
      </c>
      <c r="I266" s="219"/>
      <c r="J266" s="220">
        <f>ROUND(I266*H266,2)</f>
        <v>0</v>
      </c>
      <c r="K266" s="216" t="s">
        <v>162</v>
      </c>
      <c r="L266" s="44"/>
      <c r="M266" s="221" t="s">
        <v>19</v>
      </c>
      <c r="N266" s="222" t="s">
        <v>40</v>
      </c>
      <c r="O266" s="84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163</v>
      </c>
      <c r="AT266" s="225" t="s">
        <v>158</v>
      </c>
      <c r="AU266" s="225" t="s">
        <v>78</v>
      </c>
      <c r="AY266" s="17" t="s">
        <v>156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76</v>
      </c>
      <c r="BK266" s="226">
        <f>ROUND(I266*H266,2)</f>
        <v>0</v>
      </c>
      <c r="BL266" s="17" t="s">
        <v>163</v>
      </c>
      <c r="BM266" s="225" t="s">
        <v>2233</v>
      </c>
    </row>
    <row r="267" s="2" customFormat="1">
      <c r="A267" s="38"/>
      <c r="B267" s="39"/>
      <c r="C267" s="40"/>
      <c r="D267" s="227" t="s">
        <v>165</v>
      </c>
      <c r="E267" s="40"/>
      <c r="F267" s="228" t="s">
        <v>2234</v>
      </c>
      <c r="G267" s="40"/>
      <c r="H267" s="40"/>
      <c r="I267" s="229"/>
      <c r="J267" s="40"/>
      <c r="K267" s="40"/>
      <c r="L267" s="44"/>
      <c r="M267" s="230"/>
      <c r="N267" s="23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165</v>
      </c>
      <c r="AU267" s="17" t="s">
        <v>78</v>
      </c>
    </row>
    <row r="268" s="2" customFormat="1">
      <c r="A268" s="38"/>
      <c r="B268" s="39"/>
      <c r="C268" s="40"/>
      <c r="D268" s="232" t="s">
        <v>167</v>
      </c>
      <c r="E268" s="40"/>
      <c r="F268" s="233" t="s">
        <v>2235</v>
      </c>
      <c r="G268" s="40"/>
      <c r="H268" s="40"/>
      <c r="I268" s="229"/>
      <c r="J268" s="40"/>
      <c r="K268" s="40"/>
      <c r="L268" s="44"/>
      <c r="M268" s="230"/>
      <c r="N268" s="23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167</v>
      </c>
      <c r="AU268" s="17" t="s">
        <v>78</v>
      </c>
    </row>
    <row r="269" s="13" customFormat="1">
      <c r="A269" s="13"/>
      <c r="B269" s="234"/>
      <c r="C269" s="235"/>
      <c r="D269" s="227" t="s">
        <v>169</v>
      </c>
      <c r="E269" s="236" t="s">
        <v>19</v>
      </c>
      <c r="F269" s="237" t="s">
        <v>2236</v>
      </c>
      <c r="G269" s="235"/>
      <c r="H269" s="238">
        <v>3.7000000000000002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169</v>
      </c>
      <c r="AU269" s="244" t="s">
        <v>78</v>
      </c>
      <c r="AV269" s="13" t="s">
        <v>78</v>
      </c>
      <c r="AW269" s="13" t="s">
        <v>32</v>
      </c>
      <c r="AX269" s="13" t="s">
        <v>69</v>
      </c>
      <c r="AY269" s="244" t="s">
        <v>156</v>
      </c>
    </row>
    <row r="270" s="13" customFormat="1">
      <c r="A270" s="13"/>
      <c r="B270" s="234"/>
      <c r="C270" s="235"/>
      <c r="D270" s="227" t="s">
        <v>169</v>
      </c>
      <c r="E270" s="236" t="s">
        <v>19</v>
      </c>
      <c r="F270" s="237" t="s">
        <v>2237</v>
      </c>
      <c r="G270" s="235"/>
      <c r="H270" s="238">
        <v>0.5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169</v>
      </c>
      <c r="AU270" s="244" t="s">
        <v>78</v>
      </c>
      <c r="AV270" s="13" t="s">
        <v>78</v>
      </c>
      <c r="AW270" s="13" t="s">
        <v>32</v>
      </c>
      <c r="AX270" s="13" t="s">
        <v>69</v>
      </c>
      <c r="AY270" s="244" t="s">
        <v>156</v>
      </c>
    </row>
    <row r="271" s="13" customFormat="1">
      <c r="A271" s="13"/>
      <c r="B271" s="234"/>
      <c r="C271" s="235"/>
      <c r="D271" s="227" t="s">
        <v>169</v>
      </c>
      <c r="E271" s="236" t="s">
        <v>19</v>
      </c>
      <c r="F271" s="237" t="s">
        <v>2238</v>
      </c>
      <c r="G271" s="235"/>
      <c r="H271" s="238">
        <v>20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169</v>
      </c>
      <c r="AU271" s="244" t="s">
        <v>78</v>
      </c>
      <c r="AV271" s="13" t="s">
        <v>78</v>
      </c>
      <c r="AW271" s="13" t="s">
        <v>32</v>
      </c>
      <c r="AX271" s="13" t="s">
        <v>69</v>
      </c>
      <c r="AY271" s="244" t="s">
        <v>156</v>
      </c>
    </row>
    <row r="272" s="12" customFormat="1" ht="22.8" customHeight="1">
      <c r="A272" s="12"/>
      <c r="B272" s="198"/>
      <c r="C272" s="199"/>
      <c r="D272" s="200" t="s">
        <v>68</v>
      </c>
      <c r="E272" s="212" t="s">
        <v>78</v>
      </c>
      <c r="F272" s="212" t="s">
        <v>356</v>
      </c>
      <c r="G272" s="199"/>
      <c r="H272" s="199"/>
      <c r="I272" s="202"/>
      <c r="J272" s="213">
        <f>BK272</f>
        <v>0</v>
      </c>
      <c r="K272" s="199"/>
      <c r="L272" s="204"/>
      <c r="M272" s="205"/>
      <c r="N272" s="206"/>
      <c r="O272" s="206"/>
      <c r="P272" s="207">
        <f>SUM(P273:P280)</f>
        <v>0</v>
      </c>
      <c r="Q272" s="206"/>
      <c r="R272" s="207">
        <f>SUM(R273:R280)</f>
        <v>2.8615599999999999</v>
      </c>
      <c r="S272" s="206"/>
      <c r="T272" s="208">
        <f>SUM(T273:T280)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76</v>
      </c>
      <c r="AT272" s="210" t="s">
        <v>68</v>
      </c>
      <c r="AU272" s="210" t="s">
        <v>76</v>
      </c>
      <c r="AY272" s="209" t="s">
        <v>156</v>
      </c>
      <c r="BK272" s="211">
        <f>SUM(BK273:BK280)</f>
        <v>0</v>
      </c>
    </row>
    <row r="273" s="2" customFormat="1" ht="24.15" customHeight="1">
      <c r="A273" s="38"/>
      <c r="B273" s="39"/>
      <c r="C273" s="214" t="s">
        <v>527</v>
      </c>
      <c r="D273" s="214" t="s">
        <v>158</v>
      </c>
      <c r="E273" s="215" t="s">
        <v>2239</v>
      </c>
      <c r="F273" s="216" t="s">
        <v>2240</v>
      </c>
      <c r="G273" s="217" t="s">
        <v>413</v>
      </c>
      <c r="H273" s="218">
        <v>10</v>
      </c>
      <c r="I273" s="219"/>
      <c r="J273" s="220">
        <f>ROUND(I273*H273,2)</f>
        <v>0</v>
      </c>
      <c r="K273" s="216" t="s">
        <v>162</v>
      </c>
      <c r="L273" s="44"/>
      <c r="M273" s="221" t="s">
        <v>19</v>
      </c>
      <c r="N273" s="222" t="s">
        <v>40</v>
      </c>
      <c r="O273" s="84"/>
      <c r="P273" s="223">
        <f>O273*H273</f>
        <v>0</v>
      </c>
      <c r="Q273" s="223">
        <v>0.0022000000000000001</v>
      </c>
      <c r="R273" s="223">
        <f>Q273*H273</f>
        <v>0.022000000000000002</v>
      </c>
      <c r="S273" s="223">
        <v>0</v>
      </c>
      <c r="T273" s="22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163</v>
      </c>
      <c r="AT273" s="225" t="s">
        <v>158</v>
      </c>
      <c r="AU273" s="225" t="s">
        <v>78</v>
      </c>
      <c r="AY273" s="17" t="s">
        <v>156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76</v>
      </c>
      <c r="BK273" s="226">
        <f>ROUND(I273*H273,2)</f>
        <v>0</v>
      </c>
      <c r="BL273" s="17" t="s">
        <v>163</v>
      </c>
      <c r="BM273" s="225" t="s">
        <v>2241</v>
      </c>
    </row>
    <row r="274" s="2" customFormat="1">
      <c r="A274" s="38"/>
      <c r="B274" s="39"/>
      <c r="C274" s="40"/>
      <c r="D274" s="227" t="s">
        <v>165</v>
      </c>
      <c r="E274" s="40"/>
      <c r="F274" s="228" t="s">
        <v>2242</v>
      </c>
      <c r="G274" s="40"/>
      <c r="H274" s="40"/>
      <c r="I274" s="229"/>
      <c r="J274" s="40"/>
      <c r="K274" s="40"/>
      <c r="L274" s="44"/>
      <c r="M274" s="230"/>
      <c r="N274" s="23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165</v>
      </c>
      <c r="AU274" s="17" t="s">
        <v>78</v>
      </c>
    </row>
    <row r="275" s="2" customFormat="1">
      <c r="A275" s="38"/>
      <c r="B275" s="39"/>
      <c r="C275" s="40"/>
      <c r="D275" s="232" t="s">
        <v>167</v>
      </c>
      <c r="E275" s="40"/>
      <c r="F275" s="233" t="s">
        <v>2243</v>
      </c>
      <c r="G275" s="40"/>
      <c r="H275" s="40"/>
      <c r="I275" s="229"/>
      <c r="J275" s="40"/>
      <c r="K275" s="40"/>
      <c r="L275" s="44"/>
      <c r="M275" s="230"/>
      <c r="N275" s="23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167</v>
      </c>
      <c r="AU275" s="17" t="s">
        <v>78</v>
      </c>
    </row>
    <row r="276" s="13" customFormat="1">
      <c r="A276" s="13"/>
      <c r="B276" s="234"/>
      <c r="C276" s="235"/>
      <c r="D276" s="227" t="s">
        <v>169</v>
      </c>
      <c r="E276" s="236" t="s">
        <v>19</v>
      </c>
      <c r="F276" s="237" t="s">
        <v>2244</v>
      </c>
      <c r="G276" s="235"/>
      <c r="H276" s="238">
        <v>10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169</v>
      </c>
      <c r="AU276" s="244" t="s">
        <v>78</v>
      </c>
      <c r="AV276" s="13" t="s">
        <v>78</v>
      </c>
      <c r="AW276" s="13" t="s">
        <v>32</v>
      </c>
      <c r="AX276" s="13" t="s">
        <v>69</v>
      </c>
      <c r="AY276" s="244" t="s">
        <v>156</v>
      </c>
    </row>
    <row r="277" s="2" customFormat="1" ht="33" customHeight="1">
      <c r="A277" s="38"/>
      <c r="B277" s="39"/>
      <c r="C277" s="214" t="s">
        <v>533</v>
      </c>
      <c r="D277" s="214" t="s">
        <v>158</v>
      </c>
      <c r="E277" s="215" t="s">
        <v>2245</v>
      </c>
      <c r="F277" s="216" t="s">
        <v>2246</v>
      </c>
      <c r="G277" s="217" t="s">
        <v>161</v>
      </c>
      <c r="H277" s="218">
        <v>6</v>
      </c>
      <c r="I277" s="219"/>
      <c r="J277" s="220">
        <f>ROUND(I277*H277,2)</f>
        <v>0</v>
      </c>
      <c r="K277" s="216" t="s">
        <v>162</v>
      </c>
      <c r="L277" s="44"/>
      <c r="M277" s="221" t="s">
        <v>19</v>
      </c>
      <c r="N277" s="222" t="s">
        <v>40</v>
      </c>
      <c r="O277" s="84"/>
      <c r="P277" s="223">
        <f>O277*H277</f>
        <v>0</v>
      </c>
      <c r="Q277" s="223">
        <v>0.47326000000000001</v>
      </c>
      <c r="R277" s="223">
        <f>Q277*H277</f>
        <v>2.8395600000000001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163</v>
      </c>
      <c r="AT277" s="225" t="s">
        <v>158</v>
      </c>
      <c r="AU277" s="225" t="s">
        <v>78</v>
      </c>
      <c r="AY277" s="17" t="s">
        <v>156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76</v>
      </c>
      <c r="BK277" s="226">
        <f>ROUND(I277*H277,2)</f>
        <v>0</v>
      </c>
      <c r="BL277" s="17" t="s">
        <v>163</v>
      </c>
      <c r="BM277" s="225" t="s">
        <v>2247</v>
      </c>
    </row>
    <row r="278" s="2" customFormat="1">
      <c r="A278" s="38"/>
      <c r="B278" s="39"/>
      <c r="C278" s="40"/>
      <c r="D278" s="227" t="s">
        <v>165</v>
      </c>
      <c r="E278" s="40"/>
      <c r="F278" s="228" t="s">
        <v>2248</v>
      </c>
      <c r="G278" s="40"/>
      <c r="H278" s="40"/>
      <c r="I278" s="229"/>
      <c r="J278" s="40"/>
      <c r="K278" s="40"/>
      <c r="L278" s="44"/>
      <c r="M278" s="230"/>
      <c r="N278" s="23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165</v>
      </c>
      <c r="AU278" s="17" t="s">
        <v>78</v>
      </c>
    </row>
    <row r="279" s="2" customFormat="1">
      <c r="A279" s="38"/>
      <c r="B279" s="39"/>
      <c r="C279" s="40"/>
      <c r="D279" s="232" t="s">
        <v>167</v>
      </c>
      <c r="E279" s="40"/>
      <c r="F279" s="233" t="s">
        <v>2249</v>
      </c>
      <c r="G279" s="40"/>
      <c r="H279" s="40"/>
      <c r="I279" s="229"/>
      <c r="J279" s="40"/>
      <c r="K279" s="40"/>
      <c r="L279" s="44"/>
      <c r="M279" s="230"/>
      <c r="N279" s="23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167</v>
      </c>
      <c r="AU279" s="17" t="s">
        <v>78</v>
      </c>
    </row>
    <row r="280" s="13" customFormat="1">
      <c r="A280" s="13"/>
      <c r="B280" s="234"/>
      <c r="C280" s="235"/>
      <c r="D280" s="227" t="s">
        <v>169</v>
      </c>
      <c r="E280" s="236" t="s">
        <v>19</v>
      </c>
      <c r="F280" s="237" t="s">
        <v>2250</v>
      </c>
      <c r="G280" s="235"/>
      <c r="H280" s="238">
        <v>6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169</v>
      </c>
      <c r="AU280" s="244" t="s">
        <v>78</v>
      </c>
      <c r="AV280" s="13" t="s">
        <v>78</v>
      </c>
      <c r="AW280" s="13" t="s">
        <v>32</v>
      </c>
      <c r="AX280" s="13" t="s">
        <v>69</v>
      </c>
      <c r="AY280" s="244" t="s">
        <v>156</v>
      </c>
    </row>
    <row r="281" s="12" customFormat="1" ht="22.8" customHeight="1">
      <c r="A281" s="12"/>
      <c r="B281" s="198"/>
      <c r="C281" s="199"/>
      <c r="D281" s="200" t="s">
        <v>68</v>
      </c>
      <c r="E281" s="212" t="s">
        <v>86</v>
      </c>
      <c r="F281" s="212" t="s">
        <v>403</v>
      </c>
      <c r="G281" s="199"/>
      <c r="H281" s="199"/>
      <c r="I281" s="202"/>
      <c r="J281" s="213">
        <f>BK281</f>
        <v>0</v>
      </c>
      <c r="K281" s="199"/>
      <c r="L281" s="204"/>
      <c r="M281" s="205"/>
      <c r="N281" s="206"/>
      <c r="O281" s="206"/>
      <c r="P281" s="207">
        <f>SUM(P282:P283)</f>
        <v>0</v>
      </c>
      <c r="Q281" s="206"/>
      <c r="R281" s="207">
        <f>SUM(R282:R283)</f>
        <v>0.014200000000000001</v>
      </c>
      <c r="S281" s="206"/>
      <c r="T281" s="208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76</v>
      </c>
      <c r="AT281" s="210" t="s">
        <v>68</v>
      </c>
      <c r="AU281" s="210" t="s">
        <v>76</v>
      </c>
      <c r="AY281" s="209" t="s">
        <v>156</v>
      </c>
      <c r="BK281" s="211">
        <f>SUM(BK282:BK283)</f>
        <v>0</v>
      </c>
    </row>
    <row r="282" s="2" customFormat="1" ht="21.75" customHeight="1">
      <c r="A282" s="38"/>
      <c r="B282" s="39"/>
      <c r="C282" s="245" t="s">
        <v>543</v>
      </c>
      <c r="D282" s="245" t="s">
        <v>333</v>
      </c>
      <c r="E282" s="246" t="s">
        <v>2251</v>
      </c>
      <c r="F282" s="247" t="s">
        <v>2252</v>
      </c>
      <c r="G282" s="248" t="s">
        <v>413</v>
      </c>
      <c r="H282" s="249">
        <v>10</v>
      </c>
      <c r="I282" s="250"/>
      <c r="J282" s="251">
        <f>ROUND(I282*H282,2)</f>
        <v>0</v>
      </c>
      <c r="K282" s="247" t="s">
        <v>162</v>
      </c>
      <c r="L282" s="252"/>
      <c r="M282" s="253" t="s">
        <v>19</v>
      </c>
      <c r="N282" s="254" t="s">
        <v>40</v>
      </c>
      <c r="O282" s="84"/>
      <c r="P282" s="223">
        <f>O282*H282</f>
        <v>0</v>
      </c>
      <c r="Q282" s="223">
        <v>0.00142</v>
      </c>
      <c r="R282" s="223">
        <f>Q282*H282</f>
        <v>0.014200000000000001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216</v>
      </c>
      <c r="AT282" s="225" t="s">
        <v>333</v>
      </c>
      <c r="AU282" s="225" t="s">
        <v>78</v>
      </c>
      <c r="AY282" s="17" t="s">
        <v>156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76</v>
      </c>
      <c r="BK282" s="226">
        <f>ROUND(I282*H282,2)</f>
        <v>0</v>
      </c>
      <c r="BL282" s="17" t="s">
        <v>163</v>
      </c>
      <c r="BM282" s="225" t="s">
        <v>2253</v>
      </c>
    </row>
    <row r="283" s="2" customFormat="1">
      <c r="A283" s="38"/>
      <c r="B283" s="39"/>
      <c r="C283" s="40"/>
      <c r="D283" s="227" t="s">
        <v>165</v>
      </c>
      <c r="E283" s="40"/>
      <c r="F283" s="228" t="s">
        <v>2252</v>
      </c>
      <c r="G283" s="40"/>
      <c r="H283" s="40"/>
      <c r="I283" s="229"/>
      <c r="J283" s="40"/>
      <c r="K283" s="40"/>
      <c r="L283" s="44"/>
      <c r="M283" s="230"/>
      <c r="N283" s="23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165</v>
      </c>
      <c r="AU283" s="17" t="s">
        <v>78</v>
      </c>
    </row>
    <row r="284" s="12" customFormat="1" ht="22.8" customHeight="1">
      <c r="A284" s="12"/>
      <c r="B284" s="198"/>
      <c r="C284" s="199"/>
      <c r="D284" s="200" t="s">
        <v>68</v>
      </c>
      <c r="E284" s="212" t="s">
        <v>224</v>
      </c>
      <c r="F284" s="212" t="s">
        <v>621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SUM(P285:P301)</f>
        <v>0</v>
      </c>
      <c r="Q284" s="206"/>
      <c r="R284" s="207">
        <f>SUM(R285:R301)</f>
        <v>1.3768107839999999</v>
      </c>
      <c r="S284" s="206"/>
      <c r="T284" s="208">
        <f>SUM(T285:T301)</f>
        <v>0.48199999999999998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76</v>
      </c>
      <c r="AT284" s="210" t="s">
        <v>68</v>
      </c>
      <c r="AU284" s="210" t="s">
        <v>76</v>
      </c>
      <c r="AY284" s="209" t="s">
        <v>156</v>
      </c>
      <c r="BK284" s="211">
        <f>SUM(BK285:BK301)</f>
        <v>0</v>
      </c>
    </row>
    <row r="285" s="2" customFormat="1" ht="24.15" customHeight="1">
      <c r="A285" s="38"/>
      <c r="B285" s="39"/>
      <c r="C285" s="214" t="s">
        <v>548</v>
      </c>
      <c r="D285" s="214" t="s">
        <v>158</v>
      </c>
      <c r="E285" s="215" t="s">
        <v>2254</v>
      </c>
      <c r="F285" s="216" t="s">
        <v>2255</v>
      </c>
      <c r="G285" s="217" t="s">
        <v>413</v>
      </c>
      <c r="H285" s="218">
        <v>3</v>
      </c>
      <c r="I285" s="219"/>
      <c r="J285" s="220">
        <f>ROUND(I285*H285,2)</f>
        <v>0</v>
      </c>
      <c r="K285" s="216" t="s">
        <v>162</v>
      </c>
      <c r="L285" s="44"/>
      <c r="M285" s="221" t="s">
        <v>19</v>
      </c>
      <c r="N285" s="222" t="s">
        <v>40</v>
      </c>
      <c r="O285" s="84"/>
      <c r="P285" s="223">
        <f>O285*H285</f>
        <v>0</v>
      </c>
      <c r="Q285" s="223">
        <v>0.077728000000000005</v>
      </c>
      <c r="R285" s="223">
        <f>Q285*H285</f>
        <v>0.233184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163</v>
      </c>
      <c r="AT285" s="225" t="s">
        <v>158</v>
      </c>
      <c r="AU285" s="225" t="s">
        <v>78</v>
      </c>
      <c r="AY285" s="17" t="s">
        <v>156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76</v>
      </c>
      <c r="BK285" s="226">
        <f>ROUND(I285*H285,2)</f>
        <v>0</v>
      </c>
      <c r="BL285" s="17" t="s">
        <v>163</v>
      </c>
      <c r="BM285" s="225" t="s">
        <v>2256</v>
      </c>
    </row>
    <row r="286" s="2" customFormat="1">
      <c r="A286" s="38"/>
      <c r="B286" s="39"/>
      <c r="C286" s="40"/>
      <c r="D286" s="227" t="s">
        <v>165</v>
      </c>
      <c r="E286" s="40"/>
      <c r="F286" s="228" t="s">
        <v>2257</v>
      </c>
      <c r="G286" s="40"/>
      <c r="H286" s="40"/>
      <c r="I286" s="229"/>
      <c r="J286" s="40"/>
      <c r="K286" s="40"/>
      <c r="L286" s="44"/>
      <c r="M286" s="230"/>
      <c r="N286" s="23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165</v>
      </c>
      <c r="AU286" s="17" t="s">
        <v>78</v>
      </c>
    </row>
    <row r="287" s="2" customFormat="1">
      <c r="A287" s="38"/>
      <c r="B287" s="39"/>
      <c r="C287" s="40"/>
      <c r="D287" s="232" t="s">
        <v>167</v>
      </c>
      <c r="E287" s="40"/>
      <c r="F287" s="233" t="s">
        <v>2258</v>
      </c>
      <c r="G287" s="40"/>
      <c r="H287" s="40"/>
      <c r="I287" s="229"/>
      <c r="J287" s="40"/>
      <c r="K287" s="40"/>
      <c r="L287" s="44"/>
      <c r="M287" s="230"/>
      <c r="N287" s="23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167</v>
      </c>
      <c r="AU287" s="17" t="s">
        <v>78</v>
      </c>
    </row>
    <row r="288" s="2" customFormat="1" ht="24.15" customHeight="1">
      <c r="A288" s="38"/>
      <c r="B288" s="39"/>
      <c r="C288" s="245" t="s">
        <v>554</v>
      </c>
      <c r="D288" s="245" t="s">
        <v>333</v>
      </c>
      <c r="E288" s="246" t="s">
        <v>2259</v>
      </c>
      <c r="F288" s="247" t="s">
        <v>2260</v>
      </c>
      <c r="G288" s="248" t="s">
        <v>413</v>
      </c>
      <c r="H288" s="249">
        <v>3</v>
      </c>
      <c r="I288" s="250"/>
      <c r="J288" s="251">
        <f>ROUND(I288*H288,2)</f>
        <v>0</v>
      </c>
      <c r="K288" s="247" t="s">
        <v>19</v>
      </c>
      <c r="L288" s="252"/>
      <c r="M288" s="253" t="s">
        <v>19</v>
      </c>
      <c r="N288" s="254" t="s">
        <v>40</v>
      </c>
      <c r="O288" s="84"/>
      <c r="P288" s="223">
        <f>O288*H288</f>
        <v>0</v>
      </c>
      <c r="Q288" s="223">
        <v>0.14599999999999999</v>
      </c>
      <c r="R288" s="223">
        <f>Q288*H288</f>
        <v>0.43799999999999994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216</v>
      </c>
      <c r="AT288" s="225" t="s">
        <v>333</v>
      </c>
      <c r="AU288" s="225" t="s">
        <v>78</v>
      </c>
      <c r="AY288" s="17" t="s">
        <v>156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76</v>
      </c>
      <c r="BK288" s="226">
        <f>ROUND(I288*H288,2)</f>
        <v>0</v>
      </c>
      <c r="BL288" s="17" t="s">
        <v>163</v>
      </c>
      <c r="BM288" s="225" t="s">
        <v>2261</v>
      </c>
    </row>
    <row r="289" s="2" customFormat="1">
      <c r="A289" s="38"/>
      <c r="B289" s="39"/>
      <c r="C289" s="40"/>
      <c r="D289" s="227" t="s">
        <v>165</v>
      </c>
      <c r="E289" s="40"/>
      <c r="F289" s="228" t="s">
        <v>2260</v>
      </c>
      <c r="G289" s="40"/>
      <c r="H289" s="40"/>
      <c r="I289" s="229"/>
      <c r="J289" s="40"/>
      <c r="K289" s="40"/>
      <c r="L289" s="44"/>
      <c r="M289" s="230"/>
      <c r="N289" s="23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165</v>
      </c>
      <c r="AU289" s="17" t="s">
        <v>78</v>
      </c>
    </row>
    <row r="290" s="2" customFormat="1" ht="24.15" customHeight="1">
      <c r="A290" s="38"/>
      <c r="B290" s="39"/>
      <c r="C290" s="214" t="s">
        <v>559</v>
      </c>
      <c r="D290" s="214" t="s">
        <v>158</v>
      </c>
      <c r="E290" s="215" t="s">
        <v>2262</v>
      </c>
      <c r="F290" s="216" t="s">
        <v>2263</v>
      </c>
      <c r="G290" s="217" t="s">
        <v>413</v>
      </c>
      <c r="H290" s="218">
        <v>12</v>
      </c>
      <c r="I290" s="219"/>
      <c r="J290" s="220">
        <f>ROUND(I290*H290,2)</f>
        <v>0</v>
      </c>
      <c r="K290" s="216" t="s">
        <v>162</v>
      </c>
      <c r="L290" s="44"/>
      <c r="M290" s="221" t="s">
        <v>19</v>
      </c>
      <c r="N290" s="222" t="s">
        <v>40</v>
      </c>
      <c r="O290" s="84"/>
      <c r="P290" s="223">
        <f>O290*H290</f>
        <v>0</v>
      </c>
      <c r="Q290" s="223">
        <v>0.001002232</v>
      </c>
      <c r="R290" s="223">
        <f>Q290*H290</f>
        <v>0.012026784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163</v>
      </c>
      <c r="AT290" s="225" t="s">
        <v>158</v>
      </c>
      <c r="AU290" s="225" t="s">
        <v>78</v>
      </c>
      <c r="AY290" s="17" t="s">
        <v>156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76</v>
      </c>
      <c r="BK290" s="226">
        <f>ROUND(I290*H290,2)</f>
        <v>0</v>
      </c>
      <c r="BL290" s="17" t="s">
        <v>163</v>
      </c>
      <c r="BM290" s="225" t="s">
        <v>2264</v>
      </c>
    </row>
    <row r="291" s="2" customFormat="1">
      <c r="A291" s="38"/>
      <c r="B291" s="39"/>
      <c r="C291" s="40"/>
      <c r="D291" s="227" t="s">
        <v>165</v>
      </c>
      <c r="E291" s="40"/>
      <c r="F291" s="228" t="s">
        <v>2265</v>
      </c>
      <c r="G291" s="40"/>
      <c r="H291" s="40"/>
      <c r="I291" s="229"/>
      <c r="J291" s="40"/>
      <c r="K291" s="40"/>
      <c r="L291" s="44"/>
      <c r="M291" s="230"/>
      <c r="N291" s="23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165</v>
      </c>
      <c r="AU291" s="17" t="s">
        <v>78</v>
      </c>
    </row>
    <row r="292" s="2" customFormat="1">
      <c r="A292" s="38"/>
      <c r="B292" s="39"/>
      <c r="C292" s="40"/>
      <c r="D292" s="232" t="s">
        <v>167</v>
      </c>
      <c r="E292" s="40"/>
      <c r="F292" s="233" t="s">
        <v>2266</v>
      </c>
      <c r="G292" s="40"/>
      <c r="H292" s="40"/>
      <c r="I292" s="229"/>
      <c r="J292" s="40"/>
      <c r="K292" s="40"/>
      <c r="L292" s="44"/>
      <c r="M292" s="230"/>
      <c r="N292" s="23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167</v>
      </c>
      <c r="AU292" s="17" t="s">
        <v>78</v>
      </c>
    </row>
    <row r="293" s="2" customFormat="1" ht="37.8" customHeight="1">
      <c r="A293" s="38"/>
      <c r="B293" s="39"/>
      <c r="C293" s="245" t="s">
        <v>563</v>
      </c>
      <c r="D293" s="245" t="s">
        <v>333</v>
      </c>
      <c r="E293" s="246" t="s">
        <v>2267</v>
      </c>
      <c r="F293" s="247" t="s">
        <v>2268</v>
      </c>
      <c r="G293" s="248" t="s">
        <v>413</v>
      </c>
      <c r="H293" s="249">
        <v>12</v>
      </c>
      <c r="I293" s="250"/>
      <c r="J293" s="251">
        <f>ROUND(I293*H293,2)</f>
        <v>0</v>
      </c>
      <c r="K293" s="247" t="s">
        <v>19</v>
      </c>
      <c r="L293" s="252"/>
      <c r="M293" s="253" t="s">
        <v>19</v>
      </c>
      <c r="N293" s="254" t="s">
        <v>40</v>
      </c>
      <c r="O293" s="84"/>
      <c r="P293" s="223">
        <f>O293*H293</f>
        <v>0</v>
      </c>
      <c r="Q293" s="223">
        <v>0.056599999999999998</v>
      </c>
      <c r="R293" s="223">
        <f>Q293*H293</f>
        <v>0.67920000000000003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216</v>
      </c>
      <c r="AT293" s="225" t="s">
        <v>333</v>
      </c>
      <c r="AU293" s="225" t="s">
        <v>78</v>
      </c>
      <c r="AY293" s="17" t="s">
        <v>156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76</v>
      </c>
      <c r="BK293" s="226">
        <f>ROUND(I293*H293,2)</f>
        <v>0</v>
      </c>
      <c r="BL293" s="17" t="s">
        <v>163</v>
      </c>
      <c r="BM293" s="225" t="s">
        <v>2269</v>
      </c>
    </row>
    <row r="294" s="2" customFormat="1">
      <c r="A294" s="38"/>
      <c r="B294" s="39"/>
      <c r="C294" s="40"/>
      <c r="D294" s="227" t="s">
        <v>165</v>
      </c>
      <c r="E294" s="40"/>
      <c r="F294" s="228" t="s">
        <v>2268</v>
      </c>
      <c r="G294" s="40"/>
      <c r="H294" s="40"/>
      <c r="I294" s="229"/>
      <c r="J294" s="40"/>
      <c r="K294" s="40"/>
      <c r="L294" s="44"/>
      <c r="M294" s="230"/>
      <c r="N294" s="23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165</v>
      </c>
      <c r="AU294" s="17" t="s">
        <v>78</v>
      </c>
    </row>
    <row r="295" s="2" customFormat="1" ht="33" customHeight="1">
      <c r="A295" s="38"/>
      <c r="B295" s="39"/>
      <c r="C295" s="214" t="s">
        <v>570</v>
      </c>
      <c r="D295" s="214" t="s">
        <v>158</v>
      </c>
      <c r="E295" s="215" t="s">
        <v>2270</v>
      </c>
      <c r="F295" s="216" t="s">
        <v>2271</v>
      </c>
      <c r="G295" s="217" t="s">
        <v>413</v>
      </c>
      <c r="H295" s="218">
        <v>48</v>
      </c>
      <c r="I295" s="219"/>
      <c r="J295" s="220">
        <f>ROUND(I295*H295,2)</f>
        <v>0</v>
      </c>
      <c r="K295" s="216" t="s">
        <v>162</v>
      </c>
      <c r="L295" s="44"/>
      <c r="M295" s="221" t="s">
        <v>19</v>
      </c>
      <c r="N295" s="222" t="s">
        <v>40</v>
      </c>
      <c r="O295" s="84"/>
      <c r="P295" s="223">
        <f>O295*H295</f>
        <v>0</v>
      </c>
      <c r="Q295" s="223">
        <v>0.00029999999999999997</v>
      </c>
      <c r="R295" s="223">
        <f>Q295*H295</f>
        <v>0.0144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163</v>
      </c>
      <c r="AT295" s="225" t="s">
        <v>158</v>
      </c>
      <c r="AU295" s="225" t="s">
        <v>78</v>
      </c>
      <c r="AY295" s="17" t="s">
        <v>156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76</v>
      </c>
      <c r="BK295" s="226">
        <f>ROUND(I295*H295,2)</f>
        <v>0</v>
      </c>
      <c r="BL295" s="17" t="s">
        <v>163</v>
      </c>
      <c r="BM295" s="225" t="s">
        <v>2272</v>
      </c>
    </row>
    <row r="296" s="2" customFormat="1">
      <c r="A296" s="38"/>
      <c r="B296" s="39"/>
      <c r="C296" s="40"/>
      <c r="D296" s="227" t="s">
        <v>165</v>
      </c>
      <c r="E296" s="40"/>
      <c r="F296" s="228" t="s">
        <v>2273</v>
      </c>
      <c r="G296" s="40"/>
      <c r="H296" s="40"/>
      <c r="I296" s="229"/>
      <c r="J296" s="40"/>
      <c r="K296" s="40"/>
      <c r="L296" s="44"/>
      <c r="M296" s="230"/>
      <c r="N296" s="23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165</v>
      </c>
      <c r="AU296" s="17" t="s">
        <v>78</v>
      </c>
    </row>
    <row r="297" s="2" customFormat="1">
      <c r="A297" s="38"/>
      <c r="B297" s="39"/>
      <c r="C297" s="40"/>
      <c r="D297" s="232" t="s">
        <v>167</v>
      </c>
      <c r="E297" s="40"/>
      <c r="F297" s="233" t="s">
        <v>2274</v>
      </c>
      <c r="G297" s="40"/>
      <c r="H297" s="40"/>
      <c r="I297" s="229"/>
      <c r="J297" s="40"/>
      <c r="K297" s="40"/>
      <c r="L297" s="44"/>
      <c r="M297" s="230"/>
      <c r="N297" s="23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167</v>
      </c>
      <c r="AU297" s="17" t="s">
        <v>78</v>
      </c>
    </row>
    <row r="298" s="13" customFormat="1">
      <c r="A298" s="13"/>
      <c r="B298" s="234"/>
      <c r="C298" s="235"/>
      <c r="D298" s="227" t="s">
        <v>169</v>
      </c>
      <c r="E298" s="236" t="s">
        <v>19</v>
      </c>
      <c r="F298" s="237" t="s">
        <v>2275</v>
      </c>
      <c r="G298" s="235"/>
      <c r="H298" s="238">
        <v>48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169</v>
      </c>
      <c r="AU298" s="244" t="s">
        <v>78</v>
      </c>
      <c r="AV298" s="13" t="s">
        <v>78</v>
      </c>
      <c r="AW298" s="13" t="s">
        <v>32</v>
      </c>
      <c r="AX298" s="13" t="s">
        <v>69</v>
      </c>
      <c r="AY298" s="244" t="s">
        <v>156</v>
      </c>
    </row>
    <row r="299" s="2" customFormat="1" ht="16.5" customHeight="1">
      <c r="A299" s="38"/>
      <c r="B299" s="39"/>
      <c r="C299" s="214" t="s">
        <v>575</v>
      </c>
      <c r="D299" s="214" t="s">
        <v>158</v>
      </c>
      <c r="E299" s="215" t="s">
        <v>2276</v>
      </c>
      <c r="F299" s="216" t="s">
        <v>2277</v>
      </c>
      <c r="G299" s="217" t="s">
        <v>413</v>
      </c>
      <c r="H299" s="218">
        <v>1</v>
      </c>
      <c r="I299" s="219"/>
      <c r="J299" s="220">
        <f>ROUND(I299*H299,2)</f>
        <v>0</v>
      </c>
      <c r="K299" s="216" t="s">
        <v>162</v>
      </c>
      <c r="L299" s="44"/>
      <c r="M299" s="221" t="s">
        <v>19</v>
      </c>
      <c r="N299" s="222" t="s">
        <v>40</v>
      </c>
      <c r="O299" s="84"/>
      <c r="P299" s="223">
        <f>O299*H299</f>
        <v>0</v>
      </c>
      <c r="Q299" s="223">
        <v>0</v>
      </c>
      <c r="R299" s="223">
        <f>Q299*H299</f>
        <v>0</v>
      </c>
      <c r="S299" s="223">
        <v>0.48199999999999998</v>
      </c>
      <c r="T299" s="224">
        <f>S299*H299</f>
        <v>0.48199999999999998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163</v>
      </c>
      <c r="AT299" s="225" t="s">
        <v>158</v>
      </c>
      <c r="AU299" s="225" t="s">
        <v>78</v>
      </c>
      <c r="AY299" s="17" t="s">
        <v>156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76</v>
      </c>
      <c r="BK299" s="226">
        <f>ROUND(I299*H299,2)</f>
        <v>0</v>
      </c>
      <c r="BL299" s="17" t="s">
        <v>163</v>
      </c>
      <c r="BM299" s="225" t="s">
        <v>2278</v>
      </c>
    </row>
    <row r="300" s="2" customFormat="1">
      <c r="A300" s="38"/>
      <c r="B300" s="39"/>
      <c r="C300" s="40"/>
      <c r="D300" s="227" t="s">
        <v>165</v>
      </c>
      <c r="E300" s="40"/>
      <c r="F300" s="228" t="s">
        <v>2279</v>
      </c>
      <c r="G300" s="40"/>
      <c r="H300" s="40"/>
      <c r="I300" s="229"/>
      <c r="J300" s="40"/>
      <c r="K300" s="40"/>
      <c r="L300" s="44"/>
      <c r="M300" s="230"/>
      <c r="N300" s="23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165</v>
      </c>
      <c r="AU300" s="17" t="s">
        <v>78</v>
      </c>
    </row>
    <row r="301" s="2" customFormat="1">
      <c r="A301" s="38"/>
      <c r="B301" s="39"/>
      <c r="C301" s="40"/>
      <c r="D301" s="232" t="s">
        <v>167</v>
      </c>
      <c r="E301" s="40"/>
      <c r="F301" s="233" t="s">
        <v>2280</v>
      </c>
      <c r="G301" s="40"/>
      <c r="H301" s="40"/>
      <c r="I301" s="229"/>
      <c r="J301" s="40"/>
      <c r="K301" s="40"/>
      <c r="L301" s="44"/>
      <c r="M301" s="230"/>
      <c r="N301" s="23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167</v>
      </c>
      <c r="AU301" s="17" t="s">
        <v>78</v>
      </c>
    </row>
    <row r="302" s="12" customFormat="1" ht="22.8" customHeight="1">
      <c r="A302" s="12"/>
      <c r="B302" s="198"/>
      <c r="C302" s="199"/>
      <c r="D302" s="200" t="s">
        <v>68</v>
      </c>
      <c r="E302" s="212" t="s">
        <v>917</v>
      </c>
      <c r="F302" s="212" t="s">
        <v>918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SUM(P303:P305)</f>
        <v>0</v>
      </c>
      <c r="Q302" s="206"/>
      <c r="R302" s="207">
        <f>SUM(R303:R305)</f>
        <v>0</v>
      </c>
      <c r="S302" s="206"/>
      <c r="T302" s="208">
        <f>SUM(T303:T305)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76</v>
      </c>
      <c r="AT302" s="210" t="s">
        <v>68</v>
      </c>
      <c r="AU302" s="210" t="s">
        <v>76</v>
      </c>
      <c r="AY302" s="209" t="s">
        <v>156</v>
      </c>
      <c r="BK302" s="211">
        <f>SUM(BK303:BK305)</f>
        <v>0</v>
      </c>
    </row>
    <row r="303" s="2" customFormat="1" ht="24.15" customHeight="1">
      <c r="A303" s="38"/>
      <c r="B303" s="39"/>
      <c r="C303" s="214" t="s">
        <v>583</v>
      </c>
      <c r="D303" s="214" t="s">
        <v>158</v>
      </c>
      <c r="E303" s="215" t="s">
        <v>2281</v>
      </c>
      <c r="F303" s="216" t="s">
        <v>2282</v>
      </c>
      <c r="G303" s="217" t="s">
        <v>296</v>
      </c>
      <c r="H303" s="218">
        <v>15.611000000000001</v>
      </c>
      <c r="I303" s="219"/>
      <c r="J303" s="220">
        <f>ROUND(I303*H303,2)</f>
        <v>0</v>
      </c>
      <c r="K303" s="216" t="s">
        <v>162</v>
      </c>
      <c r="L303" s="44"/>
      <c r="M303" s="221" t="s">
        <v>19</v>
      </c>
      <c r="N303" s="222" t="s">
        <v>40</v>
      </c>
      <c r="O303" s="84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163</v>
      </c>
      <c r="AT303" s="225" t="s">
        <v>158</v>
      </c>
      <c r="AU303" s="225" t="s">
        <v>78</v>
      </c>
      <c r="AY303" s="17" t="s">
        <v>156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76</v>
      </c>
      <c r="BK303" s="226">
        <f>ROUND(I303*H303,2)</f>
        <v>0</v>
      </c>
      <c r="BL303" s="17" t="s">
        <v>163</v>
      </c>
      <c r="BM303" s="225" t="s">
        <v>2283</v>
      </c>
    </row>
    <row r="304" s="2" customFormat="1">
      <c r="A304" s="38"/>
      <c r="B304" s="39"/>
      <c r="C304" s="40"/>
      <c r="D304" s="227" t="s">
        <v>165</v>
      </c>
      <c r="E304" s="40"/>
      <c r="F304" s="228" t="s">
        <v>2284</v>
      </c>
      <c r="G304" s="40"/>
      <c r="H304" s="40"/>
      <c r="I304" s="229"/>
      <c r="J304" s="40"/>
      <c r="K304" s="40"/>
      <c r="L304" s="44"/>
      <c r="M304" s="230"/>
      <c r="N304" s="23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165</v>
      </c>
      <c r="AU304" s="17" t="s">
        <v>78</v>
      </c>
    </row>
    <row r="305" s="2" customFormat="1">
      <c r="A305" s="38"/>
      <c r="B305" s="39"/>
      <c r="C305" s="40"/>
      <c r="D305" s="232" t="s">
        <v>167</v>
      </c>
      <c r="E305" s="40"/>
      <c r="F305" s="233" t="s">
        <v>2285</v>
      </c>
      <c r="G305" s="40"/>
      <c r="H305" s="40"/>
      <c r="I305" s="229"/>
      <c r="J305" s="40"/>
      <c r="K305" s="40"/>
      <c r="L305" s="44"/>
      <c r="M305" s="230"/>
      <c r="N305" s="23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167</v>
      </c>
      <c r="AU305" s="17" t="s">
        <v>78</v>
      </c>
    </row>
    <row r="306" s="12" customFormat="1" ht="25.92" customHeight="1">
      <c r="A306" s="12"/>
      <c r="B306" s="198"/>
      <c r="C306" s="199"/>
      <c r="D306" s="200" t="s">
        <v>68</v>
      </c>
      <c r="E306" s="201" t="s">
        <v>926</v>
      </c>
      <c r="F306" s="201" t="s">
        <v>927</v>
      </c>
      <c r="G306" s="199"/>
      <c r="H306" s="199"/>
      <c r="I306" s="202"/>
      <c r="J306" s="203">
        <f>BK306</f>
        <v>0</v>
      </c>
      <c r="K306" s="199"/>
      <c r="L306" s="204"/>
      <c r="M306" s="205"/>
      <c r="N306" s="206"/>
      <c r="O306" s="206"/>
      <c r="P306" s="207">
        <f>P307+P327</f>
        <v>0</v>
      </c>
      <c r="Q306" s="206"/>
      <c r="R306" s="207">
        <f>R307+R327</f>
        <v>0.52383100000000016</v>
      </c>
      <c r="S306" s="206"/>
      <c r="T306" s="208">
        <f>T307+T327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9" t="s">
        <v>78</v>
      </c>
      <c r="AT306" s="210" t="s">
        <v>68</v>
      </c>
      <c r="AU306" s="210" t="s">
        <v>69</v>
      </c>
      <c r="AY306" s="209" t="s">
        <v>156</v>
      </c>
      <c r="BK306" s="211">
        <f>BK307+BK327</f>
        <v>0</v>
      </c>
    </row>
    <row r="307" s="12" customFormat="1" ht="22.8" customHeight="1">
      <c r="A307" s="12"/>
      <c r="B307" s="198"/>
      <c r="C307" s="199"/>
      <c r="D307" s="200" t="s">
        <v>68</v>
      </c>
      <c r="E307" s="212" t="s">
        <v>2286</v>
      </c>
      <c r="F307" s="212" t="s">
        <v>2287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SUM(P308:P326)</f>
        <v>0</v>
      </c>
      <c r="Q307" s="206"/>
      <c r="R307" s="207">
        <f>SUM(R308:R326)</f>
        <v>0.51307300000000011</v>
      </c>
      <c r="S307" s="206"/>
      <c r="T307" s="208">
        <f>SUM(T308:T326)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78</v>
      </c>
      <c r="AT307" s="210" t="s">
        <v>68</v>
      </c>
      <c r="AU307" s="210" t="s">
        <v>76</v>
      </c>
      <c r="AY307" s="209" t="s">
        <v>156</v>
      </c>
      <c r="BK307" s="211">
        <f>SUM(BK308:BK326)</f>
        <v>0</v>
      </c>
    </row>
    <row r="308" s="2" customFormat="1" ht="24.15" customHeight="1">
      <c r="A308" s="38"/>
      <c r="B308" s="39"/>
      <c r="C308" s="214" t="s">
        <v>587</v>
      </c>
      <c r="D308" s="214" t="s">
        <v>158</v>
      </c>
      <c r="E308" s="215" t="s">
        <v>2288</v>
      </c>
      <c r="F308" s="216" t="s">
        <v>2289</v>
      </c>
      <c r="G308" s="217" t="s">
        <v>241</v>
      </c>
      <c r="H308" s="218">
        <v>81.5</v>
      </c>
      <c r="I308" s="219"/>
      <c r="J308" s="220">
        <f>ROUND(I308*H308,2)</f>
        <v>0</v>
      </c>
      <c r="K308" s="216" t="s">
        <v>162</v>
      </c>
      <c r="L308" s="44"/>
      <c r="M308" s="221" t="s">
        <v>19</v>
      </c>
      <c r="N308" s="222" t="s">
        <v>40</v>
      </c>
      <c r="O308" s="84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279</v>
      </c>
      <c r="AT308" s="225" t="s">
        <v>158</v>
      </c>
      <c r="AU308" s="225" t="s">
        <v>78</v>
      </c>
      <c r="AY308" s="17" t="s">
        <v>156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76</v>
      </c>
      <c r="BK308" s="226">
        <f>ROUND(I308*H308,2)</f>
        <v>0</v>
      </c>
      <c r="BL308" s="17" t="s">
        <v>279</v>
      </c>
      <c r="BM308" s="225" t="s">
        <v>2290</v>
      </c>
    </row>
    <row r="309" s="2" customFormat="1">
      <c r="A309" s="38"/>
      <c r="B309" s="39"/>
      <c r="C309" s="40"/>
      <c r="D309" s="227" t="s">
        <v>165</v>
      </c>
      <c r="E309" s="40"/>
      <c r="F309" s="228" t="s">
        <v>2291</v>
      </c>
      <c r="G309" s="40"/>
      <c r="H309" s="40"/>
      <c r="I309" s="229"/>
      <c r="J309" s="40"/>
      <c r="K309" s="40"/>
      <c r="L309" s="44"/>
      <c r="M309" s="230"/>
      <c r="N309" s="23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165</v>
      </c>
      <c r="AU309" s="17" t="s">
        <v>78</v>
      </c>
    </row>
    <row r="310" s="2" customFormat="1">
      <c r="A310" s="38"/>
      <c r="B310" s="39"/>
      <c r="C310" s="40"/>
      <c r="D310" s="232" t="s">
        <v>167</v>
      </c>
      <c r="E310" s="40"/>
      <c r="F310" s="233" t="s">
        <v>2292</v>
      </c>
      <c r="G310" s="40"/>
      <c r="H310" s="40"/>
      <c r="I310" s="229"/>
      <c r="J310" s="40"/>
      <c r="K310" s="40"/>
      <c r="L310" s="44"/>
      <c r="M310" s="230"/>
      <c r="N310" s="23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167</v>
      </c>
      <c r="AU310" s="17" t="s">
        <v>78</v>
      </c>
    </row>
    <row r="311" s="2" customFormat="1" ht="24.15" customHeight="1">
      <c r="A311" s="38"/>
      <c r="B311" s="39"/>
      <c r="C311" s="214" t="s">
        <v>595</v>
      </c>
      <c r="D311" s="214" t="s">
        <v>158</v>
      </c>
      <c r="E311" s="215" t="s">
        <v>2293</v>
      </c>
      <c r="F311" s="216" t="s">
        <v>2294</v>
      </c>
      <c r="G311" s="217" t="s">
        <v>241</v>
      </c>
      <c r="H311" s="218">
        <v>81.5</v>
      </c>
      <c r="I311" s="219"/>
      <c r="J311" s="220">
        <f>ROUND(I311*H311,2)</f>
        <v>0</v>
      </c>
      <c r="K311" s="216" t="s">
        <v>162</v>
      </c>
      <c r="L311" s="44"/>
      <c r="M311" s="221" t="s">
        <v>19</v>
      </c>
      <c r="N311" s="222" t="s">
        <v>40</v>
      </c>
      <c r="O311" s="84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279</v>
      </c>
      <c r="AT311" s="225" t="s">
        <v>158</v>
      </c>
      <c r="AU311" s="225" t="s">
        <v>78</v>
      </c>
      <c r="AY311" s="17" t="s">
        <v>156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76</v>
      </c>
      <c r="BK311" s="226">
        <f>ROUND(I311*H311,2)</f>
        <v>0</v>
      </c>
      <c r="BL311" s="17" t="s">
        <v>279</v>
      </c>
      <c r="BM311" s="225" t="s">
        <v>2295</v>
      </c>
    </row>
    <row r="312" s="2" customFormat="1">
      <c r="A312" s="38"/>
      <c r="B312" s="39"/>
      <c r="C312" s="40"/>
      <c r="D312" s="227" t="s">
        <v>165</v>
      </c>
      <c r="E312" s="40"/>
      <c r="F312" s="228" t="s">
        <v>2296</v>
      </c>
      <c r="G312" s="40"/>
      <c r="H312" s="40"/>
      <c r="I312" s="229"/>
      <c r="J312" s="40"/>
      <c r="K312" s="40"/>
      <c r="L312" s="44"/>
      <c r="M312" s="230"/>
      <c r="N312" s="23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165</v>
      </c>
      <c r="AU312" s="17" t="s">
        <v>78</v>
      </c>
    </row>
    <row r="313" s="2" customFormat="1">
      <c r="A313" s="38"/>
      <c r="B313" s="39"/>
      <c r="C313" s="40"/>
      <c r="D313" s="232" t="s">
        <v>167</v>
      </c>
      <c r="E313" s="40"/>
      <c r="F313" s="233" t="s">
        <v>2297</v>
      </c>
      <c r="G313" s="40"/>
      <c r="H313" s="40"/>
      <c r="I313" s="229"/>
      <c r="J313" s="40"/>
      <c r="K313" s="40"/>
      <c r="L313" s="44"/>
      <c r="M313" s="230"/>
      <c r="N313" s="23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167</v>
      </c>
      <c r="AU313" s="17" t="s">
        <v>78</v>
      </c>
    </row>
    <row r="314" s="13" customFormat="1">
      <c r="A314" s="13"/>
      <c r="B314" s="234"/>
      <c r="C314" s="235"/>
      <c r="D314" s="227" t="s">
        <v>169</v>
      </c>
      <c r="E314" s="236" t="s">
        <v>19</v>
      </c>
      <c r="F314" s="237" t="s">
        <v>2298</v>
      </c>
      <c r="G314" s="235"/>
      <c r="H314" s="238">
        <v>15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169</v>
      </c>
      <c r="AU314" s="244" t="s">
        <v>78</v>
      </c>
      <c r="AV314" s="13" t="s">
        <v>78</v>
      </c>
      <c r="AW314" s="13" t="s">
        <v>32</v>
      </c>
      <c r="AX314" s="13" t="s">
        <v>69</v>
      </c>
      <c r="AY314" s="244" t="s">
        <v>156</v>
      </c>
    </row>
    <row r="315" s="13" customFormat="1">
      <c r="A315" s="13"/>
      <c r="B315" s="234"/>
      <c r="C315" s="235"/>
      <c r="D315" s="227" t="s">
        <v>169</v>
      </c>
      <c r="E315" s="236" t="s">
        <v>19</v>
      </c>
      <c r="F315" s="237" t="s">
        <v>2299</v>
      </c>
      <c r="G315" s="235"/>
      <c r="H315" s="238">
        <v>66.5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169</v>
      </c>
      <c r="AU315" s="244" t="s">
        <v>78</v>
      </c>
      <c r="AV315" s="13" t="s">
        <v>78</v>
      </c>
      <c r="AW315" s="13" t="s">
        <v>32</v>
      </c>
      <c r="AX315" s="13" t="s">
        <v>69</v>
      </c>
      <c r="AY315" s="244" t="s">
        <v>156</v>
      </c>
    </row>
    <row r="316" s="2" customFormat="1" ht="21.75" customHeight="1">
      <c r="A316" s="38"/>
      <c r="B316" s="39"/>
      <c r="C316" s="245" t="s">
        <v>601</v>
      </c>
      <c r="D316" s="245" t="s">
        <v>333</v>
      </c>
      <c r="E316" s="246" t="s">
        <v>2300</v>
      </c>
      <c r="F316" s="247" t="s">
        <v>2301</v>
      </c>
      <c r="G316" s="248" t="s">
        <v>255</v>
      </c>
      <c r="H316" s="249">
        <v>0.89700000000000002</v>
      </c>
      <c r="I316" s="250"/>
      <c r="J316" s="251">
        <f>ROUND(I316*H316,2)</f>
        <v>0</v>
      </c>
      <c r="K316" s="247" t="s">
        <v>162</v>
      </c>
      <c r="L316" s="252"/>
      <c r="M316" s="253" t="s">
        <v>19</v>
      </c>
      <c r="N316" s="254" t="s">
        <v>40</v>
      </c>
      <c r="O316" s="84"/>
      <c r="P316" s="223">
        <f>O316*H316</f>
        <v>0</v>
      </c>
      <c r="Q316" s="223">
        <v>0.55000000000000004</v>
      </c>
      <c r="R316" s="223">
        <f>Q316*H316</f>
        <v>0.49335000000000007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382</v>
      </c>
      <c r="AT316" s="225" t="s">
        <v>333</v>
      </c>
      <c r="AU316" s="225" t="s">
        <v>78</v>
      </c>
      <c r="AY316" s="17" t="s">
        <v>156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76</v>
      </c>
      <c r="BK316" s="226">
        <f>ROUND(I316*H316,2)</f>
        <v>0</v>
      </c>
      <c r="BL316" s="17" t="s">
        <v>279</v>
      </c>
      <c r="BM316" s="225" t="s">
        <v>2302</v>
      </c>
    </row>
    <row r="317" s="2" customFormat="1">
      <c r="A317" s="38"/>
      <c r="B317" s="39"/>
      <c r="C317" s="40"/>
      <c r="D317" s="227" t="s">
        <v>165</v>
      </c>
      <c r="E317" s="40"/>
      <c r="F317" s="228" t="s">
        <v>2301</v>
      </c>
      <c r="G317" s="40"/>
      <c r="H317" s="40"/>
      <c r="I317" s="229"/>
      <c r="J317" s="40"/>
      <c r="K317" s="40"/>
      <c r="L317" s="44"/>
      <c r="M317" s="230"/>
      <c r="N317" s="23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165</v>
      </c>
      <c r="AU317" s="17" t="s">
        <v>78</v>
      </c>
    </row>
    <row r="318" s="13" customFormat="1">
      <c r="A318" s="13"/>
      <c r="B318" s="234"/>
      <c r="C318" s="235"/>
      <c r="D318" s="227" t="s">
        <v>169</v>
      </c>
      <c r="E318" s="236" t="s">
        <v>19</v>
      </c>
      <c r="F318" s="237" t="s">
        <v>2303</v>
      </c>
      <c r="G318" s="235"/>
      <c r="H318" s="238">
        <v>0.81500000000000006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169</v>
      </c>
      <c r="AU318" s="244" t="s">
        <v>78</v>
      </c>
      <c r="AV318" s="13" t="s">
        <v>78</v>
      </c>
      <c r="AW318" s="13" t="s">
        <v>32</v>
      </c>
      <c r="AX318" s="13" t="s">
        <v>76</v>
      </c>
      <c r="AY318" s="244" t="s">
        <v>156</v>
      </c>
    </row>
    <row r="319" s="13" customFormat="1">
      <c r="A319" s="13"/>
      <c r="B319" s="234"/>
      <c r="C319" s="235"/>
      <c r="D319" s="227" t="s">
        <v>169</v>
      </c>
      <c r="E319" s="235"/>
      <c r="F319" s="237" t="s">
        <v>2304</v>
      </c>
      <c r="G319" s="235"/>
      <c r="H319" s="238">
        <v>0.89700000000000002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169</v>
      </c>
      <c r="AU319" s="244" t="s">
        <v>78</v>
      </c>
      <c r="AV319" s="13" t="s">
        <v>78</v>
      </c>
      <c r="AW319" s="13" t="s">
        <v>4</v>
      </c>
      <c r="AX319" s="13" t="s">
        <v>76</v>
      </c>
      <c r="AY319" s="244" t="s">
        <v>156</v>
      </c>
    </row>
    <row r="320" s="2" customFormat="1" ht="24.15" customHeight="1">
      <c r="A320" s="38"/>
      <c r="B320" s="39"/>
      <c r="C320" s="214" t="s">
        <v>605</v>
      </c>
      <c r="D320" s="214" t="s">
        <v>158</v>
      </c>
      <c r="E320" s="215" t="s">
        <v>2305</v>
      </c>
      <c r="F320" s="216" t="s">
        <v>2306</v>
      </c>
      <c r="G320" s="217" t="s">
        <v>255</v>
      </c>
      <c r="H320" s="218">
        <v>0.81499999999999995</v>
      </c>
      <c r="I320" s="219"/>
      <c r="J320" s="220">
        <f>ROUND(I320*H320,2)</f>
        <v>0</v>
      </c>
      <c r="K320" s="216" t="s">
        <v>162</v>
      </c>
      <c r="L320" s="44"/>
      <c r="M320" s="221" t="s">
        <v>19</v>
      </c>
      <c r="N320" s="222" t="s">
        <v>40</v>
      </c>
      <c r="O320" s="84"/>
      <c r="P320" s="223">
        <f>O320*H320</f>
        <v>0</v>
      </c>
      <c r="Q320" s="223">
        <v>0.024199999999999999</v>
      </c>
      <c r="R320" s="223">
        <f>Q320*H320</f>
        <v>0.019722999999999997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279</v>
      </c>
      <c r="AT320" s="225" t="s">
        <v>158</v>
      </c>
      <c r="AU320" s="225" t="s">
        <v>78</v>
      </c>
      <c r="AY320" s="17" t="s">
        <v>156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76</v>
      </c>
      <c r="BK320" s="226">
        <f>ROUND(I320*H320,2)</f>
        <v>0</v>
      </c>
      <c r="BL320" s="17" t="s">
        <v>279</v>
      </c>
      <c r="BM320" s="225" t="s">
        <v>2307</v>
      </c>
    </row>
    <row r="321" s="2" customFormat="1">
      <c r="A321" s="38"/>
      <c r="B321" s="39"/>
      <c r="C321" s="40"/>
      <c r="D321" s="227" t="s">
        <v>165</v>
      </c>
      <c r="E321" s="40"/>
      <c r="F321" s="228" t="s">
        <v>2308</v>
      </c>
      <c r="G321" s="40"/>
      <c r="H321" s="40"/>
      <c r="I321" s="229"/>
      <c r="J321" s="40"/>
      <c r="K321" s="40"/>
      <c r="L321" s="44"/>
      <c r="M321" s="230"/>
      <c r="N321" s="23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165</v>
      </c>
      <c r="AU321" s="17" t="s">
        <v>78</v>
      </c>
    </row>
    <row r="322" s="2" customFormat="1">
      <c r="A322" s="38"/>
      <c r="B322" s="39"/>
      <c r="C322" s="40"/>
      <c r="D322" s="232" t="s">
        <v>167</v>
      </c>
      <c r="E322" s="40"/>
      <c r="F322" s="233" t="s">
        <v>2309</v>
      </c>
      <c r="G322" s="40"/>
      <c r="H322" s="40"/>
      <c r="I322" s="229"/>
      <c r="J322" s="40"/>
      <c r="K322" s="40"/>
      <c r="L322" s="44"/>
      <c r="M322" s="230"/>
      <c r="N322" s="23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167</v>
      </c>
      <c r="AU322" s="17" t="s">
        <v>78</v>
      </c>
    </row>
    <row r="323" s="13" customFormat="1">
      <c r="A323" s="13"/>
      <c r="B323" s="234"/>
      <c r="C323" s="235"/>
      <c r="D323" s="227" t="s">
        <v>169</v>
      </c>
      <c r="E323" s="236" t="s">
        <v>19</v>
      </c>
      <c r="F323" s="237" t="s">
        <v>2310</v>
      </c>
      <c r="G323" s="235"/>
      <c r="H323" s="238">
        <v>0.81545454545454543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169</v>
      </c>
      <c r="AU323" s="244" t="s">
        <v>78</v>
      </c>
      <c r="AV323" s="13" t="s">
        <v>78</v>
      </c>
      <c r="AW323" s="13" t="s">
        <v>32</v>
      </c>
      <c r="AX323" s="13" t="s">
        <v>69</v>
      </c>
      <c r="AY323" s="244" t="s">
        <v>156</v>
      </c>
    </row>
    <row r="324" s="2" customFormat="1" ht="24.15" customHeight="1">
      <c r="A324" s="38"/>
      <c r="B324" s="39"/>
      <c r="C324" s="214" t="s">
        <v>612</v>
      </c>
      <c r="D324" s="214" t="s">
        <v>158</v>
      </c>
      <c r="E324" s="215" t="s">
        <v>2311</v>
      </c>
      <c r="F324" s="216" t="s">
        <v>2312</v>
      </c>
      <c r="G324" s="217" t="s">
        <v>296</v>
      </c>
      <c r="H324" s="218">
        <v>0.51300000000000001</v>
      </c>
      <c r="I324" s="219"/>
      <c r="J324" s="220">
        <f>ROUND(I324*H324,2)</f>
        <v>0</v>
      </c>
      <c r="K324" s="216" t="s">
        <v>162</v>
      </c>
      <c r="L324" s="44"/>
      <c r="M324" s="221" t="s">
        <v>19</v>
      </c>
      <c r="N324" s="222" t="s">
        <v>40</v>
      </c>
      <c r="O324" s="84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279</v>
      </c>
      <c r="AT324" s="225" t="s">
        <v>158</v>
      </c>
      <c r="AU324" s="225" t="s">
        <v>78</v>
      </c>
      <c r="AY324" s="17" t="s">
        <v>156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76</v>
      </c>
      <c r="BK324" s="226">
        <f>ROUND(I324*H324,2)</f>
        <v>0</v>
      </c>
      <c r="BL324" s="17" t="s">
        <v>279</v>
      </c>
      <c r="BM324" s="225" t="s">
        <v>2313</v>
      </c>
    </row>
    <row r="325" s="2" customFormat="1">
      <c r="A325" s="38"/>
      <c r="B325" s="39"/>
      <c r="C325" s="40"/>
      <c r="D325" s="227" t="s">
        <v>165</v>
      </c>
      <c r="E325" s="40"/>
      <c r="F325" s="228" t="s">
        <v>2314</v>
      </c>
      <c r="G325" s="40"/>
      <c r="H325" s="40"/>
      <c r="I325" s="229"/>
      <c r="J325" s="40"/>
      <c r="K325" s="40"/>
      <c r="L325" s="44"/>
      <c r="M325" s="230"/>
      <c r="N325" s="23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165</v>
      </c>
      <c r="AU325" s="17" t="s">
        <v>78</v>
      </c>
    </row>
    <row r="326" s="2" customFormat="1">
      <c r="A326" s="38"/>
      <c r="B326" s="39"/>
      <c r="C326" s="40"/>
      <c r="D326" s="232" t="s">
        <v>167</v>
      </c>
      <c r="E326" s="40"/>
      <c r="F326" s="233" t="s">
        <v>2315</v>
      </c>
      <c r="G326" s="40"/>
      <c r="H326" s="40"/>
      <c r="I326" s="229"/>
      <c r="J326" s="40"/>
      <c r="K326" s="40"/>
      <c r="L326" s="44"/>
      <c r="M326" s="230"/>
      <c r="N326" s="23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167</v>
      </c>
      <c r="AU326" s="17" t="s">
        <v>78</v>
      </c>
    </row>
    <row r="327" s="12" customFormat="1" ht="22.8" customHeight="1">
      <c r="A327" s="12"/>
      <c r="B327" s="198"/>
      <c r="C327" s="199"/>
      <c r="D327" s="200" t="s">
        <v>68</v>
      </c>
      <c r="E327" s="212" t="s">
        <v>1977</v>
      </c>
      <c r="F327" s="212" t="s">
        <v>1978</v>
      </c>
      <c r="G327" s="199"/>
      <c r="H327" s="199"/>
      <c r="I327" s="202"/>
      <c r="J327" s="213">
        <f>BK327</f>
        <v>0</v>
      </c>
      <c r="K327" s="199"/>
      <c r="L327" s="204"/>
      <c r="M327" s="205"/>
      <c r="N327" s="206"/>
      <c r="O327" s="206"/>
      <c r="P327" s="207">
        <f>SUM(P328:P331)</f>
        <v>0</v>
      </c>
      <c r="Q327" s="206"/>
      <c r="R327" s="207">
        <f>SUM(R328:R331)</f>
        <v>0.010758</v>
      </c>
      <c r="S327" s="206"/>
      <c r="T327" s="208">
        <f>SUM(T328:T331)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9" t="s">
        <v>78</v>
      </c>
      <c r="AT327" s="210" t="s">
        <v>68</v>
      </c>
      <c r="AU327" s="210" t="s">
        <v>76</v>
      </c>
      <c r="AY327" s="209" t="s">
        <v>156</v>
      </c>
      <c r="BK327" s="211">
        <f>SUM(BK328:BK331)</f>
        <v>0</v>
      </c>
    </row>
    <row r="328" s="2" customFormat="1" ht="24.15" customHeight="1">
      <c r="A328" s="38"/>
      <c r="B328" s="39"/>
      <c r="C328" s="214" t="s">
        <v>617</v>
      </c>
      <c r="D328" s="214" t="s">
        <v>158</v>
      </c>
      <c r="E328" s="215" t="s">
        <v>2316</v>
      </c>
      <c r="F328" s="216" t="s">
        <v>2317</v>
      </c>
      <c r="G328" s="217" t="s">
        <v>161</v>
      </c>
      <c r="H328" s="218">
        <v>32.600000000000001</v>
      </c>
      <c r="I328" s="219"/>
      <c r="J328" s="220">
        <f>ROUND(I328*H328,2)</f>
        <v>0</v>
      </c>
      <c r="K328" s="216" t="s">
        <v>162</v>
      </c>
      <c r="L328" s="44"/>
      <c r="M328" s="221" t="s">
        <v>19</v>
      </c>
      <c r="N328" s="222" t="s">
        <v>40</v>
      </c>
      <c r="O328" s="84"/>
      <c r="P328" s="223">
        <f>O328*H328</f>
        <v>0</v>
      </c>
      <c r="Q328" s="223">
        <v>0.00033</v>
      </c>
      <c r="R328" s="223">
        <f>Q328*H328</f>
        <v>0.010758</v>
      </c>
      <c r="S328" s="223">
        <v>0</v>
      </c>
      <c r="T328" s="22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5" t="s">
        <v>279</v>
      </c>
      <c r="AT328" s="225" t="s">
        <v>158</v>
      </c>
      <c r="AU328" s="225" t="s">
        <v>78</v>
      </c>
      <c r="AY328" s="17" t="s">
        <v>156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76</v>
      </c>
      <c r="BK328" s="226">
        <f>ROUND(I328*H328,2)</f>
        <v>0</v>
      </c>
      <c r="BL328" s="17" t="s">
        <v>279</v>
      </c>
      <c r="BM328" s="225" t="s">
        <v>2318</v>
      </c>
    </row>
    <row r="329" s="2" customFormat="1">
      <c r="A329" s="38"/>
      <c r="B329" s="39"/>
      <c r="C329" s="40"/>
      <c r="D329" s="227" t="s">
        <v>165</v>
      </c>
      <c r="E329" s="40"/>
      <c r="F329" s="228" t="s">
        <v>2319</v>
      </c>
      <c r="G329" s="40"/>
      <c r="H329" s="40"/>
      <c r="I329" s="229"/>
      <c r="J329" s="40"/>
      <c r="K329" s="40"/>
      <c r="L329" s="44"/>
      <c r="M329" s="230"/>
      <c r="N329" s="23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165</v>
      </c>
      <c r="AU329" s="17" t="s">
        <v>78</v>
      </c>
    </row>
    <row r="330" s="2" customFormat="1">
      <c r="A330" s="38"/>
      <c r="B330" s="39"/>
      <c r="C330" s="40"/>
      <c r="D330" s="232" t="s">
        <v>167</v>
      </c>
      <c r="E330" s="40"/>
      <c r="F330" s="233" t="s">
        <v>2320</v>
      </c>
      <c r="G330" s="40"/>
      <c r="H330" s="40"/>
      <c r="I330" s="229"/>
      <c r="J330" s="40"/>
      <c r="K330" s="40"/>
      <c r="L330" s="44"/>
      <c r="M330" s="230"/>
      <c r="N330" s="23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167</v>
      </c>
      <c r="AU330" s="17" t="s">
        <v>78</v>
      </c>
    </row>
    <row r="331" s="13" customFormat="1">
      <c r="A331" s="13"/>
      <c r="B331" s="234"/>
      <c r="C331" s="235"/>
      <c r="D331" s="227" t="s">
        <v>169</v>
      </c>
      <c r="E331" s="236" t="s">
        <v>19</v>
      </c>
      <c r="F331" s="237" t="s">
        <v>2321</v>
      </c>
      <c r="G331" s="235"/>
      <c r="H331" s="238">
        <v>32.600000000000001</v>
      </c>
      <c r="I331" s="239"/>
      <c r="J331" s="235"/>
      <c r="K331" s="235"/>
      <c r="L331" s="240"/>
      <c r="M331" s="260"/>
      <c r="N331" s="261"/>
      <c r="O331" s="261"/>
      <c r="P331" s="261"/>
      <c r="Q331" s="261"/>
      <c r="R331" s="261"/>
      <c r="S331" s="261"/>
      <c r="T331" s="26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169</v>
      </c>
      <c r="AU331" s="244" t="s">
        <v>78</v>
      </c>
      <c r="AV331" s="13" t="s">
        <v>78</v>
      </c>
      <c r="AW331" s="13" t="s">
        <v>32</v>
      </c>
      <c r="AX331" s="13" t="s">
        <v>69</v>
      </c>
      <c r="AY331" s="244" t="s">
        <v>156</v>
      </c>
    </row>
    <row r="332" s="2" customFormat="1" ht="6.96" customHeight="1">
      <c r="A332" s="38"/>
      <c r="B332" s="59"/>
      <c r="C332" s="60"/>
      <c r="D332" s="60"/>
      <c r="E332" s="60"/>
      <c r="F332" s="60"/>
      <c r="G332" s="60"/>
      <c r="H332" s="60"/>
      <c r="I332" s="60"/>
      <c r="J332" s="60"/>
      <c r="K332" s="60"/>
      <c r="L332" s="44"/>
      <c r="M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</row>
  </sheetData>
  <sheetProtection sheet="1" autoFilter="0" formatColumns="0" formatRows="0" objects="1" scenarios="1" spinCount="100000" saltValue="DFU46jO2vHf/OIvz8S1c/drEjFOFNS6Kd7fqaw53z0Vtqt6rtTgCxrDiPHhZlXt3yhD96dxGGnowdI6jkKfcGA==" hashValue="w4q/iFUnSxC9OXA2CN0CWV8FHf9w+KZCF9kT2BPMEfW5E4AY3Qpq2sDE0Fe2lMU/bBxe89LnMca1oWDVFxnLhg==" algorithmName="SHA-512" password="CC35"/>
  <autoFilter ref="C99:K33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5" r:id="rId1" display="https://podminky.urs.cz/item/CS_URS_2023_02/111251101"/>
    <hyperlink ref="F109" r:id="rId2" display="https://podminky.urs.cz/item/CS_URS_2023_02/112101101"/>
    <hyperlink ref="F113" r:id="rId3" display="https://podminky.urs.cz/item/CS_URS_2023_02/112101121"/>
    <hyperlink ref="F117" r:id="rId4" display="https://podminky.urs.cz/item/CS_URS_2023_02/112251101"/>
    <hyperlink ref="F122" r:id="rId5" display="https://podminky.urs.cz/item/CS_URS_2023_02/162201401"/>
    <hyperlink ref="F125" r:id="rId6" display="https://podminky.urs.cz/item/CS_URS_2023_02/162201405"/>
    <hyperlink ref="F128" r:id="rId7" display="https://podminky.urs.cz/item/CS_URS_2023_02/162201411"/>
    <hyperlink ref="F131" r:id="rId8" display="https://podminky.urs.cz/item/CS_URS_2023_02/162201415"/>
    <hyperlink ref="F134" r:id="rId9" display="https://podminky.urs.cz/item/CS_URS_2023_02/162201421"/>
    <hyperlink ref="F137" r:id="rId10" display="https://podminky.urs.cz/item/CS_URS_2023_02/162301501"/>
    <hyperlink ref="F140" r:id="rId11" display="https://podminky.urs.cz/item/CS_URS_2023_02/162301931"/>
    <hyperlink ref="F144" r:id="rId12" display="https://podminky.urs.cz/item/CS_URS_2023_02/162301941"/>
    <hyperlink ref="F148" r:id="rId13" display="https://podminky.urs.cz/item/CS_URS_2023_02/162301951"/>
    <hyperlink ref="F152" r:id="rId14" display="https://podminky.urs.cz/item/CS_URS_2023_02/162301961"/>
    <hyperlink ref="F156" r:id="rId15" display="https://podminky.urs.cz/item/CS_URS_2023_02/162301971"/>
    <hyperlink ref="F160" r:id="rId16" display="https://podminky.urs.cz/item/CS_URS_2023_02/162301981"/>
    <hyperlink ref="F164" r:id="rId17" display="https://podminky.urs.cz/item/CS_URS_2023_02/162751113"/>
    <hyperlink ref="F168" r:id="rId18" display="https://podminky.urs.cz/item/CS_URS_2023_02/167151101"/>
    <hyperlink ref="F173" r:id="rId19" display="https://podminky.urs.cz/item/CS_URS_2023_02/181111111"/>
    <hyperlink ref="F177" r:id="rId20" display="https://podminky.urs.cz/item/CS_URS_2023_02/181351003"/>
    <hyperlink ref="F181" r:id="rId21" display="https://podminky.urs.cz/item/CS_URS_2023_02/181351103"/>
    <hyperlink ref="F184" r:id="rId22" display="https://podminky.urs.cz/item/CS_URS_2023_02/181411131"/>
    <hyperlink ref="F190" r:id="rId23" display="https://podminky.urs.cz/item/CS_URS_2023_02/183101221"/>
    <hyperlink ref="F194" r:id="rId24" display="https://podminky.urs.cz/item/CS_URS_2023_02/183111212"/>
    <hyperlink ref="F198" r:id="rId25" display="https://podminky.urs.cz/item/CS_URS_2023_02/183111214"/>
    <hyperlink ref="F205" r:id="rId26" display="https://podminky.urs.cz/item/CS_URS_2023_02/183403151"/>
    <hyperlink ref="F208" r:id="rId27" display="https://podminky.urs.cz/item/CS_URS_2023_02/183403153"/>
    <hyperlink ref="F211" r:id="rId28" display="https://podminky.urs.cz/item/CS_URS_2023_02/183403161"/>
    <hyperlink ref="F214" r:id="rId29" display="https://podminky.urs.cz/item/CS_URS_2023_02/184102116"/>
    <hyperlink ref="F223" r:id="rId30" display="https://podminky.urs.cz/item/CS_URS_2023_02/184102211"/>
    <hyperlink ref="F240" r:id="rId31" display="https://podminky.urs.cz/item/CS_URS_2023_02/184215132"/>
    <hyperlink ref="F246" r:id="rId32" display="https://podminky.urs.cz/item/CS_URS_2023_02/184215413"/>
    <hyperlink ref="F249" r:id="rId33" display="https://podminky.urs.cz/item/CS_URS_2023_02/184813511"/>
    <hyperlink ref="F252" r:id="rId34" display="https://podminky.urs.cz/item/CS_URS_2023_02/184813521"/>
    <hyperlink ref="F256" r:id="rId35" display="https://podminky.urs.cz/item/CS_URS_2023_02/184911311"/>
    <hyperlink ref="F262" r:id="rId36" display="https://podminky.urs.cz/item/CS_URS_2023_02/184911421"/>
    <hyperlink ref="F268" r:id="rId37" display="https://podminky.urs.cz/item/CS_URS_2023_02/185804312"/>
    <hyperlink ref="F275" r:id="rId38" display="https://podminky.urs.cz/item/CS_URS_2023_02/233211118"/>
    <hyperlink ref="F279" r:id="rId39" display="https://podminky.urs.cz/item/CS_URS_2023_02/279113122"/>
    <hyperlink ref="F287" r:id="rId40" display="https://podminky.urs.cz/item/CS_URS_2023_02/919791011"/>
    <hyperlink ref="F292" r:id="rId41" display="https://podminky.urs.cz/item/CS_URS_2023_02/936124113"/>
    <hyperlink ref="F297" r:id="rId42" display="https://podminky.urs.cz/item/CS_URS_2023_02/953945133"/>
    <hyperlink ref="F301" r:id="rId43" display="https://podminky.urs.cz/item/CS_URS_2023_02/966001211"/>
    <hyperlink ref="F305" r:id="rId44" display="https://podminky.urs.cz/item/CS_URS_2023_02/998231311"/>
    <hyperlink ref="F310" r:id="rId45" display="https://podminky.urs.cz/item/CS_URS_2023_02/762081351"/>
    <hyperlink ref="F313" r:id="rId46" display="https://podminky.urs.cz/item/CS_URS_2023_02/762713111"/>
    <hyperlink ref="F322" r:id="rId47" display="https://podminky.urs.cz/item/CS_URS_2023_02/762795000"/>
    <hyperlink ref="F326" r:id="rId48" display="https://podminky.urs.cz/item/CS_URS_2023_02/998762101"/>
    <hyperlink ref="F330" r:id="rId49" display="https://podminky.urs.cz/item/CS_URS_2023_02/78322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78</v>
      </c>
    </row>
    <row r="4" s="1" customFormat="1" ht="24.96" customHeight="1">
      <c r="B4" s="20"/>
      <c r="D4" s="141" t="s">
        <v>112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Vnitroblok Hradební - Dlouhá</v>
      </c>
      <c r="F7" s="143"/>
      <c r="G7" s="143"/>
      <c r="H7" s="143"/>
      <c r="L7" s="20"/>
    </row>
    <row r="8">
      <c r="B8" s="20"/>
      <c r="D8" s="143" t="s">
        <v>113</v>
      </c>
      <c r="L8" s="20"/>
    </row>
    <row r="9" s="1" customFormat="1" ht="16.5" customHeight="1">
      <c r="B9" s="20"/>
      <c r="E9" s="144" t="s">
        <v>114</v>
      </c>
      <c r="F9" s="1"/>
      <c r="G9" s="1"/>
      <c r="H9" s="1"/>
      <c r="L9" s="20"/>
    </row>
    <row r="10" s="1" customFormat="1" ht="12" customHeight="1">
      <c r="B10" s="20"/>
      <c r="D10" s="143" t="s">
        <v>115</v>
      </c>
      <c r="L10" s="20"/>
    </row>
    <row r="11" s="2" customFormat="1" ht="16.5" customHeight="1">
      <c r="A11" s="38"/>
      <c r="B11" s="44"/>
      <c r="C11" s="38"/>
      <c r="D11" s="38"/>
      <c r="E11" s="145" t="s">
        <v>116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3" t="s">
        <v>117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7" t="s">
        <v>2322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3" t="s">
        <v>18</v>
      </c>
      <c r="E15" s="38"/>
      <c r="F15" s="133" t="s">
        <v>19</v>
      </c>
      <c r="G15" s="38"/>
      <c r="H15" s="38"/>
      <c r="I15" s="143" t="s">
        <v>20</v>
      </c>
      <c r="J15" s="133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21</v>
      </c>
      <c r="E16" s="38"/>
      <c r="F16" s="133" t="s">
        <v>119</v>
      </c>
      <c r="G16" s="38"/>
      <c r="H16" s="38"/>
      <c r="I16" s="143" t="s">
        <v>23</v>
      </c>
      <c r="J16" s="148" t="str">
        <f>'Rekapitulace stavby'!AN8</f>
        <v>9. 11. 2023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3" t="s">
        <v>25</v>
      </c>
      <c r="E18" s="38"/>
      <c r="F18" s="38"/>
      <c r="G18" s="38"/>
      <c r="H18" s="38"/>
      <c r="I18" s="143" t="s">
        <v>26</v>
      </c>
      <c r="J18" s="133" t="str">
        <f>IF('Rekapitulace stavby'!AN10="","",'Rekapitulace stavby'!AN10)</f>
        <v/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tr">
        <f>IF('Rekapitulace stavby'!E11="","",'Rekapitulace stavby'!E11)</f>
        <v xml:space="preserve"> </v>
      </c>
      <c r="F19" s="38"/>
      <c r="G19" s="38"/>
      <c r="H19" s="38"/>
      <c r="I19" s="143" t="s">
        <v>27</v>
      </c>
      <c r="J19" s="133" t="str">
        <f>IF('Rekapitulace stavby'!AN11="","",'Rekapitulace stavby'!AN11)</f>
        <v/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3" t="s">
        <v>28</v>
      </c>
      <c r="E21" s="38"/>
      <c r="F21" s="38"/>
      <c r="G21" s="38"/>
      <c r="H21" s="38"/>
      <c r="I21" s="143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3"/>
      <c r="G22" s="133"/>
      <c r="H22" s="133"/>
      <c r="I22" s="143" t="s">
        <v>27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3" t="s">
        <v>30</v>
      </c>
      <c r="E24" s="38"/>
      <c r="F24" s="38"/>
      <c r="G24" s="38"/>
      <c r="H24" s="38"/>
      <c r="I24" s="143" t="s">
        <v>26</v>
      </c>
      <c r="J24" s="133" t="s">
        <v>19</v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120</v>
      </c>
      <c r="F25" s="38"/>
      <c r="G25" s="38"/>
      <c r="H25" s="38"/>
      <c r="I25" s="143" t="s">
        <v>27</v>
      </c>
      <c r="J25" s="133" t="s">
        <v>19</v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3" t="s">
        <v>31</v>
      </c>
      <c r="E27" s="38"/>
      <c r="F27" s="38"/>
      <c r="G27" s="38"/>
      <c r="H27" s="38"/>
      <c r="I27" s="143" t="s">
        <v>26</v>
      </c>
      <c r="J27" s="133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tr">
        <f>IF('Rekapitulace stavby'!E20="","",'Rekapitulace stavby'!E20)</f>
        <v xml:space="preserve"> </v>
      </c>
      <c r="F28" s="38"/>
      <c r="G28" s="38"/>
      <c r="H28" s="38"/>
      <c r="I28" s="143" t="s">
        <v>27</v>
      </c>
      <c r="J28" s="133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3" t="s">
        <v>33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4" t="s">
        <v>35</v>
      </c>
      <c r="E34" s="38"/>
      <c r="F34" s="38"/>
      <c r="G34" s="38"/>
      <c r="H34" s="38"/>
      <c r="I34" s="38"/>
      <c r="J34" s="155">
        <f>ROUND(J94,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6" t="s">
        <v>37</v>
      </c>
      <c r="G36" s="38"/>
      <c r="H36" s="38"/>
      <c r="I36" s="156" t="s">
        <v>36</v>
      </c>
      <c r="J36" s="156" t="s">
        <v>38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5" t="s">
        <v>39</v>
      </c>
      <c r="E37" s="143" t="s">
        <v>40</v>
      </c>
      <c r="F37" s="157">
        <f>ROUND((SUM(BE94:BE111)),  2)</f>
        <v>0</v>
      </c>
      <c r="G37" s="38"/>
      <c r="H37" s="38"/>
      <c r="I37" s="158">
        <v>0.20999999999999999</v>
      </c>
      <c r="J37" s="157">
        <f>ROUND(((SUM(BE94:BE111))*I37),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41</v>
      </c>
      <c r="F38" s="157">
        <f>ROUND((SUM(BF94:BF111)),  2)</f>
        <v>0</v>
      </c>
      <c r="G38" s="38"/>
      <c r="H38" s="38"/>
      <c r="I38" s="158">
        <v>0.14999999999999999</v>
      </c>
      <c r="J38" s="157">
        <f>ROUND(((SUM(BF94:BF111))*I38),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42</v>
      </c>
      <c r="F39" s="157">
        <f>ROUND((SUM(BG94:BG111)),  2)</f>
        <v>0</v>
      </c>
      <c r="G39" s="38"/>
      <c r="H39" s="38"/>
      <c r="I39" s="158">
        <v>0.20999999999999999</v>
      </c>
      <c r="J39" s="157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3" t="s">
        <v>43</v>
      </c>
      <c r="F40" s="157">
        <f>ROUND((SUM(BH94:BH111)),  2)</f>
        <v>0</v>
      </c>
      <c r="G40" s="38"/>
      <c r="H40" s="38"/>
      <c r="I40" s="158">
        <v>0.14999999999999999</v>
      </c>
      <c r="J40" s="157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3" t="s">
        <v>44</v>
      </c>
      <c r="F41" s="157">
        <f>ROUND((SUM(BI94:BI111)),  2)</f>
        <v>0</v>
      </c>
      <c r="G41" s="38"/>
      <c r="H41" s="38"/>
      <c r="I41" s="158">
        <v>0</v>
      </c>
      <c r="J41" s="157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9"/>
      <c r="D43" s="160" t="s">
        <v>45</v>
      </c>
      <c r="E43" s="161"/>
      <c r="F43" s="161"/>
      <c r="G43" s="162" t="s">
        <v>46</v>
      </c>
      <c r="H43" s="163" t="s">
        <v>47</v>
      </c>
      <c r="I43" s="161"/>
      <c r="J43" s="164">
        <f>SUM(J34:J41)</f>
        <v>0</v>
      </c>
      <c r="K43" s="165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121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70" t="str">
        <f>E7</f>
        <v>Vnitroblok Hradební - Dlouhá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113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70" t="s">
        <v>114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115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1" t="s">
        <v>116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117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 t="str">
        <f>E13</f>
        <v xml:space="preserve">06 - Ostatní stavební práce - bourání 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 t="str">
        <f>F16</f>
        <v>Cheb</v>
      </c>
      <c r="G60" s="40"/>
      <c r="H60" s="40"/>
      <c r="I60" s="32" t="s">
        <v>23</v>
      </c>
      <c r="J60" s="72" t="str">
        <f>IF(J16="","",J16)</f>
        <v>9. 11. 2023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 xml:space="preserve"> </v>
      </c>
      <c r="G62" s="40"/>
      <c r="H62" s="40"/>
      <c r="I62" s="32" t="s">
        <v>30</v>
      </c>
      <c r="J62" s="36" t="str">
        <f>E25</f>
        <v>Atelier Stoeckl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 t="str">
        <f>IF(E22="","",E22)</f>
        <v>Vyplň údaj</v>
      </c>
      <c r="G63" s="40"/>
      <c r="H63" s="40"/>
      <c r="I63" s="32" t="s">
        <v>31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2" t="s">
        <v>122</v>
      </c>
      <c r="D65" s="173"/>
      <c r="E65" s="173"/>
      <c r="F65" s="173"/>
      <c r="G65" s="173"/>
      <c r="H65" s="173"/>
      <c r="I65" s="173"/>
      <c r="J65" s="174" t="s">
        <v>123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5" t="s">
        <v>67</v>
      </c>
      <c r="D67" s="40"/>
      <c r="E67" s="40"/>
      <c r="F67" s="40"/>
      <c r="G67" s="40"/>
      <c r="H67" s="40"/>
      <c r="I67" s="40"/>
      <c r="J67" s="102">
        <f>J94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124</v>
      </c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J95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4"/>
      <c r="D69" s="183" t="s">
        <v>134</v>
      </c>
      <c r="E69" s="184"/>
      <c r="F69" s="184"/>
      <c r="G69" s="184"/>
      <c r="H69" s="184"/>
      <c r="I69" s="184"/>
      <c r="J69" s="185">
        <f>J96</f>
        <v>0</v>
      </c>
      <c r="K69" s="124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4"/>
      <c r="D70" s="183" t="s">
        <v>135</v>
      </c>
      <c r="E70" s="184"/>
      <c r="F70" s="184"/>
      <c r="G70" s="184"/>
      <c r="H70" s="184"/>
      <c r="I70" s="184"/>
      <c r="J70" s="185">
        <f>J101</f>
        <v>0</v>
      </c>
      <c r="K70" s="124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141</v>
      </c>
      <c r="D77" s="40"/>
      <c r="E77" s="40"/>
      <c r="F77" s="40"/>
      <c r="G77" s="40"/>
      <c r="H77" s="40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0" t="str">
        <f>E7</f>
        <v>Vnitroblok Hradební - Dlouhá</v>
      </c>
      <c r="F80" s="32"/>
      <c r="G80" s="32"/>
      <c r="H80" s="32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113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1" customFormat="1" ht="16.5" customHeight="1">
      <c r="B82" s="21"/>
      <c r="C82" s="22"/>
      <c r="D82" s="22"/>
      <c r="E82" s="170" t="s">
        <v>114</v>
      </c>
      <c r="F82" s="22"/>
      <c r="G82" s="22"/>
      <c r="H82" s="22"/>
      <c r="I82" s="22"/>
      <c r="J82" s="22"/>
      <c r="K82" s="22"/>
      <c r="L82" s="20"/>
    </row>
    <row r="83" s="1" customFormat="1" ht="12" customHeight="1">
      <c r="B83" s="21"/>
      <c r="C83" s="32" t="s">
        <v>115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71" t="s">
        <v>116</v>
      </c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117</v>
      </c>
      <c r="D85" s="40"/>
      <c r="E85" s="40"/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E13</f>
        <v xml:space="preserve">06 - Ostatní stavební práce - bourání </v>
      </c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F16</f>
        <v>Cheb</v>
      </c>
      <c r="G88" s="40"/>
      <c r="H88" s="40"/>
      <c r="I88" s="32" t="s">
        <v>23</v>
      </c>
      <c r="J88" s="72" t="str">
        <f>IF(J16="","",J16)</f>
        <v>9. 11. 2023</v>
      </c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E19</f>
        <v xml:space="preserve"> </v>
      </c>
      <c r="G90" s="40"/>
      <c r="H90" s="40"/>
      <c r="I90" s="32" t="s">
        <v>30</v>
      </c>
      <c r="J90" s="36" t="str">
        <f>E25</f>
        <v>Atelier Stoeckl</v>
      </c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IF(E22="","",E22)</f>
        <v>Vyplň údaj</v>
      </c>
      <c r="G91" s="40"/>
      <c r="H91" s="40"/>
      <c r="I91" s="32" t="s">
        <v>31</v>
      </c>
      <c r="J91" s="36" t="str">
        <f>E28</f>
        <v xml:space="preserve"> </v>
      </c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7"/>
      <c r="B93" s="188"/>
      <c r="C93" s="189" t="s">
        <v>142</v>
      </c>
      <c r="D93" s="190" t="s">
        <v>54</v>
      </c>
      <c r="E93" s="190" t="s">
        <v>50</v>
      </c>
      <c r="F93" s="190" t="s">
        <v>51</v>
      </c>
      <c r="G93" s="190" t="s">
        <v>143</v>
      </c>
      <c r="H93" s="190" t="s">
        <v>144</v>
      </c>
      <c r="I93" s="190" t="s">
        <v>145</v>
      </c>
      <c r="J93" s="190" t="s">
        <v>123</v>
      </c>
      <c r="K93" s="191" t="s">
        <v>146</v>
      </c>
      <c r="L93" s="192"/>
      <c r="M93" s="92" t="s">
        <v>19</v>
      </c>
      <c r="N93" s="93" t="s">
        <v>39</v>
      </c>
      <c r="O93" s="93" t="s">
        <v>147</v>
      </c>
      <c r="P93" s="93" t="s">
        <v>148</v>
      </c>
      <c r="Q93" s="93" t="s">
        <v>149</v>
      </c>
      <c r="R93" s="93" t="s">
        <v>150</v>
      </c>
      <c r="S93" s="93" t="s">
        <v>151</v>
      </c>
      <c r="T93" s="94" t="s">
        <v>152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38"/>
      <c r="B94" s="39"/>
      <c r="C94" s="99" t="s">
        <v>153</v>
      </c>
      <c r="D94" s="40"/>
      <c r="E94" s="40"/>
      <c r="F94" s="40"/>
      <c r="G94" s="40"/>
      <c r="H94" s="40"/>
      <c r="I94" s="40"/>
      <c r="J94" s="193">
        <f>BK94</f>
        <v>0</v>
      </c>
      <c r="K94" s="40"/>
      <c r="L94" s="44"/>
      <c r="M94" s="95"/>
      <c r="N94" s="194"/>
      <c r="O94" s="96"/>
      <c r="P94" s="195">
        <f>P95</f>
        <v>0</v>
      </c>
      <c r="Q94" s="96"/>
      <c r="R94" s="195">
        <f>R95</f>
        <v>0</v>
      </c>
      <c r="S94" s="96"/>
      <c r="T94" s="196">
        <f>T95</f>
        <v>21.239999999999998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68</v>
      </c>
      <c r="AU94" s="17" t="s">
        <v>124</v>
      </c>
      <c r="BK94" s="197">
        <f>BK95</f>
        <v>0</v>
      </c>
    </row>
    <row r="95" s="12" customFormat="1" ht="25.92" customHeight="1">
      <c r="A95" s="12"/>
      <c r="B95" s="198"/>
      <c r="C95" s="199"/>
      <c r="D95" s="200" t="s">
        <v>68</v>
      </c>
      <c r="E95" s="201" t="s">
        <v>154</v>
      </c>
      <c r="F95" s="201" t="s">
        <v>155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P96+P101</f>
        <v>0</v>
      </c>
      <c r="Q95" s="206"/>
      <c r="R95" s="207">
        <f>R96+R101</f>
        <v>0</v>
      </c>
      <c r="S95" s="206"/>
      <c r="T95" s="208">
        <f>T96+T101</f>
        <v>21.239999999999998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76</v>
      </c>
      <c r="AT95" s="210" t="s">
        <v>68</v>
      </c>
      <c r="AU95" s="210" t="s">
        <v>69</v>
      </c>
      <c r="AY95" s="209" t="s">
        <v>156</v>
      </c>
      <c r="BK95" s="211">
        <f>BK96+BK101</f>
        <v>0</v>
      </c>
    </row>
    <row r="96" s="12" customFormat="1" ht="22.8" customHeight="1">
      <c r="A96" s="12"/>
      <c r="B96" s="198"/>
      <c r="C96" s="199"/>
      <c r="D96" s="200" t="s">
        <v>68</v>
      </c>
      <c r="E96" s="212" t="s">
        <v>224</v>
      </c>
      <c r="F96" s="212" t="s">
        <v>621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21.239999999999998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76</v>
      </c>
      <c r="AT96" s="210" t="s">
        <v>68</v>
      </c>
      <c r="AU96" s="210" t="s">
        <v>76</v>
      </c>
      <c r="AY96" s="209" t="s">
        <v>156</v>
      </c>
      <c r="BK96" s="211">
        <f>SUM(BK97:BK100)</f>
        <v>0</v>
      </c>
    </row>
    <row r="97" s="2" customFormat="1" ht="16.5" customHeight="1">
      <c r="A97" s="38"/>
      <c r="B97" s="39"/>
      <c r="C97" s="214" t="s">
        <v>76</v>
      </c>
      <c r="D97" s="214" t="s">
        <v>158</v>
      </c>
      <c r="E97" s="215" t="s">
        <v>766</v>
      </c>
      <c r="F97" s="216" t="s">
        <v>767</v>
      </c>
      <c r="G97" s="217" t="s">
        <v>255</v>
      </c>
      <c r="H97" s="218">
        <v>10.619999999999999</v>
      </c>
      <c r="I97" s="219"/>
      <c r="J97" s="220">
        <f>ROUND(I97*H97,2)</f>
        <v>0</v>
      </c>
      <c r="K97" s="216" t="s">
        <v>162</v>
      </c>
      <c r="L97" s="44"/>
      <c r="M97" s="221" t="s">
        <v>19</v>
      </c>
      <c r="N97" s="222" t="s">
        <v>40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2</v>
      </c>
      <c r="T97" s="224">
        <f>S97*H97</f>
        <v>21.239999999999998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5" t="s">
        <v>163</v>
      </c>
      <c r="AT97" s="225" t="s">
        <v>158</v>
      </c>
      <c r="AU97" s="225" t="s">
        <v>78</v>
      </c>
      <c r="AY97" s="17" t="s">
        <v>156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76</v>
      </c>
      <c r="BK97" s="226">
        <f>ROUND(I97*H97,2)</f>
        <v>0</v>
      </c>
      <c r="BL97" s="17" t="s">
        <v>163</v>
      </c>
      <c r="BM97" s="225" t="s">
        <v>2323</v>
      </c>
    </row>
    <row r="98" s="2" customFormat="1">
      <c r="A98" s="38"/>
      <c r="B98" s="39"/>
      <c r="C98" s="40"/>
      <c r="D98" s="227" t="s">
        <v>165</v>
      </c>
      <c r="E98" s="40"/>
      <c r="F98" s="228" t="s">
        <v>769</v>
      </c>
      <c r="G98" s="40"/>
      <c r="H98" s="40"/>
      <c r="I98" s="229"/>
      <c r="J98" s="40"/>
      <c r="K98" s="40"/>
      <c r="L98" s="44"/>
      <c r="M98" s="230"/>
      <c r="N98" s="23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165</v>
      </c>
      <c r="AU98" s="17" t="s">
        <v>78</v>
      </c>
    </row>
    <row r="99" s="2" customFormat="1">
      <c r="A99" s="38"/>
      <c r="B99" s="39"/>
      <c r="C99" s="40"/>
      <c r="D99" s="232" t="s">
        <v>167</v>
      </c>
      <c r="E99" s="40"/>
      <c r="F99" s="233" t="s">
        <v>770</v>
      </c>
      <c r="G99" s="40"/>
      <c r="H99" s="40"/>
      <c r="I99" s="229"/>
      <c r="J99" s="40"/>
      <c r="K99" s="40"/>
      <c r="L99" s="44"/>
      <c r="M99" s="230"/>
      <c r="N99" s="23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167</v>
      </c>
      <c r="AU99" s="17" t="s">
        <v>78</v>
      </c>
    </row>
    <row r="100" s="13" customFormat="1">
      <c r="A100" s="13"/>
      <c r="B100" s="234"/>
      <c r="C100" s="235"/>
      <c r="D100" s="227" t="s">
        <v>169</v>
      </c>
      <c r="E100" s="236" t="s">
        <v>19</v>
      </c>
      <c r="F100" s="237" t="s">
        <v>2324</v>
      </c>
      <c r="G100" s="235"/>
      <c r="H100" s="238">
        <v>10.620000000000001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169</v>
      </c>
      <c r="AU100" s="244" t="s">
        <v>78</v>
      </c>
      <c r="AV100" s="13" t="s">
        <v>78</v>
      </c>
      <c r="AW100" s="13" t="s">
        <v>32</v>
      </c>
      <c r="AX100" s="13" t="s">
        <v>69</v>
      </c>
      <c r="AY100" s="244" t="s">
        <v>156</v>
      </c>
    </row>
    <row r="101" s="12" customFormat="1" ht="22.8" customHeight="1">
      <c r="A101" s="12"/>
      <c r="B101" s="198"/>
      <c r="C101" s="199"/>
      <c r="D101" s="200" t="s">
        <v>68</v>
      </c>
      <c r="E101" s="212" t="s">
        <v>854</v>
      </c>
      <c r="F101" s="212" t="s">
        <v>855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SUM(P102:P111)</f>
        <v>0</v>
      </c>
      <c r="Q101" s="206"/>
      <c r="R101" s="207">
        <f>SUM(R102:R111)</f>
        <v>0</v>
      </c>
      <c r="S101" s="206"/>
      <c r="T101" s="208">
        <f>SUM(T102:T111)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76</v>
      </c>
      <c r="AT101" s="210" t="s">
        <v>68</v>
      </c>
      <c r="AU101" s="210" t="s">
        <v>76</v>
      </c>
      <c r="AY101" s="209" t="s">
        <v>156</v>
      </c>
      <c r="BK101" s="211">
        <f>SUM(BK102:BK111)</f>
        <v>0</v>
      </c>
    </row>
    <row r="102" s="2" customFormat="1" ht="24.15" customHeight="1">
      <c r="A102" s="38"/>
      <c r="B102" s="39"/>
      <c r="C102" s="214" t="s">
        <v>78</v>
      </c>
      <c r="D102" s="214" t="s">
        <v>158</v>
      </c>
      <c r="E102" s="215" t="s">
        <v>1489</v>
      </c>
      <c r="F102" s="216" t="s">
        <v>1490</v>
      </c>
      <c r="G102" s="217" t="s">
        <v>296</v>
      </c>
      <c r="H102" s="218">
        <v>21.239999999999998</v>
      </c>
      <c r="I102" s="219"/>
      <c r="J102" s="220">
        <f>ROUND(I102*H102,2)</f>
        <v>0</v>
      </c>
      <c r="K102" s="216" t="s">
        <v>162</v>
      </c>
      <c r="L102" s="44"/>
      <c r="M102" s="221" t="s">
        <v>19</v>
      </c>
      <c r="N102" s="222" t="s">
        <v>40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163</v>
      </c>
      <c r="AT102" s="225" t="s">
        <v>158</v>
      </c>
      <c r="AU102" s="225" t="s">
        <v>78</v>
      </c>
      <c r="AY102" s="17" t="s">
        <v>156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76</v>
      </c>
      <c r="BK102" s="226">
        <f>ROUND(I102*H102,2)</f>
        <v>0</v>
      </c>
      <c r="BL102" s="17" t="s">
        <v>163</v>
      </c>
      <c r="BM102" s="225" t="s">
        <v>2325</v>
      </c>
    </row>
    <row r="103" s="2" customFormat="1">
      <c r="A103" s="38"/>
      <c r="B103" s="39"/>
      <c r="C103" s="40"/>
      <c r="D103" s="227" t="s">
        <v>165</v>
      </c>
      <c r="E103" s="40"/>
      <c r="F103" s="228" t="s">
        <v>1492</v>
      </c>
      <c r="G103" s="40"/>
      <c r="H103" s="40"/>
      <c r="I103" s="229"/>
      <c r="J103" s="40"/>
      <c r="K103" s="40"/>
      <c r="L103" s="44"/>
      <c r="M103" s="230"/>
      <c r="N103" s="23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165</v>
      </c>
      <c r="AU103" s="17" t="s">
        <v>78</v>
      </c>
    </row>
    <row r="104" s="2" customFormat="1">
      <c r="A104" s="38"/>
      <c r="B104" s="39"/>
      <c r="C104" s="40"/>
      <c r="D104" s="232" t="s">
        <v>167</v>
      </c>
      <c r="E104" s="40"/>
      <c r="F104" s="233" t="s">
        <v>1493</v>
      </c>
      <c r="G104" s="40"/>
      <c r="H104" s="40"/>
      <c r="I104" s="229"/>
      <c r="J104" s="40"/>
      <c r="K104" s="40"/>
      <c r="L104" s="44"/>
      <c r="M104" s="230"/>
      <c r="N104" s="23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167</v>
      </c>
      <c r="AU104" s="17" t="s">
        <v>78</v>
      </c>
    </row>
    <row r="105" s="2" customFormat="1" ht="33" customHeight="1">
      <c r="A105" s="38"/>
      <c r="B105" s="39"/>
      <c r="C105" s="214" t="s">
        <v>86</v>
      </c>
      <c r="D105" s="214" t="s">
        <v>158</v>
      </c>
      <c r="E105" s="215" t="s">
        <v>1494</v>
      </c>
      <c r="F105" s="216" t="s">
        <v>1495</v>
      </c>
      <c r="G105" s="217" t="s">
        <v>296</v>
      </c>
      <c r="H105" s="218">
        <v>106.2</v>
      </c>
      <c r="I105" s="219"/>
      <c r="J105" s="220">
        <f>ROUND(I105*H105,2)</f>
        <v>0</v>
      </c>
      <c r="K105" s="216" t="s">
        <v>162</v>
      </c>
      <c r="L105" s="44"/>
      <c r="M105" s="221" t="s">
        <v>19</v>
      </c>
      <c r="N105" s="222" t="s">
        <v>40</v>
      </c>
      <c r="O105" s="84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5" t="s">
        <v>163</v>
      </c>
      <c r="AT105" s="225" t="s">
        <v>158</v>
      </c>
      <c r="AU105" s="225" t="s">
        <v>78</v>
      </c>
      <c r="AY105" s="17" t="s">
        <v>156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76</v>
      </c>
      <c r="BK105" s="226">
        <f>ROUND(I105*H105,2)</f>
        <v>0</v>
      </c>
      <c r="BL105" s="17" t="s">
        <v>163</v>
      </c>
      <c r="BM105" s="225" t="s">
        <v>2326</v>
      </c>
    </row>
    <row r="106" s="2" customFormat="1">
      <c r="A106" s="38"/>
      <c r="B106" s="39"/>
      <c r="C106" s="40"/>
      <c r="D106" s="227" t="s">
        <v>165</v>
      </c>
      <c r="E106" s="40"/>
      <c r="F106" s="228" t="s">
        <v>1497</v>
      </c>
      <c r="G106" s="40"/>
      <c r="H106" s="40"/>
      <c r="I106" s="229"/>
      <c r="J106" s="40"/>
      <c r="K106" s="40"/>
      <c r="L106" s="44"/>
      <c r="M106" s="230"/>
      <c r="N106" s="23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165</v>
      </c>
      <c r="AU106" s="17" t="s">
        <v>78</v>
      </c>
    </row>
    <row r="107" s="2" customFormat="1">
      <c r="A107" s="38"/>
      <c r="B107" s="39"/>
      <c r="C107" s="40"/>
      <c r="D107" s="232" t="s">
        <v>167</v>
      </c>
      <c r="E107" s="40"/>
      <c r="F107" s="233" t="s">
        <v>1498</v>
      </c>
      <c r="G107" s="40"/>
      <c r="H107" s="40"/>
      <c r="I107" s="229"/>
      <c r="J107" s="40"/>
      <c r="K107" s="40"/>
      <c r="L107" s="44"/>
      <c r="M107" s="230"/>
      <c r="N107" s="23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167</v>
      </c>
      <c r="AU107" s="17" t="s">
        <v>78</v>
      </c>
    </row>
    <row r="108" s="13" customFormat="1">
      <c r="A108" s="13"/>
      <c r="B108" s="234"/>
      <c r="C108" s="235"/>
      <c r="D108" s="227" t="s">
        <v>169</v>
      </c>
      <c r="E108" s="235"/>
      <c r="F108" s="237" t="s">
        <v>2327</v>
      </c>
      <c r="G108" s="235"/>
      <c r="H108" s="238">
        <v>106.2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169</v>
      </c>
      <c r="AU108" s="244" t="s">
        <v>78</v>
      </c>
      <c r="AV108" s="13" t="s">
        <v>78</v>
      </c>
      <c r="AW108" s="13" t="s">
        <v>4</v>
      </c>
      <c r="AX108" s="13" t="s">
        <v>76</v>
      </c>
      <c r="AY108" s="244" t="s">
        <v>156</v>
      </c>
    </row>
    <row r="109" s="2" customFormat="1" ht="37.8" customHeight="1">
      <c r="A109" s="38"/>
      <c r="B109" s="39"/>
      <c r="C109" s="214" t="s">
        <v>163</v>
      </c>
      <c r="D109" s="214" t="s">
        <v>158</v>
      </c>
      <c r="E109" s="215" t="s">
        <v>2328</v>
      </c>
      <c r="F109" s="216" t="s">
        <v>2329</v>
      </c>
      <c r="G109" s="217" t="s">
        <v>296</v>
      </c>
      <c r="H109" s="218">
        <v>21.239999999999998</v>
      </c>
      <c r="I109" s="219"/>
      <c r="J109" s="220">
        <f>ROUND(I109*H109,2)</f>
        <v>0</v>
      </c>
      <c r="K109" s="216" t="s">
        <v>162</v>
      </c>
      <c r="L109" s="44"/>
      <c r="M109" s="221" t="s">
        <v>19</v>
      </c>
      <c r="N109" s="222" t="s">
        <v>40</v>
      </c>
      <c r="O109" s="84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5" t="s">
        <v>163</v>
      </c>
      <c r="AT109" s="225" t="s">
        <v>158</v>
      </c>
      <c r="AU109" s="225" t="s">
        <v>78</v>
      </c>
      <c r="AY109" s="17" t="s">
        <v>156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76</v>
      </c>
      <c r="BK109" s="226">
        <f>ROUND(I109*H109,2)</f>
        <v>0</v>
      </c>
      <c r="BL109" s="17" t="s">
        <v>163</v>
      </c>
      <c r="BM109" s="225" t="s">
        <v>2330</v>
      </c>
    </row>
    <row r="110" s="2" customFormat="1">
      <c r="A110" s="38"/>
      <c r="B110" s="39"/>
      <c r="C110" s="40"/>
      <c r="D110" s="227" t="s">
        <v>165</v>
      </c>
      <c r="E110" s="40"/>
      <c r="F110" s="228" t="s">
        <v>902</v>
      </c>
      <c r="G110" s="40"/>
      <c r="H110" s="40"/>
      <c r="I110" s="229"/>
      <c r="J110" s="40"/>
      <c r="K110" s="40"/>
      <c r="L110" s="44"/>
      <c r="M110" s="230"/>
      <c r="N110" s="23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165</v>
      </c>
      <c r="AU110" s="17" t="s">
        <v>78</v>
      </c>
    </row>
    <row r="111" s="2" customFormat="1">
      <c r="A111" s="38"/>
      <c r="B111" s="39"/>
      <c r="C111" s="40"/>
      <c r="D111" s="232" t="s">
        <v>167</v>
      </c>
      <c r="E111" s="40"/>
      <c r="F111" s="233" t="s">
        <v>2331</v>
      </c>
      <c r="G111" s="40"/>
      <c r="H111" s="40"/>
      <c r="I111" s="229"/>
      <c r="J111" s="40"/>
      <c r="K111" s="40"/>
      <c r="L111" s="44"/>
      <c r="M111" s="256"/>
      <c r="N111" s="257"/>
      <c r="O111" s="258"/>
      <c r="P111" s="258"/>
      <c r="Q111" s="258"/>
      <c r="R111" s="258"/>
      <c r="S111" s="258"/>
      <c r="T111" s="259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167</v>
      </c>
      <c r="AU111" s="17" t="s">
        <v>78</v>
      </c>
    </row>
    <row r="112" s="2" customFormat="1" ht="6.96" customHeight="1">
      <c r="A112" s="38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44"/>
      <c r="M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</sheetData>
  <sheetProtection sheet="1" autoFilter="0" formatColumns="0" formatRows="0" objects="1" scenarios="1" spinCount="100000" saltValue="WTm8DAM6VgtIySItCkJoXuMekOzLrs3dis9PGwxFQDKW4j25TunPvRi3gF3h+ki24py9Gc7tM4rIT9Zf1pzMLQ==" hashValue="pXuz8kwy4B5mkATSmTQAx1zbmaVRUSN+SWpUOjiaTbsxgr24G2kr3Bu7fp7nururCQxHAlv4CY+IGNEjvS3qMw==" algorithmName="SHA-512" password="CC35"/>
  <autoFilter ref="C93:K11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hyperlinks>
    <hyperlink ref="F99" r:id="rId1" display="https://podminky.urs.cz/item/CS_URS_2023_02/961044111"/>
    <hyperlink ref="F104" r:id="rId2" display="https://podminky.urs.cz/item/CS_URS_2023_02/997013501"/>
    <hyperlink ref="F107" r:id="rId3" display="https://podminky.urs.cz/item/CS_URS_2023_02/997013511"/>
    <hyperlink ref="F111" r:id="rId4" display="https://podminky.urs.cz/item/CS_URS_2023_02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Zdeněk</dc:creator>
  <cp:lastModifiedBy>Pospíšil Zdeněk</cp:lastModifiedBy>
  <dcterms:created xsi:type="dcterms:W3CDTF">2024-03-08T17:56:54Z</dcterms:created>
  <dcterms:modified xsi:type="dcterms:W3CDTF">2024-03-08T17:57:46Z</dcterms:modified>
</cp:coreProperties>
</file>