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(5) - 06 - Výtah" sheetId="2" r:id="rId2"/>
    <sheet name="SO (2) - 03 Plošiny" sheetId="3" r:id="rId3"/>
    <sheet name="SO (6) - Elektroinstalace..." sheetId="4" r:id="rId4"/>
  </sheets>
  <definedNames>
    <definedName name="_xlnm.Print_Area" localSheetId="0">'Rekapitulace stavby'!$D$4:$AO$76,'Rekapitulace stavby'!$C$82:$AQ$98</definedName>
    <definedName name="_xlnm._FilterDatabase" localSheetId="1" hidden="1">'SO (5) - 06 - Výtah'!$C$137:$K$498</definedName>
    <definedName name="_xlnm.Print_Area" localSheetId="1">'SO (5) - 06 - Výtah'!$C$4:$J$76,'SO (5) - 06 - Výtah'!$C$82:$J$119,'SO (5) - 06 - Výtah'!$C$125:$J$498</definedName>
    <definedName name="_xlnm._FilterDatabase" localSheetId="2" hidden="1">'SO (2) - 03 Plošiny'!$C$129:$K$283</definedName>
    <definedName name="_xlnm.Print_Area" localSheetId="2">'SO (2) - 03 Plošiny'!$C$4:$J$76,'SO (2) - 03 Plošiny'!$C$82:$J$111,'SO (2) - 03 Plošiny'!$C$117:$J$283</definedName>
    <definedName name="_xlnm._FilterDatabase" localSheetId="3" hidden="1">'SO (6) - Elektroinstalace...'!$C$119:$K$144</definedName>
    <definedName name="_xlnm.Print_Area" localSheetId="3">'SO (6) - Elektroinstalace...'!$C$4:$J$76,'SO (6) - Elektroinstalace...'!$C$82:$J$101,'SO (6) - Elektroinstalace...'!$C$107:$J$144</definedName>
    <definedName name="_xlnm.Print_Titles" localSheetId="0">'Rekapitulace stavby'!$92:$92</definedName>
    <definedName name="_xlnm.Print_Titles" localSheetId="1">'SO (5) - 06 - Výtah'!$137:$137</definedName>
    <definedName name="_xlnm.Print_Titles" localSheetId="2">'SO (2) - 03 Plošiny'!$129:$129</definedName>
    <definedName name="_xlnm.Print_Titles" localSheetId="3">'SO (6) - Elektroinstalace...'!$119:$119</definedName>
  </definedNames>
  <calcPr fullCalcOnLoad="1"/>
</workbook>
</file>

<file path=xl/sharedStrings.xml><?xml version="1.0" encoding="utf-8"?>
<sst xmlns="http://schemas.openxmlformats.org/spreadsheetml/2006/main" count="6142" uniqueCount="880">
  <si>
    <t>Export Komplet</t>
  </si>
  <si>
    <t/>
  </si>
  <si>
    <t>2.0</t>
  </si>
  <si>
    <t>ZAMOK</t>
  </si>
  <si>
    <t>False</t>
  </si>
  <si>
    <t>{16aede51-59ed-4067-8fb1-75f660271ee0}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</si>
  <si>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</si>
  <si>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</si>
  <si>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</si>
  <si>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</si>
  <si>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</si>
  <si>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</si>
  <si>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</si>
  <si>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</si>
  <si>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LS2021-0381A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</si>
  <si>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</si>
  <si>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</si>
  <si>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Výtah</t>
  </si>
  <si>
    <t>KSO:</t>
  </si>
  <si>
    <t>CC-CZ:</t>
  </si>
  <si>
    <t>Místo:</t>
  </si>
  <si>
    <t xml:space="preserve"> </t>
  </si>
  <si>
    <t>Datum:</t>
  </si>
  <si>
    <t>20. 2. 2022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</si>
  <si>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</si>
  <si>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</si>
  <si>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</si>
  <si>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</si>
  <si>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</si>
  <si>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</si>
  <si>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</si>
  <si>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</si>
  <si>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</si>
  <si>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</si>
  <si>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</si>
  <si>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</si>
  <si>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</si>
  <si>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</si>
  <si>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</si>
  <si>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</si>
  <si>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</si>
  <si>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</si>
  <si>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</si>
  <si>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</si>
  <si>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</si>
  <si>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</si>
  <si>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</si>
  <si>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</si>
  <si>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</si>
  <si>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</si>
  <si>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</si>
  <si>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</si>
  <si>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</si>
  <si>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</si>
  <si>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</si>
  <si>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</si>
  <si>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</si>
  <si>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</si>
  <si>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</si>
  <si>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</si>
  <si>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</si>
  <si>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</si>
  <si>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</si>
  <si>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</si>
  <si>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</si>
  <si>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</si>
  <si>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</si>
  <si>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</si>
  <si>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</si>
  <si>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</si>
  <si>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</si>
  <si>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</si>
  <si>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</si>
  <si>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</si>
  <si>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</si>
  <si>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</si>
  <si>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</si>
  <si>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</si>
  <si>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(5)</t>
  </si>
  <si>
    <t>06 - Výtah</t>
  </si>
  <si>
    <t>STA</t>
  </si>
  <si>
    <t>1</t>
  </si>
  <si>
    <t>{8fb845e6-a1f8-4f9f-b511-f9680caefa09}</t>
  </si>
  <si>
    <t>2</t>
  </si>
  <si>
    <t>SO (2)</t>
  </si>
  <si>
    <t>03 Plošiny</t>
  </si>
  <si>
    <t>{082ec476-225b-411b-bd0a-3aa0d4f4f018}</t>
  </si>
  <si>
    <t>SO (6)</t>
  </si>
  <si>
    <t>Elektroinstalace pro výtahy a plošiny</t>
  </si>
  <si>
    <t>{338c6fa8-84ec-4c01-9646-20423802e9b4}</t>
  </si>
  <si>
    <t>KRYCÍ LIST SOUPISU PRACÍ</t>
  </si>
  <si>
    <t>Objekt:</t>
  </si>
  <si>
    <t>SO (5) - 06 - Výtah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</si>
  <si>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</si>
  <si>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</si>
  <si>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</si>
  <si>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</si>
  <si>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</si>
  <si>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</si>
  <si>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</si>
  <si>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2 -  Zakládání</t>
  </si>
  <si>
    <t xml:space="preserve">    3 -  Svislé a kompletní konstrukce</t>
  </si>
  <si>
    <t xml:space="preserve">    4 -  Vodorovné konstrukce</t>
  </si>
  <si>
    <t xml:space="preserve">    5 -  Komunikace pozemní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</si>
  <si>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</si>
  <si>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</si>
  <si>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</si>
  <si>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</si>
  <si>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</si>
  <si>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</si>
  <si>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712 -  Povlakové krytiny</t>
  </si>
  <si>
    <t xml:space="preserve">    713 -  Izolace tepelné</t>
  </si>
  <si>
    <t xml:space="preserve">    762 -  Konstrukce tesařské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</si>
  <si>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</si>
  <si>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</si>
  <si>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</si>
  <si>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</si>
  <si>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783 -  Dokončovací práce - nátěry</t>
  </si>
  <si>
    <t>M -  Práce a dodávky M</t>
  </si>
  <si>
    <t xml:space="preserve">    33-M - 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</si>
  <si>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</si>
  <si>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</si>
  <si>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</si>
  <si>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</si>
  <si>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</si>
  <si>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</si>
  <si>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</si>
  <si>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</si>
  <si>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</si>
  <si>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</si>
  <si>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</si>
  <si>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</si>
  <si>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</si>
  <si>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</si>
  <si>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</si>
  <si>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</si>
  <si>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</si>
  <si>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</si>
  <si>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132201101</t>
  </si>
  <si>
    <t>Hloubení rýh š do 600 mm v hornině tř. 3 objemu do 100 m3</t>
  </si>
  <si>
    <t>m3</t>
  </si>
  <si>
    <t>4</t>
  </si>
  <si>
    <t>VV</t>
  </si>
  <si>
    <t>2,55*1,2*0,5</t>
  </si>
  <si>
    <t>1,75*1,2*0,5*2</t>
  </si>
  <si>
    <t>Součet</t>
  </si>
  <si>
    <t>131201201</t>
  </si>
  <si>
    <t>Hloubení jam zapažených v hornině tř. 3 objemu do 100 m3</t>
  </si>
  <si>
    <t>1,9*2,55*3,2</t>
  </si>
  <si>
    <t>3</t>
  </si>
  <si>
    <t>122201101</t>
  </si>
  <si>
    <t>Odkopávky a prokopávky nezapažené v hornině tř. 3 objem do 100 m3</t>
  </si>
  <si>
    <t>6</t>
  </si>
  <si>
    <t>5,96*2,9*0,2</t>
  </si>
  <si>
    <t xml:space="preserve"> Zakládání</t>
  </si>
  <si>
    <t>273313811</t>
  </si>
  <si>
    <t>Základové desky z betonu tř. C 25/30</t>
  </si>
  <si>
    <t>8</t>
  </si>
  <si>
    <t>1,9*2,55*0,3</t>
  </si>
  <si>
    <t>1,75*1,55*0,15</t>
  </si>
  <si>
    <t>5</t>
  </si>
  <si>
    <t>273362021</t>
  </si>
  <si>
    <t>Výztuž základových desek svařovanými sítěmi Kari</t>
  </si>
  <si>
    <t>t</t>
  </si>
  <si>
    <t>10</t>
  </si>
  <si>
    <t>0,08</t>
  </si>
  <si>
    <t>279351311</t>
  </si>
  <si>
    <t>Zřízení jednostranného bednění základových zdí</t>
  </si>
  <si>
    <t>m2</t>
  </si>
  <si>
    <t>12</t>
  </si>
  <si>
    <t>(1,65+2+1,65+2)*1,3</t>
  </si>
  <si>
    <t>7</t>
  </si>
  <si>
    <t>279351312</t>
  </si>
  <si>
    <t>Odstranění jednostranného bednění základových zdí</t>
  </si>
  <si>
    <t>14</t>
  </si>
  <si>
    <t>274313811</t>
  </si>
  <si>
    <t>Základové pásy z betonu tř. C 25/30</t>
  </si>
  <si>
    <t>16</t>
  </si>
  <si>
    <t>(2,55+1,9+1,9)*1,2*0,5</t>
  </si>
  <si>
    <t>(1,9+2,55+1,9+2,55)*1,3*0,3</t>
  </si>
  <si>
    <t>9</t>
  </si>
  <si>
    <t>274366006</t>
  </si>
  <si>
    <t>Výztuž základových pasů z betonářské oceli 10 505</t>
  </si>
  <si>
    <t>18</t>
  </si>
  <si>
    <t>0,35</t>
  </si>
  <si>
    <t xml:space="preserve"> Svislé a kompletní konstrukce</t>
  </si>
  <si>
    <t>310238411</t>
  </si>
  <si>
    <t>Zazdívka otvorů pl do 1 m2 ve zdivu nadzákladovém cihlami pálenými na MC</t>
  </si>
  <si>
    <t>20</t>
  </si>
  <si>
    <t>0,5</t>
  </si>
  <si>
    <t>11</t>
  </si>
  <si>
    <t>341321410</t>
  </si>
  <si>
    <t>Stěny nosné ze ŽB tř. C 25/30</t>
  </si>
  <si>
    <t>22</t>
  </si>
  <si>
    <t>(4,45+4,45+2,15+2,15+2,15)*2,95*0,2</t>
  </si>
  <si>
    <t>-(1,8+2,64+2,64)*0,2</t>
  </si>
  <si>
    <t>(2,15+2,15+2,15+2,15)*3,2*0,2</t>
  </si>
  <si>
    <t>(2,37+2,55+2,37+2,55)*13*0,2</t>
  </si>
  <si>
    <t>(0,825+0,825)*2,2*0,2*8</t>
  </si>
  <si>
    <t>341361821</t>
  </si>
  <si>
    <t>Výztuž stěn betonářskou ocelí 10 505</t>
  </si>
  <si>
    <t>24</t>
  </si>
  <si>
    <t>44,537*0,120</t>
  </si>
  <si>
    <t>13</t>
  </si>
  <si>
    <t>317941123</t>
  </si>
  <si>
    <t>Osazování ocelových válcovaných nosníků na zdivu I, IE, U, UE nebo L do č 22</t>
  </si>
  <si>
    <t>26</t>
  </si>
  <si>
    <t>1,6*12*0,026</t>
  </si>
  <si>
    <t>M</t>
  </si>
  <si>
    <t>13010722</t>
  </si>
  <si>
    <t>ocel profilová IPN 200 jakost 11 375</t>
  </si>
  <si>
    <t>28</t>
  </si>
  <si>
    <t>346244381</t>
  </si>
  <si>
    <t>Plentování jednostranné v do 200 mm válcovaných nosníků cihlami</t>
  </si>
  <si>
    <t>30</t>
  </si>
  <si>
    <t>(0,25+0,2+0,2)*1,6*12</t>
  </si>
  <si>
    <t xml:space="preserve"> Vodorovné konstrukce</t>
  </si>
  <si>
    <t>417351115</t>
  </si>
  <si>
    <t>Zřízení bednění ztužujících věnců</t>
  </si>
  <si>
    <t>32</t>
  </si>
  <si>
    <t>(4,4+4,4+2,55+2,55)*0,5</t>
  </si>
  <si>
    <t>(2+2,05+2+2,05)*0,5</t>
  </si>
  <si>
    <t>(1,65+2,05+1,65+2,05)*0,5</t>
  </si>
  <si>
    <t>2,55*4</t>
  </si>
  <si>
    <t>17</t>
  </si>
  <si>
    <t>417351116</t>
  </si>
  <si>
    <t>Odstranění bednění ztužujících věnců</t>
  </si>
  <si>
    <t>34</t>
  </si>
  <si>
    <t>417321515</t>
  </si>
  <si>
    <t>Ztužující pásy a věnce ze ŽB tř. C 25/30</t>
  </si>
  <si>
    <t>36</t>
  </si>
  <si>
    <t>(4,4+4,4+2,55+2,55)*0,25*0,25</t>
  </si>
  <si>
    <t>2,55*0,25*0,25*3</t>
  </si>
  <si>
    <t>19</t>
  </si>
  <si>
    <t>417361821</t>
  </si>
  <si>
    <t>Výztuž ztužujících pásů a věnců betonářskou ocelí 10 505</t>
  </si>
  <si>
    <t>38</t>
  </si>
  <si>
    <t>0,25</t>
  </si>
  <si>
    <t>411121254</t>
  </si>
  <si>
    <t>Montáž prefabrikovaných ŽB stropů ze stropních desek dl do 3300 mm</t>
  </si>
  <si>
    <t>kus</t>
  </si>
  <si>
    <t>40</t>
  </si>
  <si>
    <t>59341123</t>
  </si>
  <si>
    <t>deska stropní plná PZD 2390x290x100mm</t>
  </si>
  <si>
    <t>42</t>
  </si>
  <si>
    <t>411121232</t>
  </si>
  <si>
    <t>Montáž prefabrikovaných ŽB stropů ze stropních desek dl do 1800 mm</t>
  </si>
  <si>
    <t>44</t>
  </si>
  <si>
    <t>3*2</t>
  </si>
  <si>
    <t>23</t>
  </si>
  <si>
    <t>59341219</t>
  </si>
  <si>
    <t>deska stropní plná PZD 1500x300x90mm</t>
  </si>
  <si>
    <t>46</t>
  </si>
  <si>
    <t>411361821</t>
  </si>
  <si>
    <t>Výztuž stropů betonářskou ocelí 10 505</t>
  </si>
  <si>
    <t>48</t>
  </si>
  <si>
    <t>0,15</t>
  </si>
  <si>
    <t>25</t>
  </si>
  <si>
    <t>411362021</t>
  </si>
  <si>
    <t>Výztuž stropů svařovanými sítěmi Kari</t>
  </si>
  <si>
    <t>50</t>
  </si>
  <si>
    <t>0,1</t>
  </si>
  <si>
    <t xml:space="preserve"> Komunikace pozemní</t>
  </si>
  <si>
    <t>564231111</t>
  </si>
  <si>
    <t>Podklad nebo podsyp ze štěrkopísku ŠP tl 100 mm</t>
  </si>
  <si>
    <t>52</t>
  </si>
  <si>
    <t>1,65*2</t>
  </si>
  <si>
    <t>1,55*1,75</t>
  </si>
  <si>
    <t xml:space="preserve"> Úpravy povrchů, podlahy a osazování výplní</t>
  </si>
  <si>
    <t>27</t>
  </si>
  <si>
    <t>615142002</t>
  </si>
  <si>
    <t>Potažení vnitřních nosníků sklovláknitým pletivem</t>
  </si>
  <si>
    <t>54</t>
  </si>
  <si>
    <t>631311115</t>
  </si>
  <si>
    <t>Mazanina tl do 80 mm z betonu prostého bez zvýšených nároků na prostředí tř. C 20/25</t>
  </si>
  <si>
    <t>56</t>
  </si>
  <si>
    <t>29</t>
  </si>
  <si>
    <t>631362021</t>
  </si>
  <si>
    <t>Výztuž mazanin svařovanými sítěmi Kari</t>
  </si>
  <si>
    <t>58</t>
  </si>
  <si>
    <t>0,04</t>
  </si>
  <si>
    <t>619991011</t>
  </si>
  <si>
    <t>Obalení konstrukcí a prvků fólií přilepenou lepící páskou</t>
  </si>
  <si>
    <t>60</t>
  </si>
  <si>
    <t>31</t>
  </si>
  <si>
    <t>612142001</t>
  </si>
  <si>
    <t>Potažení vnitřních stěn sklovláknitým pletivem vtlačeným do tenkovrstvé hmoty</t>
  </si>
  <si>
    <t>62</t>
  </si>
  <si>
    <t>(2+2+2,05+2,05)*2,7</t>
  </si>
  <si>
    <t>(0,825+0,825+1,2)*2,2*4</t>
  </si>
  <si>
    <t>611321125</t>
  </si>
  <si>
    <t>Vápenocementová omítka hladká jednovrstvá vnitřních schodišťových konstrukcí nanášená ručně</t>
  </si>
  <si>
    <t>64</t>
  </si>
  <si>
    <t>33</t>
  </si>
  <si>
    <t>612131121</t>
  </si>
  <si>
    <t>Penetrační disperzní nátěr vnitřních stěn nanášený ručně</t>
  </si>
  <si>
    <t>66</t>
  </si>
  <si>
    <t>612311131</t>
  </si>
  <si>
    <t>Potažení vnitřních stěn vápenným štukem tloušťky do 3 mm</t>
  </si>
  <si>
    <t>68</t>
  </si>
  <si>
    <t>35</t>
  </si>
  <si>
    <t>619995001</t>
  </si>
  <si>
    <t>Začištění omítek kolem oken, dveří, podlah nebo obkladů</t>
  </si>
  <si>
    <t>m</t>
  </si>
  <si>
    <t>70</t>
  </si>
  <si>
    <t>(1,2+2+2)*4</t>
  </si>
  <si>
    <t>629995101</t>
  </si>
  <si>
    <t>Očištění vnějších ploch tlakovou vodou</t>
  </si>
  <si>
    <t>72</t>
  </si>
  <si>
    <t>5,96*13,6</t>
  </si>
  <si>
    <t>2,05*3</t>
  </si>
  <si>
    <t>2,25*3</t>
  </si>
  <si>
    <t>2,3*13,2</t>
  </si>
  <si>
    <t>2,55*10</t>
  </si>
  <si>
    <t>0,5*13,2</t>
  </si>
  <si>
    <t>37</t>
  </si>
  <si>
    <t>622131121</t>
  </si>
  <si>
    <t>Penetrační disperzní nátěr vnějších stěn nanášený ručně</t>
  </si>
  <si>
    <t>74</t>
  </si>
  <si>
    <t>622211031</t>
  </si>
  <si>
    <t>Montáž kontaktního zateplení vnějších stěn z polystyrénových desek tl do 160 mm</t>
  </si>
  <si>
    <t>76</t>
  </si>
  <si>
    <t>39</t>
  </si>
  <si>
    <t>28376044</t>
  </si>
  <si>
    <t>deska EPS grafitová fasadní  λ=0,032  tl 160mm</t>
  </si>
  <si>
    <t>78</t>
  </si>
  <si>
    <t>622531011</t>
  </si>
  <si>
    <t>Tenkovrstvá silikonová zrnitá omítka tl. 1,5 mm včetně penetrace vnějších stěn</t>
  </si>
  <si>
    <t>80</t>
  </si>
  <si>
    <t>41</t>
  </si>
  <si>
    <t>622252002</t>
  </si>
  <si>
    <t>Montáž ostatních lišt kontaktního zateplení</t>
  </si>
  <si>
    <t>82</t>
  </si>
  <si>
    <t>46,83+14,28</t>
  </si>
  <si>
    <t>59051478</t>
  </si>
  <si>
    <t>lišta profil ochranný rohový PVC</t>
  </si>
  <si>
    <t>84</t>
  </si>
  <si>
    <t>43</t>
  </si>
  <si>
    <t>59051500</t>
  </si>
  <si>
    <t>profil dilatační stěnový</t>
  </si>
  <si>
    <t>86</t>
  </si>
  <si>
    <t>622252001</t>
  </si>
  <si>
    <t>Montáž zakládacích soklových lišt kontaktního zateplení</t>
  </si>
  <si>
    <t>88</t>
  </si>
  <si>
    <t>4,9+2,55+5,9</t>
  </si>
  <si>
    <t>45</t>
  </si>
  <si>
    <t>59051638</t>
  </si>
  <si>
    <t>lišta zakládací pro tepelně izolační desky do roviny 163mm tl 1,0mm</t>
  </si>
  <si>
    <t>90</t>
  </si>
  <si>
    <t xml:space="preserve"> Ostatní konstrukce a práce, bourání</t>
  </si>
  <si>
    <t>939112111</t>
  </si>
  <si>
    <t>Systémové ocelové moduly formy bednění nosná konstrukce Alpi-Meccano - sestavení</t>
  </si>
  <si>
    <t>92</t>
  </si>
  <si>
    <t>(2,25+2,25+2,55+2,55)*2,7</t>
  </si>
  <si>
    <t>(2,15+2,55+2,55+2,55)*13</t>
  </si>
  <si>
    <t>(2,15+1,75+2,15+1,75)*16,3</t>
  </si>
  <si>
    <t>(2,05+2,15+2,05+2,15)*2,7</t>
  </si>
  <si>
    <t>47</t>
  </si>
  <si>
    <t>939112121</t>
  </si>
  <si>
    <t>Systémové ocelové moduly formy bednění nosná konstrukce Alpi-Meccano - rozebrání</t>
  </si>
  <si>
    <t>94</t>
  </si>
  <si>
    <t>939112191</t>
  </si>
  <si>
    <t>Systémové ocelové moduly formy bednění nosná konstrukce Alpi-Meccano - měsíční nájemné</t>
  </si>
  <si>
    <t>96</t>
  </si>
  <si>
    <t>303,14*2</t>
  </si>
  <si>
    <t>49</t>
  </si>
  <si>
    <t>941111112</t>
  </si>
  <si>
    <t>Montáž lešení řadového trubkového lehkého s podlahami zatížení do 200 kg/m2 š do 0,9 m v do 25 m</t>
  </si>
  <si>
    <t>98</t>
  </si>
  <si>
    <t>3*13,6</t>
  </si>
  <si>
    <t>2,5*3,3*2</t>
  </si>
  <si>
    <t>941111212</t>
  </si>
  <si>
    <t>Příplatek k lešení řadovému trubkovému lehkému s podlahami š 0,9 m v 25 m za první a ZKD den použití</t>
  </si>
  <si>
    <t>100</t>
  </si>
  <si>
    <t>98*90</t>
  </si>
  <si>
    <t>51</t>
  </si>
  <si>
    <t>941111812</t>
  </si>
  <si>
    <t>Demontáž lešení řadového trubkového lehkého s podlahami zatížení do 200 kg/m2 š do 0,9 m v do 25 m</t>
  </si>
  <si>
    <t>102</t>
  </si>
  <si>
    <t>949311112</t>
  </si>
  <si>
    <t>Montáž lešení trubkového do šachet o půdorysné ploše do 6 m2 v do 20 m</t>
  </si>
  <si>
    <t>104</t>
  </si>
  <si>
    <t>16,9</t>
  </si>
  <si>
    <t>53</t>
  </si>
  <si>
    <t>949311211</t>
  </si>
  <si>
    <t>Příplatek k lešení trubkovému do šachet do 6 m2 v do 30 m za první a ZKD den použití</t>
  </si>
  <si>
    <t>106</t>
  </si>
  <si>
    <t>16,9*90</t>
  </si>
  <si>
    <t>962052210</t>
  </si>
  <si>
    <t>Bourání zdiva nadzákladového ze ŽB do 1 m3</t>
  </si>
  <si>
    <t>108</t>
  </si>
  <si>
    <t>(5,96+2,9)*0,3*0,2</t>
  </si>
  <si>
    <t>55</t>
  </si>
  <si>
    <t>962032231</t>
  </si>
  <si>
    <t>Bourání zdiva z cihel pálených nebo vápenopískových na MV nebo MVC přes 1 m3</t>
  </si>
  <si>
    <t>110</t>
  </si>
  <si>
    <t>(5,96+2,9)*0,3*2,5</t>
  </si>
  <si>
    <t>(2,3*1,2*0,425)*4</t>
  </si>
  <si>
    <t>1,2*0,425*0,4*3</t>
  </si>
  <si>
    <t>985111111</t>
  </si>
  <si>
    <t>Otlučení omítek stěn</t>
  </si>
  <si>
    <t>112</t>
  </si>
  <si>
    <t>(5,96+2,9)*2,5</t>
  </si>
  <si>
    <t>(5,75+2,9)*2,5</t>
  </si>
  <si>
    <t>57</t>
  </si>
  <si>
    <t>965042141</t>
  </si>
  <si>
    <t>Bourání podkladů pod dlažby nebo mazanin betonových nebo z litého asfaltu tl do 100 mm pl přes 4 m2</t>
  </si>
  <si>
    <t>114</t>
  </si>
  <si>
    <t>5,75*2,9*0,15</t>
  </si>
  <si>
    <t>965049111</t>
  </si>
  <si>
    <t>Příplatek k bourání betonových mazanin za bourání mazanin se svařovanou sítí tl do 100 mm</t>
  </si>
  <si>
    <t>116</t>
  </si>
  <si>
    <t>59</t>
  </si>
  <si>
    <t>961055111</t>
  </si>
  <si>
    <t>Bourání základů ze ŽB</t>
  </si>
  <si>
    <t>118</t>
  </si>
  <si>
    <t>(5,96+2,9)*1*0,5</t>
  </si>
  <si>
    <t>966080103</t>
  </si>
  <si>
    <t>Bourání kontaktního zateplení z polystyrenových desek tloušťky do 120 mm</t>
  </si>
  <si>
    <t>120</t>
  </si>
  <si>
    <t>6*10</t>
  </si>
  <si>
    <t>2,8*10</t>
  </si>
  <si>
    <t>61</t>
  </si>
  <si>
    <t>973031345</t>
  </si>
  <si>
    <t>Vysekání kapes ve zdivu cihelném na MV nebo MVC pl do 0,25 m2 hl do 300 mm</t>
  </si>
  <si>
    <t>122</t>
  </si>
  <si>
    <t>(1+1)*4</t>
  </si>
  <si>
    <t>997</t>
  </si>
  <si>
    <t xml:space="preserve"> Přesun sutě</t>
  </si>
  <si>
    <t>997013217</t>
  </si>
  <si>
    <t>Vnitrostaveništní doprava suti a vybouraných hmot pro budovy v do 24 m ručně</t>
  </si>
  <si>
    <t>124</t>
  </si>
  <si>
    <t>63</t>
  </si>
  <si>
    <t>997002611</t>
  </si>
  <si>
    <t>Nakládání suti a vybouraných hmot</t>
  </si>
  <si>
    <t>126</t>
  </si>
  <si>
    <t>997211521</t>
  </si>
  <si>
    <t>Vodorovná doprava vybouraných hmot po suchu na vzdálenost do 1 km</t>
  </si>
  <si>
    <t>128</t>
  </si>
  <si>
    <t>65</t>
  </si>
  <si>
    <t>997211529</t>
  </si>
  <si>
    <t>Příplatek ZKD 1 km u vodorovné dopravy vybouraných hmot</t>
  </si>
  <si>
    <t>130</t>
  </si>
  <si>
    <t>45,149*10</t>
  </si>
  <si>
    <t>997013831</t>
  </si>
  <si>
    <t>Poplatek za uložení na skládce (skládkovné) stavebního odpadu směsného kód odpadu 170 904</t>
  </si>
  <si>
    <t>132</t>
  </si>
  <si>
    <t>998</t>
  </si>
  <si>
    <t xml:space="preserve"> Přesun hmot</t>
  </si>
  <si>
    <t>67</t>
  </si>
  <si>
    <t>998012023</t>
  </si>
  <si>
    <t>Přesun hmot pro budovy monolitické v do 24 m</t>
  </si>
  <si>
    <t>134</t>
  </si>
  <si>
    <t>PSV</t>
  </si>
  <si>
    <t xml:space="preserve"> Práce a dodávky PSV</t>
  </si>
  <si>
    <t>711</t>
  </si>
  <si>
    <t xml:space="preserve"> Izolace proti vodě, vlhkosti a plynům</t>
  </si>
  <si>
    <t>711111001</t>
  </si>
  <si>
    <t>Provedení izolace proti zemní vlhkosti vodorovné za studena nátěrem penetračním</t>
  </si>
  <si>
    <t>136</t>
  </si>
  <si>
    <t>2,55*2,66</t>
  </si>
  <si>
    <t>1,65*2,05</t>
  </si>
  <si>
    <t>69</t>
  </si>
  <si>
    <t>111631510</t>
  </si>
  <si>
    <t>lak asfaltový ALP/9 (MJ kg) bal 9 kg</t>
  </si>
  <si>
    <t>kg</t>
  </si>
  <si>
    <t>138</t>
  </si>
  <si>
    <t>711112001</t>
  </si>
  <si>
    <t>Provedení izolace proti zemní vlhkosti svislé za studena nátěrem penetračním</t>
  </si>
  <si>
    <t>140</t>
  </si>
  <si>
    <t>2,05*3,22</t>
  </si>
  <si>
    <t>1,65*3,22*2</t>
  </si>
  <si>
    <t>2,05*1,3</t>
  </si>
  <si>
    <t>71</t>
  </si>
  <si>
    <t>142</t>
  </si>
  <si>
    <t>711141559</t>
  </si>
  <si>
    <t>Provedení izolace proti zemní vlhkosti pásy přitavením vodorovné NAIP</t>
  </si>
  <si>
    <t>144</t>
  </si>
  <si>
    <t>73</t>
  </si>
  <si>
    <t>62832134</t>
  </si>
  <si>
    <t>pás asfaltový natavitelný oxidovaný tl. 4,0mm typu V60 S40 s vložkou ze skleněné rohože, s jemnozrnným minerálním posypem</t>
  </si>
  <si>
    <t>146</t>
  </si>
  <si>
    <t>711142559</t>
  </si>
  <si>
    <t>Provedení izolace proti zemní vlhkosti pásy přitavením svislé NAIP</t>
  </si>
  <si>
    <t>148</t>
  </si>
  <si>
    <t>75</t>
  </si>
  <si>
    <t>150</t>
  </si>
  <si>
    <t>998711203</t>
  </si>
  <si>
    <t>Přesun hmot procentní pro izolace proti vodě, vlhkosti a plynům v objektech v do 60 m</t>
  </si>
  <si>
    <t>%</t>
  </si>
  <si>
    <t>152</t>
  </si>
  <si>
    <t>712</t>
  </si>
  <si>
    <t xml:space="preserve"> Povlakové krytiny</t>
  </si>
  <si>
    <t>77</t>
  </si>
  <si>
    <t>712331111</t>
  </si>
  <si>
    <t>Provedení povlakové krytiny střech do 10° podkladní vrstvy pásy na sucho samolepící</t>
  </si>
  <si>
    <t>154</t>
  </si>
  <si>
    <t>2,875*2,35</t>
  </si>
  <si>
    <t>2,477*2,875</t>
  </si>
  <si>
    <t>628662800</t>
  </si>
  <si>
    <t>podkladní pás asfaltový SBS modifikovaný za studena samolepící se samolepícímy přesahy VEDATOP® SU tl. 3 mm</t>
  </si>
  <si>
    <t>156</t>
  </si>
  <si>
    <t>79</t>
  </si>
  <si>
    <t>712341559</t>
  </si>
  <si>
    <t>Provedení povlakové krytiny střech do 10° pásy NAIP přitavením v plné ploše</t>
  </si>
  <si>
    <t>158</t>
  </si>
  <si>
    <t>628322720</t>
  </si>
  <si>
    <t>pás těžký asfaltovaný BITUBITAGIT DESIGN</t>
  </si>
  <si>
    <t>160</t>
  </si>
  <si>
    <t>81</t>
  </si>
  <si>
    <t>998712203</t>
  </si>
  <si>
    <t>Přesun hmot procentní pro krytiny povlakové v objektech v do 24 m</t>
  </si>
  <si>
    <t>162</t>
  </si>
  <si>
    <t>713</t>
  </si>
  <si>
    <t xml:space="preserve"> Izolace tepelné</t>
  </si>
  <si>
    <t>713121111</t>
  </si>
  <si>
    <t>Montáž izolace tepelné podlah volně kladenými rohožemi, pásy, dílci, deskami 1 vrstva</t>
  </si>
  <si>
    <t>164</t>
  </si>
  <si>
    <t>2*2,55</t>
  </si>
  <si>
    <t>83</t>
  </si>
  <si>
    <t>28372319</t>
  </si>
  <si>
    <t>deska EPS 100 pro trvalé zatížení v tlaku (max. 2000 kg/m2) tl 160mm</t>
  </si>
  <si>
    <t>166</t>
  </si>
  <si>
    <t>713141321</t>
  </si>
  <si>
    <t>Montáž izolace tepelné střech plochých lepené asfaltem zplna, spádová vrstva</t>
  </si>
  <si>
    <t>168</t>
  </si>
  <si>
    <t>85</t>
  </si>
  <si>
    <t>28376141</t>
  </si>
  <si>
    <t>klín izolační z pěnového polystyrenu EPS 100 spádový</t>
  </si>
  <si>
    <t>170</t>
  </si>
  <si>
    <t>13,877*0,3</t>
  </si>
  <si>
    <t>998713203</t>
  </si>
  <si>
    <t>Přesun hmot procentní pro izolace tepelné v objektech v do 24 m</t>
  </si>
  <si>
    <t>172</t>
  </si>
  <si>
    <t>762</t>
  </si>
  <si>
    <t xml:space="preserve"> Konstrukce tesařské</t>
  </si>
  <si>
    <t>87</t>
  </si>
  <si>
    <t>762822820</t>
  </si>
  <si>
    <t>Demontáž stropních trámů z hraněného řeziva průřezové plochy do 288 cm2</t>
  </si>
  <si>
    <t>174</t>
  </si>
  <si>
    <t>2,9*6</t>
  </si>
  <si>
    <t>762341832</t>
  </si>
  <si>
    <t>Demontáž bednění střech z desek tvrdých</t>
  </si>
  <si>
    <t>176</t>
  </si>
  <si>
    <t>5,96*2,9</t>
  </si>
  <si>
    <t>89</t>
  </si>
  <si>
    <t>998762203</t>
  </si>
  <si>
    <t>Přesun hmot procentní pro kce tesařské v objektech v do 24 m</t>
  </si>
  <si>
    <t>178</t>
  </si>
  <si>
    <t>764</t>
  </si>
  <si>
    <t xml:space="preserve"> Konstrukce klempířské</t>
  </si>
  <si>
    <t>764001821</t>
  </si>
  <si>
    <t>Demontáž krytiny ze svitků nebo tabulí do suti</t>
  </si>
  <si>
    <t>180</t>
  </si>
  <si>
    <t>91</t>
  </si>
  <si>
    <t>764002841</t>
  </si>
  <si>
    <t>Demontáž oplechování horních ploch zdí a nadezdívek do suti</t>
  </si>
  <si>
    <t>182</t>
  </si>
  <si>
    <t>5,9</t>
  </si>
  <si>
    <t>764004811</t>
  </si>
  <si>
    <t>Demontáž nadřímsového žlabu do suti</t>
  </si>
  <si>
    <t>184</t>
  </si>
  <si>
    <t>93</t>
  </si>
  <si>
    <t>764004861</t>
  </si>
  <si>
    <t>Demontáž svodu do suti</t>
  </si>
  <si>
    <t>186</t>
  </si>
  <si>
    <t>764311404</t>
  </si>
  <si>
    <t>Lemování rovných zdí střech s krytinou prejzovou nebo vlnitou z Pz plechu rš 330 mm</t>
  </si>
  <si>
    <t>188</t>
  </si>
  <si>
    <t>2,35+2,477+2,875+2,875</t>
  </si>
  <si>
    <t>95</t>
  </si>
  <si>
    <t>764511404</t>
  </si>
  <si>
    <t>Žlab podokapní půlkruhový z Pz plechu rš 330 mm</t>
  </si>
  <si>
    <t>190</t>
  </si>
  <si>
    <t>2,875*2</t>
  </si>
  <si>
    <t>764518422</t>
  </si>
  <si>
    <t>Svody kruhové včetně objímek, kolen, odskoků z Pz plechu průměru 100 mm</t>
  </si>
  <si>
    <t>192</t>
  </si>
  <si>
    <t>97</t>
  </si>
  <si>
    <t>998764203</t>
  </si>
  <si>
    <t>Přesun hmot procentní pro konstrukce klempířské v objektech v do 24 m</t>
  </si>
  <si>
    <t>194</t>
  </si>
  <si>
    <t>766</t>
  </si>
  <si>
    <t xml:space="preserve"> Konstrukce truhlářské</t>
  </si>
  <si>
    <t>766660421</t>
  </si>
  <si>
    <t>Montáž vchodových dveří jednokřídlových s nadsvětlíkem do zdiva</t>
  </si>
  <si>
    <t>196</t>
  </si>
  <si>
    <t>99</t>
  </si>
  <si>
    <t>61144164</t>
  </si>
  <si>
    <t>dveře plastové vchodové jednokřídlé otvíravé 800x2200mm</t>
  </si>
  <si>
    <t>198</t>
  </si>
  <si>
    <t>998766203</t>
  </si>
  <si>
    <t>Přesun hmot procentní pro konstrukce truhlářské v objektech v do 24 m</t>
  </si>
  <si>
    <t>200</t>
  </si>
  <si>
    <t>767</t>
  </si>
  <si>
    <t xml:space="preserve"> Konstrukce zámečnické</t>
  </si>
  <si>
    <t>101</t>
  </si>
  <si>
    <t>767651821</t>
  </si>
  <si>
    <t>Demontáž vrat garážových otvíravých plochy do 6 m2</t>
  </si>
  <si>
    <t>202</t>
  </si>
  <si>
    <t>2,06*2</t>
  </si>
  <si>
    <t>998767203</t>
  </si>
  <si>
    <t>Přesun hmot procentní pro zámečnické konstrukce v objektech v do 24 m</t>
  </si>
  <si>
    <t>204</t>
  </si>
  <si>
    <t>771</t>
  </si>
  <si>
    <t xml:space="preserve"> Podlahy z dlaždic</t>
  </si>
  <si>
    <t>103</t>
  </si>
  <si>
    <t>771121011</t>
  </si>
  <si>
    <t>Nátěr penetrační na podlahu</t>
  </si>
  <si>
    <t>206</t>
  </si>
  <si>
    <t>2*2,05</t>
  </si>
  <si>
    <t>1,2*0,825*4</t>
  </si>
  <si>
    <t>771990113</t>
  </si>
  <si>
    <t>Vyrovnání podkladu samonivelační stěrkou tl 4 mm pevnosti 40 Mpa</t>
  </si>
  <si>
    <t>208</t>
  </si>
  <si>
    <t>105</t>
  </si>
  <si>
    <t>771574171</t>
  </si>
  <si>
    <t>Montáž podlah keramických velkoformátových z dekorů lepených flexibilním lepidlem do 0,5 ks/ m2</t>
  </si>
  <si>
    <t>210</t>
  </si>
  <si>
    <t>597611350</t>
  </si>
  <si>
    <t>dlaždice keramické RAKO - koupelny ELECTRA (barevné) 30 x 30 x 0,8 cm I. j.</t>
  </si>
  <si>
    <t>212</t>
  </si>
  <si>
    <t>107</t>
  </si>
  <si>
    <t>771591115</t>
  </si>
  <si>
    <t>Podlahy spárování silikonem</t>
  </si>
  <si>
    <t>214</t>
  </si>
  <si>
    <t>998771203</t>
  </si>
  <si>
    <t>Přesun hmot procentní pro podlahy z dlaždic v objektech v do 24 m</t>
  </si>
  <si>
    <t>216</t>
  </si>
  <si>
    <t>783</t>
  </si>
  <si>
    <t xml:space="preserve"> Dokončovací práce - nátěry</t>
  </si>
  <si>
    <t>109</t>
  </si>
  <si>
    <t>783314101</t>
  </si>
  <si>
    <t>Základní jednonásobný syntetický nátěr zámečnických konstrukcí</t>
  </si>
  <si>
    <t>218</t>
  </si>
  <si>
    <t>783317101</t>
  </si>
  <si>
    <t>Krycí jednonásobný syntetický standardní nátěr zámečnických konstrukcí</t>
  </si>
  <si>
    <t>220</t>
  </si>
  <si>
    <t xml:space="preserve"> Práce a dodávky M</t>
  </si>
  <si>
    <t>33-M</t>
  </si>
  <si>
    <t xml:space="preserve"> Montáže dopr.zaříz.,sklad. zař. a váh</t>
  </si>
  <si>
    <t>111</t>
  </si>
  <si>
    <t>330030001</t>
  </si>
  <si>
    <t>D+M, lanový výtah, nosnost 630 kg, kabina 1,1x1,4m, automatické dveře, ovládání pro hendikepované, vč. hmatových znaků, příkon 3,7 kW, proud, 9,8A, rozběh frekvenčním měničem</t>
  </si>
  <si>
    <t>222</t>
  </si>
  <si>
    <t>SO (2) - 03 Plošiny</t>
  </si>
  <si>
    <t xml:space="preserve">    741 -  Elektroinstalace - silnoproud</t>
  </si>
  <si>
    <t xml:space="preserve">    775 - Podlahy skládané</t>
  </si>
  <si>
    <t xml:space="preserve">    776 -  Podlahy povlakové</t>
  </si>
  <si>
    <t xml:space="preserve">    784 -  Dokončovací práce - malby a tapety</t>
  </si>
  <si>
    <t>611131121</t>
  </si>
  <si>
    <t>Penetrační disperzní nátěr vnitřních stropů nanášený ručně</t>
  </si>
  <si>
    <t>-358843609</t>
  </si>
  <si>
    <t>4,19*2,7</t>
  </si>
  <si>
    <t>4,19*1,709</t>
  </si>
  <si>
    <t>611311131</t>
  </si>
  <si>
    <t>Potažení vnitřních rovných stropů vápenným štukem tloušťky do 3 mm</t>
  </si>
  <si>
    <t>-253828849</t>
  </si>
  <si>
    <t>611325412</t>
  </si>
  <si>
    <t>Oprava vnitřní vápenocementové hladké omítky stropů v rozsahu plochy do 30%</t>
  </si>
  <si>
    <t>746460421</t>
  </si>
  <si>
    <t>4,19*4,65</t>
  </si>
  <si>
    <t>1681991110</t>
  </si>
  <si>
    <t>(4,19+2,79+4,19+2,79)*3,1</t>
  </si>
  <si>
    <t>(4,19+1,709+4,19+1,709)*3,1</t>
  </si>
  <si>
    <t>(2+2+1)*0,2*2</t>
  </si>
  <si>
    <t>-(1,6*1,97)*2</t>
  </si>
  <si>
    <t>-(1,4*1,97)</t>
  </si>
  <si>
    <t>-1529939115</t>
  </si>
  <si>
    <t>4,19*3,1+2,4*3,1</t>
  </si>
  <si>
    <t>-1,6*2</t>
  </si>
  <si>
    <t>-720152821</t>
  </si>
  <si>
    <t>612325411</t>
  </si>
  <si>
    <t>Oprava vnitřní vápenocementové hladké omítky stěn v rozsahu plochy do 10%</t>
  </si>
  <si>
    <t>730740703</t>
  </si>
  <si>
    <t>(4,19*2+4,65*2)*3,5</t>
  </si>
  <si>
    <t>1742619407</t>
  </si>
  <si>
    <t>-837586570</t>
  </si>
  <si>
    <t>(1,97+0,8+1,97)*4</t>
  </si>
  <si>
    <t>642942111</t>
  </si>
  <si>
    <t>Osazování zárubní nebo rámů dveřních kovových do 2,5 m2 na MC</t>
  </si>
  <si>
    <t>-1933651737</t>
  </si>
  <si>
    <t>1+1</t>
  </si>
  <si>
    <t>949101112</t>
  </si>
  <si>
    <t>Lešení pomocné pro objekty pozemních staveb s lešeňovou podlahou v do 3,5 m zatížení do 150 kg/m2</t>
  </si>
  <si>
    <t>-2027929218</t>
  </si>
  <si>
    <t>978013121</t>
  </si>
  <si>
    <t>Otlučení (osekání) vnitřní vápenné nebo vápenocementové omítky stěn v rozsahu do 10 %</t>
  </si>
  <si>
    <t>-1293394092</t>
  </si>
  <si>
    <t>959525899</t>
  </si>
  <si>
    <t>997013211</t>
  </si>
  <si>
    <t>Vnitrostaveništní doprava suti a vybouraných hmot pro budovy v do 6 m ručně</t>
  </si>
  <si>
    <t>-831410818</t>
  </si>
  <si>
    <t>997013631</t>
  </si>
  <si>
    <t>Poplatek za uložení na skládce (skládkovné) stavebního odpadu směsného kód odpadu 17 09 04</t>
  </si>
  <si>
    <t>1351501766</t>
  </si>
  <si>
    <t>-705592541</t>
  </si>
  <si>
    <t>505849790</t>
  </si>
  <si>
    <t>7,095*10</t>
  </si>
  <si>
    <t>998011001</t>
  </si>
  <si>
    <t>Přesun hmot pro budovy zděné v do 6 m</t>
  </si>
  <si>
    <t>-1516203021</t>
  </si>
  <si>
    <t>741</t>
  </si>
  <si>
    <t xml:space="preserve"> Elektroinstalace - silnoproud</t>
  </si>
  <si>
    <t>741111801</t>
  </si>
  <si>
    <t>Odpojení a demontáž vedení elektroinstalace, vč. likvidace</t>
  </si>
  <si>
    <t>kpl</t>
  </si>
  <si>
    <t>822667891</t>
  </si>
  <si>
    <t>741111803</t>
  </si>
  <si>
    <t>Odpojení a demontáž osvětlení, vč. likvidace</t>
  </si>
  <si>
    <t>1836029630</t>
  </si>
  <si>
    <t>998741201</t>
  </si>
  <si>
    <t>Přesun hmot procentní pro silnoproud v objektech v do 6 m</t>
  </si>
  <si>
    <t>-225294954</t>
  </si>
  <si>
    <t>766660012</t>
  </si>
  <si>
    <t>Montáž dveřních křídel otvíravých dvoukřídlových š přes 1,45 m do ocelové zárubně</t>
  </si>
  <si>
    <t>252857121</t>
  </si>
  <si>
    <t>61164377</t>
  </si>
  <si>
    <t>dveře vni.profilované celosklo 2 kř. 1450x1970. bezp.sklo, dv.vč.rámu,plast.,madlo pro bezbariérové otvírání</t>
  </si>
  <si>
    <t>-1785106331</t>
  </si>
  <si>
    <t>998766201</t>
  </si>
  <si>
    <t>Přesun hmot procentní pro konstrukce truhlářské v objektech v do 6 m</t>
  </si>
  <si>
    <t>-1000706122</t>
  </si>
  <si>
    <t>775</t>
  </si>
  <si>
    <t>Podlahy skládané</t>
  </si>
  <si>
    <t>775429121</t>
  </si>
  <si>
    <t>Montáž podlahové lišty přechodové připevněné vruty</t>
  </si>
  <si>
    <t>1726229571</t>
  </si>
  <si>
    <t>2*0,9</t>
  </si>
  <si>
    <t>55343119</t>
  </si>
  <si>
    <t>profil přechodový Al narážecí 40mm dub, buk, javor, třešeň</t>
  </si>
  <si>
    <t>2005335986</t>
  </si>
  <si>
    <t>776</t>
  </si>
  <si>
    <t xml:space="preserve"> Podlahy povlakové</t>
  </si>
  <si>
    <t>776111116</t>
  </si>
  <si>
    <t>Odstranění zbytků lepidla z podkladu povlakových podlah broušením</t>
  </si>
  <si>
    <t>-2035036515</t>
  </si>
  <si>
    <t>2,81*4,19</t>
  </si>
  <si>
    <t>776111311</t>
  </si>
  <si>
    <t>Vysátí podkladu povlakových podlah</t>
  </si>
  <si>
    <t>-1243831739</t>
  </si>
  <si>
    <t>776141121</t>
  </si>
  <si>
    <t>Vyrovnání podkladu povlakových podlah stěrkou pevnosti 30 MPa tl 3 mm</t>
  </si>
  <si>
    <t>572469162</t>
  </si>
  <si>
    <t>776201812</t>
  </si>
  <si>
    <t>Demontáž lepených povlakových podlah s podložkou ručně</t>
  </si>
  <si>
    <t>717939167</t>
  </si>
  <si>
    <t>776221111</t>
  </si>
  <si>
    <t>Lepení pásů z PVC standardním lepidlem</t>
  </si>
  <si>
    <t>2092888593</t>
  </si>
  <si>
    <t>28411000</t>
  </si>
  <si>
    <t>PVC heterogenní zátěžová antibakteriální, nášlapná vrstva 0,90mm, třída zátěže 34/43, otlak do 0,03mm, R10, hořlavost Bfl S1</t>
  </si>
  <si>
    <t>-693552659</t>
  </si>
  <si>
    <t>776411111</t>
  </si>
  <si>
    <t>Montáž obvodových soklíků výšky do 80 mm</t>
  </si>
  <si>
    <t>277311002</t>
  </si>
  <si>
    <t>14,51</t>
  </si>
  <si>
    <t>28411007</t>
  </si>
  <si>
    <t>lišta soklová PVC 15x50mm</t>
  </si>
  <si>
    <t>1093550967</t>
  </si>
  <si>
    <t>998776201</t>
  </si>
  <si>
    <t>Přesun hmot procentní pro podlahy povlakové v objektech v do 6 m</t>
  </si>
  <si>
    <t>-969824358</t>
  </si>
  <si>
    <t>783306801</t>
  </si>
  <si>
    <t>Odstranění nátěru ze zámečnických konstrukcí obroušením</t>
  </si>
  <si>
    <t>-494583540</t>
  </si>
  <si>
    <t>783601325</t>
  </si>
  <si>
    <t>Odmaštění článkových otopných těles vodou ředitelným odmašťovačem před provedením nátěru</t>
  </si>
  <si>
    <t>653683229</t>
  </si>
  <si>
    <t>783606861</t>
  </si>
  <si>
    <t>Odstranění nátěrů z potrubí DN do 50 mm obroušením</t>
  </si>
  <si>
    <t>2123486266</t>
  </si>
  <si>
    <t>783614111</t>
  </si>
  <si>
    <t>Základní jednonásobný syntetický nátěr článkových otopných těles</t>
  </si>
  <si>
    <t>568022313</t>
  </si>
  <si>
    <t>783615551</t>
  </si>
  <si>
    <t>Mezinátěr jednonásobný syntetický nátěr potrubí DN do 50 mm</t>
  </si>
  <si>
    <t>1393324566</t>
  </si>
  <si>
    <t>783617111</t>
  </si>
  <si>
    <t>Krycí jednonásobný syntetický nátěr článkových otopných těles</t>
  </si>
  <si>
    <t>1564829116</t>
  </si>
  <si>
    <t>783617601</t>
  </si>
  <si>
    <t>Krycí jednonásobný syntetický nátěr potrubí DN do 50 mm</t>
  </si>
  <si>
    <t>397851851</t>
  </si>
  <si>
    <t>783801201</t>
  </si>
  <si>
    <t>Obroušení omítek před provedením nátěru</t>
  </si>
  <si>
    <t>-509303124</t>
  </si>
  <si>
    <t>(4,65*2+4,19-0,9*2-1,45)*1,5</t>
  </si>
  <si>
    <t>783823131</t>
  </si>
  <si>
    <t>Penetrační akrylátový nátěr hladkých, tenkovrstvých zrnitých nebo štukových omítek</t>
  </si>
  <si>
    <t>198293429</t>
  </si>
  <si>
    <t>783827421</t>
  </si>
  <si>
    <t>Krycí dvojnásobný akrylátový nátěr omítek stupně členitosti 1 a 2</t>
  </si>
  <si>
    <t>-798997314</t>
  </si>
  <si>
    <t>784</t>
  </si>
  <si>
    <t xml:space="preserve"> Dokončovací práce - malby a tapety</t>
  </si>
  <si>
    <t>784121003</t>
  </si>
  <si>
    <t>Oškrabání malby v mísnostech výšky do 5,00 m</t>
  </si>
  <si>
    <t>2073892728</t>
  </si>
  <si>
    <t>784181103</t>
  </si>
  <si>
    <t>Základní akrylátová jednonásobná penetrace podkladu v místnostech výšky do 5,00m</t>
  </si>
  <si>
    <t>373649668</t>
  </si>
  <si>
    <t>784211101</t>
  </si>
  <si>
    <t>Dvojnásobné bílé malby ze směsí za mokra výborně otěruvzdorných v místnostech výšky do 3,80 m</t>
  </si>
  <si>
    <t>1021728846</t>
  </si>
  <si>
    <t>330030002</t>
  </si>
  <si>
    <t>D+M bezbariérové plošiny pro hendikepované</t>
  </si>
  <si>
    <t>-456704587</t>
  </si>
  <si>
    <t>SO (6) - Elektroinstalace pro výtahy a plošiny</t>
  </si>
  <si>
    <t>PSV - Práce a dodávky PSV</t>
  </si>
  <si>
    <t xml:space="preserve">    741 - Elektroinstalace - silnoproud</t>
  </si>
  <si>
    <t xml:space="preserve">      D3 - materiál</t>
  </si>
  <si>
    <t xml:space="preserve">      D4 - montážní práce</t>
  </si>
  <si>
    <t>Práce a dodávky PSV</t>
  </si>
  <si>
    <t>Elektroinstalace - silnoproud</t>
  </si>
  <si>
    <t>D3</t>
  </si>
  <si>
    <t>materiál</t>
  </si>
  <si>
    <t>Pol1</t>
  </si>
  <si>
    <t>zásuvka Tango</t>
  </si>
  <si>
    <t>ks</t>
  </si>
  <si>
    <t>2026010776</t>
  </si>
  <si>
    <t>Pol2</t>
  </si>
  <si>
    <t>el. vývod</t>
  </si>
  <si>
    <t>1558696864</t>
  </si>
  <si>
    <t>Pol3</t>
  </si>
  <si>
    <t>spínač Tango č.5</t>
  </si>
  <si>
    <t>-1102057874</t>
  </si>
  <si>
    <t>Pol4</t>
  </si>
  <si>
    <t>spínač Tango č.6</t>
  </si>
  <si>
    <t>1481876408</t>
  </si>
  <si>
    <t>Pol5</t>
  </si>
  <si>
    <t>PIR čidlo</t>
  </si>
  <si>
    <t>1345021774</t>
  </si>
  <si>
    <t>Pol6</t>
  </si>
  <si>
    <t>stop tlačítko</t>
  </si>
  <si>
    <t>-1926518148</t>
  </si>
  <si>
    <t>Pol7</t>
  </si>
  <si>
    <t>svítidlo přisazené LED s leštěnou AL mřížkou 28W</t>
  </si>
  <si>
    <t>-512854280</t>
  </si>
  <si>
    <t>Pol8</t>
  </si>
  <si>
    <t>svítidlo přisazené LED s leštěnou AL mřížkou 39W</t>
  </si>
  <si>
    <t>1510186843</t>
  </si>
  <si>
    <t>Pol9</t>
  </si>
  <si>
    <t>stropní svítidlo LED 26W</t>
  </si>
  <si>
    <t>-1717590108</t>
  </si>
  <si>
    <t>Pol10</t>
  </si>
  <si>
    <t>kabel CYKY 5x6</t>
  </si>
  <si>
    <t>-631523162</t>
  </si>
  <si>
    <t>Pol11</t>
  </si>
  <si>
    <t>kabel CYKY 3x1,5</t>
  </si>
  <si>
    <t>-459976403</t>
  </si>
  <si>
    <t>Pol12</t>
  </si>
  <si>
    <t>kabel CYKY 3x2,5</t>
  </si>
  <si>
    <t>1447332920</t>
  </si>
  <si>
    <t>Pol13</t>
  </si>
  <si>
    <t>krabice přístrojová</t>
  </si>
  <si>
    <t>565076498</t>
  </si>
  <si>
    <t>Pol14</t>
  </si>
  <si>
    <t>vysekání drážek pro přívody</t>
  </si>
  <si>
    <t>-80333228</t>
  </si>
  <si>
    <t>Pol15</t>
  </si>
  <si>
    <t>zednické výpomoci celkem</t>
  </si>
  <si>
    <t>-739712586</t>
  </si>
  <si>
    <t>D4</t>
  </si>
  <si>
    <t>montážní práce</t>
  </si>
  <si>
    <t>Pol16</t>
  </si>
  <si>
    <t>demontáže stávající instalace</t>
  </si>
  <si>
    <t>1438150732</t>
  </si>
  <si>
    <t>Pol17</t>
  </si>
  <si>
    <t>montáž nové instalace</t>
  </si>
  <si>
    <t>-471543012</t>
  </si>
  <si>
    <t>Pol18</t>
  </si>
  <si>
    <t>revize elektro</t>
  </si>
  <si>
    <t>6983660</t>
  </si>
  <si>
    <t>Pol19</t>
  </si>
  <si>
    <t>zakreslení skutečného stavu provedení</t>
  </si>
  <si>
    <t>-2131399684</t>
  </si>
  <si>
    <t>Pol20</t>
  </si>
  <si>
    <t>doprava</t>
  </si>
  <si>
    <t>-1316354684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</si>
</sst>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LS2021-0381A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Výtah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20. 2. 2022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(5) - 06 - Výtah'!J30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 (5) - 06 - Výtah'!P138</f>
        <v>0</v>
      </c>
      <c r="AV95" s="127">
        <f>'SO (5) - 06 - Výtah'!J33</f>
        <v>0</v>
      </c>
      <c r="AW95" s="127">
        <f>'SO (5) - 06 - Výtah'!J34</f>
        <v>0</v>
      </c>
      <c r="AX95" s="127">
        <f>'SO (5) - 06 - Výtah'!J35</f>
        <v>0</v>
      </c>
      <c r="AY95" s="127">
        <f>'SO (5) - 06 - Výtah'!J36</f>
        <v>0</v>
      </c>
      <c r="AZ95" s="127">
        <f>'SO (5) - 06 - Výtah'!F33</f>
        <v>0</v>
      </c>
      <c r="BA95" s="127">
        <f>'SO (5) - 06 - Výtah'!F34</f>
        <v>0</v>
      </c>
      <c r="BB95" s="127">
        <f>'SO (5) - 06 - Výtah'!F35</f>
        <v>0</v>
      </c>
      <c r="BC95" s="127">
        <f>'SO (5) - 06 - Výtah'!F36</f>
        <v>0</v>
      </c>
      <c r="BD95" s="129">
        <f>'SO (5) - 06 - Výtah'!F37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(2) - 03 Plošiny'!J30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'SO (2) - 03 Plošiny'!P130</f>
        <v>0</v>
      </c>
      <c r="AV96" s="127">
        <f>'SO (2) - 03 Plošiny'!J33</f>
        <v>0</v>
      </c>
      <c r="AW96" s="127">
        <f>'SO (2) - 03 Plošiny'!J34</f>
        <v>0</v>
      </c>
      <c r="AX96" s="127">
        <f>'SO (2) - 03 Plošiny'!J35</f>
        <v>0</v>
      </c>
      <c r="AY96" s="127">
        <f>'SO (2) - 03 Plošiny'!J36</f>
        <v>0</v>
      </c>
      <c r="AZ96" s="127">
        <f>'SO (2) - 03 Plošiny'!F33</f>
        <v>0</v>
      </c>
      <c r="BA96" s="127">
        <f>'SO (2) - 03 Plošiny'!F34</f>
        <v>0</v>
      </c>
      <c r="BB96" s="127">
        <f>'SO (2) - 03 Plošiny'!F35</f>
        <v>0</v>
      </c>
      <c r="BC96" s="127">
        <f>'SO (2) - 03 Plošiny'!F36</f>
        <v>0</v>
      </c>
      <c r="BD96" s="129">
        <f>'SO (2) - 03 Plošiny'!F37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(6) - Elektroinstalace...'!J30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31">
        <v>0</v>
      </c>
      <c r="AT97" s="132">
        <f>ROUND(SUM(AV97:AW97),2)</f>
        <v>0</v>
      </c>
      <c r="AU97" s="133">
        <f>'SO (6) - Elektroinstalace...'!P120</f>
        <v>0</v>
      </c>
      <c r="AV97" s="132">
        <f>'SO (6) - Elektroinstalace...'!J33</f>
        <v>0</v>
      </c>
      <c r="AW97" s="132">
        <f>'SO (6) - Elektroinstalace...'!J34</f>
        <v>0</v>
      </c>
      <c r="AX97" s="132">
        <f>'SO (6) - Elektroinstalace...'!J35</f>
        <v>0</v>
      </c>
      <c r="AY97" s="132">
        <f>'SO (6) - Elektroinstalace...'!J36</f>
        <v>0</v>
      </c>
      <c r="AZ97" s="132">
        <f>'SO (6) - Elektroinstalace...'!F33</f>
        <v>0</v>
      </c>
      <c r="BA97" s="132">
        <f>'SO (6) - Elektroinstalace...'!F34</f>
        <v>0</v>
      </c>
      <c r="BB97" s="132">
        <f>'SO (6) - Elektroinstalace...'!F35</f>
        <v>0</v>
      </c>
      <c r="BC97" s="132">
        <f>'SO (6) - Elektroinstalace...'!F36</f>
        <v>0</v>
      </c>
      <c r="BD97" s="134">
        <f>'SO (6) - Elektroinstalace...'!F37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(5) - 06 - Výtah'!C2" display="/"/>
    <hyperlink ref="A96" location="'SO (2) - 03 Plošiny'!C2" display="/"/>
    <hyperlink ref="A97" location="'SO (6) - Elektroinstala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Výtah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ROUND((SUM(BE138:BE498)),2)</f>
        <v>0</v>
      </c>
      <c r="G33" s="37"/>
      <c r="H33" s="37"/>
      <c r="I33" s="154">
        <v>0.21</v>
      </c>
      <c r="J33" s="153">
        <f>ROUND(((SUM(BE138:BE498))*I33),2)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ROUND((SUM(BF138:BF498)),2)</f>
        <v>0</v>
      </c>
      <c r="G34" s="37"/>
      <c r="H34" s="37"/>
      <c r="I34" s="154">
        <v>0.15</v>
      </c>
      <c r="J34" s="153">
        <f>ROUND(((SUM(BF138:BF498))*I34),2)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ROUND((SUM(BG138:BG498)),2)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ROUND((SUM(BH138:BH498)),2)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ROUND((SUM(BI138:BI498)),2)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Výtah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(5) - 06 - Výtah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J138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J139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J140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J151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J172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J195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J229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J234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105</v>
      </c>
      <c r="E104" s="187"/>
      <c r="F104" s="187"/>
      <c r="G104" s="187"/>
      <c r="H104" s="187"/>
      <c r="I104" s="187"/>
      <c r="J104" s="188">
        <f>J306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106</v>
      </c>
      <c r="E105" s="187"/>
      <c r="F105" s="187"/>
      <c r="G105" s="187"/>
      <c r="H105" s="187"/>
      <c r="I105" s="187"/>
      <c r="J105" s="188">
        <f>J369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107</v>
      </c>
      <c r="E106" s="187"/>
      <c r="F106" s="187"/>
      <c r="G106" s="187"/>
      <c r="H106" s="187"/>
      <c r="I106" s="187"/>
      <c r="J106" s="188">
        <f>J377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8"/>
      <c r="C107" s="179"/>
      <c r="D107" s="180" t="s">
        <v>108</v>
      </c>
      <c r="E107" s="181"/>
      <c r="F107" s="181"/>
      <c r="G107" s="181"/>
      <c r="H107" s="181"/>
      <c r="I107" s="181"/>
      <c r="J107" s="182">
        <f>J379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4"/>
      <c r="C108" s="185"/>
      <c r="D108" s="186" t="s">
        <v>109</v>
      </c>
      <c r="E108" s="187"/>
      <c r="F108" s="187"/>
      <c r="G108" s="187"/>
      <c r="H108" s="187"/>
      <c r="I108" s="187"/>
      <c r="J108" s="188">
        <f>J380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110</v>
      </c>
      <c r="E109" s="187"/>
      <c r="F109" s="187"/>
      <c r="G109" s="187"/>
      <c r="H109" s="187"/>
      <c r="I109" s="187"/>
      <c r="J109" s="188">
        <f>J404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111</v>
      </c>
      <c r="E110" s="187"/>
      <c r="F110" s="187"/>
      <c r="G110" s="187"/>
      <c r="H110" s="187"/>
      <c r="I110" s="187"/>
      <c r="J110" s="188">
        <f>J416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112</v>
      </c>
      <c r="E111" s="187"/>
      <c r="F111" s="187"/>
      <c r="G111" s="187"/>
      <c r="H111" s="187"/>
      <c r="I111" s="187"/>
      <c r="J111" s="188">
        <f>J429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113</v>
      </c>
      <c r="E112" s="187"/>
      <c r="F112" s="187"/>
      <c r="G112" s="187"/>
      <c r="H112" s="187"/>
      <c r="I112" s="187"/>
      <c r="J112" s="188">
        <f>J437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114</v>
      </c>
      <c r="E113" s="187"/>
      <c r="F113" s="187"/>
      <c r="G113" s="187"/>
      <c r="H113" s="187"/>
      <c r="I113" s="187"/>
      <c r="J113" s="188">
        <f>J460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115</v>
      </c>
      <c r="E114" s="187"/>
      <c r="F114" s="187"/>
      <c r="G114" s="187"/>
      <c r="H114" s="187"/>
      <c r="I114" s="187"/>
      <c r="J114" s="188">
        <f>J466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116</v>
      </c>
      <c r="E115" s="187"/>
      <c r="F115" s="187"/>
      <c r="G115" s="187"/>
      <c r="H115" s="187"/>
      <c r="I115" s="187"/>
      <c r="J115" s="188">
        <f>J471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117</v>
      </c>
      <c r="E116" s="187"/>
      <c r="F116" s="187"/>
      <c r="G116" s="187"/>
      <c r="H116" s="187"/>
      <c r="I116" s="187"/>
      <c r="J116" s="188">
        <f>J489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8"/>
      <c r="C117" s="179"/>
      <c r="D117" s="180" t="s">
        <v>118</v>
      </c>
      <c r="E117" s="181"/>
      <c r="F117" s="181"/>
      <c r="G117" s="181"/>
      <c r="H117" s="181"/>
      <c r="I117" s="181"/>
      <c r="J117" s="182">
        <f>J496</f>
        <v>0</v>
      </c>
      <c r="K117" s="179"/>
      <c r="L117" s="18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84"/>
      <c r="C118" s="185"/>
      <c r="D118" s="186" t="s">
        <v>119</v>
      </c>
      <c r="E118" s="187"/>
      <c r="F118" s="187"/>
      <c r="G118" s="187"/>
      <c r="H118" s="187"/>
      <c r="I118" s="187"/>
      <c r="J118" s="188">
        <f>J497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4" spans="1:31" s="2" customFormat="1" ht="6.95" customHeight="1">
      <c r="A124" s="37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4.95" customHeight="1">
      <c r="A125" s="37"/>
      <c r="B125" s="38"/>
      <c r="C125" s="22" t="s">
        <v>120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16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173" t="str">
        <f>E7</f>
        <v>Výtah</v>
      </c>
      <c r="F128" s="31"/>
      <c r="G128" s="31"/>
      <c r="H128" s="31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91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6.5" customHeight="1">
      <c r="A130" s="37"/>
      <c r="B130" s="38"/>
      <c r="C130" s="39"/>
      <c r="D130" s="39"/>
      <c r="E130" s="75" t="str">
        <f>E9</f>
        <v>SO (5) - 06 - Výtah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20</v>
      </c>
      <c r="D132" s="39"/>
      <c r="E132" s="39"/>
      <c r="F132" s="26" t="str">
        <f>F12</f>
        <v xml:space="preserve"> </v>
      </c>
      <c r="G132" s="39"/>
      <c r="H132" s="39"/>
      <c r="I132" s="31" t="s">
        <v>22</v>
      </c>
      <c r="J132" s="78" t="str">
        <f>IF(J12="","",J12)</f>
        <v>20. 2. 2022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24</v>
      </c>
      <c r="D134" s="39"/>
      <c r="E134" s="39"/>
      <c r="F134" s="26" t="str">
        <f>E15</f>
        <v xml:space="preserve"> </v>
      </c>
      <c r="G134" s="39"/>
      <c r="H134" s="39"/>
      <c r="I134" s="31" t="s">
        <v>29</v>
      </c>
      <c r="J134" s="35" t="str">
        <f>E21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27</v>
      </c>
      <c r="D135" s="39"/>
      <c r="E135" s="39"/>
      <c r="F135" s="26" t="str">
        <f>IF(E18="","",E18)</f>
        <v>Vyplň údaj</v>
      </c>
      <c r="G135" s="39"/>
      <c r="H135" s="39"/>
      <c r="I135" s="31" t="s">
        <v>31</v>
      </c>
      <c r="J135" s="35" t="str">
        <f>E24</f>
        <v xml:space="preserve"> 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0.3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11" customFormat="1" ht="29.25" customHeight="1">
      <c r="A137" s="190"/>
      <c r="B137" s="191"/>
      <c r="C137" s="192" t="s">
        <v>121</v>
      </c>
      <c r="D137" s="193" t="s">
        <v>58</v>
      </c>
      <c r="E137" s="193" t="s">
        <v>54</v>
      </c>
      <c r="F137" s="193" t="s">
        <v>55</v>
      </c>
      <c r="G137" s="193" t="s">
        <v>122</v>
      </c>
      <c r="H137" s="193" t="s">
        <v>123</v>
      </c>
      <c r="I137" s="193" t="s">
        <v>124</v>
      </c>
      <c r="J137" s="194" t="s">
        <v>95</v>
      </c>
      <c r="K137" s="195" t="s">
        <v>125</v>
      </c>
      <c r="L137" s="196"/>
      <c r="M137" s="99" t="s">
        <v>1</v>
      </c>
      <c r="N137" s="100" t="s">
        <v>37</v>
      </c>
      <c r="O137" s="100" t="s">
        <v>126</v>
      </c>
      <c r="P137" s="100" t="s">
        <v>127</v>
      </c>
      <c r="Q137" s="100" t="s">
        <v>128</v>
      </c>
      <c r="R137" s="100" t="s">
        <v>129</v>
      </c>
      <c r="S137" s="100" t="s">
        <v>130</v>
      </c>
      <c r="T137" s="101" t="s">
        <v>131</v>
      </c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</row>
    <row r="138" spans="1:63" s="2" customFormat="1" ht="22.8" customHeight="1">
      <c r="A138" s="37"/>
      <c r="B138" s="38"/>
      <c r="C138" s="106" t="s">
        <v>132</v>
      </c>
      <c r="D138" s="39"/>
      <c r="E138" s="39"/>
      <c r="F138" s="39"/>
      <c r="G138" s="39"/>
      <c r="H138" s="39"/>
      <c r="I138" s="39"/>
      <c r="J138" s="197">
        <f>BK138</f>
        <v>0</v>
      </c>
      <c r="K138" s="39"/>
      <c r="L138" s="43"/>
      <c r="M138" s="102"/>
      <c r="N138" s="198"/>
      <c r="O138" s="103"/>
      <c r="P138" s="199">
        <f>P139+P379+P496</f>
        <v>0</v>
      </c>
      <c r="Q138" s="103"/>
      <c r="R138" s="199">
        <f>R139+R379+R496</f>
        <v>0</v>
      </c>
      <c r="S138" s="103"/>
      <c r="T138" s="200">
        <f>T139+T379+T496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72</v>
      </c>
      <c r="AU138" s="16" t="s">
        <v>97</v>
      </c>
      <c r="BK138" s="201">
        <f>BK139+BK379+BK496</f>
        <v>0</v>
      </c>
    </row>
    <row r="139" spans="1:63" s="12" customFormat="1" ht="25.9" customHeight="1">
      <c r="A139" s="12"/>
      <c r="B139" s="202"/>
      <c r="C139" s="203"/>
      <c r="D139" s="204" t="s">
        <v>72</v>
      </c>
      <c r="E139" s="205" t="s">
        <v>133</v>
      </c>
      <c r="F139" s="205" t="s">
        <v>134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P140+P151+P172+P195+P229+P234+P306+P369+P377</f>
        <v>0</v>
      </c>
      <c r="Q139" s="210"/>
      <c r="R139" s="211">
        <f>R140+R151+R172+R195+R229+R234+R306+R369+R377</f>
        <v>0</v>
      </c>
      <c r="S139" s="210"/>
      <c r="T139" s="212">
        <f>T140+T151+T172+T195+T229+T234+T306+T369+T377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73</v>
      </c>
      <c r="AY139" s="213" t="s">
        <v>135</v>
      </c>
      <c r="BK139" s="215">
        <f>BK140+BK151+BK172+BK195+BK229+BK234+BK306+BK369+BK377</f>
        <v>0</v>
      </c>
    </row>
    <row r="140" spans="1:63" s="12" customFormat="1" ht="22.8" customHeight="1">
      <c r="A140" s="12"/>
      <c r="B140" s="202"/>
      <c r="C140" s="203"/>
      <c r="D140" s="204" t="s">
        <v>72</v>
      </c>
      <c r="E140" s="216" t="s">
        <v>81</v>
      </c>
      <c r="F140" s="216" t="s">
        <v>136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SUM(P141:P150)</f>
        <v>0</v>
      </c>
      <c r="Q140" s="210"/>
      <c r="R140" s="211">
        <f>SUM(R141:R150)</f>
        <v>0</v>
      </c>
      <c r="S140" s="210"/>
      <c r="T140" s="212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81</v>
      </c>
      <c r="AT140" s="214" t="s">
        <v>72</v>
      </c>
      <c r="AU140" s="214" t="s">
        <v>81</v>
      </c>
      <c r="AY140" s="213" t="s">
        <v>135</v>
      </c>
      <c r="BK140" s="215">
        <f>SUM(BK141:BK150)</f>
        <v>0</v>
      </c>
    </row>
    <row r="141" spans="1:65" s="2" customFormat="1" ht="24.15" customHeight="1">
      <c r="A141" s="37"/>
      <c r="B141" s="38"/>
      <c r="C141" s="218" t="s">
        <v>81</v>
      </c>
      <c r="D141" s="218" t="s">
        <v>137</v>
      </c>
      <c r="E141" s="219" t="s">
        <v>138</v>
      </c>
      <c r="F141" s="220" t="s">
        <v>139</v>
      </c>
      <c r="G141" s="221" t="s">
        <v>140</v>
      </c>
      <c r="H141" s="222">
        <v>3.63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141</v>
      </c>
      <c r="AT141" s="230" t="s">
        <v>137</v>
      </c>
      <c r="AU141" s="230" t="s">
        <v>83</v>
      </c>
      <c r="AY141" s="16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141</v>
      </c>
      <c r="BM141" s="230" t="s">
        <v>83</v>
      </c>
    </row>
    <row r="142" spans="1:51" s="13" customFormat="1" ht="12">
      <c r="A142" s="13"/>
      <c r="B142" s="232"/>
      <c r="C142" s="233"/>
      <c r="D142" s="234" t="s">
        <v>142</v>
      </c>
      <c r="E142" s="235" t="s">
        <v>1</v>
      </c>
      <c r="F142" s="236" t="s">
        <v>143</v>
      </c>
      <c r="G142" s="233"/>
      <c r="H142" s="237">
        <v>1.53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142</v>
      </c>
      <c r="AU142" s="243" t="s">
        <v>83</v>
      </c>
      <c r="AV142" s="13" t="s">
        <v>83</v>
      </c>
      <c r="AW142" s="13" t="s">
        <v>30</v>
      </c>
      <c r="AX142" s="13" t="s">
        <v>73</v>
      </c>
      <c r="AY142" s="243" t="s">
        <v>135</v>
      </c>
    </row>
    <row r="143" spans="1:51" s="13" customFormat="1" ht="12">
      <c r="A143" s="13"/>
      <c r="B143" s="232"/>
      <c r="C143" s="233"/>
      <c r="D143" s="234" t="s">
        <v>142</v>
      </c>
      <c r="E143" s="235" t="s">
        <v>1</v>
      </c>
      <c r="F143" s="236" t="s">
        <v>144</v>
      </c>
      <c r="G143" s="233"/>
      <c r="H143" s="237">
        <v>2.1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142</v>
      </c>
      <c r="AU143" s="243" t="s">
        <v>83</v>
      </c>
      <c r="AV143" s="13" t="s">
        <v>83</v>
      </c>
      <c r="AW143" s="13" t="s">
        <v>30</v>
      </c>
      <c r="AX143" s="13" t="s">
        <v>73</v>
      </c>
      <c r="AY143" s="243" t="s">
        <v>135</v>
      </c>
    </row>
    <row r="144" spans="1:51" s="14" customFormat="1" ht="12">
      <c r="A144" s="14"/>
      <c r="B144" s="244"/>
      <c r="C144" s="245"/>
      <c r="D144" s="234" t="s">
        <v>142</v>
      </c>
      <c r="E144" s="246" t="s">
        <v>1</v>
      </c>
      <c r="F144" s="247" t="s">
        <v>145</v>
      </c>
      <c r="G144" s="245"/>
      <c r="H144" s="248">
        <v>3.63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142</v>
      </c>
      <c r="AU144" s="254" t="s">
        <v>83</v>
      </c>
      <c r="AV144" s="14" t="s">
        <v>141</v>
      </c>
      <c r="AW144" s="14" t="s">
        <v>30</v>
      </c>
      <c r="AX144" s="14" t="s">
        <v>81</v>
      </c>
      <c r="AY144" s="254" t="s">
        <v>135</v>
      </c>
    </row>
    <row r="145" spans="1:65" s="2" customFormat="1" ht="24.15" customHeight="1">
      <c r="A145" s="37"/>
      <c r="B145" s="38"/>
      <c r="C145" s="218" t="s">
        <v>83</v>
      </c>
      <c r="D145" s="218" t="s">
        <v>137</v>
      </c>
      <c r="E145" s="219" t="s">
        <v>146</v>
      </c>
      <c r="F145" s="220" t="s">
        <v>147</v>
      </c>
      <c r="G145" s="221" t="s">
        <v>140</v>
      </c>
      <c r="H145" s="222">
        <v>15.504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141</v>
      </c>
      <c r="AT145" s="230" t="s">
        <v>137</v>
      </c>
      <c r="AU145" s="230" t="s">
        <v>83</v>
      </c>
      <c r="AY145" s="16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141</v>
      </c>
      <c r="BM145" s="230" t="s">
        <v>141</v>
      </c>
    </row>
    <row r="146" spans="1:51" s="13" customFormat="1" ht="12">
      <c r="A146" s="13"/>
      <c r="B146" s="232"/>
      <c r="C146" s="233"/>
      <c r="D146" s="234" t="s">
        <v>142</v>
      </c>
      <c r="E146" s="235" t="s">
        <v>1</v>
      </c>
      <c r="F146" s="236" t="s">
        <v>148</v>
      </c>
      <c r="G146" s="233"/>
      <c r="H146" s="237">
        <v>15.504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142</v>
      </c>
      <c r="AU146" s="243" t="s">
        <v>83</v>
      </c>
      <c r="AV146" s="13" t="s">
        <v>83</v>
      </c>
      <c r="AW146" s="13" t="s">
        <v>30</v>
      </c>
      <c r="AX146" s="13" t="s">
        <v>73</v>
      </c>
      <c r="AY146" s="243" t="s">
        <v>135</v>
      </c>
    </row>
    <row r="147" spans="1:51" s="14" customFormat="1" ht="12">
      <c r="A147" s="14"/>
      <c r="B147" s="244"/>
      <c r="C147" s="245"/>
      <c r="D147" s="234" t="s">
        <v>142</v>
      </c>
      <c r="E147" s="246" t="s">
        <v>1</v>
      </c>
      <c r="F147" s="247" t="s">
        <v>145</v>
      </c>
      <c r="G147" s="245"/>
      <c r="H147" s="248">
        <v>15.504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142</v>
      </c>
      <c r="AU147" s="254" t="s">
        <v>83</v>
      </c>
      <c r="AV147" s="14" t="s">
        <v>141</v>
      </c>
      <c r="AW147" s="14" t="s">
        <v>30</v>
      </c>
      <c r="AX147" s="14" t="s">
        <v>81</v>
      </c>
      <c r="AY147" s="254" t="s">
        <v>135</v>
      </c>
    </row>
    <row r="148" spans="1:65" s="2" customFormat="1" ht="24.15" customHeight="1">
      <c r="A148" s="37"/>
      <c r="B148" s="38"/>
      <c r="C148" s="218" t="s">
        <v>149</v>
      </c>
      <c r="D148" s="218" t="s">
        <v>137</v>
      </c>
      <c r="E148" s="219" t="s">
        <v>150</v>
      </c>
      <c r="F148" s="220" t="s">
        <v>151</v>
      </c>
      <c r="G148" s="221" t="s">
        <v>140</v>
      </c>
      <c r="H148" s="222">
        <v>3.457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141</v>
      </c>
      <c r="AT148" s="230" t="s">
        <v>137</v>
      </c>
      <c r="AU148" s="230" t="s">
        <v>83</v>
      </c>
      <c r="AY148" s="16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141</v>
      </c>
      <c r="BM148" s="230" t="s">
        <v>152</v>
      </c>
    </row>
    <row r="149" spans="1:51" s="13" customFormat="1" ht="12">
      <c r="A149" s="13"/>
      <c r="B149" s="232"/>
      <c r="C149" s="233"/>
      <c r="D149" s="234" t="s">
        <v>142</v>
      </c>
      <c r="E149" s="235" t="s">
        <v>1</v>
      </c>
      <c r="F149" s="236" t="s">
        <v>153</v>
      </c>
      <c r="G149" s="233"/>
      <c r="H149" s="237">
        <v>3.457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142</v>
      </c>
      <c r="AU149" s="243" t="s">
        <v>83</v>
      </c>
      <c r="AV149" s="13" t="s">
        <v>83</v>
      </c>
      <c r="AW149" s="13" t="s">
        <v>30</v>
      </c>
      <c r="AX149" s="13" t="s">
        <v>73</v>
      </c>
      <c r="AY149" s="243" t="s">
        <v>135</v>
      </c>
    </row>
    <row r="150" spans="1:51" s="14" customFormat="1" ht="12">
      <c r="A150" s="14"/>
      <c r="B150" s="244"/>
      <c r="C150" s="245"/>
      <c r="D150" s="234" t="s">
        <v>142</v>
      </c>
      <c r="E150" s="246" t="s">
        <v>1</v>
      </c>
      <c r="F150" s="247" t="s">
        <v>145</v>
      </c>
      <c r="G150" s="245"/>
      <c r="H150" s="248">
        <v>3.457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142</v>
      </c>
      <c r="AU150" s="254" t="s">
        <v>83</v>
      </c>
      <c r="AV150" s="14" t="s">
        <v>141</v>
      </c>
      <c r="AW150" s="14" t="s">
        <v>30</v>
      </c>
      <c r="AX150" s="14" t="s">
        <v>81</v>
      </c>
      <c r="AY150" s="254" t="s">
        <v>135</v>
      </c>
    </row>
    <row r="151" spans="1:63" s="12" customFormat="1" ht="22.8" customHeight="1">
      <c r="A151" s="12"/>
      <c r="B151" s="202"/>
      <c r="C151" s="203"/>
      <c r="D151" s="204" t="s">
        <v>72</v>
      </c>
      <c r="E151" s="216" t="s">
        <v>83</v>
      </c>
      <c r="F151" s="216" t="s">
        <v>154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SUM(P152:P171)</f>
        <v>0</v>
      </c>
      <c r="Q151" s="210"/>
      <c r="R151" s="211">
        <f>SUM(R152:R171)</f>
        <v>0</v>
      </c>
      <c r="S151" s="210"/>
      <c r="T151" s="212">
        <f>SUM(T152:T171)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81</v>
      </c>
      <c r="AT151" s="214" t="s">
        <v>72</v>
      </c>
      <c r="AU151" s="214" t="s">
        <v>81</v>
      </c>
      <c r="AY151" s="213" t="s">
        <v>135</v>
      </c>
      <c r="BK151" s="215">
        <f>SUM(BK152:BK171)</f>
        <v>0</v>
      </c>
    </row>
    <row r="152" spans="1:65" s="2" customFormat="1" ht="16.5" customHeight="1">
      <c r="A152" s="37"/>
      <c r="B152" s="38"/>
      <c r="C152" s="218" t="s">
        <v>141</v>
      </c>
      <c r="D152" s="218" t="s">
        <v>137</v>
      </c>
      <c r="E152" s="219" t="s">
        <v>155</v>
      </c>
      <c r="F152" s="220" t="s">
        <v>156</v>
      </c>
      <c r="G152" s="221" t="s">
        <v>140</v>
      </c>
      <c r="H152" s="222">
        <v>1.861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38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141</v>
      </c>
      <c r="AT152" s="230" t="s">
        <v>137</v>
      </c>
      <c r="AU152" s="230" t="s">
        <v>83</v>
      </c>
      <c r="AY152" s="16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141</v>
      </c>
      <c r="BM152" s="230" t="s">
        <v>157</v>
      </c>
    </row>
    <row r="153" spans="1:51" s="13" customFormat="1" ht="12">
      <c r="A153" s="13"/>
      <c r="B153" s="232"/>
      <c r="C153" s="233"/>
      <c r="D153" s="234" t="s">
        <v>142</v>
      </c>
      <c r="E153" s="235" t="s">
        <v>1</v>
      </c>
      <c r="F153" s="236" t="s">
        <v>158</v>
      </c>
      <c r="G153" s="233"/>
      <c r="H153" s="237">
        <v>1.454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142</v>
      </c>
      <c r="AU153" s="243" t="s">
        <v>83</v>
      </c>
      <c r="AV153" s="13" t="s">
        <v>83</v>
      </c>
      <c r="AW153" s="13" t="s">
        <v>30</v>
      </c>
      <c r="AX153" s="13" t="s">
        <v>73</v>
      </c>
      <c r="AY153" s="243" t="s">
        <v>135</v>
      </c>
    </row>
    <row r="154" spans="1:51" s="13" customFormat="1" ht="12">
      <c r="A154" s="13"/>
      <c r="B154" s="232"/>
      <c r="C154" s="233"/>
      <c r="D154" s="234" t="s">
        <v>142</v>
      </c>
      <c r="E154" s="235" t="s">
        <v>1</v>
      </c>
      <c r="F154" s="236" t="s">
        <v>159</v>
      </c>
      <c r="G154" s="233"/>
      <c r="H154" s="237">
        <v>0.407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142</v>
      </c>
      <c r="AU154" s="243" t="s">
        <v>83</v>
      </c>
      <c r="AV154" s="13" t="s">
        <v>83</v>
      </c>
      <c r="AW154" s="13" t="s">
        <v>30</v>
      </c>
      <c r="AX154" s="13" t="s">
        <v>73</v>
      </c>
      <c r="AY154" s="243" t="s">
        <v>135</v>
      </c>
    </row>
    <row r="155" spans="1:51" s="14" customFormat="1" ht="12">
      <c r="A155" s="14"/>
      <c r="B155" s="244"/>
      <c r="C155" s="245"/>
      <c r="D155" s="234" t="s">
        <v>142</v>
      </c>
      <c r="E155" s="246" t="s">
        <v>1</v>
      </c>
      <c r="F155" s="247" t="s">
        <v>145</v>
      </c>
      <c r="G155" s="245"/>
      <c r="H155" s="248">
        <v>1.861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142</v>
      </c>
      <c r="AU155" s="254" t="s">
        <v>83</v>
      </c>
      <c r="AV155" s="14" t="s">
        <v>141</v>
      </c>
      <c r="AW155" s="14" t="s">
        <v>30</v>
      </c>
      <c r="AX155" s="14" t="s">
        <v>81</v>
      </c>
      <c r="AY155" s="254" t="s">
        <v>135</v>
      </c>
    </row>
    <row r="156" spans="1:65" s="2" customFormat="1" ht="16.5" customHeight="1">
      <c r="A156" s="37"/>
      <c r="B156" s="38"/>
      <c r="C156" s="218" t="s">
        <v>160</v>
      </c>
      <c r="D156" s="218" t="s">
        <v>137</v>
      </c>
      <c r="E156" s="219" t="s">
        <v>161</v>
      </c>
      <c r="F156" s="220" t="s">
        <v>162</v>
      </c>
      <c r="G156" s="221" t="s">
        <v>163</v>
      </c>
      <c r="H156" s="222">
        <v>0.08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38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141</v>
      </c>
      <c r="AT156" s="230" t="s">
        <v>137</v>
      </c>
      <c r="AU156" s="230" t="s">
        <v>83</v>
      </c>
      <c r="AY156" s="16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141</v>
      </c>
      <c r="BM156" s="230" t="s">
        <v>164</v>
      </c>
    </row>
    <row r="157" spans="1:51" s="13" customFormat="1" ht="12">
      <c r="A157" s="13"/>
      <c r="B157" s="232"/>
      <c r="C157" s="233"/>
      <c r="D157" s="234" t="s">
        <v>142</v>
      </c>
      <c r="E157" s="235" t="s">
        <v>1</v>
      </c>
      <c r="F157" s="236" t="s">
        <v>165</v>
      </c>
      <c r="G157" s="233"/>
      <c r="H157" s="237">
        <v>0.08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142</v>
      </c>
      <c r="AU157" s="243" t="s">
        <v>83</v>
      </c>
      <c r="AV157" s="13" t="s">
        <v>83</v>
      </c>
      <c r="AW157" s="13" t="s">
        <v>30</v>
      </c>
      <c r="AX157" s="13" t="s">
        <v>73</v>
      </c>
      <c r="AY157" s="243" t="s">
        <v>135</v>
      </c>
    </row>
    <row r="158" spans="1:51" s="14" customFormat="1" ht="12">
      <c r="A158" s="14"/>
      <c r="B158" s="244"/>
      <c r="C158" s="245"/>
      <c r="D158" s="234" t="s">
        <v>142</v>
      </c>
      <c r="E158" s="246" t="s">
        <v>1</v>
      </c>
      <c r="F158" s="247" t="s">
        <v>145</v>
      </c>
      <c r="G158" s="245"/>
      <c r="H158" s="248">
        <v>0.08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142</v>
      </c>
      <c r="AU158" s="254" t="s">
        <v>83</v>
      </c>
      <c r="AV158" s="14" t="s">
        <v>141</v>
      </c>
      <c r="AW158" s="14" t="s">
        <v>30</v>
      </c>
      <c r="AX158" s="14" t="s">
        <v>81</v>
      </c>
      <c r="AY158" s="254" t="s">
        <v>135</v>
      </c>
    </row>
    <row r="159" spans="1:65" s="2" customFormat="1" ht="16.5" customHeight="1">
      <c r="A159" s="37"/>
      <c r="B159" s="38"/>
      <c r="C159" s="218" t="s">
        <v>152</v>
      </c>
      <c r="D159" s="218" t="s">
        <v>137</v>
      </c>
      <c r="E159" s="219" t="s">
        <v>166</v>
      </c>
      <c r="F159" s="220" t="s">
        <v>167</v>
      </c>
      <c r="G159" s="221" t="s">
        <v>168</v>
      </c>
      <c r="H159" s="222">
        <v>9.49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38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141</v>
      </c>
      <c r="AT159" s="230" t="s">
        <v>137</v>
      </c>
      <c r="AU159" s="230" t="s">
        <v>83</v>
      </c>
      <c r="AY159" s="16" t="s">
        <v>135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141</v>
      </c>
      <c r="BM159" s="230" t="s">
        <v>169</v>
      </c>
    </row>
    <row r="160" spans="1:51" s="13" customFormat="1" ht="12">
      <c r="A160" s="13"/>
      <c r="B160" s="232"/>
      <c r="C160" s="233"/>
      <c r="D160" s="234" t="s">
        <v>142</v>
      </c>
      <c r="E160" s="235" t="s">
        <v>1</v>
      </c>
      <c r="F160" s="236" t="s">
        <v>170</v>
      </c>
      <c r="G160" s="233"/>
      <c r="H160" s="237">
        <v>9.49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142</v>
      </c>
      <c r="AU160" s="243" t="s">
        <v>83</v>
      </c>
      <c r="AV160" s="13" t="s">
        <v>83</v>
      </c>
      <c r="AW160" s="13" t="s">
        <v>30</v>
      </c>
      <c r="AX160" s="13" t="s">
        <v>73</v>
      </c>
      <c r="AY160" s="243" t="s">
        <v>135</v>
      </c>
    </row>
    <row r="161" spans="1:51" s="14" customFormat="1" ht="12">
      <c r="A161" s="14"/>
      <c r="B161" s="244"/>
      <c r="C161" s="245"/>
      <c r="D161" s="234" t="s">
        <v>142</v>
      </c>
      <c r="E161" s="246" t="s">
        <v>1</v>
      </c>
      <c r="F161" s="247" t="s">
        <v>145</v>
      </c>
      <c r="G161" s="245"/>
      <c r="H161" s="248">
        <v>9.49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142</v>
      </c>
      <c r="AU161" s="254" t="s">
        <v>83</v>
      </c>
      <c r="AV161" s="14" t="s">
        <v>141</v>
      </c>
      <c r="AW161" s="14" t="s">
        <v>30</v>
      </c>
      <c r="AX161" s="14" t="s">
        <v>81</v>
      </c>
      <c r="AY161" s="254" t="s">
        <v>135</v>
      </c>
    </row>
    <row r="162" spans="1:65" s="2" customFormat="1" ht="21.75" customHeight="1">
      <c r="A162" s="37"/>
      <c r="B162" s="38"/>
      <c r="C162" s="218" t="s">
        <v>171</v>
      </c>
      <c r="D162" s="218" t="s">
        <v>137</v>
      </c>
      <c r="E162" s="219" t="s">
        <v>172</v>
      </c>
      <c r="F162" s="220" t="s">
        <v>173</v>
      </c>
      <c r="G162" s="221" t="s">
        <v>168</v>
      </c>
      <c r="H162" s="222">
        <v>9.49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141</v>
      </c>
      <c r="AT162" s="230" t="s">
        <v>137</v>
      </c>
      <c r="AU162" s="230" t="s">
        <v>83</v>
      </c>
      <c r="AY162" s="16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141</v>
      </c>
      <c r="BM162" s="230" t="s">
        <v>174</v>
      </c>
    </row>
    <row r="163" spans="1:51" s="13" customFormat="1" ht="12">
      <c r="A163" s="13"/>
      <c r="B163" s="232"/>
      <c r="C163" s="233"/>
      <c r="D163" s="234" t="s">
        <v>142</v>
      </c>
      <c r="E163" s="235" t="s">
        <v>1</v>
      </c>
      <c r="F163" s="236" t="s">
        <v>170</v>
      </c>
      <c r="G163" s="233"/>
      <c r="H163" s="237">
        <v>9.49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142</v>
      </c>
      <c r="AU163" s="243" t="s">
        <v>83</v>
      </c>
      <c r="AV163" s="13" t="s">
        <v>83</v>
      </c>
      <c r="AW163" s="13" t="s">
        <v>30</v>
      </c>
      <c r="AX163" s="13" t="s">
        <v>73</v>
      </c>
      <c r="AY163" s="243" t="s">
        <v>135</v>
      </c>
    </row>
    <row r="164" spans="1:51" s="14" customFormat="1" ht="12">
      <c r="A164" s="14"/>
      <c r="B164" s="244"/>
      <c r="C164" s="245"/>
      <c r="D164" s="234" t="s">
        <v>142</v>
      </c>
      <c r="E164" s="246" t="s">
        <v>1</v>
      </c>
      <c r="F164" s="247" t="s">
        <v>145</v>
      </c>
      <c r="G164" s="245"/>
      <c r="H164" s="248">
        <v>9.49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142</v>
      </c>
      <c r="AU164" s="254" t="s">
        <v>83</v>
      </c>
      <c r="AV164" s="14" t="s">
        <v>141</v>
      </c>
      <c r="AW164" s="14" t="s">
        <v>30</v>
      </c>
      <c r="AX164" s="14" t="s">
        <v>81</v>
      </c>
      <c r="AY164" s="254" t="s">
        <v>135</v>
      </c>
    </row>
    <row r="165" spans="1:65" s="2" customFormat="1" ht="16.5" customHeight="1">
      <c r="A165" s="37"/>
      <c r="B165" s="38"/>
      <c r="C165" s="218" t="s">
        <v>157</v>
      </c>
      <c r="D165" s="218" t="s">
        <v>137</v>
      </c>
      <c r="E165" s="219" t="s">
        <v>175</v>
      </c>
      <c r="F165" s="220" t="s">
        <v>176</v>
      </c>
      <c r="G165" s="221" t="s">
        <v>140</v>
      </c>
      <c r="H165" s="222">
        <v>7.281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141</v>
      </c>
      <c r="AT165" s="230" t="s">
        <v>137</v>
      </c>
      <c r="AU165" s="230" t="s">
        <v>83</v>
      </c>
      <c r="AY165" s="16" t="s">
        <v>135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141</v>
      </c>
      <c r="BM165" s="230" t="s">
        <v>177</v>
      </c>
    </row>
    <row r="166" spans="1:51" s="13" customFormat="1" ht="12">
      <c r="A166" s="13"/>
      <c r="B166" s="232"/>
      <c r="C166" s="233"/>
      <c r="D166" s="234" t="s">
        <v>142</v>
      </c>
      <c r="E166" s="235" t="s">
        <v>1</v>
      </c>
      <c r="F166" s="236" t="s">
        <v>178</v>
      </c>
      <c r="G166" s="233"/>
      <c r="H166" s="237">
        <v>3.81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142</v>
      </c>
      <c r="AU166" s="243" t="s">
        <v>83</v>
      </c>
      <c r="AV166" s="13" t="s">
        <v>83</v>
      </c>
      <c r="AW166" s="13" t="s">
        <v>30</v>
      </c>
      <c r="AX166" s="13" t="s">
        <v>73</v>
      </c>
      <c r="AY166" s="243" t="s">
        <v>135</v>
      </c>
    </row>
    <row r="167" spans="1:51" s="13" customFormat="1" ht="12">
      <c r="A167" s="13"/>
      <c r="B167" s="232"/>
      <c r="C167" s="233"/>
      <c r="D167" s="234" t="s">
        <v>142</v>
      </c>
      <c r="E167" s="235" t="s">
        <v>1</v>
      </c>
      <c r="F167" s="236" t="s">
        <v>179</v>
      </c>
      <c r="G167" s="233"/>
      <c r="H167" s="237">
        <v>3.471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142</v>
      </c>
      <c r="AU167" s="243" t="s">
        <v>83</v>
      </c>
      <c r="AV167" s="13" t="s">
        <v>83</v>
      </c>
      <c r="AW167" s="13" t="s">
        <v>30</v>
      </c>
      <c r="AX167" s="13" t="s">
        <v>73</v>
      </c>
      <c r="AY167" s="243" t="s">
        <v>135</v>
      </c>
    </row>
    <row r="168" spans="1:51" s="14" customFormat="1" ht="12">
      <c r="A168" s="14"/>
      <c r="B168" s="244"/>
      <c r="C168" s="245"/>
      <c r="D168" s="234" t="s">
        <v>142</v>
      </c>
      <c r="E168" s="246" t="s">
        <v>1</v>
      </c>
      <c r="F168" s="247" t="s">
        <v>145</v>
      </c>
      <c r="G168" s="245"/>
      <c r="H168" s="248">
        <v>7.281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142</v>
      </c>
      <c r="AU168" s="254" t="s">
        <v>83</v>
      </c>
      <c r="AV168" s="14" t="s">
        <v>141</v>
      </c>
      <c r="AW168" s="14" t="s">
        <v>30</v>
      </c>
      <c r="AX168" s="14" t="s">
        <v>81</v>
      </c>
      <c r="AY168" s="254" t="s">
        <v>135</v>
      </c>
    </row>
    <row r="169" spans="1:65" s="2" customFormat="1" ht="21.75" customHeight="1">
      <c r="A169" s="37"/>
      <c r="B169" s="38"/>
      <c r="C169" s="218" t="s">
        <v>180</v>
      </c>
      <c r="D169" s="218" t="s">
        <v>137</v>
      </c>
      <c r="E169" s="219" t="s">
        <v>181</v>
      </c>
      <c r="F169" s="220" t="s">
        <v>182</v>
      </c>
      <c r="G169" s="221" t="s">
        <v>163</v>
      </c>
      <c r="H169" s="222">
        <v>0.35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38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141</v>
      </c>
      <c r="AT169" s="230" t="s">
        <v>137</v>
      </c>
      <c r="AU169" s="230" t="s">
        <v>83</v>
      </c>
      <c r="AY169" s="16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141</v>
      </c>
      <c r="BM169" s="230" t="s">
        <v>183</v>
      </c>
    </row>
    <row r="170" spans="1:51" s="13" customFormat="1" ht="12">
      <c r="A170" s="13"/>
      <c r="B170" s="232"/>
      <c r="C170" s="233"/>
      <c r="D170" s="234" t="s">
        <v>142</v>
      </c>
      <c r="E170" s="235" t="s">
        <v>1</v>
      </c>
      <c r="F170" s="236" t="s">
        <v>184</v>
      </c>
      <c r="G170" s="233"/>
      <c r="H170" s="237">
        <v>0.35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142</v>
      </c>
      <c r="AU170" s="243" t="s">
        <v>83</v>
      </c>
      <c r="AV170" s="13" t="s">
        <v>83</v>
      </c>
      <c r="AW170" s="13" t="s">
        <v>30</v>
      </c>
      <c r="AX170" s="13" t="s">
        <v>73</v>
      </c>
      <c r="AY170" s="243" t="s">
        <v>135</v>
      </c>
    </row>
    <row r="171" spans="1:51" s="14" customFormat="1" ht="12">
      <c r="A171" s="14"/>
      <c r="B171" s="244"/>
      <c r="C171" s="245"/>
      <c r="D171" s="234" t="s">
        <v>142</v>
      </c>
      <c r="E171" s="246" t="s">
        <v>1</v>
      </c>
      <c r="F171" s="247" t="s">
        <v>145</v>
      </c>
      <c r="G171" s="245"/>
      <c r="H171" s="248">
        <v>0.35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142</v>
      </c>
      <c r="AU171" s="254" t="s">
        <v>83</v>
      </c>
      <c r="AV171" s="14" t="s">
        <v>141</v>
      </c>
      <c r="AW171" s="14" t="s">
        <v>30</v>
      </c>
      <c r="AX171" s="14" t="s">
        <v>81</v>
      </c>
      <c r="AY171" s="254" t="s">
        <v>135</v>
      </c>
    </row>
    <row r="172" spans="1:63" s="12" customFormat="1" ht="22.8" customHeight="1">
      <c r="A172" s="12"/>
      <c r="B172" s="202"/>
      <c r="C172" s="203"/>
      <c r="D172" s="204" t="s">
        <v>72</v>
      </c>
      <c r="E172" s="216" t="s">
        <v>149</v>
      </c>
      <c r="F172" s="216" t="s">
        <v>185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SUM(P173:P194)</f>
        <v>0</v>
      </c>
      <c r="Q172" s="210"/>
      <c r="R172" s="211">
        <f>SUM(R173:R194)</f>
        <v>0</v>
      </c>
      <c r="S172" s="210"/>
      <c r="T172" s="212">
        <f>SUM(T173:T194)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81</v>
      </c>
      <c r="AT172" s="214" t="s">
        <v>72</v>
      </c>
      <c r="AU172" s="214" t="s">
        <v>81</v>
      </c>
      <c r="AY172" s="213" t="s">
        <v>135</v>
      </c>
      <c r="BK172" s="215">
        <f>SUM(BK173:BK194)</f>
        <v>0</v>
      </c>
    </row>
    <row r="173" spans="1:65" s="2" customFormat="1" ht="24.15" customHeight="1">
      <c r="A173" s="37"/>
      <c r="B173" s="38"/>
      <c r="C173" s="218" t="s">
        <v>164</v>
      </c>
      <c r="D173" s="218" t="s">
        <v>137</v>
      </c>
      <c r="E173" s="219" t="s">
        <v>186</v>
      </c>
      <c r="F173" s="220" t="s">
        <v>187</v>
      </c>
      <c r="G173" s="221" t="s">
        <v>140</v>
      </c>
      <c r="H173" s="222">
        <v>0.5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141</v>
      </c>
      <c r="AT173" s="230" t="s">
        <v>137</v>
      </c>
      <c r="AU173" s="230" t="s">
        <v>83</v>
      </c>
      <c r="AY173" s="16" t="s">
        <v>135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141</v>
      </c>
      <c r="BM173" s="230" t="s">
        <v>188</v>
      </c>
    </row>
    <row r="174" spans="1:51" s="13" customFormat="1" ht="12">
      <c r="A174" s="13"/>
      <c r="B174" s="232"/>
      <c r="C174" s="233"/>
      <c r="D174" s="234" t="s">
        <v>142</v>
      </c>
      <c r="E174" s="235" t="s">
        <v>1</v>
      </c>
      <c r="F174" s="236" t="s">
        <v>189</v>
      </c>
      <c r="G174" s="233"/>
      <c r="H174" s="237">
        <v>0.5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142</v>
      </c>
      <c r="AU174" s="243" t="s">
        <v>83</v>
      </c>
      <c r="AV174" s="13" t="s">
        <v>83</v>
      </c>
      <c r="AW174" s="13" t="s">
        <v>30</v>
      </c>
      <c r="AX174" s="13" t="s">
        <v>73</v>
      </c>
      <c r="AY174" s="243" t="s">
        <v>135</v>
      </c>
    </row>
    <row r="175" spans="1:51" s="14" customFormat="1" ht="12">
      <c r="A175" s="14"/>
      <c r="B175" s="244"/>
      <c r="C175" s="245"/>
      <c r="D175" s="234" t="s">
        <v>142</v>
      </c>
      <c r="E175" s="246" t="s">
        <v>1</v>
      </c>
      <c r="F175" s="247" t="s">
        <v>145</v>
      </c>
      <c r="G175" s="245"/>
      <c r="H175" s="248">
        <v>0.5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142</v>
      </c>
      <c r="AU175" s="254" t="s">
        <v>83</v>
      </c>
      <c r="AV175" s="14" t="s">
        <v>141</v>
      </c>
      <c r="AW175" s="14" t="s">
        <v>30</v>
      </c>
      <c r="AX175" s="14" t="s">
        <v>81</v>
      </c>
      <c r="AY175" s="254" t="s">
        <v>135</v>
      </c>
    </row>
    <row r="176" spans="1:65" s="2" customFormat="1" ht="16.5" customHeight="1">
      <c r="A176" s="37"/>
      <c r="B176" s="38"/>
      <c r="C176" s="218" t="s">
        <v>190</v>
      </c>
      <c r="D176" s="218" t="s">
        <v>137</v>
      </c>
      <c r="E176" s="219" t="s">
        <v>191</v>
      </c>
      <c r="F176" s="220" t="s">
        <v>192</v>
      </c>
      <c r="G176" s="221" t="s">
        <v>140</v>
      </c>
      <c r="H176" s="222">
        <v>44.537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141</v>
      </c>
      <c r="AT176" s="230" t="s">
        <v>137</v>
      </c>
      <c r="AU176" s="230" t="s">
        <v>83</v>
      </c>
      <c r="AY176" s="16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141</v>
      </c>
      <c r="BM176" s="230" t="s">
        <v>193</v>
      </c>
    </row>
    <row r="177" spans="1:51" s="13" customFormat="1" ht="12">
      <c r="A177" s="13"/>
      <c r="B177" s="232"/>
      <c r="C177" s="233"/>
      <c r="D177" s="234" t="s">
        <v>142</v>
      </c>
      <c r="E177" s="235" t="s">
        <v>1</v>
      </c>
      <c r="F177" s="236" t="s">
        <v>194</v>
      </c>
      <c r="G177" s="233"/>
      <c r="H177" s="237">
        <v>9.057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142</v>
      </c>
      <c r="AU177" s="243" t="s">
        <v>83</v>
      </c>
      <c r="AV177" s="13" t="s">
        <v>83</v>
      </c>
      <c r="AW177" s="13" t="s">
        <v>30</v>
      </c>
      <c r="AX177" s="13" t="s">
        <v>73</v>
      </c>
      <c r="AY177" s="243" t="s">
        <v>135</v>
      </c>
    </row>
    <row r="178" spans="1:51" s="13" customFormat="1" ht="12">
      <c r="A178" s="13"/>
      <c r="B178" s="232"/>
      <c r="C178" s="233"/>
      <c r="D178" s="234" t="s">
        <v>142</v>
      </c>
      <c r="E178" s="235" t="s">
        <v>1</v>
      </c>
      <c r="F178" s="236" t="s">
        <v>195</v>
      </c>
      <c r="G178" s="233"/>
      <c r="H178" s="237">
        <v>-1.416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142</v>
      </c>
      <c r="AU178" s="243" t="s">
        <v>83</v>
      </c>
      <c r="AV178" s="13" t="s">
        <v>83</v>
      </c>
      <c r="AW178" s="13" t="s">
        <v>30</v>
      </c>
      <c r="AX178" s="13" t="s">
        <v>73</v>
      </c>
      <c r="AY178" s="243" t="s">
        <v>135</v>
      </c>
    </row>
    <row r="179" spans="1:51" s="13" customFormat="1" ht="12">
      <c r="A179" s="13"/>
      <c r="B179" s="232"/>
      <c r="C179" s="233"/>
      <c r="D179" s="234" t="s">
        <v>142</v>
      </c>
      <c r="E179" s="235" t="s">
        <v>1</v>
      </c>
      <c r="F179" s="236" t="s">
        <v>196</v>
      </c>
      <c r="G179" s="233"/>
      <c r="H179" s="237">
        <v>5.504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142</v>
      </c>
      <c r="AU179" s="243" t="s">
        <v>83</v>
      </c>
      <c r="AV179" s="13" t="s">
        <v>83</v>
      </c>
      <c r="AW179" s="13" t="s">
        <v>30</v>
      </c>
      <c r="AX179" s="13" t="s">
        <v>73</v>
      </c>
      <c r="AY179" s="243" t="s">
        <v>135</v>
      </c>
    </row>
    <row r="180" spans="1:51" s="13" customFormat="1" ht="12">
      <c r="A180" s="13"/>
      <c r="B180" s="232"/>
      <c r="C180" s="233"/>
      <c r="D180" s="234" t="s">
        <v>142</v>
      </c>
      <c r="E180" s="235" t="s">
        <v>1</v>
      </c>
      <c r="F180" s="236" t="s">
        <v>197</v>
      </c>
      <c r="G180" s="233"/>
      <c r="H180" s="237">
        <v>25.584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142</v>
      </c>
      <c r="AU180" s="243" t="s">
        <v>83</v>
      </c>
      <c r="AV180" s="13" t="s">
        <v>83</v>
      </c>
      <c r="AW180" s="13" t="s">
        <v>30</v>
      </c>
      <c r="AX180" s="13" t="s">
        <v>73</v>
      </c>
      <c r="AY180" s="243" t="s">
        <v>135</v>
      </c>
    </row>
    <row r="181" spans="1:51" s="13" customFormat="1" ht="12">
      <c r="A181" s="13"/>
      <c r="B181" s="232"/>
      <c r="C181" s="233"/>
      <c r="D181" s="234" t="s">
        <v>142</v>
      </c>
      <c r="E181" s="235" t="s">
        <v>1</v>
      </c>
      <c r="F181" s="236" t="s">
        <v>198</v>
      </c>
      <c r="G181" s="233"/>
      <c r="H181" s="237">
        <v>5.808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142</v>
      </c>
      <c r="AU181" s="243" t="s">
        <v>83</v>
      </c>
      <c r="AV181" s="13" t="s">
        <v>83</v>
      </c>
      <c r="AW181" s="13" t="s">
        <v>30</v>
      </c>
      <c r="AX181" s="13" t="s">
        <v>73</v>
      </c>
      <c r="AY181" s="243" t="s">
        <v>135</v>
      </c>
    </row>
    <row r="182" spans="1:51" s="14" customFormat="1" ht="12">
      <c r="A182" s="14"/>
      <c r="B182" s="244"/>
      <c r="C182" s="245"/>
      <c r="D182" s="234" t="s">
        <v>142</v>
      </c>
      <c r="E182" s="246" t="s">
        <v>1</v>
      </c>
      <c r="F182" s="247" t="s">
        <v>145</v>
      </c>
      <c r="G182" s="245"/>
      <c r="H182" s="248">
        <v>44.537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142</v>
      </c>
      <c r="AU182" s="254" t="s">
        <v>83</v>
      </c>
      <c r="AV182" s="14" t="s">
        <v>141</v>
      </c>
      <c r="AW182" s="14" t="s">
        <v>30</v>
      </c>
      <c r="AX182" s="14" t="s">
        <v>81</v>
      </c>
      <c r="AY182" s="254" t="s">
        <v>135</v>
      </c>
    </row>
    <row r="183" spans="1:65" s="2" customFormat="1" ht="16.5" customHeight="1">
      <c r="A183" s="37"/>
      <c r="B183" s="38"/>
      <c r="C183" s="218" t="s">
        <v>169</v>
      </c>
      <c r="D183" s="218" t="s">
        <v>137</v>
      </c>
      <c r="E183" s="219" t="s">
        <v>199</v>
      </c>
      <c r="F183" s="220" t="s">
        <v>200</v>
      </c>
      <c r="G183" s="221" t="s">
        <v>163</v>
      </c>
      <c r="H183" s="222">
        <v>5.344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38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141</v>
      </c>
      <c r="AT183" s="230" t="s">
        <v>137</v>
      </c>
      <c r="AU183" s="230" t="s">
        <v>83</v>
      </c>
      <c r="AY183" s="16" t="s">
        <v>135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141</v>
      </c>
      <c r="BM183" s="230" t="s">
        <v>201</v>
      </c>
    </row>
    <row r="184" spans="1:51" s="13" customFormat="1" ht="12">
      <c r="A184" s="13"/>
      <c r="B184" s="232"/>
      <c r="C184" s="233"/>
      <c r="D184" s="234" t="s">
        <v>142</v>
      </c>
      <c r="E184" s="235" t="s">
        <v>1</v>
      </c>
      <c r="F184" s="236" t="s">
        <v>202</v>
      </c>
      <c r="G184" s="233"/>
      <c r="H184" s="237">
        <v>5.344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142</v>
      </c>
      <c r="AU184" s="243" t="s">
        <v>83</v>
      </c>
      <c r="AV184" s="13" t="s">
        <v>83</v>
      </c>
      <c r="AW184" s="13" t="s">
        <v>30</v>
      </c>
      <c r="AX184" s="13" t="s">
        <v>73</v>
      </c>
      <c r="AY184" s="243" t="s">
        <v>135</v>
      </c>
    </row>
    <row r="185" spans="1:51" s="14" customFormat="1" ht="12">
      <c r="A185" s="14"/>
      <c r="B185" s="244"/>
      <c r="C185" s="245"/>
      <c r="D185" s="234" t="s">
        <v>142</v>
      </c>
      <c r="E185" s="246" t="s">
        <v>1</v>
      </c>
      <c r="F185" s="247" t="s">
        <v>145</v>
      </c>
      <c r="G185" s="245"/>
      <c r="H185" s="248">
        <v>5.344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142</v>
      </c>
      <c r="AU185" s="254" t="s">
        <v>83</v>
      </c>
      <c r="AV185" s="14" t="s">
        <v>141</v>
      </c>
      <c r="AW185" s="14" t="s">
        <v>30</v>
      </c>
      <c r="AX185" s="14" t="s">
        <v>81</v>
      </c>
      <c r="AY185" s="254" t="s">
        <v>135</v>
      </c>
    </row>
    <row r="186" spans="1:65" s="2" customFormat="1" ht="24.15" customHeight="1">
      <c r="A186" s="37"/>
      <c r="B186" s="38"/>
      <c r="C186" s="218" t="s">
        <v>203</v>
      </c>
      <c r="D186" s="218" t="s">
        <v>137</v>
      </c>
      <c r="E186" s="219" t="s">
        <v>204</v>
      </c>
      <c r="F186" s="220" t="s">
        <v>205</v>
      </c>
      <c r="G186" s="221" t="s">
        <v>163</v>
      </c>
      <c r="H186" s="222">
        <v>0.499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141</v>
      </c>
      <c r="AT186" s="230" t="s">
        <v>137</v>
      </c>
      <c r="AU186" s="230" t="s">
        <v>83</v>
      </c>
      <c r="AY186" s="16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141</v>
      </c>
      <c r="BM186" s="230" t="s">
        <v>206</v>
      </c>
    </row>
    <row r="187" spans="1:51" s="13" customFormat="1" ht="12">
      <c r="A187" s="13"/>
      <c r="B187" s="232"/>
      <c r="C187" s="233"/>
      <c r="D187" s="234" t="s">
        <v>142</v>
      </c>
      <c r="E187" s="235" t="s">
        <v>1</v>
      </c>
      <c r="F187" s="236" t="s">
        <v>207</v>
      </c>
      <c r="G187" s="233"/>
      <c r="H187" s="237">
        <v>0.499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142</v>
      </c>
      <c r="AU187" s="243" t="s">
        <v>83</v>
      </c>
      <c r="AV187" s="13" t="s">
        <v>83</v>
      </c>
      <c r="AW187" s="13" t="s">
        <v>30</v>
      </c>
      <c r="AX187" s="13" t="s">
        <v>73</v>
      </c>
      <c r="AY187" s="243" t="s">
        <v>135</v>
      </c>
    </row>
    <row r="188" spans="1:51" s="14" customFormat="1" ht="12">
      <c r="A188" s="14"/>
      <c r="B188" s="244"/>
      <c r="C188" s="245"/>
      <c r="D188" s="234" t="s">
        <v>142</v>
      </c>
      <c r="E188" s="246" t="s">
        <v>1</v>
      </c>
      <c r="F188" s="247" t="s">
        <v>145</v>
      </c>
      <c r="G188" s="245"/>
      <c r="H188" s="248">
        <v>0.499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142</v>
      </c>
      <c r="AU188" s="254" t="s">
        <v>83</v>
      </c>
      <c r="AV188" s="14" t="s">
        <v>141</v>
      </c>
      <c r="AW188" s="14" t="s">
        <v>30</v>
      </c>
      <c r="AX188" s="14" t="s">
        <v>81</v>
      </c>
      <c r="AY188" s="254" t="s">
        <v>135</v>
      </c>
    </row>
    <row r="189" spans="1:65" s="2" customFormat="1" ht="16.5" customHeight="1">
      <c r="A189" s="37"/>
      <c r="B189" s="38"/>
      <c r="C189" s="255" t="s">
        <v>174</v>
      </c>
      <c r="D189" s="255" t="s">
        <v>208</v>
      </c>
      <c r="E189" s="256" t="s">
        <v>209</v>
      </c>
      <c r="F189" s="257" t="s">
        <v>210</v>
      </c>
      <c r="G189" s="258" t="s">
        <v>163</v>
      </c>
      <c r="H189" s="259">
        <v>0.499</v>
      </c>
      <c r="I189" s="260"/>
      <c r="J189" s="261">
        <f>ROUND(I189*H189,2)</f>
        <v>0</v>
      </c>
      <c r="K189" s="262"/>
      <c r="L189" s="263"/>
      <c r="M189" s="264" t="s">
        <v>1</v>
      </c>
      <c r="N189" s="265" t="s">
        <v>38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157</v>
      </c>
      <c r="AT189" s="230" t="s">
        <v>208</v>
      </c>
      <c r="AU189" s="230" t="s">
        <v>83</v>
      </c>
      <c r="AY189" s="16" t="s">
        <v>135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141</v>
      </c>
      <c r="BM189" s="230" t="s">
        <v>211</v>
      </c>
    </row>
    <row r="190" spans="1:51" s="13" customFormat="1" ht="12">
      <c r="A190" s="13"/>
      <c r="B190" s="232"/>
      <c r="C190" s="233"/>
      <c r="D190" s="234" t="s">
        <v>142</v>
      </c>
      <c r="E190" s="235" t="s">
        <v>1</v>
      </c>
      <c r="F190" s="236" t="s">
        <v>207</v>
      </c>
      <c r="G190" s="233"/>
      <c r="H190" s="237">
        <v>0.499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142</v>
      </c>
      <c r="AU190" s="243" t="s">
        <v>83</v>
      </c>
      <c r="AV190" s="13" t="s">
        <v>83</v>
      </c>
      <c r="AW190" s="13" t="s">
        <v>30</v>
      </c>
      <c r="AX190" s="13" t="s">
        <v>73</v>
      </c>
      <c r="AY190" s="243" t="s">
        <v>135</v>
      </c>
    </row>
    <row r="191" spans="1:51" s="14" customFormat="1" ht="12">
      <c r="A191" s="14"/>
      <c r="B191" s="244"/>
      <c r="C191" s="245"/>
      <c r="D191" s="234" t="s">
        <v>142</v>
      </c>
      <c r="E191" s="246" t="s">
        <v>1</v>
      </c>
      <c r="F191" s="247" t="s">
        <v>145</v>
      </c>
      <c r="G191" s="245"/>
      <c r="H191" s="248">
        <v>0.499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142</v>
      </c>
      <c r="AU191" s="254" t="s">
        <v>83</v>
      </c>
      <c r="AV191" s="14" t="s">
        <v>141</v>
      </c>
      <c r="AW191" s="14" t="s">
        <v>30</v>
      </c>
      <c r="AX191" s="14" t="s">
        <v>81</v>
      </c>
      <c r="AY191" s="254" t="s">
        <v>135</v>
      </c>
    </row>
    <row r="192" spans="1:65" s="2" customFormat="1" ht="24.15" customHeight="1">
      <c r="A192" s="37"/>
      <c r="B192" s="38"/>
      <c r="C192" s="218" t="s">
        <v>8</v>
      </c>
      <c r="D192" s="218" t="s">
        <v>137</v>
      </c>
      <c r="E192" s="219" t="s">
        <v>212</v>
      </c>
      <c r="F192" s="220" t="s">
        <v>213</v>
      </c>
      <c r="G192" s="221" t="s">
        <v>168</v>
      </c>
      <c r="H192" s="222">
        <v>12.48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141</v>
      </c>
      <c r="AT192" s="230" t="s">
        <v>137</v>
      </c>
      <c r="AU192" s="230" t="s">
        <v>83</v>
      </c>
      <c r="AY192" s="16" t="s">
        <v>135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141</v>
      </c>
      <c r="BM192" s="230" t="s">
        <v>214</v>
      </c>
    </row>
    <row r="193" spans="1:51" s="13" customFormat="1" ht="12">
      <c r="A193" s="13"/>
      <c r="B193" s="232"/>
      <c r="C193" s="233"/>
      <c r="D193" s="234" t="s">
        <v>142</v>
      </c>
      <c r="E193" s="235" t="s">
        <v>1</v>
      </c>
      <c r="F193" s="236" t="s">
        <v>215</v>
      </c>
      <c r="G193" s="233"/>
      <c r="H193" s="237">
        <v>12.48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142</v>
      </c>
      <c r="AU193" s="243" t="s">
        <v>83</v>
      </c>
      <c r="AV193" s="13" t="s">
        <v>83</v>
      </c>
      <c r="AW193" s="13" t="s">
        <v>30</v>
      </c>
      <c r="AX193" s="13" t="s">
        <v>73</v>
      </c>
      <c r="AY193" s="243" t="s">
        <v>135</v>
      </c>
    </row>
    <row r="194" spans="1:51" s="14" customFormat="1" ht="12">
      <c r="A194" s="14"/>
      <c r="B194" s="244"/>
      <c r="C194" s="245"/>
      <c r="D194" s="234" t="s">
        <v>142</v>
      </c>
      <c r="E194" s="246" t="s">
        <v>1</v>
      </c>
      <c r="F194" s="247" t="s">
        <v>145</v>
      </c>
      <c r="G194" s="245"/>
      <c r="H194" s="248">
        <v>12.48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142</v>
      </c>
      <c r="AU194" s="254" t="s">
        <v>83</v>
      </c>
      <c r="AV194" s="14" t="s">
        <v>141</v>
      </c>
      <c r="AW194" s="14" t="s">
        <v>30</v>
      </c>
      <c r="AX194" s="14" t="s">
        <v>81</v>
      </c>
      <c r="AY194" s="254" t="s">
        <v>135</v>
      </c>
    </row>
    <row r="195" spans="1:63" s="12" customFormat="1" ht="22.8" customHeight="1">
      <c r="A195" s="12"/>
      <c r="B195" s="202"/>
      <c r="C195" s="203"/>
      <c r="D195" s="204" t="s">
        <v>72</v>
      </c>
      <c r="E195" s="216" t="s">
        <v>141</v>
      </c>
      <c r="F195" s="216" t="s">
        <v>216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SUM(P196:P228)</f>
        <v>0</v>
      </c>
      <c r="Q195" s="210"/>
      <c r="R195" s="211">
        <f>SUM(R196:R228)</f>
        <v>0</v>
      </c>
      <c r="S195" s="210"/>
      <c r="T195" s="212">
        <f>SUM(T196:T228)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81</v>
      </c>
      <c r="AT195" s="214" t="s">
        <v>72</v>
      </c>
      <c r="AU195" s="214" t="s">
        <v>81</v>
      </c>
      <c r="AY195" s="213" t="s">
        <v>135</v>
      </c>
      <c r="BK195" s="215">
        <f>SUM(BK196:BK228)</f>
        <v>0</v>
      </c>
    </row>
    <row r="196" spans="1:65" s="2" customFormat="1" ht="16.5" customHeight="1">
      <c r="A196" s="37"/>
      <c r="B196" s="38"/>
      <c r="C196" s="218" t="s">
        <v>177</v>
      </c>
      <c r="D196" s="218" t="s">
        <v>137</v>
      </c>
      <c r="E196" s="219" t="s">
        <v>217</v>
      </c>
      <c r="F196" s="220" t="s">
        <v>218</v>
      </c>
      <c r="G196" s="221" t="s">
        <v>168</v>
      </c>
      <c r="H196" s="222">
        <v>24.9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38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141</v>
      </c>
      <c r="AT196" s="230" t="s">
        <v>137</v>
      </c>
      <c r="AU196" s="230" t="s">
        <v>83</v>
      </c>
      <c r="AY196" s="16" t="s">
        <v>135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81</v>
      </c>
      <c r="BK196" s="231">
        <f>ROUND(I196*H196,2)</f>
        <v>0</v>
      </c>
      <c r="BL196" s="16" t="s">
        <v>141</v>
      </c>
      <c r="BM196" s="230" t="s">
        <v>219</v>
      </c>
    </row>
    <row r="197" spans="1:51" s="13" customFormat="1" ht="12">
      <c r="A197" s="13"/>
      <c r="B197" s="232"/>
      <c r="C197" s="233"/>
      <c r="D197" s="234" t="s">
        <v>142</v>
      </c>
      <c r="E197" s="235" t="s">
        <v>1</v>
      </c>
      <c r="F197" s="236" t="s">
        <v>220</v>
      </c>
      <c r="G197" s="233"/>
      <c r="H197" s="237">
        <v>6.95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142</v>
      </c>
      <c r="AU197" s="243" t="s">
        <v>83</v>
      </c>
      <c r="AV197" s="13" t="s">
        <v>83</v>
      </c>
      <c r="AW197" s="13" t="s">
        <v>30</v>
      </c>
      <c r="AX197" s="13" t="s">
        <v>73</v>
      </c>
      <c r="AY197" s="243" t="s">
        <v>135</v>
      </c>
    </row>
    <row r="198" spans="1:51" s="13" customFormat="1" ht="12">
      <c r="A198" s="13"/>
      <c r="B198" s="232"/>
      <c r="C198" s="233"/>
      <c r="D198" s="234" t="s">
        <v>142</v>
      </c>
      <c r="E198" s="235" t="s">
        <v>1</v>
      </c>
      <c r="F198" s="236" t="s">
        <v>221</v>
      </c>
      <c r="G198" s="233"/>
      <c r="H198" s="237">
        <v>4.05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142</v>
      </c>
      <c r="AU198" s="243" t="s">
        <v>83</v>
      </c>
      <c r="AV198" s="13" t="s">
        <v>83</v>
      </c>
      <c r="AW198" s="13" t="s">
        <v>30</v>
      </c>
      <c r="AX198" s="13" t="s">
        <v>73</v>
      </c>
      <c r="AY198" s="243" t="s">
        <v>135</v>
      </c>
    </row>
    <row r="199" spans="1:51" s="13" customFormat="1" ht="12">
      <c r="A199" s="13"/>
      <c r="B199" s="232"/>
      <c r="C199" s="233"/>
      <c r="D199" s="234" t="s">
        <v>142</v>
      </c>
      <c r="E199" s="235" t="s">
        <v>1</v>
      </c>
      <c r="F199" s="236" t="s">
        <v>222</v>
      </c>
      <c r="G199" s="233"/>
      <c r="H199" s="237">
        <v>3.7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142</v>
      </c>
      <c r="AU199" s="243" t="s">
        <v>83</v>
      </c>
      <c r="AV199" s="13" t="s">
        <v>83</v>
      </c>
      <c r="AW199" s="13" t="s">
        <v>30</v>
      </c>
      <c r="AX199" s="13" t="s">
        <v>73</v>
      </c>
      <c r="AY199" s="243" t="s">
        <v>135</v>
      </c>
    </row>
    <row r="200" spans="1:51" s="13" customFormat="1" ht="12">
      <c r="A200" s="13"/>
      <c r="B200" s="232"/>
      <c r="C200" s="233"/>
      <c r="D200" s="234" t="s">
        <v>142</v>
      </c>
      <c r="E200" s="235" t="s">
        <v>1</v>
      </c>
      <c r="F200" s="236" t="s">
        <v>223</v>
      </c>
      <c r="G200" s="233"/>
      <c r="H200" s="237">
        <v>10.2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142</v>
      </c>
      <c r="AU200" s="243" t="s">
        <v>83</v>
      </c>
      <c r="AV200" s="13" t="s">
        <v>83</v>
      </c>
      <c r="AW200" s="13" t="s">
        <v>30</v>
      </c>
      <c r="AX200" s="13" t="s">
        <v>73</v>
      </c>
      <c r="AY200" s="243" t="s">
        <v>135</v>
      </c>
    </row>
    <row r="201" spans="1:51" s="14" customFormat="1" ht="12">
      <c r="A201" s="14"/>
      <c r="B201" s="244"/>
      <c r="C201" s="245"/>
      <c r="D201" s="234" t="s">
        <v>142</v>
      </c>
      <c r="E201" s="246" t="s">
        <v>1</v>
      </c>
      <c r="F201" s="247" t="s">
        <v>145</v>
      </c>
      <c r="G201" s="245"/>
      <c r="H201" s="248">
        <v>24.9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142</v>
      </c>
      <c r="AU201" s="254" t="s">
        <v>83</v>
      </c>
      <c r="AV201" s="14" t="s">
        <v>141</v>
      </c>
      <c r="AW201" s="14" t="s">
        <v>30</v>
      </c>
      <c r="AX201" s="14" t="s">
        <v>81</v>
      </c>
      <c r="AY201" s="254" t="s">
        <v>135</v>
      </c>
    </row>
    <row r="202" spans="1:65" s="2" customFormat="1" ht="16.5" customHeight="1">
      <c r="A202" s="37"/>
      <c r="B202" s="38"/>
      <c r="C202" s="218" t="s">
        <v>224</v>
      </c>
      <c r="D202" s="218" t="s">
        <v>137</v>
      </c>
      <c r="E202" s="219" t="s">
        <v>225</v>
      </c>
      <c r="F202" s="220" t="s">
        <v>226</v>
      </c>
      <c r="G202" s="221" t="s">
        <v>168</v>
      </c>
      <c r="H202" s="222">
        <v>24.9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141</v>
      </c>
      <c r="AT202" s="230" t="s">
        <v>137</v>
      </c>
      <c r="AU202" s="230" t="s">
        <v>83</v>
      </c>
      <c r="AY202" s="16" t="s">
        <v>135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141</v>
      </c>
      <c r="BM202" s="230" t="s">
        <v>227</v>
      </c>
    </row>
    <row r="203" spans="1:51" s="13" customFormat="1" ht="12">
      <c r="A203" s="13"/>
      <c r="B203" s="232"/>
      <c r="C203" s="233"/>
      <c r="D203" s="234" t="s">
        <v>142</v>
      </c>
      <c r="E203" s="235" t="s">
        <v>1</v>
      </c>
      <c r="F203" s="236" t="s">
        <v>220</v>
      </c>
      <c r="G203" s="233"/>
      <c r="H203" s="237">
        <v>6.95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142</v>
      </c>
      <c r="AU203" s="243" t="s">
        <v>83</v>
      </c>
      <c r="AV203" s="13" t="s">
        <v>83</v>
      </c>
      <c r="AW203" s="13" t="s">
        <v>30</v>
      </c>
      <c r="AX203" s="13" t="s">
        <v>73</v>
      </c>
      <c r="AY203" s="243" t="s">
        <v>135</v>
      </c>
    </row>
    <row r="204" spans="1:51" s="13" customFormat="1" ht="12">
      <c r="A204" s="13"/>
      <c r="B204" s="232"/>
      <c r="C204" s="233"/>
      <c r="D204" s="234" t="s">
        <v>142</v>
      </c>
      <c r="E204" s="235" t="s">
        <v>1</v>
      </c>
      <c r="F204" s="236" t="s">
        <v>221</v>
      </c>
      <c r="G204" s="233"/>
      <c r="H204" s="237">
        <v>4.05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142</v>
      </c>
      <c r="AU204" s="243" t="s">
        <v>83</v>
      </c>
      <c r="AV204" s="13" t="s">
        <v>83</v>
      </c>
      <c r="AW204" s="13" t="s">
        <v>30</v>
      </c>
      <c r="AX204" s="13" t="s">
        <v>73</v>
      </c>
      <c r="AY204" s="243" t="s">
        <v>135</v>
      </c>
    </row>
    <row r="205" spans="1:51" s="13" customFormat="1" ht="12">
      <c r="A205" s="13"/>
      <c r="B205" s="232"/>
      <c r="C205" s="233"/>
      <c r="D205" s="234" t="s">
        <v>142</v>
      </c>
      <c r="E205" s="235" t="s">
        <v>1</v>
      </c>
      <c r="F205" s="236" t="s">
        <v>222</v>
      </c>
      <c r="G205" s="233"/>
      <c r="H205" s="237">
        <v>3.7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142</v>
      </c>
      <c r="AU205" s="243" t="s">
        <v>83</v>
      </c>
      <c r="AV205" s="13" t="s">
        <v>83</v>
      </c>
      <c r="AW205" s="13" t="s">
        <v>30</v>
      </c>
      <c r="AX205" s="13" t="s">
        <v>73</v>
      </c>
      <c r="AY205" s="243" t="s">
        <v>135</v>
      </c>
    </row>
    <row r="206" spans="1:51" s="13" customFormat="1" ht="12">
      <c r="A206" s="13"/>
      <c r="B206" s="232"/>
      <c r="C206" s="233"/>
      <c r="D206" s="234" t="s">
        <v>142</v>
      </c>
      <c r="E206" s="235" t="s">
        <v>1</v>
      </c>
      <c r="F206" s="236" t="s">
        <v>223</v>
      </c>
      <c r="G206" s="233"/>
      <c r="H206" s="237">
        <v>10.2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142</v>
      </c>
      <c r="AU206" s="243" t="s">
        <v>83</v>
      </c>
      <c r="AV206" s="13" t="s">
        <v>83</v>
      </c>
      <c r="AW206" s="13" t="s">
        <v>30</v>
      </c>
      <c r="AX206" s="13" t="s">
        <v>73</v>
      </c>
      <c r="AY206" s="243" t="s">
        <v>135</v>
      </c>
    </row>
    <row r="207" spans="1:51" s="14" customFormat="1" ht="12">
      <c r="A207" s="14"/>
      <c r="B207" s="244"/>
      <c r="C207" s="245"/>
      <c r="D207" s="234" t="s">
        <v>142</v>
      </c>
      <c r="E207" s="246" t="s">
        <v>1</v>
      </c>
      <c r="F207" s="247" t="s">
        <v>145</v>
      </c>
      <c r="G207" s="245"/>
      <c r="H207" s="248">
        <v>24.9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142</v>
      </c>
      <c r="AU207" s="254" t="s">
        <v>83</v>
      </c>
      <c r="AV207" s="14" t="s">
        <v>141</v>
      </c>
      <c r="AW207" s="14" t="s">
        <v>30</v>
      </c>
      <c r="AX207" s="14" t="s">
        <v>81</v>
      </c>
      <c r="AY207" s="254" t="s">
        <v>135</v>
      </c>
    </row>
    <row r="208" spans="1:65" s="2" customFormat="1" ht="16.5" customHeight="1">
      <c r="A208" s="37"/>
      <c r="B208" s="38"/>
      <c r="C208" s="218" t="s">
        <v>183</v>
      </c>
      <c r="D208" s="218" t="s">
        <v>137</v>
      </c>
      <c r="E208" s="219" t="s">
        <v>228</v>
      </c>
      <c r="F208" s="220" t="s">
        <v>229</v>
      </c>
      <c r="G208" s="221" t="s">
        <v>140</v>
      </c>
      <c r="H208" s="222">
        <v>1.347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141</v>
      </c>
      <c r="AT208" s="230" t="s">
        <v>137</v>
      </c>
      <c r="AU208" s="230" t="s">
        <v>83</v>
      </c>
      <c r="AY208" s="16" t="s">
        <v>135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141</v>
      </c>
      <c r="BM208" s="230" t="s">
        <v>230</v>
      </c>
    </row>
    <row r="209" spans="1:51" s="13" customFormat="1" ht="12">
      <c r="A209" s="13"/>
      <c r="B209" s="232"/>
      <c r="C209" s="233"/>
      <c r="D209" s="234" t="s">
        <v>142</v>
      </c>
      <c r="E209" s="235" t="s">
        <v>1</v>
      </c>
      <c r="F209" s="236" t="s">
        <v>231</v>
      </c>
      <c r="G209" s="233"/>
      <c r="H209" s="237">
        <v>0.869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142</v>
      </c>
      <c r="AU209" s="243" t="s">
        <v>83</v>
      </c>
      <c r="AV209" s="13" t="s">
        <v>83</v>
      </c>
      <c r="AW209" s="13" t="s">
        <v>30</v>
      </c>
      <c r="AX209" s="13" t="s">
        <v>73</v>
      </c>
      <c r="AY209" s="243" t="s">
        <v>135</v>
      </c>
    </row>
    <row r="210" spans="1:51" s="13" customFormat="1" ht="12">
      <c r="A210" s="13"/>
      <c r="B210" s="232"/>
      <c r="C210" s="233"/>
      <c r="D210" s="234" t="s">
        <v>142</v>
      </c>
      <c r="E210" s="235" t="s">
        <v>1</v>
      </c>
      <c r="F210" s="236" t="s">
        <v>232</v>
      </c>
      <c r="G210" s="233"/>
      <c r="H210" s="237">
        <v>0.478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142</v>
      </c>
      <c r="AU210" s="243" t="s">
        <v>83</v>
      </c>
      <c r="AV210" s="13" t="s">
        <v>83</v>
      </c>
      <c r="AW210" s="13" t="s">
        <v>30</v>
      </c>
      <c r="AX210" s="13" t="s">
        <v>73</v>
      </c>
      <c r="AY210" s="243" t="s">
        <v>135</v>
      </c>
    </row>
    <row r="211" spans="1:51" s="14" customFormat="1" ht="12">
      <c r="A211" s="14"/>
      <c r="B211" s="244"/>
      <c r="C211" s="245"/>
      <c r="D211" s="234" t="s">
        <v>142</v>
      </c>
      <c r="E211" s="246" t="s">
        <v>1</v>
      </c>
      <c r="F211" s="247" t="s">
        <v>145</v>
      </c>
      <c r="G211" s="245"/>
      <c r="H211" s="248">
        <v>1.347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142</v>
      </c>
      <c r="AU211" s="254" t="s">
        <v>83</v>
      </c>
      <c r="AV211" s="14" t="s">
        <v>141</v>
      </c>
      <c r="AW211" s="14" t="s">
        <v>30</v>
      </c>
      <c r="AX211" s="14" t="s">
        <v>81</v>
      </c>
      <c r="AY211" s="254" t="s">
        <v>135</v>
      </c>
    </row>
    <row r="212" spans="1:65" s="2" customFormat="1" ht="24.15" customHeight="1">
      <c r="A212" s="37"/>
      <c r="B212" s="38"/>
      <c r="C212" s="218" t="s">
        <v>233</v>
      </c>
      <c r="D212" s="218" t="s">
        <v>137</v>
      </c>
      <c r="E212" s="219" t="s">
        <v>234</v>
      </c>
      <c r="F212" s="220" t="s">
        <v>235</v>
      </c>
      <c r="G212" s="221" t="s">
        <v>163</v>
      </c>
      <c r="H212" s="222">
        <v>0.25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141</v>
      </c>
      <c r="AT212" s="230" t="s">
        <v>137</v>
      </c>
      <c r="AU212" s="230" t="s">
        <v>83</v>
      </c>
      <c r="AY212" s="16" t="s">
        <v>135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141</v>
      </c>
      <c r="BM212" s="230" t="s">
        <v>236</v>
      </c>
    </row>
    <row r="213" spans="1:51" s="13" customFormat="1" ht="12">
      <c r="A213" s="13"/>
      <c r="B213" s="232"/>
      <c r="C213" s="233"/>
      <c r="D213" s="234" t="s">
        <v>142</v>
      </c>
      <c r="E213" s="235" t="s">
        <v>1</v>
      </c>
      <c r="F213" s="236" t="s">
        <v>237</v>
      </c>
      <c r="G213" s="233"/>
      <c r="H213" s="237">
        <v>0.25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142</v>
      </c>
      <c r="AU213" s="243" t="s">
        <v>83</v>
      </c>
      <c r="AV213" s="13" t="s">
        <v>83</v>
      </c>
      <c r="AW213" s="13" t="s">
        <v>30</v>
      </c>
      <c r="AX213" s="13" t="s">
        <v>73</v>
      </c>
      <c r="AY213" s="243" t="s">
        <v>135</v>
      </c>
    </row>
    <row r="214" spans="1:51" s="14" customFormat="1" ht="12">
      <c r="A214" s="14"/>
      <c r="B214" s="244"/>
      <c r="C214" s="245"/>
      <c r="D214" s="234" t="s">
        <v>142</v>
      </c>
      <c r="E214" s="246" t="s">
        <v>1</v>
      </c>
      <c r="F214" s="247" t="s">
        <v>145</v>
      </c>
      <c r="G214" s="245"/>
      <c r="H214" s="248">
        <v>0.25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142</v>
      </c>
      <c r="AU214" s="254" t="s">
        <v>83</v>
      </c>
      <c r="AV214" s="14" t="s">
        <v>141</v>
      </c>
      <c r="AW214" s="14" t="s">
        <v>30</v>
      </c>
      <c r="AX214" s="14" t="s">
        <v>81</v>
      </c>
      <c r="AY214" s="254" t="s">
        <v>135</v>
      </c>
    </row>
    <row r="215" spans="1:65" s="2" customFormat="1" ht="24.15" customHeight="1">
      <c r="A215" s="37"/>
      <c r="B215" s="38"/>
      <c r="C215" s="218" t="s">
        <v>188</v>
      </c>
      <c r="D215" s="218" t="s">
        <v>137</v>
      </c>
      <c r="E215" s="219" t="s">
        <v>238</v>
      </c>
      <c r="F215" s="220" t="s">
        <v>239</v>
      </c>
      <c r="G215" s="221" t="s">
        <v>240</v>
      </c>
      <c r="H215" s="222">
        <v>22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141</v>
      </c>
      <c r="AT215" s="230" t="s">
        <v>137</v>
      </c>
      <c r="AU215" s="230" t="s">
        <v>83</v>
      </c>
      <c r="AY215" s="16" t="s">
        <v>135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141</v>
      </c>
      <c r="BM215" s="230" t="s">
        <v>241</v>
      </c>
    </row>
    <row r="216" spans="1:51" s="13" customFormat="1" ht="12">
      <c r="A216" s="13"/>
      <c r="B216" s="232"/>
      <c r="C216" s="233"/>
      <c r="D216" s="234" t="s">
        <v>142</v>
      </c>
      <c r="E216" s="235" t="s">
        <v>1</v>
      </c>
      <c r="F216" s="236" t="s">
        <v>193</v>
      </c>
      <c r="G216" s="233"/>
      <c r="H216" s="237">
        <v>22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142</v>
      </c>
      <c r="AU216" s="243" t="s">
        <v>83</v>
      </c>
      <c r="AV216" s="13" t="s">
        <v>83</v>
      </c>
      <c r="AW216" s="13" t="s">
        <v>30</v>
      </c>
      <c r="AX216" s="13" t="s">
        <v>73</v>
      </c>
      <c r="AY216" s="243" t="s">
        <v>135</v>
      </c>
    </row>
    <row r="217" spans="1:51" s="14" customFormat="1" ht="12">
      <c r="A217" s="14"/>
      <c r="B217" s="244"/>
      <c r="C217" s="245"/>
      <c r="D217" s="234" t="s">
        <v>142</v>
      </c>
      <c r="E217" s="246" t="s">
        <v>1</v>
      </c>
      <c r="F217" s="247" t="s">
        <v>145</v>
      </c>
      <c r="G217" s="245"/>
      <c r="H217" s="248">
        <v>22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142</v>
      </c>
      <c r="AU217" s="254" t="s">
        <v>83</v>
      </c>
      <c r="AV217" s="14" t="s">
        <v>141</v>
      </c>
      <c r="AW217" s="14" t="s">
        <v>30</v>
      </c>
      <c r="AX217" s="14" t="s">
        <v>81</v>
      </c>
      <c r="AY217" s="254" t="s">
        <v>135</v>
      </c>
    </row>
    <row r="218" spans="1:65" s="2" customFormat="1" ht="16.5" customHeight="1">
      <c r="A218" s="37"/>
      <c r="B218" s="38"/>
      <c r="C218" s="255" t="s">
        <v>7</v>
      </c>
      <c r="D218" s="255" t="s">
        <v>208</v>
      </c>
      <c r="E218" s="256" t="s">
        <v>242</v>
      </c>
      <c r="F218" s="257" t="s">
        <v>243</v>
      </c>
      <c r="G218" s="258" t="s">
        <v>240</v>
      </c>
      <c r="H218" s="259">
        <v>22</v>
      </c>
      <c r="I218" s="260"/>
      <c r="J218" s="261">
        <f>ROUND(I218*H218,2)</f>
        <v>0</v>
      </c>
      <c r="K218" s="262"/>
      <c r="L218" s="263"/>
      <c r="M218" s="264" t="s">
        <v>1</v>
      </c>
      <c r="N218" s="265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157</v>
      </c>
      <c r="AT218" s="230" t="s">
        <v>208</v>
      </c>
      <c r="AU218" s="230" t="s">
        <v>83</v>
      </c>
      <c r="AY218" s="16" t="s">
        <v>135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141</v>
      </c>
      <c r="BM218" s="230" t="s">
        <v>244</v>
      </c>
    </row>
    <row r="219" spans="1:65" s="2" customFormat="1" ht="24.15" customHeight="1">
      <c r="A219" s="37"/>
      <c r="B219" s="38"/>
      <c r="C219" s="218" t="s">
        <v>193</v>
      </c>
      <c r="D219" s="218" t="s">
        <v>137</v>
      </c>
      <c r="E219" s="219" t="s">
        <v>245</v>
      </c>
      <c r="F219" s="220" t="s">
        <v>246</v>
      </c>
      <c r="G219" s="221" t="s">
        <v>240</v>
      </c>
      <c r="H219" s="222">
        <v>6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141</v>
      </c>
      <c r="AT219" s="230" t="s">
        <v>137</v>
      </c>
      <c r="AU219" s="230" t="s">
        <v>83</v>
      </c>
      <c r="AY219" s="16" t="s">
        <v>135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141</v>
      </c>
      <c r="BM219" s="230" t="s">
        <v>247</v>
      </c>
    </row>
    <row r="220" spans="1:51" s="13" customFormat="1" ht="12">
      <c r="A220" s="13"/>
      <c r="B220" s="232"/>
      <c r="C220" s="233"/>
      <c r="D220" s="234" t="s">
        <v>142</v>
      </c>
      <c r="E220" s="235" t="s">
        <v>1</v>
      </c>
      <c r="F220" s="236" t="s">
        <v>248</v>
      </c>
      <c r="G220" s="233"/>
      <c r="H220" s="237">
        <v>6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142</v>
      </c>
      <c r="AU220" s="243" t="s">
        <v>83</v>
      </c>
      <c r="AV220" s="13" t="s">
        <v>83</v>
      </c>
      <c r="AW220" s="13" t="s">
        <v>30</v>
      </c>
      <c r="AX220" s="13" t="s">
        <v>73</v>
      </c>
      <c r="AY220" s="243" t="s">
        <v>135</v>
      </c>
    </row>
    <row r="221" spans="1:51" s="14" customFormat="1" ht="12">
      <c r="A221" s="14"/>
      <c r="B221" s="244"/>
      <c r="C221" s="245"/>
      <c r="D221" s="234" t="s">
        <v>142</v>
      </c>
      <c r="E221" s="246" t="s">
        <v>1</v>
      </c>
      <c r="F221" s="247" t="s">
        <v>145</v>
      </c>
      <c r="G221" s="245"/>
      <c r="H221" s="248">
        <v>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142</v>
      </c>
      <c r="AU221" s="254" t="s">
        <v>83</v>
      </c>
      <c r="AV221" s="14" t="s">
        <v>141</v>
      </c>
      <c r="AW221" s="14" t="s">
        <v>30</v>
      </c>
      <c r="AX221" s="14" t="s">
        <v>81</v>
      </c>
      <c r="AY221" s="254" t="s">
        <v>135</v>
      </c>
    </row>
    <row r="222" spans="1:65" s="2" customFormat="1" ht="16.5" customHeight="1">
      <c r="A222" s="37"/>
      <c r="B222" s="38"/>
      <c r="C222" s="255" t="s">
        <v>249</v>
      </c>
      <c r="D222" s="255" t="s">
        <v>208</v>
      </c>
      <c r="E222" s="256" t="s">
        <v>250</v>
      </c>
      <c r="F222" s="257" t="s">
        <v>251</v>
      </c>
      <c r="G222" s="258" t="s">
        <v>240</v>
      </c>
      <c r="H222" s="259">
        <v>6</v>
      </c>
      <c r="I222" s="260"/>
      <c r="J222" s="261">
        <f>ROUND(I222*H222,2)</f>
        <v>0</v>
      </c>
      <c r="K222" s="262"/>
      <c r="L222" s="263"/>
      <c r="M222" s="264" t="s">
        <v>1</v>
      </c>
      <c r="N222" s="265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157</v>
      </c>
      <c r="AT222" s="230" t="s">
        <v>208</v>
      </c>
      <c r="AU222" s="230" t="s">
        <v>83</v>
      </c>
      <c r="AY222" s="16" t="s">
        <v>135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141</v>
      </c>
      <c r="BM222" s="230" t="s">
        <v>252</v>
      </c>
    </row>
    <row r="223" spans="1:65" s="2" customFormat="1" ht="16.5" customHeight="1">
      <c r="A223" s="37"/>
      <c r="B223" s="38"/>
      <c r="C223" s="218" t="s">
        <v>201</v>
      </c>
      <c r="D223" s="218" t="s">
        <v>137</v>
      </c>
      <c r="E223" s="219" t="s">
        <v>253</v>
      </c>
      <c r="F223" s="220" t="s">
        <v>254</v>
      </c>
      <c r="G223" s="221" t="s">
        <v>163</v>
      </c>
      <c r="H223" s="222">
        <v>0.15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38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141</v>
      </c>
      <c r="AT223" s="230" t="s">
        <v>137</v>
      </c>
      <c r="AU223" s="230" t="s">
        <v>83</v>
      </c>
      <c r="AY223" s="16" t="s">
        <v>135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141</v>
      </c>
      <c r="BM223" s="230" t="s">
        <v>255</v>
      </c>
    </row>
    <row r="224" spans="1:51" s="13" customFormat="1" ht="12">
      <c r="A224" s="13"/>
      <c r="B224" s="232"/>
      <c r="C224" s="233"/>
      <c r="D224" s="234" t="s">
        <v>142</v>
      </c>
      <c r="E224" s="235" t="s">
        <v>1</v>
      </c>
      <c r="F224" s="236" t="s">
        <v>256</v>
      </c>
      <c r="G224" s="233"/>
      <c r="H224" s="237">
        <v>0.15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142</v>
      </c>
      <c r="AU224" s="243" t="s">
        <v>83</v>
      </c>
      <c r="AV224" s="13" t="s">
        <v>83</v>
      </c>
      <c r="AW224" s="13" t="s">
        <v>30</v>
      </c>
      <c r="AX224" s="13" t="s">
        <v>73</v>
      </c>
      <c r="AY224" s="243" t="s">
        <v>135</v>
      </c>
    </row>
    <row r="225" spans="1:51" s="14" customFormat="1" ht="12">
      <c r="A225" s="14"/>
      <c r="B225" s="244"/>
      <c r="C225" s="245"/>
      <c r="D225" s="234" t="s">
        <v>142</v>
      </c>
      <c r="E225" s="246" t="s">
        <v>1</v>
      </c>
      <c r="F225" s="247" t="s">
        <v>145</v>
      </c>
      <c r="G225" s="245"/>
      <c r="H225" s="248">
        <v>0.15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142</v>
      </c>
      <c r="AU225" s="254" t="s">
        <v>83</v>
      </c>
      <c r="AV225" s="14" t="s">
        <v>141</v>
      </c>
      <c r="AW225" s="14" t="s">
        <v>30</v>
      </c>
      <c r="AX225" s="14" t="s">
        <v>81</v>
      </c>
      <c r="AY225" s="254" t="s">
        <v>135</v>
      </c>
    </row>
    <row r="226" spans="1:65" s="2" customFormat="1" ht="16.5" customHeight="1">
      <c r="A226" s="37"/>
      <c r="B226" s="38"/>
      <c r="C226" s="218" t="s">
        <v>257</v>
      </c>
      <c r="D226" s="218" t="s">
        <v>137</v>
      </c>
      <c r="E226" s="219" t="s">
        <v>258</v>
      </c>
      <c r="F226" s="220" t="s">
        <v>259</v>
      </c>
      <c r="G226" s="221" t="s">
        <v>163</v>
      </c>
      <c r="H226" s="222">
        <v>0.1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141</v>
      </c>
      <c r="AT226" s="230" t="s">
        <v>137</v>
      </c>
      <c r="AU226" s="230" t="s">
        <v>83</v>
      </c>
      <c r="AY226" s="16" t="s">
        <v>135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141</v>
      </c>
      <c r="BM226" s="230" t="s">
        <v>260</v>
      </c>
    </row>
    <row r="227" spans="1:51" s="13" customFormat="1" ht="12">
      <c r="A227" s="13"/>
      <c r="B227" s="232"/>
      <c r="C227" s="233"/>
      <c r="D227" s="234" t="s">
        <v>142</v>
      </c>
      <c r="E227" s="235" t="s">
        <v>1</v>
      </c>
      <c r="F227" s="236" t="s">
        <v>261</v>
      </c>
      <c r="G227" s="233"/>
      <c r="H227" s="237">
        <v>0.1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142</v>
      </c>
      <c r="AU227" s="243" t="s">
        <v>83</v>
      </c>
      <c r="AV227" s="13" t="s">
        <v>83</v>
      </c>
      <c r="AW227" s="13" t="s">
        <v>30</v>
      </c>
      <c r="AX227" s="13" t="s">
        <v>73</v>
      </c>
      <c r="AY227" s="243" t="s">
        <v>135</v>
      </c>
    </row>
    <row r="228" spans="1:51" s="14" customFormat="1" ht="12">
      <c r="A228" s="14"/>
      <c r="B228" s="244"/>
      <c r="C228" s="245"/>
      <c r="D228" s="234" t="s">
        <v>142</v>
      </c>
      <c r="E228" s="246" t="s">
        <v>1</v>
      </c>
      <c r="F228" s="247" t="s">
        <v>145</v>
      </c>
      <c r="G228" s="245"/>
      <c r="H228" s="248">
        <v>0.1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142</v>
      </c>
      <c r="AU228" s="254" t="s">
        <v>83</v>
      </c>
      <c r="AV228" s="14" t="s">
        <v>141</v>
      </c>
      <c r="AW228" s="14" t="s">
        <v>30</v>
      </c>
      <c r="AX228" s="14" t="s">
        <v>81</v>
      </c>
      <c r="AY228" s="254" t="s">
        <v>135</v>
      </c>
    </row>
    <row r="229" spans="1:63" s="12" customFormat="1" ht="22.8" customHeight="1">
      <c r="A229" s="12"/>
      <c r="B229" s="202"/>
      <c r="C229" s="203"/>
      <c r="D229" s="204" t="s">
        <v>72</v>
      </c>
      <c r="E229" s="216" t="s">
        <v>160</v>
      </c>
      <c r="F229" s="216" t="s">
        <v>262</v>
      </c>
      <c r="G229" s="203"/>
      <c r="H229" s="203"/>
      <c r="I229" s="206"/>
      <c r="J229" s="217">
        <f>BK229</f>
        <v>0</v>
      </c>
      <c r="K229" s="203"/>
      <c r="L229" s="208"/>
      <c r="M229" s="209"/>
      <c r="N229" s="210"/>
      <c r="O229" s="210"/>
      <c r="P229" s="211">
        <f>SUM(P230:P233)</f>
        <v>0</v>
      </c>
      <c r="Q229" s="210"/>
      <c r="R229" s="211">
        <f>SUM(R230:R233)</f>
        <v>0</v>
      </c>
      <c r="S229" s="210"/>
      <c r="T229" s="212">
        <f>SUM(T230:T233)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81</v>
      </c>
      <c r="AT229" s="214" t="s">
        <v>72</v>
      </c>
      <c r="AU229" s="214" t="s">
        <v>81</v>
      </c>
      <c r="AY229" s="213" t="s">
        <v>135</v>
      </c>
      <c r="BK229" s="215">
        <f>SUM(BK230:BK233)</f>
        <v>0</v>
      </c>
    </row>
    <row r="230" spans="1:65" s="2" customFormat="1" ht="21.75" customHeight="1">
      <c r="A230" s="37"/>
      <c r="B230" s="38"/>
      <c r="C230" s="218" t="s">
        <v>206</v>
      </c>
      <c r="D230" s="218" t="s">
        <v>137</v>
      </c>
      <c r="E230" s="219" t="s">
        <v>263</v>
      </c>
      <c r="F230" s="220" t="s">
        <v>264</v>
      </c>
      <c r="G230" s="221" t="s">
        <v>168</v>
      </c>
      <c r="H230" s="222">
        <v>6.013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141</v>
      </c>
      <c r="AT230" s="230" t="s">
        <v>137</v>
      </c>
      <c r="AU230" s="230" t="s">
        <v>83</v>
      </c>
      <c r="AY230" s="16" t="s">
        <v>135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141</v>
      </c>
      <c r="BM230" s="230" t="s">
        <v>265</v>
      </c>
    </row>
    <row r="231" spans="1:51" s="13" customFormat="1" ht="12">
      <c r="A231" s="13"/>
      <c r="B231" s="232"/>
      <c r="C231" s="233"/>
      <c r="D231" s="234" t="s">
        <v>142</v>
      </c>
      <c r="E231" s="235" t="s">
        <v>1</v>
      </c>
      <c r="F231" s="236" t="s">
        <v>266</v>
      </c>
      <c r="G231" s="233"/>
      <c r="H231" s="237">
        <v>3.3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142</v>
      </c>
      <c r="AU231" s="243" t="s">
        <v>83</v>
      </c>
      <c r="AV231" s="13" t="s">
        <v>83</v>
      </c>
      <c r="AW231" s="13" t="s">
        <v>30</v>
      </c>
      <c r="AX231" s="13" t="s">
        <v>73</v>
      </c>
      <c r="AY231" s="243" t="s">
        <v>135</v>
      </c>
    </row>
    <row r="232" spans="1:51" s="13" customFormat="1" ht="12">
      <c r="A232" s="13"/>
      <c r="B232" s="232"/>
      <c r="C232" s="233"/>
      <c r="D232" s="234" t="s">
        <v>142</v>
      </c>
      <c r="E232" s="235" t="s">
        <v>1</v>
      </c>
      <c r="F232" s="236" t="s">
        <v>267</v>
      </c>
      <c r="G232" s="233"/>
      <c r="H232" s="237">
        <v>2.713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142</v>
      </c>
      <c r="AU232" s="243" t="s">
        <v>83</v>
      </c>
      <c r="AV232" s="13" t="s">
        <v>83</v>
      </c>
      <c r="AW232" s="13" t="s">
        <v>30</v>
      </c>
      <c r="AX232" s="13" t="s">
        <v>73</v>
      </c>
      <c r="AY232" s="243" t="s">
        <v>135</v>
      </c>
    </row>
    <row r="233" spans="1:51" s="14" customFormat="1" ht="12">
      <c r="A233" s="14"/>
      <c r="B233" s="244"/>
      <c r="C233" s="245"/>
      <c r="D233" s="234" t="s">
        <v>142</v>
      </c>
      <c r="E233" s="246" t="s">
        <v>1</v>
      </c>
      <c r="F233" s="247" t="s">
        <v>145</v>
      </c>
      <c r="G233" s="245"/>
      <c r="H233" s="248">
        <v>6.013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142</v>
      </c>
      <c r="AU233" s="254" t="s">
        <v>83</v>
      </c>
      <c r="AV233" s="14" t="s">
        <v>141</v>
      </c>
      <c r="AW233" s="14" t="s">
        <v>30</v>
      </c>
      <c r="AX233" s="14" t="s">
        <v>81</v>
      </c>
      <c r="AY233" s="254" t="s">
        <v>135</v>
      </c>
    </row>
    <row r="234" spans="1:63" s="12" customFormat="1" ht="22.8" customHeight="1">
      <c r="A234" s="12"/>
      <c r="B234" s="202"/>
      <c r="C234" s="203"/>
      <c r="D234" s="204" t="s">
        <v>72</v>
      </c>
      <c r="E234" s="216" t="s">
        <v>152</v>
      </c>
      <c r="F234" s="216" t="s">
        <v>268</v>
      </c>
      <c r="G234" s="203"/>
      <c r="H234" s="203"/>
      <c r="I234" s="206"/>
      <c r="J234" s="217">
        <f>BK234</f>
        <v>0</v>
      </c>
      <c r="K234" s="203"/>
      <c r="L234" s="208"/>
      <c r="M234" s="209"/>
      <c r="N234" s="210"/>
      <c r="O234" s="210"/>
      <c r="P234" s="211">
        <f>SUM(P235:P305)</f>
        <v>0</v>
      </c>
      <c r="Q234" s="210"/>
      <c r="R234" s="211">
        <f>SUM(R235:R305)</f>
        <v>0</v>
      </c>
      <c r="S234" s="210"/>
      <c r="T234" s="212">
        <f>SUM(T235:T305)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81</v>
      </c>
      <c r="AT234" s="214" t="s">
        <v>72</v>
      </c>
      <c r="AU234" s="214" t="s">
        <v>81</v>
      </c>
      <c r="AY234" s="213" t="s">
        <v>135</v>
      </c>
      <c r="BK234" s="215">
        <f>SUM(BK235:BK305)</f>
        <v>0</v>
      </c>
    </row>
    <row r="235" spans="1:65" s="2" customFormat="1" ht="16.5" customHeight="1">
      <c r="A235" s="37"/>
      <c r="B235" s="38"/>
      <c r="C235" s="218" t="s">
        <v>269</v>
      </c>
      <c r="D235" s="218" t="s">
        <v>137</v>
      </c>
      <c r="E235" s="219" t="s">
        <v>270</v>
      </c>
      <c r="F235" s="220" t="s">
        <v>271</v>
      </c>
      <c r="G235" s="221" t="s">
        <v>168</v>
      </c>
      <c r="H235" s="222">
        <v>12.48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38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141</v>
      </c>
      <c r="AT235" s="230" t="s">
        <v>137</v>
      </c>
      <c r="AU235" s="230" t="s">
        <v>83</v>
      </c>
      <c r="AY235" s="16" t="s">
        <v>135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141</v>
      </c>
      <c r="BM235" s="230" t="s">
        <v>272</v>
      </c>
    </row>
    <row r="236" spans="1:51" s="13" customFormat="1" ht="12">
      <c r="A236" s="13"/>
      <c r="B236" s="232"/>
      <c r="C236" s="233"/>
      <c r="D236" s="234" t="s">
        <v>142</v>
      </c>
      <c r="E236" s="235" t="s">
        <v>1</v>
      </c>
      <c r="F236" s="236" t="s">
        <v>215</v>
      </c>
      <c r="G236" s="233"/>
      <c r="H236" s="237">
        <v>12.48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142</v>
      </c>
      <c r="AU236" s="243" t="s">
        <v>83</v>
      </c>
      <c r="AV236" s="13" t="s">
        <v>83</v>
      </c>
      <c r="AW236" s="13" t="s">
        <v>30</v>
      </c>
      <c r="AX236" s="13" t="s">
        <v>73</v>
      </c>
      <c r="AY236" s="243" t="s">
        <v>135</v>
      </c>
    </row>
    <row r="237" spans="1:51" s="14" customFormat="1" ht="12">
      <c r="A237" s="14"/>
      <c r="B237" s="244"/>
      <c r="C237" s="245"/>
      <c r="D237" s="234" t="s">
        <v>142</v>
      </c>
      <c r="E237" s="246" t="s">
        <v>1</v>
      </c>
      <c r="F237" s="247" t="s">
        <v>145</v>
      </c>
      <c r="G237" s="245"/>
      <c r="H237" s="248">
        <v>12.48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142</v>
      </c>
      <c r="AU237" s="254" t="s">
        <v>83</v>
      </c>
      <c r="AV237" s="14" t="s">
        <v>141</v>
      </c>
      <c r="AW237" s="14" t="s">
        <v>30</v>
      </c>
      <c r="AX237" s="14" t="s">
        <v>81</v>
      </c>
      <c r="AY237" s="254" t="s">
        <v>135</v>
      </c>
    </row>
    <row r="238" spans="1:65" s="2" customFormat="1" ht="24.15" customHeight="1">
      <c r="A238" s="37"/>
      <c r="B238" s="38"/>
      <c r="C238" s="218" t="s">
        <v>211</v>
      </c>
      <c r="D238" s="218" t="s">
        <v>137</v>
      </c>
      <c r="E238" s="219" t="s">
        <v>273</v>
      </c>
      <c r="F238" s="220" t="s">
        <v>274</v>
      </c>
      <c r="G238" s="221" t="s">
        <v>140</v>
      </c>
      <c r="H238" s="222">
        <v>0.396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38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141</v>
      </c>
      <c r="AT238" s="230" t="s">
        <v>137</v>
      </c>
      <c r="AU238" s="230" t="s">
        <v>83</v>
      </c>
      <c r="AY238" s="16" t="s">
        <v>135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141</v>
      </c>
      <c r="BM238" s="230" t="s">
        <v>275</v>
      </c>
    </row>
    <row r="239" spans="1:65" s="2" customFormat="1" ht="16.5" customHeight="1">
      <c r="A239" s="37"/>
      <c r="B239" s="38"/>
      <c r="C239" s="218" t="s">
        <v>276</v>
      </c>
      <c r="D239" s="218" t="s">
        <v>137</v>
      </c>
      <c r="E239" s="219" t="s">
        <v>277</v>
      </c>
      <c r="F239" s="220" t="s">
        <v>278</v>
      </c>
      <c r="G239" s="221" t="s">
        <v>163</v>
      </c>
      <c r="H239" s="222">
        <v>0.04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141</v>
      </c>
      <c r="AT239" s="230" t="s">
        <v>137</v>
      </c>
      <c r="AU239" s="230" t="s">
        <v>83</v>
      </c>
      <c r="AY239" s="16" t="s">
        <v>135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141</v>
      </c>
      <c r="BM239" s="230" t="s">
        <v>279</v>
      </c>
    </row>
    <row r="240" spans="1:51" s="13" customFormat="1" ht="12">
      <c r="A240" s="13"/>
      <c r="B240" s="232"/>
      <c r="C240" s="233"/>
      <c r="D240" s="234" t="s">
        <v>142</v>
      </c>
      <c r="E240" s="235" t="s">
        <v>1</v>
      </c>
      <c r="F240" s="236" t="s">
        <v>280</v>
      </c>
      <c r="G240" s="233"/>
      <c r="H240" s="237">
        <v>0.04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142</v>
      </c>
      <c r="AU240" s="243" t="s">
        <v>83</v>
      </c>
      <c r="AV240" s="13" t="s">
        <v>83</v>
      </c>
      <c r="AW240" s="13" t="s">
        <v>30</v>
      </c>
      <c r="AX240" s="13" t="s">
        <v>73</v>
      </c>
      <c r="AY240" s="243" t="s">
        <v>135</v>
      </c>
    </row>
    <row r="241" spans="1:51" s="14" customFormat="1" ht="12">
      <c r="A241" s="14"/>
      <c r="B241" s="244"/>
      <c r="C241" s="245"/>
      <c r="D241" s="234" t="s">
        <v>142</v>
      </c>
      <c r="E241" s="246" t="s">
        <v>1</v>
      </c>
      <c r="F241" s="247" t="s">
        <v>145</v>
      </c>
      <c r="G241" s="245"/>
      <c r="H241" s="248">
        <v>0.04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142</v>
      </c>
      <c r="AU241" s="254" t="s">
        <v>83</v>
      </c>
      <c r="AV241" s="14" t="s">
        <v>141</v>
      </c>
      <c r="AW241" s="14" t="s">
        <v>30</v>
      </c>
      <c r="AX241" s="14" t="s">
        <v>81</v>
      </c>
      <c r="AY241" s="254" t="s">
        <v>135</v>
      </c>
    </row>
    <row r="242" spans="1:65" s="2" customFormat="1" ht="24.15" customHeight="1">
      <c r="A242" s="37"/>
      <c r="B242" s="38"/>
      <c r="C242" s="218" t="s">
        <v>214</v>
      </c>
      <c r="D242" s="218" t="s">
        <v>137</v>
      </c>
      <c r="E242" s="219" t="s">
        <v>281</v>
      </c>
      <c r="F242" s="220" t="s">
        <v>282</v>
      </c>
      <c r="G242" s="221" t="s">
        <v>168</v>
      </c>
      <c r="H242" s="222">
        <v>40</v>
      </c>
      <c r="I242" s="223"/>
      <c r="J242" s="224">
        <f>ROUND(I242*H242,2)</f>
        <v>0</v>
      </c>
      <c r="K242" s="225"/>
      <c r="L242" s="43"/>
      <c r="M242" s="226" t="s">
        <v>1</v>
      </c>
      <c r="N242" s="227" t="s">
        <v>38</v>
      </c>
      <c r="O242" s="90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141</v>
      </c>
      <c r="AT242" s="230" t="s">
        <v>137</v>
      </c>
      <c r="AU242" s="230" t="s">
        <v>83</v>
      </c>
      <c r="AY242" s="16" t="s">
        <v>135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81</v>
      </c>
      <c r="BK242" s="231">
        <f>ROUND(I242*H242,2)</f>
        <v>0</v>
      </c>
      <c r="BL242" s="16" t="s">
        <v>141</v>
      </c>
      <c r="BM242" s="230" t="s">
        <v>283</v>
      </c>
    </row>
    <row r="243" spans="1:51" s="13" customFormat="1" ht="12">
      <c r="A243" s="13"/>
      <c r="B243" s="232"/>
      <c r="C243" s="233"/>
      <c r="D243" s="234" t="s">
        <v>142</v>
      </c>
      <c r="E243" s="235" t="s">
        <v>1</v>
      </c>
      <c r="F243" s="236" t="s">
        <v>241</v>
      </c>
      <c r="G243" s="233"/>
      <c r="H243" s="237">
        <v>40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142</v>
      </c>
      <c r="AU243" s="243" t="s">
        <v>83</v>
      </c>
      <c r="AV243" s="13" t="s">
        <v>83</v>
      </c>
      <c r="AW243" s="13" t="s">
        <v>30</v>
      </c>
      <c r="AX243" s="13" t="s">
        <v>73</v>
      </c>
      <c r="AY243" s="243" t="s">
        <v>135</v>
      </c>
    </row>
    <row r="244" spans="1:51" s="14" customFormat="1" ht="12">
      <c r="A244" s="14"/>
      <c r="B244" s="244"/>
      <c r="C244" s="245"/>
      <c r="D244" s="234" t="s">
        <v>142</v>
      </c>
      <c r="E244" s="246" t="s">
        <v>1</v>
      </c>
      <c r="F244" s="247" t="s">
        <v>145</v>
      </c>
      <c r="G244" s="245"/>
      <c r="H244" s="248">
        <v>40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142</v>
      </c>
      <c r="AU244" s="254" t="s">
        <v>83</v>
      </c>
      <c r="AV244" s="14" t="s">
        <v>141</v>
      </c>
      <c r="AW244" s="14" t="s">
        <v>30</v>
      </c>
      <c r="AX244" s="14" t="s">
        <v>81</v>
      </c>
      <c r="AY244" s="254" t="s">
        <v>135</v>
      </c>
    </row>
    <row r="245" spans="1:65" s="2" customFormat="1" ht="24.15" customHeight="1">
      <c r="A245" s="37"/>
      <c r="B245" s="38"/>
      <c r="C245" s="218" t="s">
        <v>284</v>
      </c>
      <c r="D245" s="218" t="s">
        <v>137</v>
      </c>
      <c r="E245" s="219" t="s">
        <v>285</v>
      </c>
      <c r="F245" s="220" t="s">
        <v>286</v>
      </c>
      <c r="G245" s="221" t="s">
        <v>168</v>
      </c>
      <c r="H245" s="222">
        <v>46.95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38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141</v>
      </c>
      <c r="AT245" s="230" t="s">
        <v>137</v>
      </c>
      <c r="AU245" s="230" t="s">
        <v>83</v>
      </c>
      <c r="AY245" s="16" t="s">
        <v>135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141</v>
      </c>
      <c r="BM245" s="230" t="s">
        <v>287</v>
      </c>
    </row>
    <row r="246" spans="1:51" s="13" customFormat="1" ht="12">
      <c r="A246" s="13"/>
      <c r="B246" s="232"/>
      <c r="C246" s="233"/>
      <c r="D246" s="234" t="s">
        <v>142</v>
      </c>
      <c r="E246" s="235" t="s">
        <v>1</v>
      </c>
      <c r="F246" s="236" t="s">
        <v>288</v>
      </c>
      <c r="G246" s="233"/>
      <c r="H246" s="237">
        <v>21.87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142</v>
      </c>
      <c r="AU246" s="243" t="s">
        <v>83</v>
      </c>
      <c r="AV246" s="13" t="s">
        <v>83</v>
      </c>
      <c r="AW246" s="13" t="s">
        <v>30</v>
      </c>
      <c r="AX246" s="13" t="s">
        <v>73</v>
      </c>
      <c r="AY246" s="243" t="s">
        <v>135</v>
      </c>
    </row>
    <row r="247" spans="1:51" s="13" customFormat="1" ht="12">
      <c r="A247" s="13"/>
      <c r="B247" s="232"/>
      <c r="C247" s="233"/>
      <c r="D247" s="234" t="s">
        <v>142</v>
      </c>
      <c r="E247" s="235" t="s">
        <v>1</v>
      </c>
      <c r="F247" s="236" t="s">
        <v>289</v>
      </c>
      <c r="G247" s="233"/>
      <c r="H247" s="237">
        <v>25.08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142</v>
      </c>
      <c r="AU247" s="243" t="s">
        <v>83</v>
      </c>
      <c r="AV247" s="13" t="s">
        <v>83</v>
      </c>
      <c r="AW247" s="13" t="s">
        <v>30</v>
      </c>
      <c r="AX247" s="13" t="s">
        <v>73</v>
      </c>
      <c r="AY247" s="243" t="s">
        <v>135</v>
      </c>
    </row>
    <row r="248" spans="1:51" s="14" customFormat="1" ht="12">
      <c r="A248" s="14"/>
      <c r="B248" s="244"/>
      <c r="C248" s="245"/>
      <c r="D248" s="234" t="s">
        <v>142</v>
      </c>
      <c r="E248" s="246" t="s">
        <v>1</v>
      </c>
      <c r="F248" s="247" t="s">
        <v>145</v>
      </c>
      <c r="G248" s="245"/>
      <c r="H248" s="248">
        <v>46.95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142</v>
      </c>
      <c r="AU248" s="254" t="s">
        <v>83</v>
      </c>
      <c r="AV248" s="14" t="s">
        <v>141</v>
      </c>
      <c r="AW248" s="14" t="s">
        <v>30</v>
      </c>
      <c r="AX248" s="14" t="s">
        <v>81</v>
      </c>
      <c r="AY248" s="254" t="s">
        <v>135</v>
      </c>
    </row>
    <row r="249" spans="1:65" s="2" customFormat="1" ht="24.15" customHeight="1">
      <c r="A249" s="37"/>
      <c r="B249" s="38"/>
      <c r="C249" s="218" t="s">
        <v>219</v>
      </c>
      <c r="D249" s="218" t="s">
        <v>137</v>
      </c>
      <c r="E249" s="219" t="s">
        <v>290</v>
      </c>
      <c r="F249" s="220" t="s">
        <v>291</v>
      </c>
      <c r="G249" s="221" t="s">
        <v>168</v>
      </c>
      <c r="H249" s="222">
        <v>46.95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38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141</v>
      </c>
      <c r="AT249" s="230" t="s">
        <v>137</v>
      </c>
      <c r="AU249" s="230" t="s">
        <v>83</v>
      </c>
      <c r="AY249" s="16" t="s">
        <v>135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141</v>
      </c>
      <c r="BM249" s="230" t="s">
        <v>292</v>
      </c>
    </row>
    <row r="250" spans="1:51" s="13" customFormat="1" ht="12">
      <c r="A250" s="13"/>
      <c r="B250" s="232"/>
      <c r="C250" s="233"/>
      <c r="D250" s="234" t="s">
        <v>142</v>
      </c>
      <c r="E250" s="235" t="s">
        <v>1</v>
      </c>
      <c r="F250" s="236" t="s">
        <v>288</v>
      </c>
      <c r="G250" s="233"/>
      <c r="H250" s="237">
        <v>21.87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142</v>
      </c>
      <c r="AU250" s="243" t="s">
        <v>83</v>
      </c>
      <c r="AV250" s="13" t="s">
        <v>83</v>
      </c>
      <c r="AW250" s="13" t="s">
        <v>30</v>
      </c>
      <c r="AX250" s="13" t="s">
        <v>73</v>
      </c>
      <c r="AY250" s="243" t="s">
        <v>135</v>
      </c>
    </row>
    <row r="251" spans="1:51" s="13" customFormat="1" ht="12">
      <c r="A251" s="13"/>
      <c r="B251" s="232"/>
      <c r="C251" s="233"/>
      <c r="D251" s="234" t="s">
        <v>142</v>
      </c>
      <c r="E251" s="235" t="s">
        <v>1</v>
      </c>
      <c r="F251" s="236" t="s">
        <v>289</v>
      </c>
      <c r="G251" s="233"/>
      <c r="H251" s="237">
        <v>25.08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142</v>
      </c>
      <c r="AU251" s="243" t="s">
        <v>83</v>
      </c>
      <c r="AV251" s="13" t="s">
        <v>83</v>
      </c>
      <c r="AW251" s="13" t="s">
        <v>30</v>
      </c>
      <c r="AX251" s="13" t="s">
        <v>73</v>
      </c>
      <c r="AY251" s="243" t="s">
        <v>135</v>
      </c>
    </row>
    <row r="252" spans="1:51" s="14" customFormat="1" ht="12">
      <c r="A252" s="14"/>
      <c r="B252" s="244"/>
      <c r="C252" s="245"/>
      <c r="D252" s="234" t="s">
        <v>142</v>
      </c>
      <c r="E252" s="246" t="s">
        <v>1</v>
      </c>
      <c r="F252" s="247" t="s">
        <v>145</v>
      </c>
      <c r="G252" s="245"/>
      <c r="H252" s="248">
        <v>46.95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142</v>
      </c>
      <c r="AU252" s="254" t="s">
        <v>83</v>
      </c>
      <c r="AV252" s="14" t="s">
        <v>141</v>
      </c>
      <c r="AW252" s="14" t="s">
        <v>30</v>
      </c>
      <c r="AX252" s="14" t="s">
        <v>81</v>
      </c>
      <c r="AY252" s="254" t="s">
        <v>135</v>
      </c>
    </row>
    <row r="253" spans="1:65" s="2" customFormat="1" ht="24.15" customHeight="1">
      <c r="A253" s="37"/>
      <c r="B253" s="38"/>
      <c r="C253" s="218" t="s">
        <v>293</v>
      </c>
      <c r="D253" s="218" t="s">
        <v>137</v>
      </c>
      <c r="E253" s="219" t="s">
        <v>294</v>
      </c>
      <c r="F253" s="220" t="s">
        <v>295</v>
      </c>
      <c r="G253" s="221" t="s">
        <v>168</v>
      </c>
      <c r="H253" s="222">
        <v>46.95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38</v>
      </c>
      <c r="O253" s="90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141</v>
      </c>
      <c r="AT253" s="230" t="s">
        <v>137</v>
      </c>
      <c r="AU253" s="230" t="s">
        <v>83</v>
      </c>
      <c r="AY253" s="16" t="s">
        <v>135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81</v>
      </c>
      <c r="BK253" s="231">
        <f>ROUND(I253*H253,2)</f>
        <v>0</v>
      </c>
      <c r="BL253" s="16" t="s">
        <v>141</v>
      </c>
      <c r="BM253" s="230" t="s">
        <v>296</v>
      </c>
    </row>
    <row r="254" spans="1:51" s="13" customFormat="1" ht="12">
      <c r="A254" s="13"/>
      <c r="B254" s="232"/>
      <c r="C254" s="233"/>
      <c r="D254" s="234" t="s">
        <v>142</v>
      </c>
      <c r="E254" s="235" t="s">
        <v>1</v>
      </c>
      <c r="F254" s="236" t="s">
        <v>288</v>
      </c>
      <c r="G254" s="233"/>
      <c r="H254" s="237">
        <v>21.87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142</v>
      </c>
      <c r="AU254" s="243" t="s">
        <v>83</v>
      </c>
      <c r="AV254" s="13" t="s">
        <v>83</v>
      </c>
      <c r="AW254" s="13" t="s">
        <v>30</v>
      </c>
      <c r="AX254" s="13" t="s">
        <v>73</v>
      </c>
      <c r="AY254" s="243" t="s">
        <v>135</v>
      </c>
    </row>
    <row r="255" spans="1:51" s="13" customFormat="1" ht="12">
      <c r="A255" s="13"/>
      <c r="B255" s="232"/>
      <c r="C255" s="233"/>
      <c r="D255" s="234" t="s">
        <v>142</v>
      </c>
      <c r="E255" s="235" t="s">
        <v>1</v>
      </c>
      <c r="F255" s="236" t="s">
        <v>289</v>
      </c>
      <c r="G255" s="233"/>
      <c r="H255" s="237">
        <v>25.08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142</v>
      </c>
      <c r="AU255" s="243" t="s">
        <v>83</v>
      </c>
      <c r="AV255" s="13" t="s">
        <v>83</v>
      </c>
      <c r="AW255" s="13" t="s">
        <v>30</v>
      </c>
      <c r="AX255" s="13" t="s">
        <v>73</v>
      </c>
      <c r="AY255" s="243" t="s">
        <v>135</v>
      </c>
    </row>
    <row r="256" spans="1:51" s="14" customFormat="1" ht="12">
      <c r="A256" s="14"/>
      <c r="B256" s="244"/>
      <c r="C256" s="245"/>
      <c r="D256" s="234" t="s">
        <v>142</v>
      </c>
      <c r="E256" s="246" t="s">
        <v>1</v>
      </c>
      <c r="F256" s="247" t="s">
        <v>145</v>
      </c>
      <c r="G256" s="245"/>
      <c r="H256" s="248">
        <v>46.95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142</v>
      </c>
      <c r="AU256" s="254" t="s">
        <v>83</v>
      </c>
      <c r="AV256" s="14" t="s">
        <v>141</v>
      </c>
      <c r="AW256" s="14" t="s">
        <v>30</v>
      </c>
      <c r="AX256" s="14" t="s">
        <v>81</v>
      </c>
      <c r="AY256" s="254" t="s">
        <v>135</v>
      </c>
    </row>
    <row r="257" spans="1:65" s="2" customFormat="1" ht="24.15" customHeight="1">
      <c r="A257" s="37"/>
      <c r="B257" s="38"/>
      <c r="C257" s="218" t="s">
        <v>227</v>
      </c>
      <c r="D257" s="218" t="s">
        <v>137</v>
      </c>
      <c r="E257" s="219" t="s">
        <v>297</v>
      </c>
      <c r="F257" s="220" t="s">
        <v>298</v>
      </c>
      <c r="G257" s="221" t="s">
        <v>168</v>
      </c>
      <c r="H257" s="222">
        <v>46.95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38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141</v>
      </c>
      <c r="AT257" s="230" t="s">
        <v>137</v>
      </c>
      <c r="AU257" s="230" t="s">
        <v>83</v>
      </c>
      <c r="AY257" s="16" t="s">
        <v>135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81</v>
      </c>
      <c r="BK257" s="231">
        <f>ROUND(I257*H257,2)</f>
        <v>0</v>
      </c>
      <c r="BL257" s="16" t="s">
        <v>141</v>
      </c>
      <c r="BM257" s="230" t="s">
        <v>299</v>
      </c>
    </row>
    <row r="258" spans="1:51" s="13" customFormat="1" ht="12">
      <c r="A258" s="13"/>
      <c r="B258" s="232"/>
      <c r="C258" s="233"/>
      <c r="D258" s="234" t="s">
        <v>142</v>
      </c>
      <c r="E258" s="235" t="s">
        <v>1</v>
      </c>
      <c r="F258" s="236" t="s">
        <v>288</v>
      </c>
      <c r="G258" s="233"/>
      <c r="H258" s="237">
        <v>21.87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142</v>
      </c>
      <c r="AU258" s="243" t="s">
        <v>83</v>
      </c>
      <c r="AV258" s="13" t="s">
        <v>83</v>
      </c>
      <c r="AW258" s="13" t="s">
        <v>30</v>
      </c>
      <c r="AX258" s="13" t="s">
        <v>73</v>
      </c>
      <c r="AY258" s="243" t="s">
        <v>135</v>
      </c>
    </row>
    <row r="259" spans="1:51" s="13" customFormat="1" ht="12">
      <c r="A259" s="13"/>
      <c r="B259" s="232"/>
      <c r="C259" s="233"/>
      <c r="D259" s="234" t="s">
        <v>142</v>
      </c>
      <c r="E259" s="235" t="s">
        <v>1</v>
      </c>
      <c r="F259" s="236" t="s">
        <v>289</v>
      </c>
      <c r="G259" s="233"/>
      <c r="H259" s="237">
        <v>25.08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142</v>
      </c>
      <c r="AU259" s="243" t="s">
        <v>83</v>
      </c>
      <c r="AV259" s="13" t="s">
        <v>83</v>
      </c>
      <c r="AW259" s="13" t="s">
        <v>30</v>
      </c>
      <c r="AX259" s="13" t="s">
        <v>73</v>
      </c>
      <c r="AY259" s="243" t="s">
        <v>135</v>
      </c>
    </row>
    <row r="260" spans="1:51" s="14" customFormat="1" ht="12">
      <c r="A260" s="14"/>
      <c r="B260" s="244"/>
      <c r="C260" s="245"/>
      <c r="D260" s="234" t="s">
        <v>142</v>
      </c>
      <c r="E260" s="246" t="s">
        <v>1</v>
      </c>
      <c r="F260" s="247" t="s">
        <v>145</v>
      </c>
      <c r="G260" s="245"/>
      <c r="H260" s="248">
        <v>46.95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142</v>
      </c>
      <c r="AU260" s="254" t="s">
        <v>83</v>
      </c>
      <c r="AV260" s="14" t="s">
        <v>141</v>
      </c>
      <c r="AW260" s="14" t="s">
        <v>30</v>
      </c>
      <c r="AX260" s="14" t="s">
        <v>81</v>
      </c>
      <c r="AY260" s="254" t="s">
        <v>135</v>
      </c>
    </row>
    <row r="261" spans="1:65" s="2" customFormat="1" ht="24.15" customHeight="1">
      <c r="A261" s="37"/>
      <c r="B261" s="38"/>
      <c r="C261" s="218" t="s">
        <v>300</v>
      </c>
      <c r="D261" s="218" t="s">
        <v>137</v>
      </c>
      <c r="E261" s="219" t="s">
        <v>301</v>
      </c>
      <c r="F261" s="220" t="s">
        <v>302</v>
      </c>
      <c r="G261" s="221" t="s">
        <v>303</v>
      </c>
      <c r="H261" s="222">
        <v>20.8</v>
      </c>
      <c r="I261" s="223"/>
      <c r="J261" s="224">
        <f>ROUND(I261*H261,2)</f>
        <v>0</v>
      </c>
      <c r="K261" s="225"/>
      <c r="L261" s="43"/>
      <c r="M261" s="226" t="s">
        <v>1</v>
      </c>
      <c r="N261" s="227" t="s">
        <v>38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141</v>
      </c>
      <c r="AT261" s="230" t="s">
        <v>137</v>
      </c>
      <c r="AU261" s="230" t="s">
        <v>83</v>
      </c>
      <c r="AY261" s="16" t="s">
        <v>135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141</v>
      </c>
      <c r="BM261" s="230" t="s">
        <v>304</v>
      </c>
    </row>
    <row r="262" spans="1:51" s="13" customFormat="1" ht="12">
      <c r="A262" s="13"/>
      <c r="B262" s="232"/>
      <c r="C262" s="233"/>
      <c r="D262" s="234" t="s">
        <v>142</v>
      </c>
      <c r="E262" s="235" t="s">
        <v>1</v>
      </c>
      <c r="F262" s="236" t="s">
        <v>305</v>
      </c>
      <c r="G262" s="233"/>
      <c r="H262" s="237">
        <v>20.8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142</v>
      </c>
      <c r="AU262" s="243" t="s">
        <v>83</v>
      </c>
      <c r="AV262" s="13" t="s">
        <v>83</v>
      </c>
      <c r="AW262" s="13" t="s">
        <v>30</v>
      </c>
      <c r="AX262" s="13" t="s">
        <v>73</v>
      </c>
      <c r="AY262" s="243" t="s">
        <v>135</v>
      </c>
    </row>
    <row r="263" spans="1:51" s="14" customFormat="1" ht="12">
      <c r="A263" s="14"/>
      <c r="B263" s="244"/>
      <c r="C263" s="245"/>
      <c r="D263" s="234" t="s">
        <v>142</v>
      </c>
      <c r="E263" s="246" t="s">
        <v>1</v>
      </c>
      <c r="F263" s="247" t="s">
        <v>145</v>
      </c>
      <c r="G263" s="245"/>
      <c r="H263" s="248">
        <v>20.8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142</v>
      </c>
      <c r="AU263" s="254" t="s">
        <v>83</v>
      </c>
      <c r="AV263" s="14" t="s">
        <v>141</v>
      </c>
      <c r="AW263" s="14" t="s">
        <v>30</v>
      </c>
      <c r="AX263" s="14" t="s">
        <v>81</v>
      </c>
      <c r="AY263" s="254" t="s">
        <v>135</v>
      </c>
    </row>
    <row r="264" spans="1:65" s="2" customFormat="1" ht="16.5" customHeight="1">
      <c r="A264" s="37"/>
      <c r="B264" s="38"/>
      <c r="C264" s="218" t="s">
        <v>230</v>
      </c>
      <c r="D264" s="218" t="s">
        <v>137</v>
      </c>
      <c r="E264" s="219" t="s">
        <v>306</v>
      </c>
      <c r="F264" s="220" t="s">
        <v>307</v>
      </c>
      <c r="G264" s="221" t="s">
        <v>168</v>
      </c>
      <c r="H264" s="222">
        <v>156.416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38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141</v>
      </c>
      <c r="AT264" s="230" t="s">
        <v>137</v>
      </c>
      <c r="AU264" s="230" t="s">
        <v>83</v>
      </c>
      <c r="AY264" s="16" t="s">
        <v>135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141</v>
      </c>
      <c r="BM264" s="230" t="s">
        <v>308</v>
      </c>
    </row>
    <row r="265" spans="1:51" s="13" customFormat="1" ht="12">
      <c r="A265" s="13"/>
      <c r="B265" s="232"/>
      <c r="C265" s="233"/>
      <c r="D265" s="234" t="s">
        <v>142</v>
      </c>
      <c r="E265" s="235" t="s">
        <v>1</v>
      </c>
      <c r="F265" s="236" t="s">
        <v>309</v>
      </c>
      <c r="G265" s="233"/>
      <c r="H265" s="237">
        <v>81.056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142</v>
      </c>
      <c r="AU265" s="243" t="s">
        <v>83</v>
      </c>
      <c r="AV265" s="13" t="s">
        <v>83</v>
      </c>
      <c r="AW265" s="13" t="s">
        <v>30</v>
      </c>
      <c r="AX265" s="13" t="s">
        <v>73</v>
      </c>
      <c r="AY265" s="243" t="s">
        <v>135</v>
      </c>
    </row>
    <row r="266" spans="1:51" s="13" customFormat="1" ht="12">
      <c r="A266" s="13"/>
      <c r="B266" s="232"/>
      <c r="C266" s="233"/>
      <c r="D266" s="234" t="s">
        <v>142</v>
      </c>
      <c r="E266" s="235" t="s">
        <v>1</v>
      </c>
      <c r="F266" s="236" t="s">
        <v>310</v>
      </c>
      <c r="G266" s="233"/>
      <c r="H266" s="237">
        <v>6.15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142</v>
      </c>
      <c r="AU266" s="243" t="s">
        <v>83</v>
      </c>
      <c r="AV266" s="13" t="s">
        <v>83</v>
      </c>
      <c r="AW266" s="13" t="s">
        <v>30</v>
      </c>
      <c r="AX266" s="13" t="s">
        <v>73</v>
      </c>
      <c r="AY266" s="243" t="s">
        <v>135</v>
      </c>
    </row>
    <row r="267" spans="1:51" s="13" customFormat="1" ht="12">
      <c r="A267" s="13"/>
      <c r="B267" s="232"/>
      <c r="C267" s="233"/>
      <c r="D267" s="234" t="s">
        <v>142</v>
      </c>
      <c r="E267" s="235" t="s">
        <v>1</v>
      </c>
      <c r="F267" s="236" t="s">
        <v>311</v>
      </c>
      <c r="G267" s="233"/>
      <c r="H267" s="237">
        <v>6.75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142</v>
      </c>
      <c r="AU267" s="243" t="s">
        <v>83</v>
      </c>
      <c r="AV267" s="13" t="s">
        <v>83</v>
      </c>
      <c r="AW267" s="13" t="s">
        <v>30</v>
      </c>
      <c r="AX267" s="13" t="s">
        <v>73</v>
      </c>
      <c r="AY267" s="243" t="s">
        <v>135</v>
      </c>
    </row>
    <row r="268" spans="1:51" s="13" customFormat="1" ht="12">
      <c r="A268" s="13"/>
      <c r="B268" s="232"/>
      <c r="C268" s="233"/>
      <c r="D268" s="234" t="s">
        <v>142</v>
      </c>
      <c r="E268" s="235" t="s">
        <v>1</v>
      </c>
      <c r="F268" s="236" t="s">
        <v>312</v>
      </c>
      <c r="G268" s="233"/>
      <c r="H268" s="237">
        <v>30.36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142</v>
      </c>
      <c r="AU268" s="243" t="s">
        <v>83</v>
      </c>
      <c r="AV268" s="13" t="s">
        <v>83</v>
      </c>
      <c r="AW268" s="13" t="s">
        <v>30</v>
      </c>
      <c r="AX268" s="13" t="s">
        <v>73</v>
      </c>
      <c r="AY268" s="243" t="s">
        <v>135</v>
      </c>
    </row>
    <row r="269" spans="1:51" s="13" customFormat="1" ht="12">
      <c r="A269" s="13"/>
      <c r="B269" s="232"/>
      <c r="C269" s="233"/>
      <c r="D269" s="234" t="s">
        <v>142</v>
      </c>
      <c r="E269" s="235" t="s">
        <v>1</v>
      </c>
      <c r="F269" s="236" t="s">
        <v>313</v>
      </c>
      <c r="G269" s="233"/>
      <c r="H269" s="237">
        <v>25.5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142</v>
      </c>
      <c r="AU269" s="243" t="s">
        <v>83</v>
      </c>
      <c r="AV269" s="13" t="s">
        <v>83</v>
      </c>
      <c r="AW269" s="13" t="s">
        <v>30</v>
      </c>
      <c r="AX269" s="13" t="s">
        <v>73</v>
      </c>
      <c r="AY269" s="243" t="s">
        <v>135</v>
      </c>
    </row>
    <row r="270" spans="1:51" s="13" customFormat="1" ht="12">
      <c r="A270" s="13"/>
      <c r="B270" s="232"/>
      <c r="C270" s="233"/>
      <c r="D270" s="234" t="s">
        <v>142</v>
      </c>
      <c r="E270" s="235" t="s">
        <v>1</v>
      </c>
      <c r="F270" s="236" t="s">
        <v>314</v>
      </c>
      <c r="G270" s="233"/>
      <c r="H270" s="237">
        <v>6.6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142</v>
      </c>
      <c r="AU270" s="243" t="s">
        <v>83</v>
      </c>
      <c r="AV270" s="13" t="s">
        <v>83</v>
      </c>
      <c r="AW270" s="13" t="s">
        <v>30</v>
      </c>
      <c r="AX270" s="13" t="s">
        <v>73</v>
      </c>
      <c r="AY270" s="243" t="s">
        <v>135</v>
      </c>
    </row>
    <row r="271" spans="1:51" s="14" customFormat="1" ht="12">
      <c r="A271" s="14"/>
      <c r="B271" s="244"/>
      <c r="C271" s="245"/>
      <c r="D271" s="234" t="s">
        <v>142</v>
      </c>
      <c r="E271" s="246" t="s">
        <v>1</v>
      </c>
      <c r="F271" s="247" t="s">
        <v>145</v>
      </c>
      <c r="G271" s="245"/>
      <c r="H271" s="248">
        <v>156.416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142</v>
      </c>
      <c r="AU271" s="254" t="s">
        <v>83</v>
      </c>
      <c r="AV271" s="14" t="s">
        <v>141</v>
      </c>
      <c r="AW271" s="14" t="s">
        <v>30</v>
      </c>
      <c r="AX271" s="14" t="s">
        <v>81</v>
      </c>
      <c r="AY271" s="254" t="s">
        <v>135</v>
      </c>
    </row>
    <row r="272" spans="1:65" s="2" customFormat="1" ht="24.15" customHeight="1">
      <c r="A272" s="37"/>
      <c r="B272" s="38"/>
      <c r="C272" s="218" t="s">
        <v>315</v>
      </c>
      <c r="D272" s="218" t="s">
        <v>137</v>
      </c>
      <c r="E272" s="219" t="s">
        <v>316</v>
      </c>
      <c r="F272" s="220" t="s">
        <v>317</v>
      </c>
      <c r="G272" s="221" t="s">
        <v>168</v>
      </c>
      <c r="H272" s="222">
        <v>156.416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141</v>
      </c>
      <c r="AT272" s="230" t="s">
        <v>137</v>
      </c>
      <c r="AU272" s="230" t="s">
        <v>83</v>
      </c>
      <c r="AY272" s="16" t="s">
        <v>135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141</v>
      </c>
      <c r="BM272" s="230" t="s">
        <v>318</v>
      </c>
    </row>
    <row r="273" spans="1:51" s="13" customFormat="1" ht="12">
      <c r="A273" s="13"/>
      <c r="B273" s="232"/>
      <c r="C273" s="233"/>
      <c r="D273" s="234" t="s">
        <v>142</v>
      </c>
      <c r="E273" s="235" t="s">
        <v>1</v>
      </c>
      <c r="F273" s="236" t="s">
        <v>309</v>
      </c>
      <c r="G273" s="233"/>
      <c r="H273" s="237">
        <v>81.056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142</v>
      </c>
      <c r="AU273" s="243" t="s">
        <v>83</v>
      </c>
      <c r="AV273" s="13" t="s">
        <v>83</v>
      </c>
      <c r="AW273" s="13" t="s">
        <v>30</v>
      </c>
      <c r="AX273" s="13" t="s">
        <v>73</v>
      </c>
      <c r="AY273" s="243" t="s">
        <v>135</v>
      </c>
    </row>
    <row r="274" spans="1:51" s="13" customFormat="1" ht="12">
      <c r="A274" s="13"/>
      <c r="B274" s="232"/>
      <c r="C274" s="233"/>
      <c r="D274" s="234" t="s">
        <v>142</v>
      </c>
      <c r="E274" s="235" t="s">
        <v>1</v>
      </c>
      <c r="F274" s="236" t="s">
        <v>310</v>
      </c>
      <c r="G274" s="233"/>
      <c r="H274" s="237">
        <v>6.15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142</v>
      </c>
      <c r="AU274" s="243" t="s">
        <v>83</v>
      </c>
      <c r="AV274" s="13" t="s">
        <v>83</v>
      </c>
      <c r="AW274" s="13" t="s">
        <v>30</v>
      </c>
      <c r="AX274" s="13" t="s">
        <v>73</v>
      </c>
      <c r="AY274" s="243" t="s">
        <v>135</v>
      </c>
    </row>
    <row r="275" spans="1:51" s="13" customFormat="1" ht="12">
      <c r="A275" s="13"/>
      <c r="B275" s="232"/>
      <c r="C275" s="233"/>
      <c r="D275" s="234" t="s">
        <v>142</v>
      </c>
      <c r="E275" s="235" t="s">
        <v>1</v>
      </c>
      <c r="F275" s="236" t="s">
        <v>311</v>
      </c>
      <c r="G275" s="233"/>
      <c r="H275" s="237">
        <v>6.75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142</v>
      </c>
      <c r="AU275" s="243" t="s">
        <v>83</v>
      </c>
      <c r="AV275" s="13" t="s">
        <v>83</v>
      </c>
      <c r="AW275" s="13" t="s">
        <v>30</v>
      </c>
      <c r="AX275" s="13" t="s">
        <v>73</v>
      </c>
      <c r="AY275" s="243" t="s">
        <v>135</v>
      </c>
    </row>
    <row r="276" spans="1:51" s="13" customFormat="1" ht="12">
      <c r="A276" s="13"/>
      <c r="B276" s="232"/>
      <c r="C276" s="233"/>
      <c r="D276" s="234" t="s">
        <v>142</v>
      </c>
      <c r="E276" s="235" t="s">
        <v>1</v>
      </c>
      <c r="F276" s="236" t="s">
        <v>312</v>
      </c>
      <c r="G276" s="233"/>
      <c r="H276" s="237">
        <v>30.36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142</v>
      </c>
      <c r="AU276" s="243" t="s">
        <v>83</v>
      </c>
      <c r="AV276" s="13" t="s">
        <v>83</v>
      </c>
      <c r="AW276" s="13" t="s">
        <v>30</v>
      </c>
      <c r="AX276" s="13" t="s">
        <v>73</v>
      </c>
      <c r="AY276" s="243" t="s">
        <v>135</v>
      </c>
    </row>
    <row r="277" spans="1:51" s="13" customFormat="1" ht="12">
      <c r="A277" s="13"/>
      <c r="B277" s="232"/>
      <c r="C277" s="233"/>
      <c r="D277" s="234" t="s">
        <v>142</v>
      </c>
      <c r="E277" s="235" t="s">
        <v>1</v>
      </c>
      <c r="F277" s="236" t="s">
        <v>313</v>
      </c>
      <c r="G277" s="233"/>
      <c r="H277" s="237">
        <v>25.5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142</v>
      </c>
      <c r="AU277" s="243" t="s">
        <v>83</v>
      </c>
      <c r="AV277" s="13" t="s">
        <v>83</v>
      </c>
      <c r="AW277" s="13" t="s">
        <v>30</v>
      </c>
      <c r="AX277" s="13" t="s">
        <v>73</v>
      </c>
      <c r="AY277" s="243" t="s">
        <v>135</v>
      </c>
    </row>
    <row r="278" spans="1:51" s="13" customFormat="1" ht="12">
      <c r="A278" s="13"/>
      <c r="B278" s="232"/>
      <c r="C278" s="233"/>
      <c r="D278" s="234" t="s">
        <v>142</v>
      </c>
      <c r="E278" s="235" t="s">
        <v>1</v>
      </c>
      <c r="F278" s="236" t="s">
        <v>314</v>
      </c>
      <c r="G278" s="233"/>
      <c r="H278" s="237">
        <v>6.6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142</v>
      </c>
      <c r="AU278" s="243" t="s">
        <v>83</v>
      </c>
      <c r="AV278" s="13" t="s">
        <v>83</v>
      </c>
      <c r="AW278" s="13" t="s">
        <v>30</v>
      </c>
      <c r="AX278" s="13" t="s">
        <v>73</v>
      </c>
      <c r="AY278" s="243" t="s">
        <v>135</v>
      </c>
    </row>
    <row r="279" spans="1:51" s="14" customFormat="1" ht="12">
      <c r="A279" s="14"/>
      <c r="B279" s="244"/>
      <c r="C279" s="245"/>
      <c r="D279" s="234" t="s">
        <v>142</v>
      </c>
      <c r="E279" s="246" t="s">
        <v>1</v>
      </c>
      <c r="F279" s="247" t="s">
        <v>145</v>
      </c>
      <c r="G279" s="245"/>
      <c r="H279" s="248">
        <v>156.416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142</v>
      </c>
      <c r="AU279" s="254" t="s">
        <v>83</v>
      </c>
      <c r="AV279" s="14" t="s">
        <v>141</v>
      </c>
      <c r="AW279" s="14" t="s">
        <v>30</v>
      </c>
      <c r="AX279" s="14" t="s">
        <v>81</v>
      </c>
      <c r="AY279" s="254" t="s">
        <v>135</v>
      </c>
    </row>
    <row r="280" spans="1:65" s="2" customFormat="1" ht="24.15" customHeight="1">
      <c r="A280" s="37"/>
      <c r="B280" s="38"/>
      <c r="C280" s="218" t="s">
        <v>236</v>
      </c>
      <c r="D280" s="218" t="s">
        <v>137</v>
      </c>
      <c r="E280" s="219" t="s">
        <v>319</v>
      </c>
      <c r="F280" s="220" t="s">
        <v>320</v>
      </c>
      <c r="G280" s="221" t="s">
        <v>168</v>
      </c>
      <c r="H280" s="222">
        <v>156.416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38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141</v>
      </c>
      <c r="AT280" s="230" t="s">
        <v>137</v>
      </c>
      <c r="AU280" s="230" t="s">
        <v>83</v>
      </c>
      <c r="AY280" s="16" t="s">
        <v>135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81</v>
      </c>
      <c r="BK280" s="231">
        <f>ROUND(I280*H280,2)</f>
        <v>0</v>
      </c>
      <c r="BL280" s="16" t="s">
        <v>141</v>
      </c>
      <c r="BM280" s="230" t="s">
        <v>321</v>
      </c>
    </row>
    <row r="281" spans="1:51" s="13" customFormat="1" ht="12">
      <c r="A281" s="13"/>
      <c r="B281" s="232"/>
      <c r="C281" s="233"/>
      <c r="D281" s="234" t="s">
        <v>142</v>
      </c>
      <c r="E281" s="235" t="s">
        <v>1</v>
      </c>
      <c r="F281" s="236" t="s">
        <v>309</v>
      </c>
      <c r="G281" s="233"/>
      <c r="H281" s="237">
        <v>81.056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142</v>
      </c>
      <c r="AU281" s="243" t="s">
        <v>83</v>
      </c>
      <c r="AV281" s="13" t="s">
        <v>83</v>
      </c>
      <c r="AW281" s="13" t="s">
        <v>30</v>
      </c>
      <c r="AX281" s="13" t="s">
        <v>73</v>
      </c>
      <c r="AY281" s="243" t="s">
        <v>135</v>
      </c>
    </row>
    <row r="282" spans="1:51" s="13" customFormat="1" ht="12">
      <c r="A282" s="13"/>
      <c r="B282" s="232"/>
      <c r="C282" s="233"/>
      <c r="D282" s="234" t="s">
        <v>142</v>
      </c>
      <c r="E282" s="235" t="s">
        <v>1</v>
      </c>
      <c r="F282" s="236" t="s">
        <v>310</v>
      </c>
      <c r="G282" s="233"/>
      <c r="H282" s="237">
        <v>6.15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142</v>
      </c>
      <c r="AU282" s="243" t="s">
        <v>83</v>
      </c>
      <c r="AV282" s="13" t="s">
        <v>83</v>
      </c>
      <c r="AW282" s="13" t="s">
        <v>30</v>
      </c>
      <c r="AX282" s="13" t="s">
        <v>73</v>
      </c>
      <c r="AY282" s="243" t="s">
        <v>135</v>
      </c>
    </row>
    <row r="283" spans="1:51" s="13" customFormat="1" ht="12">
      <c r="A283" s="13"/>
      <c r="B283" s="232"/>
      <c r="C283" s="233"/>
      <c r="D283" s="234" t="s">
        <v>142</v>
      </c>
      <c r="E283" s="235" t="s">
        <v>1</v>
      </c>
      <c r="F283" s="236" t="s">
        <v>311</v>
      </c>
      <c r="G283" s="233"/>
      <c r="H283" s="237">
        <v>6.75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142</v>
      </c>
      <c r="AU283" s="243" t="s">
        <v>83</v>
      </c>
      <c r="AV283" s="13" t="s">
        <v>83</v>
      </c>
      <c r="AW283" s="13" t="s">
        <v>30</v>
      </c>
      <c r="AX283" s="13" t="s">
        <v>73</v>
      </c>
      <c r="AY283" s="243" t="s">
        <v>135</v>
      </c>
    </row>
    <row r="284" spans="1:51" s="13" customFormat="1" ht="12">
      <c r="A284" s="13"/>
      <c r="B284" s="232"/>
      <c r="C284" s="233"/>
      <c r="D284" s="234" t="s">
        <v>142</v>
      </c>
      <c r="E284" s="235" t="s">
        <v>1</v>
      </c>
      <c r="F284" s="236" t="s">
        <v>312</v>
      </c>
      <c r="G284" s="233"/>
      <c r="H284" s="237">
        <v>30.36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142</v>
      </c>
      <c r="AU284" s="243" t="s">
        <v>83</v>
      </c>
      <c r="AV284" s="13" t="s">
        <v>83</v>
      </c>
      <c r="AW284" s="13" t="s">
        <v>30</v>
      </c>
      <c r="AX284" s="13" t="s">
        <v>73</v>
      </c>
      <c r="AY284" s="243" t="s">
        <v>135</v>
      </c>
    </row>
    <row r="285" spans="1:51" s="13" customFormat="1" ht="12">
      <c r="A285" s="13"/>
      <c r="B285" s="232"/>
      <c r="C285" s="233"/>
      <c r="D285" s="234" t="s">
        <v>142</v>
      </c>
      <c r="E285" s="235" t="s">
        <v>1</v>
      </c>
      <c r="F285" s="236" t="s">
        <v>313</v>
      </c>
      <c r="G285" s="233"/>
      <c r="H285" s="237">
        <v>25.5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142</v>
      </c>
      <c r="AU285" s="243" t="s">
        <v>83</v>
      </c>
      <c r="AV285" s="13" t="s">
        <v>83</v>
      </c>
      <c r="AW285" s="13" t="s">
        <v>30</v>
      </c>
      <c r="AX285" s="13" t="s">
        <v>73</v>
      </c>
      <c r="AY285" s="243" t="s">
        <v>135</v>
      </c>
    </row>
    <row r="286" spans="1:51" s="13" customFormat="1" ht="12">
      <c r="A286" s="13"/>
      <c r="B286" s="232"/>
      <c r="C286" s="233"/>
      <c r="D286" s="234" t="s">
        <v>142</v>
      </c>
      <c r="E286" s="235" t="s">
        <v>1</v>
      </c>
      <c r="F286" s="236" t="s">
        <v>314</v>
      </c>
      <c r="G286" s="233"/>
      <c r="H286" s="237">
        <v>6.6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142</v>
      </c>
      <c r="AU286" s="243" t="s">
        <v>83</v>
      </c>
      <c r="AV286" s="13" t="s">
        <v>83</v>
      </c>
      <c r="AW286" s="13" t="s">
        <v>30</v>
      </c>
      <c r="AX286" s="13" t="s">
        <v>73</v>
      </c>
      <c r="AY286" s="243" t="s">
        <v>135</v>
      </c>
    </row>
    <row r="287" spans="1:51" s="14" customFormat="1" ht="12">
      <c r="A287" s="14"/>
      <c r="B287" s="244"/>
      <c r="C287" s="245"/>
      <c r="D287" s="234" t="s">
        <v>142</v>
      </c>
      <c r="E287" s="246" t="s">
        <v>1</v>
      </c>
      <c r="F287" s="247" t="s">
        <v>145</v>
      </c>
      <c r="G287" s="245"/>
      <c r="H287" s="248">
        <v>156.416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142</v>
      </c>
      <c r="AU287" s="254" t="s">
        <v>83</v>
      </c>
      <c r="AV287" s="14" t="s">
        <v>141</v>
      </c>
      <c r="AW287" s="14" t="s">
        <v>30</v>
      </c>
      <c r="AX287" s="14" t="s">
        <v>81</v>
      </c>
      <c r="AY287" s="254" t="s">
        <v>135</v>
      </c>
    </row>
    <row r="288" spans="1:65" s="2" customFormat="1" ht="21.75" customHeight="1">
      <c r="A288" s="37"/>
      <c r="B288" s="38"/>
      <c r="C288" s="255" t="s">
        <v>322</v>
      </c>
      <c r="D288" s="255" t="s">
        <v>208</v>
      </c>
      <c r="E288" s="256" t="s">
        <v>323</v>
      </c>
      <c r="F288" s="257" t="s">
        <v>324</v>
      </c>
      <c r="G288" s="258" t="s">
        <v>168</v>
      </c>
      <c r="H288" s="259">
        <v>159.544</v>
      </c>
      <c r="I288" s="260"/>
      <c r="J288" s="261">
        <f>ROUND(I288*H288,2)</f>
        <v>0</v>
      </c>
      <c r="K288" s="262"/>
      <c r="L288" s="263"/>
      <c r="M288" s="264" t="s">
        <v>1</v>
      </c>
      <c r="N288" s="265" t="s">
        <v>38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157</v>
      </c>
      <c r="AT288" s="230" t="s">
        <v>208</v>
      </c>
      <c r="AU288" s="230" t="s">
        <v>83</v>
      </c>
      <c r="AY288" s="16" t="s">
        <v>135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141</v>
      </c>
      <c r="BM288" s="230" t="s">
        <v>325</v>
      </c>
    </row>
    <row r="289" spans="1:65" s="2" customFormat="1" ht="24.15" customHeight="1">
      <c r="A289" s="37"/>
      <c r="B289" s="38"/>
      <c r="C289" s="218" t="s">
        <v>241</v>
      </c>
      <c r="D289" s="218" t="s">
        <v>137</v>
      </c>
      <c r="E289" s="219" t="s">
        <v>326</v>
      </c>
      <c r="F289" s="220" t="s">
        <v>327</v>
      </c>
      <c r="G289" s="221" t="s">
        <v>168</v>
      </c>
      <c r="H289" s="222">
        <v>156.416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38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141</v>
      </c>
      <c r="AT289" s="230" t="s">
        <v>137</v>
      </c>
      <c r="AU289" s="230" t="s">
        <v>83</v>
      </c>
      <c r="AY289" s="16" t="s">
        <v>135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81</v>
      </c>
      <c r="BK289" s="231">
        <f>ROUND(I289*H289,2)</f>
        <v>0</v>
      </c>
      <c r="BL289" s="16" t="s">
        <v>141</v>
      </c>
      <c r="BM289" s="230" t="s">
        <v>328</v>
      </c>
    </row>
    <row r="290" spans="1:51" s="13" customFormat="1" ht="12">
      <c r="A290" s="13"/>
      <c r="B290" s="232"/>
      <c r="C290" s="233"/>
      <c r="D290" s="234" t="s">
        <v>142</v>
      </c>
      <c r="E290" s="235" t="s">
        <v>1</v>
      </c>
      <c r="F290" s="236" t="s">
        <v>309</v>
      </c>
      <c r="G290" s="233"/>
      <c r="H290" s="237">
        <v>81.056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142</v>
      </c>
      <c r="AU290" s="243" t="s">
        <v>83</v>
      </c>
      <c r="AV290" s="13" t="s">
        <v>83</v>
      </c>
      <c r="AW290" s="13" t="s">
        <v>30</v>
      </c>
      <c r="AX290" s="13" t="s">
        <v>73</v>
      </c>
      <c r="AY290" s="243" t="s">
        <v>135</v>
      </c>
    </row>
    <row r="291" spans="1:51" s="13" customFormat="1" ht="12">
      <c r="A291" s="13"/>
      <c r="B291" s="232"/>
      <c r="C291" s="233"/>
      <c r="D291" s="234" t="s">
        <v>142</v>
      </c>
      <c r="E291" s="235" t="s">
        <v>1</v>
      </c>
      <c r="F291" s="236" t="s">
        <v>310</v>
      </c>
      <c r="G291" s="233"/>
      <c r="H291" s="237">
        <v>6.15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142</v>
      </c>
      <c r="AU291" s="243" t="s">
        <v>83</v>
      </c>
      <c r="AV291" s="13" t="s">
        <v>83</v>
      </c>
      <c r="AW291" s="13" t="s">
        <v>30</v>
      </c>
      <c r="AX291" s="13" t="s">
        <v>73</v>
      </c>
      <c r="AY291" s="243" t="s">
        <v>135</v>
      </c>
    </row>
    <row r="292" spans="1:51" s="13" customFormat="1" ht="12">
      <c r="A292" s="13"/>
      <c r="B292" s="232"/>
      <c r="C292" s="233"/>
      <c r="D292" s="234" t="s">
        <v>142</v>
      </c>
      <c r="E292" s="235" t="s">
        <v>1</v>
      </c>
      <c r="F292" s="236" t="s">
        <v>311</v>
      </c>
      <c r="G292" s="233"/>
      <c r="H292" s="237">
        <v>6.75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142</v>
      </c>
      <c r="AU292" s="243" t="s">
        <v>83</v>
      </c>
      <c r="AV292" s="13" t="s">
        <v>83</v>
      </c>
      <c r="AW292" s="13" t="s">
        <v>30</v>
      </c>
      <c r="AX292" s="13" t="s">
        <v>73</v>
      </c>
      <c r="AY292" s="243" t="s">
        <v>135</v>
      </c>
    </row>
    <row r="293" spans="1:51" s="13" customFormat="1" ht="12">
      <c r="A293" s="13"/>
      <c r="B293" s="232"/>
      <c r="C293" s="233"/>
      <c r="D293" s="234" t="s">
        <v>142</v>
      </c>
      <c r="E293" s="235" t="s">
        <v>1</v>
      </c>
      <c r="F293" s="236" t="s">
        <v>312</v>
      </c>
      <c r="G293" s="233"/>
      <c r="H293" s="237">
        <v>30.36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142</v>
      </c>
      <c r="AU293" s="243" t="s">
        <v>83</v>
      </c>
      <c r="AV293" s="13" t="s">
        <v>83</v>
      </c>
      <c r="AW293" s="13" t="s">
        <v>30</v>
      </c>
      <c r="AX293" s="13" t="s">
        <v>73</v>
      </c>
      <c r="AY293" s="243" t="s">
        <v>135</v>
      </c>
    </row>
    <row r="294" spans="1:51" s="13" customFormat="1" ht="12">
      <c r="A294" s="13"/>
      <c r="B294" s="232"/>
      <c r="C294" s="233"/>
      <c r="D294" s="234" t="s">
        <v>142</v>
      </c>
      <c r="E294" s="235" t="s">
        <v>1</v>
      </c>
      <c r="F294" s="236" t="s">
        <v>313</v>
      </c>
      <c r="G294" s="233"/>
      <c r="H294" s="237">
        <v>25.5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142</v>
      </c>
      <c r="AU294" s="243" t="s">
        <v>83</v>
      </c>
      <c r="AV294" s="13" t="s">
        <v>83</v>
      </c>
      <c r="AW294" s="13" t="s">
        <v>30</v>
      </c>
      <c r="AX294" s="13" t="s">
        <v>73</v>
      </c>
      <c r="AY294" s="243" t="s">
        <v>135</v>
      </c>
    </row>
    <row r="295" spans="1:51" s="13" customFormat="1" ht="12">
      <c r="A295" s="13"/>
      <c r="B295" s="232"/>
      <c r="C295" s="233"/>
      <c r="D295" s="234" t="s">
        <v>142</v>
      </c>
      <c r="E295" s="235" t="s">
        <v>1</v>
      </c>
      <c r="F295" s="236" t="s">
        <v>314</v>
      </c>
      <c r="G295" s="233"/>
      <c r="H295" s="237">
        <v>6.6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142</v>
      </c>
      <c r="AU295" s="243" t="s">
        <v>83</v>
      </c>
      <c r="AV295" s="13" t="s">
        <v>83</v>
      </c>
      <c r="AW295" s="13" t="s">
        <v>30</v>
      </c>
      <c r="AX295" s="13" t="s">
        <v>73</v>
      </c>
      <c r="AY295" s="243" t="s">
        <v>135</v>
      </c>
    </row>
    <row r="296" spans="1:51" s="14" customFormat="1" ht="12">
      <c r="A296" s="14"/>
      <c r="B296" s="244"/>
      <c r="C296" s="245"/>
      <c r="D296" s="234" t="s">
        <v>142</v>
      </c>
      <c r="E296" s="246" t="s">
        <v>1</v>
      </c>
      <c r="F296" s="247" t="s">
        <v>145</v>
      </c>
      <c r="G296" s="245"/>
      <c r="H296" s="248">
        <v>156.416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142</v>
      </c>
      <c r="AU296" s="254" t="s">
        <v>83</v>
      </c>
      <c r="AV296" s="14" t="s">
        <v>141</v>
      </c>
      <c r="AW296" s="14" t="s">
        <v>30</v>
      </c>
      <c r="AX296" s="14" t="s">
        <v>81</v>
      </c>
      <c r="AY296" s="254" t="s">
        <v>135</v>
      </c>
    </row>
    <row r="297" spans="1:65" s="2" customFormat="1" ht="16.5" customHeight="1">
      <c r="A297" s="37"/>
      <c r="B297" s="38"/>
      <c r="C297" s="218" t="s">
        <v>329</v>
      </c>
      <c r="D297" s="218" t="s">
        <v>137</v>
      </c>
      <c r="E297" s="219" t="s">
        <v>330</v>
      </c>
      <c r="F297" s="220" t="s">
        <v>331</v>
      </c>
      <c r="G297" s="221" t="s">
        <v>303</v>
      </c>
      <c r="H297" s="222">
        <v>61.11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141</v>
      </c>
      <c r="AT297" s="230" t="s">
        <v>137</v>
      </c>
      <c r="AU297" s="230" t="s">
        <v>83</v>
      </c>
      <c r="AY297" s="16" t="s">
        <v>135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141</v>
      </c>
      <c r="BM297" s="230" t="s">
        <v>332</v>
      </c>
    </row>
    <row r="298" spans="1:51" s="13" customFormat="1" ht="12">
      <c r="A298" s="13"/>
      <c r="B298" s="232"/>
      <c r="C298" s="233"/>
      <c r="D298" s="234" t="s">
        <v>142</v>
      </c>
      <c r="E298" s="235" t="s">
        <v>1</v>
      </c>
      <c r="F298" s="236" t="s">
        <v>333</v>
      </c>
      <c r="G298" s="233"/>
      <c r="H298" s="237">
        <v>61.11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142</v>
      </c>
      <c r="AU298" s="243" t="s">
        <v>83</v>
      </c>
      <c r="AV298" s="13" t="s">
        <v>83</v>
      </c>
      <c r="AW298" s="13" t="s">
        <v>30</v>
      </c>
      <c r="AX298" s="13" t="s">
        <v>73</v>
      </c>
      <c r="AY298" s="243" t="s">
        <v>135</v>
      </c>
    </row>
    <row r="299" spans="1:51" s="14" customFormat="1" ht="12">
      <c r="A299" s="14"/>
      <c r="B299" s="244"/>
      <c r="C299" s="245"/>
      <c r="D299" s="234" t="s">
        <v>142</v>
      </c>
      <c r="E299" s="246" t="s">
        <v>1</v>
      </c>
      <c r="F299" s="247" t="s">
        <v>145</v>
      </c>
      <c r="G299" s="245"/>
      <c r="H299" s="248">
        <v>61.11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142</v>
      </c>
      <c r="AU299" s="254" t="s">
        <v>83</v>
      </c>
      <c r="AV299" s="14" t="s">
        <v>141</v>
      </c>
      <c r="AW299" s="14" t="s">
        <v>30</v>
      </c>
      <c r="AX299" s="14" t="s">
        <v>81</v>
      </c>
      <c r="AY299" s="254" t="s">
        <v>135</v>
      </c>
    </row>
    <row r="300" spans="1:65" s="2" customFormat="1" ht="16.5" customHeight="1">
      <c r="A300" s="37"/>
      <c r="B300" s="38"/>
      <c r="C300" s="255" t="s">
        <v>244</v>
      </c>
      <c r="D300" s="255" t="s">
        <v>208</v>
      </c>
      <c r="E300" s="256" t="s">
        <v>334</v>
      </c>
      <c r="F300" s="257" t="s">
        <v>335</v>
      </c>
      <c r="G300" s="258" t="s">
        <v>303</v>
      </c>
      <c r="H300" s="259">
        <v>46.83</v>
      </c>
      <c r="I300" s="260"/>
      <c r="J300" s="261">
        <f>ROUND(I300*H300,2)</f>
        <v>0</v>
      </c>
      <c r="K300" s="262"/>
      <c r="L300" s="263"/>
      <c r="M300" s="264" t="s">
        <v>1</v>
      </c>
      <c r="N300" s="265" t="s">
        <v>38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157</v>
      </c>
      <c r="AT300" s="230" t="s">
        <v>208</v>
      </c>
      <c r="AU300" s="230" t="s">
        <v>83</v>
      </c>
      <c r="AY300" s="16" t="s">
        <v>135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81</v>
      </c>
      <c r="BK300" s="231">
        <f>ROUND(I300*H300,2)</f>
        <v>0</v>
      </c>
      <c r="BL300" s="16" t="s">
        <v>141</v>
      </c>
      <c r="BM300" s="230" t="s">
        <v>336</v>
      </c>
    </row>
    <row r="301" spans="1:65" s="2" customFormat="1" ht="16.5" customHeight="1">
      <c r="A301" s="37"/>
      <c r="B301" s="38"/>
      <c r="C301" s="255" t="s">
        <v>337</v>
      </c>
      <c r="D301" s="255" t="s">
        <v>208</v>
      </c>
      <c r="E301" s="256" t="s">
        <v>338</v>
      </c>
      <c r="F301" s="257" t="s">
        <v>339</v>
      </c>
      <c r="G301" s="258" t="s">
        <v>303</v>
      </c>
      <c r="H301" s="259">
        <v>14.28</v>
      </c>
      <c r="I301" s="260"/>
      <c r="J301" s="261">
        <f>ROUND(I301*H301,2)</f>
        <v>0</v>
      </c>
      <c r="K301" s="262"/>
      <c r="L301" s="263"/>
      <c r="M301" s="264" t="s">
        <v>1</v>
      </c>
      <c r="N301" s="265" t="s">
        <v>38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157</v>
      </c>
      <c r="AT301" s="230" t="s">
        <v>208</v>
      </c>
      <c r="AU301" s="230" t="s">
        <v>83</v>
      </c>
      <c r="AY301" s="16" t="s">
        <v>135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141</v>
      </c>
      <c r="BM301" s="230" t="s">
        <v>340</v>
      </c>
    </row>
    <row r="302" spans="1:65" s="2" customFormat="1" ht="21.75" customHeight="1">
      <c r="A302" s="37"/>
      <c r="B302" s="38"/>
      <c r="C302" s="218" t="s">
        <v>247</v>
      </c>
      <c r="D302" s="218" t="s">
        <v>137</v>
      </c>
      <c r="E302" s="219" t="s">
        <v>341</v>
      </c>
      <c r="F302" s="220" t="s">
        <v>342</v>
      </c>
      <c r="G302" s="221" t="s">
        <v>303</v>
      </c>
      <c r="H302" s="222">
        <v>13.35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38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141</v>
      </c>
      <c r="AT302" s="230" t="s">
        <v>137</v>
      </c>
      <c r="AU302" s="230" t="s">
        <v>83</v>
      </c>
      <c r="AY302" s="16" t="s">
        <v>135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81</v>
      </c>
      <c r="BK302" s="231">
        <f>ROUND(I302*H302,2)</f>
        <v>0</v>
      </c>
      <c r="BL302" s="16" t="s">
        <v>141</v>
      </c>
      <c r="BM302" s="230" t="s">
        <v>343</v>
      </c>
    </row>
    <row r="303" spans="1:51" s="13" customFormat="1" ht="12">
      <c r="A303" s="13"/>
      <c r="B303" s="232"/>
      <c r="C303" s="233"/>
      <c r="D303" s="234" t="s">
        <v>142</v>
      </c>
      <c r="E303" s="235" t="s">
        <v>1</v>
      </c>
      <c r="F303" s="236" t="s">
        <v>344</v>
      </c>
      <c r="G303" s="233"/>
      <c r="H303" s="237">
        <v>13.35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142</v>
      </c>
      <c r="AU303" s="243" t="s">
        <v>83</v>
      </c>
      <c r="AV303" s="13" t="s">
        <v>83</v>
      </c>
      <c r="AW303" s="13" t="s">
        <v>30</v>
      </c>
      <c r="AX303" s="13" t="s">
        <v>73</v>
      </c>
      <c r="AY303" s="243" t="s">
        <v>135</v>
      </c>
    </row>
    <row r="304" spans="1:51" s="14" customFormat="1" ht="12">
      <c r="A304" s="14"/>
      <c r="B304" s="244"/>
      <c r="C304" s="245"/>
      <c r="D304" s="234" t="s">
        <v>142</v>
      </c>
      <c r="E304" s="246" t="s">
        <v>1</v>
      </c>
      <c r="F304" s="247" t="s">
        <v>145</v>
      </c>
      <c r="G304" s="245"/>
      <c r="H304" s="248">
        <v>13.35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142</v>
      </c>
      <c r="AU304" s="254" t="s">
        <v>83</v>
      </c>
      <c r="AV304" s="14" t="s">
        <v>141</v>
      </c>
      <c r="AW304" s="14" t="s">
        <v>30</v>
      </c>
      <c r="AX304" s="14" t="s">
        <v>81</v>
      </c>
      <c r="AY304" s="254" t="s">
        <v>135</v>
      </c>
    </row>
    <row r="305" spans="1:65" s="2" customFormat="1" ht="24.15" customHeight="1">
      <c r="A305" s="37"/>
      <c r="B305" s="38"/>
      <c r="C305" s="255" t="s">
        <v>345</v>
      </c>
      <c r="D305" s="255" t="s">
        <v>208</v>
      </c>
      <c r="E305" s="256" t="s">
        <v>346</v>
      </c>
      <c r="F305" s="257" t="s">
        <v>347</v>
      </c>
      <c r="G305" s="258" t="s">
        <v>303</v>
      </c>
      <c r="H305" s="259">
        <v>14.018</v>
      </c>
      <c r="I305" s="260"/>
      <c r="J305" s="261">
        <f>ROUND(I305*H305,2)</f>
        <v>0</v>
      </c>
      <c r="K305" s="262"/>
      <c r="L305" s="263"/>
      <c r="M305" s="264" t="s">
        <v>1</v>
      </c>
      <c r="N305" s="265" t="s">
        <v>38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157</v>
      </c>
      <c r="AT305" s="230" t="s">
        <v>208</v>
      </c>
      <c r="AU305" s="230" t="s">
        <v>83</v>
      </c>
      <c r="AY305" s="16" t="s">
        <v>135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141</v>
      </c>
      <c r="BM305" s="230" t="s">
        <v>348</v>
      </c>
    </row>
    <row r="306" spans="1:63" s="12" customFormat="1" ht="22.8" customHeight="1">
      <c r="A306" s="12"/>
      <c r="B306" s="202"/>
      <c r="C306" s="203"/>
      <c r="D306" s="204" t="s">
        <v>72</v>
      </c>
      <c r="E306" s="216" t="s">
        <v>180</v>
      </c>
      <c r="F306" s="216" t="s">
        <v>349</v>
      </c>
      <c r="G306" s="203"/>
      <c r="H306" s="203"/>
      <c r="I306" s="206"/>
      <c r="J306" s="217">
        <f>BK306</f>
        <v>0</v>
      </c>
      <c r="K306" s="203"/>
      <c r="L306" s="208"/>
      <c r="M306" s="209"/>
      <c r="N306" s="210"/>
      <c r="O306" s="210"/>
      <c r="P306" s="211">
        <f>SUM(P307:P368)</f>
        <v>0</v>
      </c>
      <c r="Q306" s="210"/>
      <c r="R306" s="211">
        <f>SUM(R307:R368)</f>
        <v>0</v>
      </c>
      <c r="S306" s="210"/>
      <c r="T306" s="212">
        <f>SUM(T307:T368)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3" t="s">
        <v>81</v>
      </c>
      <c r="AT306" s="214" t="s">
        <v>72</v>
      </c>
      <c r="AU306" s="214" t="s">
        <v>81</v>
      </c>
      <c r="AY306" s="213" t="s">
        <v>135</v>
      </c>
      <c r="BK306" s="215">
        <f>SUM(BK307:BK368)</f>
        <v>0</v>
      </c>
    </row>
    <row r="307" spans="1:65" s="2" customFormat="1" ht="24.15" customHeight="1">
      <c r="A307" s="37"/>
      <c r="B307" s="38"/>
      <c r="C307" s="218" t="s">
        <v>252</v>
      </c>
      <c r="D307" s="218" t="s">
        <v>137</v>
      </c>
      <c r="E307" s="219" t="s">
        <v>350</v>
      </c>
      <c r="F307" s="220" t="s">
        <v>351</v>
      </c>
      <c r="G307" s="221" t="s">
        <v>168</v>
      </c>
      <c r="H307" s="222">
        <v>303.14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38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141</v>
      </c>
      <c r="AT307" s="230" t="s">
        <v>137</v>
      </c>
      <c r="AU307" s="230" t="s">
        <v>83</v>
      </c>
      <c r="AY307" s="16" t="s">
        <v>135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141</v>
      </c>
      <c r="BM307" s="230" t="s">
        <v>352</v>
      </c>
    </row>
    <row r="308" spans="1:51" s="13" customFormat="1" ht="12">
      <c r="A308" s="13"/>
      <c r="B308" s="232"/>
      <c r="C308" s="233"/>
      <c r="D308" s="234" t="s">
        <v>142</v>
      </c>
      <c r="E308" s="235" t="s">
        <v>1</v>
      </c>
      <c r="F308" s="236" t="s">
        <v>353</v>
      </c>
      <c r="G308" s="233"/>
      <c r="H308" s="237">
        <v>25.92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142</v>
      </c>
      <c r="AU308" s="243" t="s">
        <v>83</v>
      </c>
      <c r="AV308" s="13" t="s">
        <v>83</v>
      </c>
      <c r="AW308" s="13" t="s">
        <v>30</v>
      </c>
      <c r="AX308" s="13" t="s">
        <v>73</v>
      </c>
      <c r="AY308" s="243" t="s">
        <v>135</v>
      </c>
    </row>
    <row r="309" spans="1:51" s="13" customFormat="1" ht="12">
      <c r="A309" s="13"/>
      <c r="B309" s="232"/>
      <c r="C309" s="233"/>
      <c r="D309" s="234" t="s">
        <v>142</v>
      </c>
      <c r="E309" s="235" t="s">
        <v>1</v>
      </c>
      <c r="F309" s="236" t="s">
        <v>354</v>
      </c>
      <c r="G309" s="233"/>
      <c r="H309" s="237">
        <v>127.4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142</v>
      </c>
      <c r="AU309" s="243" t="s">
        <v>83</v>
      </c>
      <c r="AV309" s="13" t="s">
        <v>83</v>
      </c>
      <c r="AW309" s="13" t="s">
        <v>30</v>
      </c>
      <c r="AX309" s="13" t="s">
        <v>73</v>
      </c>
      <c r="AY309" s="243" t="s">
        <v>135</v>
      </c>
    </row>
    <row r="310" spans="1:51" s="13" customFormat="1" ht="12">
      <c r="A310" s="13"/>
      <c r="B310" s="232"/>
      <c r="C310" s="233"/>
      <c r="D310" s="234" t="s">
        <v>142</v>
      </c>
      <c r="E310" s="235" t="s">
        <v>1</v>
      </c>
      <c r="F310" s="236" t="s">
        <v>355</v>
      </c>
      <c r="G310" s="233"/>
      <c r="H310" s="237">
        <v>127.14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142</v>
      </c>
      <c r="AU310" s="243" t="s">
        <v>83</v>
      </c>
      <c r="AV310" s="13" t="s">
        <v>83</v>
      </c>
      <c r="AW310" s="13" t="s">
        <v>30</v>
      </c>
      <c r="AX310" s="13" t="s">
        <v>73</v>
      </c>
      <c r="AY310" s="243" t="s">
        <v>135</v>
      </c>
    </row>
    <row r="311" spans="1:51" s="13" customFormat="1" ht="12">
      <c r="A311" s="13"/>
      <c r="B311" s="232"/>
      <c r="C311" s="233"/>
      <c r="D311" s="234" t="s">
        <v>142</v>
      </c>
      <c r="E311" s="235" t="s">
        <v>1</v>
      </c>
      <c r="F311" s="236" t="s">
        <v>356</v>
      </c>
      <c r="G311" s="233"/>
      <c r="H311" s="237">
        <v>22.68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142</v>
      </c>
      <c r="AU311" s="243" t="s">
        <v>83</v>
      </c>
      <c r="AV311" s="13" t="s">
        <v>83</v>
      </c>
      <c r="AW311" s="13" t="s">
        <v>30</v>
      </c>
      <c r="AX311" s="13" t="s">
        <v>73</v>
      </c>
      <c r="AY311" s="243" t="s">
        <v>135</v>
      </c>
    </row>
    <row r="312" spans="1:51" s="14" customFormat="1" ht="12">
      <c r="A312" s="14"/>
      <c r="B312" s="244"/>
      <c r="C312" s="245"/>
      <c r="D312" s="234" t="s">
        <v>142</v>
      </c>
      <c r="E312" s="246" t="s">
        <v>1</v>
      </c>
      <c r="F312" s="247" t="s">
        <v>145</v>
      </c>
      <c r="G312" s="245"/>
      <c r="H312" s="248">
        <v>303.14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142</v>
      </c>
      <c r="AU312" s="254" t="s">
        <v>83</v>
      </c>
      <c r="AV312" s="14" t="s">
        <v>141</v>
      </c>
      <c r="AW312" s="14" t="s">
        <v>30</v>
      </c>
      <c r="AX312" s="14" t="s">
        <v>81</v>
      </c>
      <c r="AY312" s="254" t="s">
        <v>135</v>
      </c>
    </row>
    <row r="313" spans="1:65" s="2" customFormat="1" ht="24.15" customHeight="1">
      <c r="A313" s="37"/>
      <c r="B313" s="38"/>
      <c r="C313" s="218" t="s">
        <v>357</v>
      </c>
      <c r="D313" s="218" t="s">
        <v>137</v>
      </c>
      <c r="E313" s="219" t="s">
        <v>358</v>
      </c>
      <c r="F313" s="220" t="s">
        <v>359</v>
      </c>
      <c r="G313" s="221" t="s">
        <v>168</v>
      </c>
      <c r="H313" s="222">
        <v>303.14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141</v>
      </c>
      <c r="AT313" s="230" t="s">
        <v>137</v>
      </c>
      <c r="AU313" s="230" t="s">
        <v>83</v>
      </c>
      <c r="AY313" s="16" t="s">
        <v>135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141</v>
      </c>
      <c r="BM313" s="230" t="s">
        <v>360</v>
      </c>
    </row>
    <row r="314" spans="1:51" s="13" customFormat="1" ht="12">
      <c r="A314" s="13"/>
      <c r="B314" s="232"/>
      <c r="C314" s="233"/>
      <c r="D314" s="234" t="s">
        <v>142</v>
      </c>
      <c r="E314" s="235" t="s">
        <v>1</v>
      </c>
      <c r="F314" s="236" t="s">
        <v>353</v>
      </c>
      <c r="G314" s="233"/>
      <c r="H314" s="237">
        <v>25.92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142</v>
      </c>
      <c r="AU314" s="243" t="s">
        <v>83</v>
      </c>
      <c r="AV314" s="13" t="s">
        <v>83</v>
      </c>
      <c r="AW314" s="13" t="s">
        <v>30</v>
      </c>
      <c r="AX314" s="13" t="s">
        <v>73</v>
      </c>
      <c r="AY314" s="243" t="s">
        <v>135</v>
      </c>
    </row>
    <row r="315" spans="1:51" s="13" customFormat="1" ht="12">
      <c r="A315" s="13"/>
      <c r="B315" s="232"/>
      <c r="C315" s="233"/>
      <c r="D315" s="234" t="s">
        <v>142</v>
      </c>
      <c r="E315" s="235" t="s">
        <v>1</v>
      </c>
      <c r="F315" s="236" t="s">
        <v>354</v>
      </c>
      <c r="G315" s="233"/>
      <c r="H315" s="237">
        <v>127.4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142</v>
      </c>
      <c r="AU315" s="243" t="s">
        <v>83</v>
      </c>
      <c r="AV315" s="13" t="s">
        <v>83</v>
      </c>
      <c r="AW315" s="13" t="s">
        <v>30</v>
      </c>
      <c r="AX315" s="13" t="s">
        <v>73</v>
      </c>
      <c r="AY315" s="243" t="s">
        <v>135</v>
      </c>
    </row>
    <row r="316" spans="1:51" s="13" customFormat="1" ht="12">
      <c r="A316" s="13"/>
      <c r="B316" s="232"/>
      <c r="C316" s="233"/>
      <c r="D316" s="234" t="s">
        <v>142</v>
      </c>
      <c r="E316" s="235" t="s">
        <v>1</v>
      </c>
      <c r="F316" s="236" t="s">
        <v>355</v>
      </c>
      <c r="G316" s="233"/>
      <c r="H316" s="237">
        <v>127.14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142</v>
      </c>
      <c r="AU316" s="243" t="s">
        <v>83</v>
      </c>
      <c r="AV316" s="13" t="s">
        <v>83</v>
      </c>
      <c r="AW316" s="13" t="s">
        <v>30</v>
      </c>
      <c r="AX316" s="13" t="s">
        <v>73</v>
      </c>
      <c r="AY316" s="243" t="s">
        <v>135</v>
      </c>
    </row>
    <row r="317" spans="1:51" s="13" customFormat="1" ht="12">
      <c r="A317" s="13"/>
      <c r="B317" s="232"/>
      <c r="C317" s="233"/>
      <c r="D317" s="234" t="s">
        <v>142</v>
      </c>
      <c r="E317" s="235" t="s">
        <v>1</v>
      </c>
      <c r="F317" s="236" t="s">
        <v>356</v>
      </c>
      <c r="G317" s="233"/>
      <c r="H317" s="237">
        <v>22.68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142</v>
      </c>
      <c r="AU317" s="243" t="s">
        <v>83</v>
      </c>
      <c r="AV317" s="13" t="s">
        <v>83</v>
      </c>
      <c r="AW317" s="13" t="s">
        <v>30</v>
      </c>
      <c r="AX317" s="13" t="s">
        <v>73</v>
      </c>
      <c r="AY317" s="243" t="s">
        <v>135</v>
      </c>
    </row>
    <row r="318" spans="1:51" s="14" customFormat="1" ht="12">
      <c r="A318" s="14"/>
      <c r="B318" s="244"/>
      <c r="C318" s="245"/>
      <c r="D318" s="234" t="s">
        <v>142</v>
      </c>
      <c r="E318" s="246" t="s">
        <v>1</v>
      </c>
      <c r="F318" s="247" t="s">
        <v>145</v>
      </c>
      <c r="G318" s="245"/>
      <c r="H318" s="248">
        <v>303.14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142</v>
      </c>
      <c r="AU318" s="254" t="s">
        <v>83</v>
      </c>
      <c r="AV318" s="14" t="s">
        <v>141</v>
      </c>
      <c r="AW318" s="14" t="s">
        <v>30</v>
      </c>
      <c r="AX318" s="14" t="s">
        <v>81</v>
      </c>
      <c r="AY318" s="254" t="s">
        <v>135</v>
      </c>
    </row>
    <row r="319" spans="1:65" s="2" customFormat="1" ht="24.15" customHeight="1">
      <c r="A319" s="37"/>
      <c r="B319" s="38"/>
      <c r="C319" s="218" t="s">
        <v>255</v>
      </c>
      <c r="D319" s="218" t="s">
        <v>137</v>
      </c>
      <c r="E319" s="219" t="s">
        <v>361</v>
      </c>
      <c r="F319" s="220" t="s">
        <v>362</v>
      </c>
      <c r="G319" s="221" t="s">
        <v>168</v>
      </c>
      <c r="H319" s="222">
        <v>606.28</v>
      </c>
      <c r="I319" s="223"/>
      <c r="J319" s="224">
        <f>ROUND(I319*H319,2)</f>
        <v>0</v>
      </c>
      <c r="K319" s="225"/>
      <c r="L319" s="43"/>
      <c r="M319" s="226" t="s">
        <v>1</v>
      </c>
      <c r="N319" s="227" t="s">
        <v>38</v>
      </c>
      <c r="O319" s="90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141</v>
      </c>
      <c r="AT319" s="230" t="s">
        <v>137</v>
      </c>
      <c r="AU319" s="230" t="s">
        <v>83</v>
      </c>
      <c r="AY319" s="16" t="s">
        <v>135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81</v>
      </c>
      <c r="BK319" s="231">
        <f>ROUND(I319*H319,2)</f>
        <v>0</v>
      </c>
      <c r="BL319" s="16" t="s">
        <v>141</v>
      </c>
      <c r="BM319" s="230" t="s">
        <v>363</v>
      </c>
    </row>
    <row r="320" spans="1:51" s="13" customFormat="1" ht="12">
      <c r="A320" s="13"/>
      <c r="B320" s="232"/>
      <c r="C320" s="233"/>
      <c r="D320" s="234" t="s">
        <v>142</v>
      </c>
      <c r="E320" s="235" t="s">
        <v>1</v>
      </c>
      <c r="F320" s="236" t="s">
        <v>364</v>
      </c>
      <c r="G320" s="233"/>
      <c r="H320" s="237">
        <v>606.28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142</v>
      </c>
      <c r="AU320" s="243" t="s">
        <v>83</v>
      </c>
      <c r="AV320" s="13" t="s">
        <v>83</v>
      </c>
      <c r="AW320" s="13" t="s">
        <v>30</v>
      </c>
      <c r="AX320" s="13" t="s">
        <v>73</v>
      </c>
      <c r="AY320" s="243" t="s">
        <v>135</v>
      </c>
    </row>
    <row r="321" spans="1:51" s="14" customFormat="1" ht="12">
      <c r="A321" s="14"/>
      <c r="B321" s="244"/>
      <c r="C321" s="245"/>
      <c r="D321" s="234" t="s">
        <v>142</v>
      </c>
      <c r="E321" s="246" t="s">
        <v>1</v>
      </c>
      <c r="F321" s="247" t="s">
        <v>145</v>
      </c>
      <c r="G321" s="245"/>
      <c r="H321" s="248">
        <v>606.28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142</v>
      </c>
      <c r="AU321" s="254" t="s">
        <v>83</v>
      </c>
      <c r="AV321" s="14" t="s">
        <v>141</v>
      </c>
      <c r="AW321" s="14" t="s">
        <v>30</v>
      </c>
      <c r="AX321" s="14" t="s">
        <v>81</v>
      </c>
      <c r="AY321" s="254" t="s">
        <v>135</v>
      </c>
    </row>
    <row r="322" spans="1:65" s="2" customFormat="1" ht="33" customHeight="1">
      <c r="A322" s="37"/>
      <c r="B322" s="38"/>
      <c r="C322" s="218" t="s">
        <v>365</v>
      </c>
      <c r="D322" s="218" t="s">
        <v>137</v>
      </c>
      <c r="E322" s="219" t="s">
        <v>366</v>
      </c>
      <c r="F322" s="220" t="s">
        <v>367</v>
      </c>
      <c r="G322" s="221" t="s">
        <v>168</v>
      </c>
      <c r="H322" s="222">
        <v>98.1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38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141</v>
      </c>
      <c r="AT322" s="230" t="s">
        <v>137</v>
      </c>
      <c r="AU322" s="230" t="s">
        <v>83</v>
      </c>
      <c r="AY322" s="16" t="s">
        <v>135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141</v>
      </c>
      <c r="BM322" s="230" t="s">
        <v>368</v>
      </c>
    </row>
    <row r="323" spans="1:51" s="13" customFormat="1" ht="12">
      <c r="A323" s="13"/>
      <c r="B323" s="232"/>
      <c r="C323" s="233"/>
      <c r="D323" s="234" t="s">
        <v>142</v>
      </c>
      <c r="E323" s="235" t="s">
        <v>1</v>
      </c>
      <c r="F323" s="236" t="s">
        <v>369</v>
      </c>
      <c r="G323" s="233"/>
      <c r="H323" s="237">
        <v>40.8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142</v>
      </c>
      <c r="AU323" s="243" t="s">
        <v>83</v>
      </c>
      <c r="AV323" s="13" t="s">
        <v>83</v>
      </c>
      <c r="AW323" s="13" t="s">
        <v>30</v>
      </c>
      <c r="AX323" s="13" t="s">
        <v>73</v>
      </c>
      <c r="AY323" s="243" t="s">
        <v>135</v>
      </c>
    </row>
    <row r="324" spans="1:51" s="13" customFormat="1" ht="12">
      <c r="A324" s="13"/>
      <c r="B324" s="232"/>
      <c r="C324" s="233"/>
      <c r="D324" s="234" t="s">
        <v>142</v>
      </c>
      <c r="E324" s="235" t="s">
        <v>1</v>
      </c>
      <c r="F324" s="236" t="s">
        <v>370</v>
      </c>
      <c r="G324" s="233"/>
      <c r="H324" s="237">
        <v>16.5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142</v>
      </c>
      <c r="AU324" s="243" t="s">
        <v>83</v>
      </c>
      <c r="AV324" s="13" t="s">
        <v>83</v>
      </c>
      <c r="AW324" s="13" t="s">
        <v>30</v>
      </c>
      <c r="AX324" s="13" t="s">
        <v>73</v>
      </c>
      <c r="AY324" s="243" t="s">
        <v>135</v>
      </c>
    </row>
    <row r="325" spans="1:51" s="13" customFormat="1" ht="12">
      <c r="A325" s="13"/>
      <c r="B325" s="232"/>
      <c r="C325" s="233"/>
      <c r="D325" s="234" t="s">
        <v>142</v>
      </c>
      <c r="E325" s="235" t="s">
        <v>1</v>
      </c>
      <c r="F325" s="236" t="s">
        <v>369</v>
      </c>
      <c r="G325" s="233"/>
      <c r="H325" s="237">
        <v>40.8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142</v>
      </c>
      <c r="AU325" s="243" t="s">
        <v>83</v>
      </c>
      <c r="AV325" s="13" t="s">
        <v>83</v>
      </c>
      <c r="AW325" s="13" t="s">
        <v>30</v>
      </c>
      <c r="AX325" s="13" t="s">
        <v>73</v>
      </c>
      <c r="AY325" s="243" t="s">
        <v>135</v>
      </c>
    </row>
    <row r="326" spans="1:51" s="14" customFormat="1" ht="12">
      <c r="A326" s="14"/>
      <c r="B326" s="244"/>
      <c r="C326" s="245"/>
      <c r="D326" s="234" t="s">
        <v>142</v>
      </c>
      <c r="E326" s="246" t="s">
        <v>1</v>
      </c>
      <c r="F326" s="247" t="s">
        <v>145</v>
      </c>
      <c r="G326" s="245"/>
      <c r="H326" s="248">
        <v>98.1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142</v>
      </c>
      <c r="AU326" s="254" t="s">
        <v>83</v>
      </c>
      <c r="AV326" s="14" t="s">
        <v>141</v>
      </c>
      <c r="AW326" s="14" t="s">
        <v>30</v>
      </c>
      <c r="AX326" s="14" t="s">
        <v>81</v>
      </c>
      <c r="AY326" s="254" t="s">
        <v>135</v>
      </c>
    </row>
    <row r="327" spans="1:65" s="2" customFormat="1" ht="33" customHeight="1">
      <c r="A327" s="37"/>
      <c r="B327" s="38"/>
      <c r="C327" s="218" t="s">
        <v>260</v>
      </c>
      <c r="D327" s="218" t="s">
        <v>137</v>
      </c>
      <c r="E327" s="219" t="s">
        <v>371</v>
      </c>
      <c r="F327" s="220" t="s">
        <v>372</v>
      </c>
      <c r="G327" s="221" t="s">
        <v>168</v>
      </c>
      <c r="H327" s="222">
        <v>8820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141</v>
      </c>
      <c r="AT327" s="230" t="s">
        <v>137</v>
      </c>
      <c r="AU327" s="230" t="s">
        <v>83</v>
      </c>
      <c r="AY327" s="16" t="s">
        <v>135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141</v>
      </c>
      <c r="BM327" s="230" t="s">
        <v>373</v>
      </c>
    </row>
    <row r="328" spans="1:51" s="13" customFormat="1" ht="12">
      <c r="A328" s="13"/>
      <c r="B328" s="232"/>
      <c r="C328" s="233"/>
      <c r="D328" s="234" t="s">
        <v>142</v>
      </c>
      <c r="E328" s="235" t="s">
        <v>1</v>
      </c>
      <c r="F328" s="236" t="s">
        <v>374</v>
      </c>
      <c r="G328" s="233"/>
      <c r="H328" s="237">
        <v>8820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142</v>
      </c>
      <c r="AU328" s="243" t="s">
        <v>83</v>
      </c>
      <c r="AV328" s="13" t="s">
        <v>83</v>
      </c>
      <c r="AW328" s="13" t="s">
        <v>30</v>
      </c>
      <c r="AX328" s="13" t="s">
        <v>73</v>
      </c>
      <c r="AY328" s="243" t="s">
        <v>135</v>
      </c>
    </row>
    <row r="329" spans="1:51" s="14" customFormat="1" ht="12">
      <c r="A329" s="14"/>
      <c r="B329" s="244"/>
      <c r="C329" s="245"/>
      <c r="D329" s="234" t="s">
        <v>142</v>
      </c>
      <c r="E329" s="246" t="s">
        <v>1</v>
      </c>
      <c r="F329" s="247" t="s">
        <v>145</v>
      </c>
      <c r="G329" s="245"/>
      <c r="H329" s="248">
        <v>8820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142</v>
      </c>
      <c r="AU329" s="254" t="s">
        <v>83</v>
      </c>
      <c r="AV329" s="14" t="s">
        <v>141</v>
      </c>
      <c r="AW329" s="14" t="s">
        <v>30</v>
      </c>
      <c r="AX329" s="14" t="s">
        <v>81</v>
      </c>
      <c r="AY329" s="254" t="s">
        <v>135</v>
      </c>
    </row>
    <row r="330" spans="1:65" s="2" customFormat="1" ht="33" customHeight="1">
      <c r="A330" s="37"/>
      <c r="B330" s="38"/>
      <c r="C330" s="218" t="s">
        <v>375</v>
      </c>
      <c r="D330" s="218" t="s">
        <v>137</v>
      </c>
      <c r="E330" s="219" t="s">
        <v>376</v>
      </c>
      <c r="F330" s="220" t="s">
        <v>377</v>
      </c>
      <c r="G330" s="221" t="s">
        <v>168</v>
      </c>
      <c r="H330" s="222">
        <v>98.1</v>
      </c>
      <c r="I330" s="223"/>
      <c r="J330" s="224">
        <f>ROUND(I330*H330,2)</f>
        <v>0</v>
      </c>
      <c r="K330" s="225"/>
      <c r="L330" s="43"/>
      <c r="M330" s="226" t="s">
        <v>1</v>
      </c>
      <c r="N330" s="227" t="s">
        <v>38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141</v>
      </c>
      <c r="AT330" s="230" t="s">
        <v>137</v>
      </c>
      <c r="AU330" s="230" t="s">
        <v>83</v>
      </c>
      <c r="AY330" s="16" t="s">
        <v>135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81</v>
      </c>
      <c r="BK330" s="231">
        <f>ROUND(I330*H330,2)</f>
        <v>0</v>
      </c>
      <c r="BL330" s="16" t="s">
        <v>141</v>
      </c>
      <c r="BM330" s="230" t="s">
        <v>378</v>
      </c>
    </row>
    <row r="331" spans="1:51" s="13" customFormat="1" ht="12">
      <c r="A331" s="13"/>
      <c r="B331" s="232"/>
      <c r="C331" s="233"/>
      <c r="D331" s="234" t="s">
        <v>142</v>
      </c>
      <c r="E331" s="235" t="s">
        <v>1</v>
      </c>
      <c r="F331" s="236" t="s">
        <v>369</v>
      </c>
      <c r="G331" s="233"/>
      <c r="H331" s="237">
        <v>40.8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142</v>
      </c>
      <c r="AU331" s="243" t="s">
        <v>83</v>
      </c>
      <c r="AV331" s="13" t="s">
        <v>83</v>
      </c>
      <c r="AW331" s="13" t="s">
        <v>30</v>
      </c>
      <c r="AX331" s="13" t="s">
        <v>73</v>
      </c>
      <c r="AY331" s="243" t="s">
        <v>135</v>
      </c>
    </row>
    <row r="332" spans="1:51" s="13" customFormat="1" ht="12">
      <c r="A332" s="13"/>
      <c r="B332" s="232"/>
      <c r="C332" s="233"/>
      <c r="D332" s="234" t="s">
        <v>142</v>
      </c>
      <c r="E332" s="235" t="s">
        <v>1</v>
      </c>
      <c r="F332" s="236" t="s">
        <v>370</v>
      </c>
      <c r="G332" s="233"/>
      <c r="H332" s="237">
        <v>16.5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142</v>
      </c>
      <c r="AU332" s="243" t="s">
        <v>83</v>
      </c>
      <c r="AV332" s="13" t="s">
        <v>83</v>
      </c>
      <c r="AW332" s="13" t="s">
        <v>30</v>
      </c>
      <c r="AX332" s="13" t="s">
        <v>73</v>
      </c>
      <c r="AY332" s="243" t="s">
        <v>135</v>
      </c>
    </row>
    <row r="333" spans="1:51" s="13" customFormat="1" ht="12">
      <c r="A333" s="13"/>
      <c r="B333" s="232"/>
      <c r="C333" s="233"/>
      <c r="D333" s="234" t="s">
        <v>142</v>
      </c>
      <c r="E333" s="235" t="s">
        <v>1</v>
      </c>
      <c r="F333" s="236" t="s">
        <v>369</v>
      </c>
      <c r="G333" s="233"/>
      <c r="H333" s="237">
        <v>40.8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142</v>
      </c>
      <c r="AU333" s="243" t="s">
        <v>83</v>
      </c>
      <c r="AV333" s="13" t="s">
        <v>83</v>
      </c>
      <c r="AW333" s="13" t="s">
        <v>30</v>
      </c>
      <c r="AX333" s="13" t="s">
        <v>73</v>
      </c>
      <c r="AY333" s="243" t="s">
        <v>135</v>
      </c>
    </row>
    <row r="334" spans="1:51" s="14" customFormat="1" ht="12">
      <c r="A334" s="14"/>
      <c r="B334" s="244"/>
      <c r="C334" s="245"/>
      <c r="D334" s="234" t="s">
        <v>142</v>
      </c>
      <c r="E334" s="246" t="s">
        <v>1</v>
      </c>
      <c r="F334" s="247" t="s">
        <v>145</v>
      </c>
      <c r="G334" s="245"/>
      <c r="H334" s="248">
        <v>98.1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142</v>
      </c>
      <c r="AU334" s="254" t="s">
        <v>83</v>
      </c>
      <c r="AV334" s="14" t="s">
        <v>141</v>
      </c>
      <c r="AW334" s="14" t="s">
        <v>30</v>
      </c>
      <c r="AX334" s="14" t="s">
        <v>81</v>
      </c>
      <c r="AY334" s="254" t="s">
        <v>135</v>
      </c>
    </row>
    <row r="335" spans="1:65" s="2" customFormat="1" ht="24.15" customHeight="1">
      <c r="A335" s="37"/>
      <c r="B335" s="38"/>
      <c r="C335" s="218" t="s">
        <v>265</v>
      </c>
      <c r="D335" s="218" t="s">
        <v>137</v>
      </c>
      <c r="E335" s="219" t="s">
        <v>379</v>
      </c>
      <c r="F335" s="220" t="s">
        <v>380</v>
      </c>
      <c r="G335" s="221" t="s">
        <v>303</v>
      </c>
      <c r="H335" s="222">
        <v>16.9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38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141</v>
      </c>
      <c r="AT335" s="230" t="s">
        <v>137</v>
      </c>
      <c r="AU335" s="230" t="s">
        <v>83</v>
      </c>
      <c r="AY335" s="16" t="s">
        <v>135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141</v>
      </c>
      <c r="BM335" s="230" t="s">
        <v>381</v>
      </c>
    </row>
    <row r="336" spans="1:51" s="13" customFormat="1" ht="12">
      <c r="A336" s="13"/>
      <c r="B336" s="232"/>
      <c r="C336" s="233"/>
      <c r="D336" s="234" t="s">
        <v>142</v>
      </c>
      <c r="E336" s="235" t="s">
        <v>1</v>
      </c>
      <c r="F336" s="236" t="s">
        <v>382</v>
      </c>
      <c r="G336" s="233"/>
      <c r="H336" s="237">
        <v>16.9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142</v>
      </c>
      <c r="AU336" s="243" t="s">
        <v>83</v>
      </c>
      <c r="AV336" s="13" t="s">
        <v>83</v>
      </c>
      <c r="AW336" s="13" t="s">
        <v>30</v>
      </c>
      <c r="AX336" s="13" t="s">
        <v>73</v>
      </c>
      <c r="AY336" s="243" t="s">
        <v>135</v>
      </c>
    </row>
    <row r="337" spans="1:51" s="14" customFormat="1" ht="12">
      <c r="A337" s="14"/>
      <c r="B337" s="244"/>
      <c r="C337" s="245"/>
      <c r="D337" s="234" t="s">
        <v>142</v>
      </c>
      <c r="E337" s="246" t="s">
        <v>1</v>
      </c>
      <c r="F337" s="247" t="s">
        <v>145</v>
      </c>
      <c r="G337" s="245"/>
      <c r="H337" s="248">
        <v>16.9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142</v>
      </c>
      <c r="AU337" s="254" t="s">
        <v>83</v>
      </c>
      <c r="AV337" s="14" t="s">
        <v>141</v>
      </c>
      <c r="AW337" s="14" t="s">
        <v>30</v>
      </c>
      <c r="AX337" s="14" t="s">
        <v>81</v>
      </c>
      <c r="AY337" s="254" t="s">
        <v>135</v>
      </c>
    </row>
    <row r="338" spans="1:65" s="2" customFormat="1" ht="24.15" customHeight="1">
      <c r="A338" s="37"/>
      <c r="B338" s="38"/>
      <c r="C338" s="218" t="s">
        <v>383</v>
      </c>
      <c r="D338" s="218" t="s">
        <v>137</v>
      </c>
      <c r="E338" s="219" t="s">
        <v>384</v>
      </c>
      <c r="F338" s="220" t="s">
        <v>385</v>
      </c>
      <c r="G338" s="221" t="s">
        <v>303</v>
      </c>
      <c r="H338" s="222">
        <v>1521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141</v>
      </c>
      <c r="AT338" s="230" t="s">
        <v>137</v>
      </c>
      <c r="AU338" s="230" t="s">
        <v>83</v>
      </c>
      <c r="AY338" s="16" t="s">
        <v>135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141</v>
      </c>
      <c r="BM338" s="230" t="s">
        <v>386</v>
      </c>
    </row>
    <row r="339" spans="1:51" s="13" customFormat="1" ht="12">
      <c r="A339" s="13"/>
      <c r="B339" s="232"/>
      <c r="C339" s="233"/>
      <c r="D339" s="234" t="s">
        <v>142</v>
      </c>
      <c r="E339" s="235" t="s">
        <v>1</v>
      </c>
      <c r="F339" s="236" t="s">
        <v>387</v>
      </c>
      <c r="G339" s="233"/>
      <c r="H339" s="237">
        <v>1521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142</v>
      </c>
      <c r="AU339" s="243" t="s">
        <v>83</v>
      </c>
      <c r="AV339" s="13" t="s">
        <v>83</v>
      </c>
      <c r="AW339" s="13" t="s">
        <v>30</v>
      </c>
      <c r="AX339" s="13" t="s">
        <v>73</v>
      </c>
      <c r="AY339" s="243" t="s">
        <v>135</v>
      </c>
    </row>
    <row r="340" spans="1:51" s="14" customFormat="1" ht="12">
      <c r="A340" s="14"/>
      <c r="B340" s="244"/>
      <c r="C340" s="245"/>
      <c r="D340" s="234" t="s">
        <v>142</v>
      </c>
      <c r="E340" s="246" t="s">
        <v>1</v>
      </c>
      <c r="F340" s="247" t="s">
        <v>145</v>
      </c>
      <c r="G340" s="245"/>
      <c r="H340" s="248">
        <v>1521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142</v>
      </c>
      <c r="AU340" s="254" t="s">
        <v>83</v>
      </c>
      <c r="AV340" s="14" t="s">
        <v>141</v>
      </c>
      <c r="AW340" s="14" t="s">
        <v>30</v>
      </c>
      <c r="AX340" s="14" t="s">
        <v>81</v>
      </c>
      <c r="AY340" s="254" t="s">
        <v>135</v>
      </c>
    </row>
    <row r="341" spans="1:65" s="2" customFormat="1" ht="16.5" customHeight="1">
      <c r="A341" s="37"/>
      <c r="B341" s="38"/>
      <c r="C341" s="218" t="s">
        <v>272</v>
      </c>
      <c r="D341" s="218" t="s">
        <v>137</v>
      </c>
      <c r="E341" s="219" t="s">
        <v>388</v>
      </c>
      <c r="F341" s="220" t="s">
        <v>389</v>
      </c>
      <c r="G341" s="221" t="s">
        <v>140</v>
      </c>
      <c r="H341" s="222">
        <v>0.532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141</v>
      </c>
      <c r="AT341" s="230" t="s">
        <v>137</v>
      </c>
      <c r="AU341" s="230" t="s">
        <v>83</v>
      </c>
      <c r="AY341" s="16" t="s">
        <v>135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141</v>
      </c>
      <c r="BM341" s="230" t="s">
        <v>390</v>
      </c>
    </row>
    <row r="342" spans="1:51" s="13" customFormat="1" ht="12">
      <c r="A342" s="13"/>
      <c r="B342" s="232"/>
      <c r="C342" s="233"/>
      <c r="D342" s="234" t="s">
        <v>142</v>
      </c>
      <c r="E342" s="235" t="s">
        <v>1</v>
      </c>
      <c r="F342" s="236" t="s">
        <v>391</v>
      </c>
      <c r="G342" s="233"/>
      <c r="H342" s="237">
        <v>0.532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142</v>
      </c>
      <c r="AU342" s="243" t="s">
        <v>83</v>
      </c>
      <c r="AV342" s="13" t="s">
        <v>83</v>
      </c>
      <c r="AW342" s="13" t="s">
        <v>30</v>
      </c>
      <c r="AX342" s="13" t="s">
        <v>73</v>
      </c>
      <c r="AY342" s="243" t="s">
        <v>135</v>
      </c>
    </row>
    <row r="343" spans="1:51" s="14" customFormat="1" ht="12">
      <c r="A343" s="14"/>
      <c r="B343" s="244"/>
      <c r="C343" s="245"/>
      <c r="D343" s="234" t="s">
        <v>142</v>
      </c>
      <c r="E343" s="246" t="s">
        <v>1</v>
      </c>
      <c r="F343" s="247" t="s">
        <v>145</v>
      </c>
      <c r="G343" s="245"/>
      <c r="H343" s="248">
        <v>0.532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142</v>
      </c>
      <c r="AU343" s="254" t="s">
        <v>83</v>
      </c>
      <c r="AV343" s="14" t="s">
        <v>141</v>
      </c>
      <c r="AW343" s="14" t="s">
        <v>30</v>
      </c>
      <c r="AX343" s="14" t="s">
        <v>81</v>
      </c>
      <c r="AY343" s="254" t="s">
        <v>135</v>
      </c>
    </row>
    <row r="344" spans="1:65" s="2" customFormat="1" ht="24.15" customHeight="1">
      <c r="A344" s="37"/>
      <c r="B344" s="38"/>
      <c r="C344" s="218" t="s">
        <v>392</v>
      </c>
      <c r="D344" s="218" t="s">
        <v>137</v>
      </c>
      <c r="E344" s="219" t="s">
        <v>393</v>
      </c>
      <c r="F344" s="220" t="s">
        <v>394</v>
      </c>
      <c r="G344" s="221" t="s">
        <v>140</v>
      </c>
      <c r="H344" s="222">
        <v>11.949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38</v>
      </c>
      <c r="O344" s="90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141</v>
      </c>
      <c r="AT344" s="230" t="s">
        <v>137</v>
      </c>
      <c r="AU344" s="230" t="s">
        <v>83</v>
      </c>
      <c r="AY344" s="16" t="s">
        <v>135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141</v>
      </c>
      <c r="BM344" s="230" t="s">
        <v>395</v>
      </c>
    </row>
    <row r="345" spans="1:51" s="13" customFormat="1" ht="12">
      <c r="A345" s="13"/>
      <c r="B345" s="232"/>
      <c r="C345" s="233"/>
      <c r="D345" s="234" t="s">
        <v>142</v>
      </c>
      <c r="E345" s="235" t="s">
        <v>1</v>
      </c>
      <c r="F345" s="236" t="s">
        <v>396</v>
      </c>
      <c r="G345" s="233"/>
      <c r="H345" s="237">
        <v>6.645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142</v>
      </c>
      <c r="AU345" s="243" t="s">
        <v>83</v>
      </c>
      <c r="AV345" s="13" t="s">
        <v>83</v>
      </c>
      <c r="AW345" s="13" t="s">
        <v>30</v>
      </c>
      <c r="AX345" s="13" t="s">
        <v>73</v>
      </c>
      <c r="AY345" s="243" t="s">
        <v>135</v>
      </c>
    </row>
    <row r="346" spans="1:51" s="13" customFormat="1" ht="12">
      <c r="A346" s="13"/>
      <c r="B346" s="232"/>
      <c r="C346" s="233"/>
      <c r="D346" s="234" t="s">
        <v>142</v>
      </c>
      <c r="E346" s="235" t="s">
        <v>1</v>
      </c>
      <c r="F346" s="236" t="s">
        <v>397</v>
      </c>
      <c r="G346" s="233"/>
      <c r="H346" s="237">
        <v>4.692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142</v>
      </c>
      <c r="AU346" s="243" t="s">
        <v>83</v>
      </c>
      <c r="AV346" s="13" t="s">
        <v>83</v>
      </c>
      <c r="AW346" s="13" t="s">
        <v>30</v>
      </c>
      <c r="AX346" s="13" t="s">
        <v>73</v>
      </c>
      <c r="AY346" s="243" t="s">
        <v>135</v>
      </c>
    </row>
    <row r="347" spans="1:51" s="13" customFormat="1" ht="12">
      <c r="A347" s="13"/>
      <c r="B347" s="232"/>
      <c r="C347" s="233"/>
      <c r="D347" s="234" t="s">
        <v>142</v>
      </c>
      <c r="E347" s="235" t="s">
        <v>1</v>
      </c>
      <c r="F347" s="236" t="s">
        <v>398</v>
      </c>
      <c r="G347" s="233"/>
      <c r="H347" s="237">
        <v>0.612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142</v>
      </c>
      <c r="AU347" s="243" t="s">
        <v>83</v>
      </c>
      <c r="AV347" s="13" t="s">
        <v>83</v>
      </c>
      <c r="AW347" s="13" t="s">
        <v>30</v>
      </c>
      <c r="AX347" s="13" t="s">
        <v>73</v>
      </c>
      <c r="AY347" s="243" t="s">
        <v>135</v>
      </c>
    </row>
    <row r="348" spans="1:51" s="14" customFormat="1" ht="12">
      <c r="A348" s="14"/>
      <c r="B348" s="244"/>
      <c r="C348" s="245"/>
      <c r="D348" s="234" t="s">
        <v>142</v>
      </c>
      <c r="E348" s="246" t="s">
        <v>1</v>
      </c>
      <c r="F348" s="247" t="s">
        <v>145</v>
      </c>
      <c r="G348" s="245"/>
      <c r="H348" s="248">
        <v>11.949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4" t="s">
        <v>142</v>
      </c>
      <c r="AU348" s="254" t="s">
        <v>83</v>
      </c>
      <c r="AV348" s="14" t="s">
        <v>141</v>
      </c>
      <c r="AW348" s="14" t="s">
        <v>30</v>
      </c>
      <c r="AX348" s="14" t="s">
        <v>81</v>
      </c>
      <c r="AY348" s="254" t="s">
        <v>135</v>
      </c>
    </row>
    <row r="349" spans="1:65" s="2" customFormat="1" ht="16.5" customHeight="1">
      <c r="A349" s="37"/>
      <c r="B349" s="38"/>
      <c r="C349" s="218" t="s">
        <v>275</v>
      </c>
      <c r="D349" s="218" t="s">
        <v>137</v>
      </c>
      <c r="E349" s="219" t="s">
        <v>399</v>
      </c>
      <c r="F349" s="220" t="s">
        <v>400</v>
      </c>
      <c r="G349" s="221" t="s">
        <v>168</v>
      </c>
      <c r="H349" s="222">
        <v>43.775</v>
      </c>
      <c r="I349" s="223"/>
      <c r="J349" s="224">
        <f>ROUND(I349*H349,2)</f>
        <v>0</v>
      </c>
      <c r="K349" s="225"/>
      <c r="L349" s="43"/>
      <c r="M349" s="226" t="s">
        <v>1</v>
      </c>
      <c r="N349" s="227" t="s">
        <v>38</v>
      </c>
      <c r="O349" s="90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141</v>
      </c>
      <c r="AT349" s="230" t="s">
        <v>137</v>
      </c>
      <c r="AU349" s="230" t="s">
        <v>83</v>
      </c>
      <c r="AY349" s="16" t="s">
        <v>135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81</v>
      </c>
      <c r="BK349" s="231">
        <f>ROUND(I349*H349,2)</f>
        <v>0</v>
      </c>
      <c r="BL349" s="16" t="s">
        <v>141</v>
      </c>
      <c r="BM349" s="230" t="s">
        <v>401</v>
      </c>
    </row>
    <row r="350" spans="1:51" s="13" customFormat="1" ht="12">
      <c r="A350" s="13"/>
      <c r="B350" s="232"/>
      <c r="C350" s="233"/>
      <c r="D350" s="234" t="s">
        <v>142</v>
      </c>
      <c r="E350" s="235" t="s">
        <v>1</v>
      </c>
      <c r="F350" s="236" t="s">
        <v>402</v>
      </c>
      <c r="G350" s="233"/>
      <c r="H350" s="237">
        <v>22.15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142</v>
      </c>
      <c r="AU350" s="243" t="s">
        <v>83</v>
      </c>
      <c r="AV350" s="13" t="s">
        <v>83</v>
      </c>
      <c r="AW350" s="13" t="s">
        <v>30</v>
      </c>
      <c r="AX350" s="13" t="s">
        <v>73</v>
      </c>
      <c r="AY350" s="243" t="s">
        <v>135</v>
      </c>
    </row>
    <row r="351" spans="1:51" s="13" customFormat="1" ht="12">
      <c r="A351" s="13"/>
      <c r="B351" s="232"/>
      <c r="C351" s="233"/>
      <c r="D351" s="234" t="s">
        <v>142</v>
      </c>
      <c r="E351" s="235" t="s">
        <v>1</v>
      </c>
      <c r="F351" s="236" t="s">
        <v>403</v>
      </c>
      <c r="G351" s="233"/>
      <c r="H351" s="237">
        <v>21.625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142</v>
      </c>
      <c r="AU351" s="243" t="s">
        <v>83</v>
      </c>
      <c r="AV351" s="13" t="s">
        <v>83</v>
      </c>
      <c r="AW351" s="13" t="s">
        <v>30</v>
      </c>
      <c r="AX351" s="13" t="s">
        <v>73</v>
      </c>
      <c r="AY351" s="243" t="s">
        <v>135</v>
      </c>
    </row>
    <row r="352" spans="1:51" s="14" customFormat="1" ht="12">
      <c r="A352" s="14"/>
      <c r="B352" s="244"/>
      <c r="C352" s="245"/>
      <c r="D352" s="234" t="s">
        <v>142</v>
      </c>
      <c r="E352" s="246" t="s">
        <v>1</v>
      </c>
      <c r="F352" s="247" t="s">
        <v>145</v>
      </c>
      <c r="G352" s="245"/>
      <c r="H352" s="248">
        <v>43.775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142</v>
      </c>
      <c r="AU352" s="254" t="s">
        <v>83</v>
      </c>
      <c r="AV352" s="14" t="s">
        <v>141</v>
      </c>
      <c r="AW352" s="14" t="s">
        <v>30</v>
      </c>
      <c r="AX352" s="14" t="s">
        <v>81</v>
      </c>
      <c r="AY352" s="254" t="s">
        <v>135</v>
      </c>
    </row>
    <row r="353" spans="1:65" s="2" customFormat="1" ht="37.8" customHeight="1">
      <c r="A353" s="37"/>
      <c r="B353" s="38"/>
      <c r="C353" s="218" t="s">
        <v>404</v>
      </c>
      <c r="D353" s="218" t="s">
        <v>137</v>
      </c>
      <c r="E353" s="219" t="s">
        <v>405</v>
      </c>
      <c r="F353" s="220" t="s">
        <v>406</v>
      </c>
      <c r="G353" s="221" t="s">
        <v>140</v>
      </c>
      <c r="H353" s="222">
        <v>2.501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38</v>
      </c>
      <c r="O353" s="90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141</v>
      </c>
      <c r="AT353" s="230" t="s">
        <v>137</v>
      </c>
      <c r="AU353" s="230" t="s">
        <v>83</v>
      </c>
      <c r="AY353" s="16" t="s">
        <v>135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81</v>
      </c>
      <c r="BK353" s="231">
        <f>ROUND(I353*H353,2)</f>
        <v>0</v>
      </c>
      <c r="BL353" s="16" t="s">
        <v>141</v>
      </c>
      <c r="BM353" s="230" t="s">
        <v>407</v>
      </c>
    </row>
    <row r="354" spans="1:51" s="13" customFormat="1" ht="12">
      <c r="A354" s="13"/>
      <c r="B354" s="232"/>
      <c r="C354" s="233"/>
      <c r="D354" s="234" t="s">
        <v>142</v>
      </c>
      <c r="E354" s="235" t="s">
        <v>1</v>
      </c>
      <c r="F354" s="236" t="s">
        <v>408</v>
      </c>
      <c r="G354" s="233"/>
      <c r="H354" s="237">
        <v>2.501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142</v>
      </c>
      <c r="AU354" s="243" t="s">
        <v>83</v>
      </c>
      <c r="AV354" s="13" t="s">
        <v>83</v>
      </c>
      <c r="AW354" s="13" t="s">
        <v>30</v>
      </c>
      <c r="AX354" s="13" t="s">
        <v>73</v>
      </c>
      <c r="AY354" s="243" t="s">
        <v>135</v>
      </c>
    </row>
    <row r="355" spans="1:51" s="14" customFormat="1" ht="12">
      <c r="A355" s="14"/>
      <c r="B355" s="244"/>
      <c r="C355" s="245"/>
      <c r="D355" s="234" t="s">
        <v>142</v>
      </c>
      <c r="E355" s="246" t="s">
        <v>1</v>
      </c>
      <c r="F355" s="247" t="s">
        <v>145</v>
      </c>
      <c r="G355" s="245"/>
      <c r="H355" s="248">
        <v>2.501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142</v>
      </c>
      <c r="AU355" s="254" t="s">
        <v>83</v>
      </c>
      <c r="AV355" s="14" t="s">
        <v>141</v>
      </c>
      <c r="AW355" s="14" t="s">
        <v>30</v>
      </c>
      <c r="AX355" s="14" t="s">
        <v>81</v>
      </c>
      <c r="AY355" s="254" t="s">
        <v>135</v>
      </c>
    </row>
    <row r="356" spans="1:65" s="2" customFormat="1" ht="33" customHeight="1">
      <c r="A356" s="37"/>
      <c r="B356" s="38"/>
      <c r="C356" s="218" t="s">
        <v>279</v>
      </c>
      <c r="D356" s="218" t="s">
        <v>137</v>
      </c>
      <c r="E356" s="219" t="s">
        <v>409</v>
      </c>
      <c r="F356" s="220" t="s">
        <v>410</v>
      </c>
      <c r="G356" s="221" t="s">
        <v>140</v>
      </c>
      <c r="H356" s="222">
        <v>2.501</v>
      </c>
      <c r="I356" s="223"/>
      <c r="J356" s="224">
        <f>ROUND(I356*H356,2)</f>
        <v>0</v>
      </c>
      <c r="K356" s="225"/>
      <c r="L356" s="43"/>
      <c r="M356" s="226" t="s">
        <v>1</v>
      </c>
      <c r="N356" s="227" t="s">
        <v>38</v>
      </c>
      <c r="O356" s="90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141</v>
      </c>
      <c r="AT356" s="230" t="s">
        <v>137</v>
      </c>
      <c r="AU356" s="230" t="s">
        <v>83</v>
      </c>
      <c r="AY356" s="16" t="s">
        <v>135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81</v>
      </c>
      <c r="BK356" s="231">
        <f>ROUND(I356*H356,2)</f>
        <v>0</v>
      </c>
      <c r="BL356" s="16" t="s">
        <v>141</v>
      </c>
      <c r="BM356" s="230" t="s">
        <v>411</v>
      </c>
    </row>
    <row r="357" spans="1:51" s="13" customFormat="1" ht="12">
      <c r="A357" s="13"/>
      <c r="B357" s="232"/>
      <c r="C357" s="233"/>
      <c r="D357" s="234" t="s">
        <v>142</v>
      </c>
      <c r="E357" s="235" t="s">
        <v>1</v>
      </c>
      <c r="F357" s="236" t="s">
        <v>408</v>
      </c>
      <c r="G357" s="233"/>
      <c r="H357" s="237">
        <v>2.501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142</v>
      </c>
      <c r="AU357" s="243" t="s">
        <v>83</v>
      </c>
      <c r="AV357" s="13" t="s">
        <v>83</v>
      </c>
      <c r="AW357" s="13" t="s">
        <v>30</v>
      </c>
      <c r="AX357" s="13" t="s">
        <v>73</v>
      </c>
      <c r="AY357" s="243" t="s">
        <v>135</v>
      </c>
    </row>
    <row r="358" spans="1:51" s="14" customFormat="1" ht="12">
      <c r="A358" s="14"/>
      <c r="B358" s="244"/>
      <c r="C358" s="245"/>
      <c r="D358" s="234" t="s">
        <v>142</v>
      </c>
      <c r="E358" s="246" t="s">
        <v>1</v>
      </c>
      <c r="F358" s="247" t="s">
        <v>145</v>
      </c>
      <c r="G358" s="245"/>
      <c r="H358" s="248">
        <v>2.501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142</v>
      </c>
      <c r="AU358" s="254" t="s">
        <v>83</v>
      </c>
      <c r="AV358" s="14" t="s">
        <v>141</v>
      </c>
      <c r="AW358" s="14" t="s">
        <v>30</v>
      </c>
      <c r="AX358" s="14" t="s">
        <v>81</v>
      </c>
      <c r="AY358" s="254" t="s">
        <v>135</v>
      </c>
    </row>
    <row r="359" spans="1:65" s="2" customFormat="1" ht="16.5" customHeight="1">
      <c r="A359" s="37"/>
      <c r="B359" s="38"/>
      <c r="C359" s="218" t="s">
        <v>412</v>
      </c>
      <c r="D359" s="218" t="s">
        <v>137</v>
      </c>
      <c r="E359" s="219" t="s">
        <v>413</v>
      </c>
      <c r="F359" s="220" t="s">
        <v>414</v>
      </c>
      <c r="G359" s="221" t="s">
        <v>140</v>
      </c>
      <c r="H359" s="222">
        <v>4.43</v>
      </c>
      <c r="I359" s="223"/>
      <c r="J359" s="224">
        <f>ROUND(I359*H359,2)</f>
        <v>0</v>
      </c>
      <c r="K359" s="225"/>
      <c r="L359" s="43"/>
      <c r="M359" s="226" t="s">
        <v>1</v>
      </c>
      <c r="N359" s="227" t="s">
        <v>38</v>
      </c>
      <c r="O359" s="90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141</v>
      </c>
      <c r="AT359" s="230" t="s">
        <v>137</v>
      </c>
      <c r="AU359" s="230" t="s">
        <v>83</v>
      </c>
      <c r="AY359" s="16" t="s">
        <v>135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81</v>
      </c>
      <c r="BK359" s="231">
        <f>ROUND(I359*H359,2)</f>
        <v>0</v>
      </c>
      <c r="BL359" s="16" t="s">
        <v>141</v>
      </c>
      <c r="BM359" s="230" t="s">
        <v>415</v>
      </c>
    </row>
    <row r="360" spans="1:51" s="13" customFormat="1" ht="12">
      <c r="A360" s="13"/>
      <c r="B360" s="232"/>
      <c r="C360" s="233"/>
      <c r="D360" s="234" t="s">
        <v>142</v>
      </c>
      <c r="E360" s="235" t="s">
        <v>1</v>
      </c>
      <c r="F360" s="236" t="s">
        <v>416</v>
      </c>
      <c r="G360" s="233"/>
      <c r="H360" s="237">
        <v>4.43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142</v>
      </c>
      <c r="AU360" s="243" t="s">
        <v>83</v>
      </c>
      <c r="AV360" s="13" t="s">
        <v>83</v>
      </c>
      <c r="AW360" s="13" t="s">
        <v>30</v>
      </c>
      <c r="AX360" s="13" t="s">
        <v>73</v>
      </c>
      <c r="AY360" s="243" t="s">
        <v>135</v>
      </c>
    </row>
    <row r="361" spans="1:51" s="14" customFormat="1" ht="12">
      <c r="A361" s="14"/>
      <c r="B361" s="244"/>
      <c r="C361" s="245"/>
      <c r="D361" s="234" t="s">
        <v>142</v>
      </c>
      <c r="E361" s="246" t="s">
        <v>1</v>
      </c>
      <c r="F361" s="247" t="s">
        <v>145</v>
      </c>
      <c r="G361" s="245"/>
      <c r="H361" s="248">
        <v>4.43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142</v>
      </c>
      <c r="AU361" s="254" t="s">
        <v>83</v>
      </c>
      <c r="AV361" s="14" t="s">
        <v>141</v>
      </c>
      <c r="AW361" s="14" t="s">
        <v>30</v>
      </c>
      <c r="AX361" s="14" t="s">
        <v>81</v>
      </c>
      <c r="AY361" s="254" t="s">
        <v>135</v>
      </c>
    </row>
    <row r="362" spans="1:65" s="2" customFormat="1" ht="24.15" customHeight="1">
      <c r="A362" s="37"/>
      <c r="B362" s="38"/>
      <c r="C362" s="218" t="s">
        <v>283</v>
      </c>
      <c r="D362" s="218" t="s">
        <v>137</v>
      </c>
      <c r="E362" s="219" t="s">
        <v>417</v>
      </c>
      <c r="F362" s="220" t="s">
        <v>418</v>
      </c>
      <c r="G362" s="221" t="s">
        <v>168</v>
      </c>
      <c r="H362" s="222">
        <v>88</v>
      </c>
      <c r="I362" s="223"/>
      <c r="J362" s="224">
        <f>ROUND(I362*H362,2)</f>
        <v>0</v>
      </c>
      <c r="K362" s="225"/>
      <c r="L362" s="43"/>
      <c r="M362" s="226" t="s">
        <v>1</v>
      </c>
      <c r="N362" s="227" t="s">
        <v>38</v>
      </c>
      <c r="O362" s="90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141</v>
      </c>
      <c r="AT362" s="230" t="s">
        <v>137</v>
      </c>
      <c r="AU362" s="230" t="s">
        <v>83</v>
      </c>
      <c r="AY362" s="16" t="s">
        <v>135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81</v>
      </c>
      <c r="BK362" s="231">
        <f>ROUND(I362*H362,2)</f>
        <v>0</v>
      </c>
      <c r="BL362" s="16" t="s">
        <v>141</v>
      </c>
      <c r="BM362" s="230" t="s">
        <v>419</v>
      </c>
    </row>
    <row r="363" spans="1:51" s="13" customFormat="1" ht="12">
      <c r="A363" s="13"/>
      <c r="B363" s="232"/>
      <c r="C363" s="233"/>
      <c r="D363" s="234" t="s">
        <v>142</v>
      </c>
      <c r="E363" s="235" t="s">
        <v>1</v>
      </c>
      <c r="F363" s="236" t="s">
        <v>420</v>
      </c>
      <c r="G363" s="233"/>
      <c r="H363" s="237">
        <v>60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142</v>
      </c>
      <c r="AU363" s="243" t="s">
        <v>83</v>
      </c>
      <c r="AV363" s="13" t="s">
        <v>83</v>
      </c>
      <c r="AW363" s="13" t="s">
        <v>30</v>
      </c>
      <c r="AX363" s="13" t="s">
        <v>73</v>
      </c>
      <c r="AY363" s="243" t="s">
        <v>135</v>
      </c>
    </row>
    <row r="364" spans="1:51" s="13" customFormat="1" ht="12">
      <c r="A364" s="13"/>
      <c r="B364" s="232"/>
      <c r="C364" s="233"/>
      <c r="D364" s="234" t="s">
        <v>142</v>
      </c>
      <c r="E364" s="235" t="s">
        <v>1</v>
      </c>
      <c r="F364" s="236" t="s">
        <v>421</v>
      </c>
      <c r="G364" s="233"/>
      <c r="H364" s="237">
        <v>28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142</v>
      </c>
      <c r="AU364" s="243" t="s">
        <v>83</v>
      </c>
      <c r="AV364" s="13" t="s">
        <v>83</v>
      </c>
      <c r="AW364" s="13" t="s">
        <v>30</v>
      </c>
      <c r="AX364" s="13" t="s">
        <v>73</v>
      </c>
      <c r="AY364" s="243" t="s">
        <v>135</v>
      </c>
    </row>
    <row r="365" spans="1:51" s="14" customFormat="1" ht="12">
      <c r="A365" s="14"/>
      <c r="B365" s="244"/>
      <c r="C365" s="245"/>
      <c r="D365" s="234" t="s">
        <v>142</v>
      </c>
      <c r="E365" s="246" t="s">
        <v>1</v>
      </c>
      <c r="F365" s="247" t="s">
        <v>145</v>
      </c>
      <c r="G365" s="245"/>
      <c r="H365" s="248">
        <v>88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142</v>
      </c>
      <c r="AU365" s="254" t="s">
        <v>83</v>
      </c>
      <c r="AV365" s="14" t="s">
        <v>141</v>
      </c>
      <c r="AW365" s="14" t="s">
        <v>30</v>
      </c>
      <c r="AX365" s="14" t="s">
        <v>81</v>
      </c>
      <c r="AY365" s="254" t="s">
        <v>135</v>
      </c>
    </row>
    <row r="366" spans="1:65" s="2" customFormat="1" ht="24.15" customHeight="1">
      <c r="A366" s="37"/>
      <c r="B366" s="38"/>
      <c r="C366" s="218" t="s">
        <v>422</v>
      </c>
      <c r="D366" s="218" t="s">
        <v>137</v>
      </c>
      <c r="E366" s="219" t="s">
        <v>423</v>
      </c>
      <c r="F366" s="220" t="s">
        <v>424</v>
      </c>
      <c r="G366" s="221" t="s">
        <v>240</v>
      </c>
      <c r="H366" s="222">
        <v>8</v>
      </c>
      <c r="I366" s="223"/>
      <c r="J366" s="224">
        <f>ROUND(I366*H366,2)</f>
        <v>0</v>
      </c>
      <c r="K366" s="225"/>
      <c r="L366" s="43"/>
      <c r="M366" s="226" t="s">
        <v>1</v>
      </c>
      <c r="N366" s="227" t="s">
        <v>38</v>
      </c>
      <c r="O366" s="90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141</v>
      </c>
      <c r="AT366" s="230" t="s">
        <v>137</v>
      </c>
      <c r="AU366" s="230" t="s">
        <v>83</v>
      </c>
      <c r="AY366" s="16" t="s">
        <v>135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81</v>
      </c>
      <c r="BK366" s="231">
        <f>ROUND(I366*H366,2)</f>
        <v>0</v>
      </c>
      <c r="BL366" s="16" t="s">
        <v>141</v>
      </c>
      <c r="BM366" s="230" t="s">
        <v>425</v>
      </c>
    </row>
    <row r="367" spans="1:51" s="13" customFormat="1" ht="12">
      <c r="A367" s="13"/>
      <c r="B367" s="232"/>
      <c r="C367" s="233"/>
      <c r="D367" s="234" t="s">
        <v>142</v>
      </c>
      <c r="E367" s="235" t="s">
        <v>1</v>
      </c>
      <c r="F367" s="236" t="s">
        <v>426</v>
      </c>
      <c r="G367" s="233"/>
      <c r="H367" s="237">
        <v>8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142</v>
      </c>
      <c r="AU367" s="243" t="s">
        <v>83</v>
      </c>
      <c r="AV367" s="13" t="s">
        <v>83</v>
      </c>
      <c r="AW367" s="13" t="s">
        <v>30</v>
      </c>
      <c r="AX367" s="13" t="s">
        <v>73</v>
      </c>
      <c r="AY367" s="243" t="s">
        <v>135</v>
      </c>
    </row>
    <row r="368" spans="1:51" s="14" customFormat="1" ht="12">
      <c r="A368" s="14"/>
      <c r="B368" s="244"/>
      <c r="C368" s="245"/>
      <c r="D368" s="234" t="s">
        <v>142</v>
      </c>
      <c r="E368" s="246" t="s">
        <v>1</v>
      </c>
      <c r="F368" s="247" t="s">
        <v>145</v>
      </c>
      <c r="G368" s="245"/>
      <c r="H368" s="248">
        <v>8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142</v>
      </c>
      <c r="AU368" s="254" t="s">
        <v>83</v>
      </c>
      <c r="AV368" s="14" t="s">
        <v>141</v>
      </c>
      <c r="AW368" s="14" t="s">
        <v>30</v>
      </c>
      <c r="AX368" s="14" t="s">
        <v>81</v>
      </c>
      <c r="AY368" s="254" t="s">
        <v>135</v>
      </c>
    </row>
    <row r="369" spans="1:63" s="12" customFormat="1" ht="22.8" customHeight="1">
      <c r="A369" s="12"/>
      <c r="B369" s="202"/>
      <c r="C369" s="203"/>
      <c r="D369" s="204" t="s">
        <v>72</v>
      </c>
      <c r="E369" s="216" t="s">
        <v>427</v>
      </c>
      <c r="F369" s="216" t="s">
        <v>428</v>
      </c>
      <c r="G369" s="203"/>
      <c r="H369" s="203"/>
      <c r="I369" s="206"/>
      <c r="J369" s="217">
        <f>BK369</f>
        <v>0</v>
      </c>
      <c r="K369" s="203"/>
      <c r="L369" s="208"/>
      <c r="M369" s="209"/>
      <c r="N369" s="210"/>
      <c r="O369" s="210"/>
      <c r="P369" s="211">
        <f>SUM(P370:P376)</f>
        <v>0</v>
      </c>
      <c r="Q369" s="210"/>
      <c r="R369" s="211">
        <f>SUM(R370:R376)</f>
        <v>0</v>
      </c>
      <c r="S369" s="210"/>
      <c r="T369" s="212">
        <f>SUM(T370:T376)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3" t="s">
        <v>81</v>
      </c>
      <c r="AT369" s="214" t="s">
        <v>72</v>
      </c>
      <c r="AU369" s="214" t="s">
        <v>81</v>
      </c>
      <c r="AY369" s="213" t="s">
        <v>135</v>
      </c>
      <c r="BK369" s="215">
        <f>SUM(BK370:BK376)</f>
        <v>0</v>
      </c>
    </row>
    <row r="370" spans="1:65" s="2" customFormat="1" ht="24.15" customHeight="1">
      <c r="A370" s="37"/>
      <c r="B370" s="38"/>
      <c r="C370" s="218" t="s">
        <v>287</v>
      </c>
      <c r="D370" s="218" t="s">
        <v>137</v>
      </c>
      <c r="E370" s="219" t="s">
        <v>429</v>
      </c>
      <c r="F370" s="220" t="s">
        <v>430</v>
      </c>
      <c r="G370" s="221" t="s">
        <v>163</v>
      </c>
      <c r="H370" s="222">
        <v>45.149</v>
      </c>
      <c r="I370" s="223"/>
      <c r="J370" s="224">
        <f>ROUND(I370*H370,2)</f>
        <v>0</v>
      </c>
      <c r="K370" s="225"/>
      <c r="L370" s="43"/>
      <c r="M370" s="226" t="s">
        <v>1</v>
      </c>
      <c r="N370" s="227" t="s">
        <v>38</v>
      </c>
      <c r="O370" s="90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141</v>
      </c>
      <c r="AT370" s="230" t="s">
        <v>137</v>
      </c>
      <c r="AU370" s="230" t="s">
        <v>83</v>
      </c>
      <c r="AY370" s="16" t="s">
        <v>135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81</v>
      </c>
      <c r="BK370" s="231">
        <f>ROUND(I370*H370,2)</f>
        <v>0</v>
      </c>
      <c r="BL370" s="16" t="s">
        <v>141</v>
      </c>
      <c r="BM370" s="230" t="s">
        <v>431</v>
      </c>
    </row>
    <row r="371" spans="1:65" s="2" customFormat="1" ht="16.5" customHeight="1">
      <c r="A371" s="37"/>
      <c r="B371" s="38"/>
      <c r="C371" s="218" t="s">
        <v>432</v>
      </c>
      <c r="D371" s="218" t="s">
        <v>137</v>
      </c>
      <c r="E371" s="219" t="s">
        <v>433</v>
      </c>
      <c r="F371" s="220" t="s">
        <v>434</v>
      </c>
      <c r="G371" s="221" t="s">
        <v>163</v>
      </c>
      <c r="H371" s="222">
        <v>45.149</v>
      </c>
      <c r="I371" s="223"/>
      <c r="J371" s="224">
        <f>ROUND(I371*H371,2)</f>
        <v>0</v>
      </c>
      <c r="K371" s="225"/>
      <c r="L371" s="43"/>
      <c r="M371" s="226" t="s">
        <v>1</v>
      </c>
      <c r="N371" s="227" t="s">
        <v>38</v>
      </c>
      <c r="O371" s="90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141</v>
      </c>
      <c r="AT371" s="230" t="s">
        <v>137</v>
      </c>
      <c r="AU371" s="230" t="s">
        <v>83</v>
      </c>
      <c r="AY371" s="16" t="s">
        <v>135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81</v>
      </c>
      <c r="BK371" s="231">
        <f>ROUND(I371*H371,2)</f>
        <v>0</v>
      </c>
      <c r="BL371" s="16" t="s">
        <v>141</v>
      </c>
      <c r="BM371" s="230" t="s">
        <v>435</v>
      </c>
    </row>
    <row r="372" spans="1:65" s="2" customFormat="1" ht="24.15" customHeight="1">
      <c r="A372" s="37"/>
      <c r="B372" s="38"/>
      <c r="C372" s="218" t="s">
        <v>292</v>
      </c>
      <c r="D372" s="218" t="s">
        <v>137</v>
      </c>
      <c r="E372" s="219" t="s">
        <v>436</v>
      </c>
      <c r="F372" s="220" t="s">
        <v>437</v>
      </c>
      <c r="G372" s="221" t="s">
        <v>163</v>
      </c>
      <c r="H372" s="222">
        <v>45.149</v>
      </c>
      <c r="I372" s="223"/>
      <c r="J372" s="224">
        <f>ROUND(I372*H372,2)</f>
        <v>0</v>
      </c>
      <c r="K372" s="225"/>
      <c r="L372" s="43"/>
      <c r="M372" s="226" t="s">
        <v>1</v>
      </c>
      <c r="N372" s="227" t="s">
        <v>38</v>
      </c>
      <c r="O372" s="90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141</v>
      </c>
      <c r="AT372" s="230" t="s">
        <v>137</v>
      </c>
      <c r="AU372" s="230" t="s">
        <v>83</v>
      </c>
      <c r="AY372" s="16" t="s">
        <v>135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81</v>
      </c>
      <c r="BK372" s="231">
        <f>ROUND(I372*H372,2)</f>
        <v>0</v>
      </c>
      <c r="BL372" s="16" t="s">
        <v>141</v>
      </c>
      <c r="BM372" s="230" t="s">
        <v>438</v>
      </c>
    </row>
    <row r="373" spans="1:65" s="2" customFormat="1" ht="24.15" customHeight="1">
      <c r="A373" s="37"/>
      <c r="B373" s="38"/>
      <c r="C373" s="218" t="s">
        <v>439</v>
      </c>
      <c r="D373" s="218" t="s">
        <v>137</v>
      </c>
      <c r="E373" s="219" t="s">
        <v>440</v>
      </c>
      <c r="F373" s="220" t="s">
        <v>441</v>
      </c>
      <c r="G373" s="221" t="s">
        <v>163</v>
      </c>
      <c r="H373" s="222">
        <v>451.49</v>
      </c>
      <c r="I373" s="223"/>
      <c r="J373" s="224">
        <f>ROUND(I373*H373,2)</f>
        <v>0</v>
      </c>
      <c r="K373" s="225"/>
      <c r="L373" s="43"/>
      <c r="M373" s="226" t="s">
        <v>1</v>
      </c>
      <c r="N373" s="227" t="s">
        <v>38</v>
      </c>
      <c r="O373" s="90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141</v>
      </c>
      <c r="AT373" s="230" t="s">
        <v>137</v>
      </c>
      <c r="AU373" s="230" t="s">
        <v>83</v>
      </c>
      <c r="AY373" s="16" t="s">
        <v>135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81</v>
      </c>
      <c r="BK373" s="231">
        <f>ROUND(I373*H373,2)</f>
        <v>0</v>
      </c>
      <c r="BL373" s="16" t="s">
        <v>141</v>
      </c>
      <c r="BM373" s="230" t="s">
        <v>442</v>
      </c>
    </row>
    <row r="374" spans="1:51" s="13" customFormat="1" ht="12">
      <c r="A374" s="13"/>
      <c r="B374" s="232"/>
      <c r="C374" s="233"/>
      <c r="D374" s="234" t="s">
        <v>142</v>
      </c>
      <c r="E374" s="235" t="s">
        <v>1</v>
      </c>
      <c r="F374" s="236" t="s">
        <v>443</v>
      </c>
      <c r="G374" s="233"/>
      <c r="H374" s="237">
        <v>451.49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142</v>
      </c>
      <c r="AU374" s="243" t="s">
        <v>83</v>
      </c>
      <c r="AV374" s="13" t="s">
        <v>83</v>
      </c>
      <c r="AW374" s="13" t="s">
        <v>30</v>
      </c>
      <c r="AX374" s="13" t="s">
        <v>73</v>
      </c>
      <c r="AY374" s="243" t="s">
        <v>135</v>
      </c>
    </row>
    <row r="375" spans="1:51" s="14" customFormat="1" ht="12">
      <c r="A375" s="14"/>
      <c r="B375" s="244"/>
      <c r="C375" s="245"/>
      <c r="D375" s="234" t="s">
        <v>142</v>
      </c>
      <c r="E375" s="246" t="s">
        <v>1</v>
      </c>
      <c r="F375" s="247" t="s">
        <v>145</v>
      </c>
      <c r="G375" s="245"/>
      <c r="H375" s="248">
        <v>451.49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142</v>
      </c>
      <c r="AU375" s="254" t="s">
        <v>83</v>
      </c>
      <c r="AV375" s="14" t="s">
        <v>141</v>
      </c>
      <c r="AW375" s="14" t="s">
        <v>30</v>
      </c>
      <c r="AX375" s="14" t="s">
        <v>81</v>
      </c>
      <c r="AY375" s="254" t="s">
        <v>135</v>
      </c>
    </row>
    <row r="376" spans="1:65" s="2" customFormat="1" ht="33" customHeight="1">
      <c r="A376" s="37"/>
      <c r="B376" s="38"/>
      <c r="C376" s="218" t="s">
        <v>296</v>
      </c>
      <c r="D376" s="218" t="s">
        <v>137</v>
      </c>
      <c r="E376" s="219" t="s">
        <v>444</v>
      </c>
      <c r="F376" s="220" t="s">
        <v>445</v>
      </c>
      <c r="G376" s="221" t="s">
        <v>163</v>
      </c>
      <c r="H376" s="222">
        <v>45.149</v>
      </c>
      <c r="I376" s="223"/>
      <c r="J376" s="224">
        <f>ROUND(I376*H376,2)</f>
        <v>0</v>
      </c>
      <c r="K376" s="225"/>
      <c r="L376" s="43"/>
      <c r="M376" s="226" t="s">
        <v>1</v>
      </c>
      <c r="N376" s="227" t="s">
        <v>38</v>
      </c>
      <c r="O376" s="90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141</v>
      </c>
      <c r="AT376" s="230" t="s">
        <v>137</v>
      </c>
      <c r="AU376" s="230" t="s">
        <v>83</v>
      </c>
      <c r="AY376" s="16" t="s">
        <v>135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81</v>
      </c>
      <c r="BK376" s="231">
        <f>ROUND(I376*H376,2)</f>
        <v>0</v>
      </c>
      <c r="BL376" s="16" t="s">
        <v>141</v>
      </c>
      <c r="BM376" s="230" t="s">
        <v>446</v>
      </c>
    </row>
    <row r="377" spans="1:63" s="12" customFormat="1" ht="22.8" customHeight="1">
      <c r="A377" s="12"/>
      <c r="B377" s="202"/>
      <c r="C377" s="203"/>
      <c r="D377" s="204" t="s">
        <v>72</v>
      </c>
      <c r="E377" s="216" t="s">
        <v>447</v>
      </c>
      <c r="F377" s="216" t="s">
        <v>448</v>
      </c>
      <c r="G377" s="203"/>
      <c r="H377" s="203"/>
      <c r="I377" s="206"/>
      <c r="J377" s="217">
        <f>BK377</f>
        <v>0</v>
      </c>
      <c r="K377" s="203"/>
      <c r="L377" s="208"/>
      <c r="M377" s="209"/>
      <c r="N377" s="210"/>
      <c r="O377" s="210"/>
      <c r="P377" s="211">
        <f>P378</f>
        <v>0</v>
      </c>
      <c r="Q377" s="210"/>
      <c r="R377" s="211">
        <f>R378</f>
        <v>0</v>
      </c>
      <c r="S377" s="210"/>
      <c r="T377" s="212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3" t="s">
        <v>81</v>
      </c>
      <c r="AT377" s="214" t="s">
        <v>72</v>
      </c>
      <c r="AU377" s="214" t="s">
        <v>81</v>
      </c>
      <c r="AY377" s="213" t="s">
        <v>135</v>
      </c>
      <c r="BK377" s="215">
        <f>BK378</f>
        <v>0</v>
      </c>
    </row>
    <row r="378" spans="1:65" s="2" customFormat="1" ht="21.75" customHeight="1">
      <c r="A378" s="37"/>
      <c r="B378" s="38"/>
      <c r="C378" s="218" t="s">
        <v>449</v>
      </c>
      <c r="D378" s="218" t="s">
        <v>137</v>
      </c>
      <c r="E378" s="219" t="s">
        <v>450</v>
      </c>
      <c r="F378" s="220" t="s">
        <v>451</v>
      </c>
      <c r="G378" s="221" t="s">
        <v>163</v>
      </c>
      <c r="H378" s="222">
        <v>154.355</v>
      </c>
      <c r="I378" s="223"/>
      <c r="J378" s="224">
        <f>ROUND(I378*H378,2)</f>
        <v>0</v>
      </c>
      <c r="K378" s="225"/>
      <c r="L378" s="43"/>
      <c r="M378" s="226" t="s">
        <v>1</v>
      </c>
      <c r="N378" s="227" t="s">
        <v>38</v>
      </c>
      <c r="O378" s="90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141</v>
      </c>
      <c r="AT378" s="230" t="s">
        <v>137</v>
      </c>
      <c r="AU378" s="230" t="s">
        <v>83</v>
      </c>
      <c r="AY378" s="16" t="s">
        <v>135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81</v>
      </c>
      <c r="BK378" s="231">
        <f>ROUND(I378*H378,2)</f>
        <v>0</v>
      </c>
      <c r="BL378" s="16" t="s">
        <v>141</v>
      </c>
      <c r="BM378" s="230" t="s">
        <v>452</v>
      </c>
    </row>
    <row r="379" spans="1:63" s="12" customFormat="1" ht="25.9" customHeight="1">
      <c r="A379" s="12"/>
      <c r="B379" s="202"/>
      <c r="C379" s="203"/>
      <c r="D379" s="204" t="s">
        <v>72</v>
      </c>
      <c r="E379" s="205" t="s">
        <v>453</v>
      </c>
      <c r="F379" s="205" t="s">
        <v>454</v>
      </c>
      <c r="G379" s="203"/>
      <c r="H379" s="203"/>
      <c r="I379" s="206"/>
      <c r="J379" s="207">
        <f>BK379</f>
        <v>0</v>
      </c>
      <c r="K379" s="203"/>
      <c r="L379" s="208"/>
      <c r="M379" s="209"/>
      <c r="N379" s="210"/>
      <c r="O379" s="210"/>
      <c r="P379" s="211">
        <f>P380+P404+P416+P429+P437+P460+P466+P471+P489</f>
        <v>0</v>
      </c>
      <c r="Q379" s="210"/>
      <c r="R379" s="211">
        <f>R380+R404+R416+R429+R437+R460+R466+R471+R489</f>
        <v>0</v>
      </c>
      <c r="S379" s="210"/>
      <c r="T379" s="212">
        <f>T380+T404+T416+T429+T437+T460+T466+T471+T489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3" t="s">
        <v>83</v>
      </c>
      <c r="AT379" s="214" t="s">
        <v>72</v>
      </c>
      <c r="AU379" s="214" t="s">
        <v>73</v>
      </c>
      <c r="AY379" s="213" t="s">
        <v>135</v>
      </c>
      <c r="BK379" s="215">
        <f>BK380+BK404+BK416+BK429+BK437+BK460+BK466+BK471+BK489</f>
        <v>0</v>
      </c>
    </row>
    <row r="380" spans="1:63" s="12" customFormat="1" ht="22.8" customHeight="1">
      <c r="A380" s="12"/>
      <c r="B380" s="202"/>
      <c r="C380" s="203"/>
      <c r="D380" s="204" t="s">
        <v>72</v>
      </c>
      <c r="E380" s="216" t="s">
        <v>455</v>
      </c>
      <c r="F380" s="216" t="s">
        <v>456</v>
      </c>
      <c r="G380" s="203"/>
      <c r="H380" s="203"/>
      <c r="I380" s="206"/>
      <c r="J380" s="217">
        <f>BK380</f>
        <v>0</v>
      </c>
      <c r="K380" s="203"/>
      <c r="L380" s="208"/>
      <c r="M380" s="209"/>
      <c r="N380" s="210"/>
      <c r="O380" s="210"/>
      <c r="P380" s="211">
        <f>SUM(P381:P403)</f>
        <v>0</v>
      </c>
      <c r="Q380" s="210"/>
      <c r="R380" s="211">
        <f>SUM(R381:R403)</f>
        <v>0</v>
      </c>
      <c r="S380" s="210"/>
      <c r="T380" s="212">
        <f>SUM(T381:T403)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3" t="s">
        <v>83</v>
      </c>
      <c r="AT380" s="214" t="s">
        <v>72</v>
      </c>
      <c r="AU380" s="214" t="s">
        <v>81</v>
      </c>
      <c r="AY380" s="213" t="s">
        <v>135</v>
      </c>
      <c r="BK380" s="215">
        <f>SUM(BK381:BK403)</f>
        <v>0</v>
      </c>
    </row>
    <row r="381" spans="1:65" s="2" customFormat="1" ht="24.15" customHeight="1">
      <c r="A381" s="37"/>
      <c r="B381" s="38"/>
      <c r="C381" s="218" t="s">
        <v>299</v>
      </c>
      <c r="D381" s="218" t="s">
        <v>137</v>
      </c>
      <c r="E381" s="219" t="s">
        <v>457</v>
      </c>
      <c r="F381" s="220" t="s">
        <v>458</v>
      </c>
      <c r="G381" s="221" t="s">
        <v>168</v>
      </c>
      <c r="H381" s="222">
        <v>10.166</v>
      </c>
      <c r="I381" s="223"/>
      <c r="J381" s="224">
        <f>ROUND(I381*H381,2)</f>
        <v>0</v>
      </c>
      <c r="K381" s="225"/>
      <c r="L381" s="43"/>
      <c r="M381" s="226" t="s">
        <v>1</v>
      </c>
      <c r="N381" s="227" t="s">
        <v>38</v>
      </c>
      <c r="O381" s="90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0" t="s">
        <v>177</v>
      </c>
      <c r="AT381" s="230" t="s">
        <v>137</v>
      </c>
      <c r="AU381" s="230" t="s">
        <v>83</v>
      </c>
      <c r="AY381" s="16" t="s">
        <v>135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6" t="s">
        <v>81</v>
      </c>
      <c r="BK381" s="231">
        <f>ROUND(I381*H381,2)</f>
        <v>0</v>
      </c>
      <c r="BL381" s="16" t="s">
        <v>177</v>
      </c>
      <c r="BM381" s="230" t="s">
        <v>459</v>
      </c>
    </row>
    <row r="382" spans="1:51" s="13" customFormat="1" ht="12">
      <c r="A382" s="13"/>
      <c r="B382" s="232"/>
      <c r="C382" s="233"/>
      <c r="D382" s="234" t="s">
        <v>142</v>
      </c>
      <c r="E382" s="235" t="s">
        <v>1</v>
      </c>
      <c r="F382" s="236" t="s">
        <v>460</v>
      </c>
      <c r="G382" s="233"/>
      <c r="H382" s="237">
        <v>6.783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142</v>
      </c>
      <c r="AU382" s="243" t="s">
        <v>83</v>
      </c>
      <c r="AV382" s="13" t="s">
        <v>83</v>
      </c>
      <c r="AW382" s="13" t="s">
        <v>30</v>
      </c>
      <c r="AX382" s="13" t="s">
        <v>73</v>
      </c>
      <c r="AY382" s="243" t="s">
        <v>135</v>
      </c>
    </row>
    <row r="383" spans="1:51" s="13" customFormat="1" ht="12">
      <c r="A383" s="13"/>
      <c r="B383" s="232"/>
      <c r="C383" s="233"/>
      <c r="D383" s="234" t="s">
        <v>142</v>
      </c>
      <c r="E383" s="235" t="s">
        <v>1</v>
      </c>
      <c r="F383" s="236" t="s">
        <v>461</v>
      </c>
      <c r="G383" s="233"/>
      <c r="H383" s="237">
        <v>3.383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142</v>
      </c>
      <c r="AU383" s="243" t="s">
        <v>83</v>
      </c>
      <c r="AV383" s="13" t="s">
        <v>83</v>
      </c>
      <c r="AW383" s="13" t="s">
        <v>30</v>
      </c>
      <c r="AX383" s="13" t="s">
        <v>73</v>
      </c>
      <c r="AY383" s="243" t="s">
        <v>135</v>
      </c>
    </row>
    <row r="384" spans="1:51" s="14" customFormat="1" ht="12">
      <c r="A384" s="14"/>
      <c r="B384" s="244"/>
      <c r="C384" s="245"/>
      <c r="D384" s="234" t="s">
        <v>142</v>
      </c>
      <c r="E384" s="246" t="s">
        <v>1</v>
      </c>
      <c r="F384" s="247" t="s">
        <v>145</v>
      </c>
      <c r="G384" s="245"/>
      <c r="H384" s="248">
        <v>10.166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4" t="s">
        <v>142</v>
      </c>
      <c r="AU384" s="254" t="s">
        <v>83</v>
      </c>
      <c r="AV384" s="14" t="s">
        <v>141</v>
      </c>
      <c r="AW384" s="14" t="s">
        <v>30</v>
      </c>
      <c r="AX384" s="14" t="s">
        <v>81</v>
      </c>
      <c r="AY384" s="254" t="s">
        <v>135</v>
      </c>
    </row>
    <row r="385" spans="1:65" s="2" customFormat="1" ht="16.5" customHeight="1">
      <c r="A385" s="37"/>
      <c r="B385" s="38"/>
      <c r="C385" s="255" t="s">
        <v>462</v>
      </c>
      <c r="D385" s="255" t="s">
        <v>208</v>
      </c>
      <c r="E385" s="256" t="s">
        <v>463</v>
      </c>
      <c r="F385" s="257" t="s">
        <v>464</v>
      </c>
      <c r="G385" s="258" t="s">
        <v>465</v>
      </c>
      <c r="H385" s="259">
        <v>0.003</v>
      </c>
      <c r="I385" s="260"/>
      <c r="J385" s="261">
        <f>ROUND(I385*H385,2)</f>
        <v>0</v>
      </c>
      <c r="K385" s="262"/>
      <c r="L385" s="263"/>
      <c r="M385" s="264" t="s">
        <v>1</v>
      </c>
      <c r="N385" s="265" t="s">
        <v>38</v>
      </c>
      <c r="O385" s="90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0" t="s">
        <v>219</v>
      </c>
      <c r="AT385" s="230" t="s">
        <v>208</v>
      </c>
      <c r="AU385" s="230" t="s">
        <v>83</v>
      </c>
      <c r="AY385" s="16" t="s">
        <v>135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6" t="s">
        <v>81</v>
      </c>
      <c r="BK385" s="231">
        <f>ROUND(I385*H385,2)</f>
        <v>0</v>
      </c>
      <c r="BL385" s="16" t="s">
        <v>177</v>
      </c>
      <c r="BM385" s="230" t="s">
        <v>466</v>
      </c>
    </row>
    <row r="386" spans="1:65" s="2" customFormat="1" ht="24.15" customHeight="1">
      <c r="A386" s="37"/>
      <c r="B386" s="38"/>
      <c r="C386" s="218" t="s">
        <v>304</v>
      </c>
      <c r="D386" s="218" t="s">
        <v>137</v>
      </c>
      <c r="E386" s="219" t="s">
        <v>467</v>
      </c>
      <c r="F386" s="220" t="s">
        <v>468</v>
      </c>
      <c r="G386" s="221" t="s">
        <v>168</v>
      </c>
      <c r="H386" s="222">
        <v>19.892</v>
      </c>
      <c r="I386" s="223"/>
      <c r="J386" s="224">
        <f>ROUND(I386*H386,2)</f>
        <v>0</v>
      </c>
      <c r="K386" s="225"/>
      <c r="L386" s="43"/>
      <c r="M386" s="226" t="s">
        <v>1</v>
      </c>
      <c r="N386" s="227" t="s">
        <v>38</v>
      </c>
      <c r="O386" s="90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177</v>
      </c>
      <c r="AT386" s="230" t="s">
        <v>137</v>
      </c>
      <c r="AU386" s="230" t="s">
        <v>83</v>
      </c>
      <c r="AY386" s="16" t="s">
        <v>135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81</v>
      </c>
      <c r="BK386" s="231">
        <f>ROUND(I386*H386,2)</f>
        <v>0</v>
      </c>
      <c r="BL386" s="16" t="s">
        <v>177</v>
      </c>
      <c r="BM386" s="230" t="s">
        <v>469</v>
      </c>
    </row>
    <row r="387" spans="1:51" s="13" customFormat="1" ht="12">
      <c r="A387" s="13"/>
      <c r="B387" s="232"/>
      <c r="C387" s="233"/>
      <c r="D387" s="234" t="s">
        <v>142</v>
      </c>
      <c r="E387" s="235" t="s">
        <v>1</v>
      </c>
      <c r="F387" s="236" t="s">
        <v>470</v>
      </c>
      <c r="G387" s="233"/>
      <c r="H387" s="237">
        <v>6.601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142</v>
      </c>
      <c r="AU387" s="243" t="s">
        <v>83</v>
      </c>
      <c r="AV387" s="13" t="s">
        <v>83</v>
      </c>
      <c r="AW387" s="13" t="s">
        <v>30</v>
      </c>
      <c r="AX387" s="13" t="s">
        <v>73</v>
      </c>
      <c r="AY387" s="243" t="s">
        <v>135</v>
      </c>
    </row>
    <row r="388" spans="1:51" s="13" customFormat="1" ht="12">
      <c r="A388" s="13"/>
      <c r="B388" s="232"/>
      <c r="C388" s="233"/>
      <c r="D388" s="234" t="s">
        <v>142</v>
      </c>
      <c r="E388" s="235" t="s">
        <v>1</v>
      </c>
      <c r="F388" s="236" t="s">
        <v>471</v>
      </c>
      <c r="G388" s="233"/>
      <c r="H388" s="237">
        <v>10.626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142</v>
      </c>
      <c r="AU388" s="243" t="s">
        <v>83</v>
      </c>
      <c r="AV388" s="13" t="s">
        <v>83</v>
      </c>
      <c r="AW388" s="13" t="s">
        <v>30</v>
      </c>
      <c r="AX388" s="13" t="s">
        <v>73</v>
      </c>
      <c r="AY388" s="243" t="s">
        <v>135</v>
      </c>
    </row>
    <row r="389" spans="1:51" s="13" customFormat="1" ht="12">
      <c r="A389" s="13"/>
      <c r="B389" s="232"/>
      <c r="C389" s="233"/>
      <c r="D389" s="234" t="s">
        <v>142</v>
      </c>
      <c r="E389" s="235" t="s">
        <v>1</v>
      </c>
      <c r="F389" s="236" t="s">
        <v>472</v>
      </c>
      <c r="G389" s="233"/>
      <c r="H389" s="237">
        <v>2.665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142</v>
      </c>
      <c r="AU389" s="243" t="s">
        <v>83</v>
      </c>
      <c r="AV389" s="13" t="s">
        <v>83</v>
      </c>
      <c r="AW389" s="13" t="s">
        <v>30</v>
      </c>
      <c r="AX389" s="13" t="s">
        <v>73</v>
      </c>
      <c r="AY389" s="243" t="s">
        <v>135</v>
      </c>
    </row>
    <row r="390" spans="1:51" s="14" customFormat="1" ht="12">
      <c r="A390" s="14"/>
      <c r="B390" s="244"/>
      <c r="C390" s="245"/>
      <c r="D390" s="234" t="s">
        <v>142</v>
      </c>
      <c r="E390" s="246" t="s">
        <v>1</v>
      </c>
      <c r="F390" s="247" t="s">
        <v>145</v>
      </c>
      <c r="G390" s="245"/>
      <c r="H390" s="248">
        <v>19.892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142</v>
      </c>
      <c r="AU390" s="254" t="s">
        <v>83</v>
      </c>
      <c r="AV390" s="14" t="s">
        <v>141</v>
      </c>
      <c r="AW390" s="14" t="s">
        <v>30</v>
      </c>
      <c r="AX390" s="14" t="s">
        <v>81</v>
      </c>
      <c r="AY390" s="254" t="s">
        <v>135</v>
      </c>
    </row>
    <row r="391" spans="1:65" s="2" customFormat="1" ht="16.5" customHeight="1">
      <c r="A391" s="37"/>
      <c r="B391" s="38"/>
      <c r="C391" s="255" t="s">
        <v>473</v>
      </c>
      <c r="D391" s="255" t="s">
        <v>208</v>
      </c>
      <c r="E391" s="256" t="s">
        <v>463</v>
      </c>
      <c r="F391" s="257" t="s">
        <v>464</v>
      </c>
      <c r="G391" s="258" t="s">
        <v>465</v>
      </c>
      <c r="H391" s="259">
        <v>0.007</v>
      </c>
      <c r="I391" s="260"/>
      <c r="J391" s="261">
        <f>ROUND(I391*H391,2)</f>
        <v>0</v>
      </c>
      <c r="K391" s="262"/>
      <c r="L391" s="263"/>
      <c r="M391" s="264" t="s">
        <v>1</v>
      </c>
      <c r="N391" s="265" t="s">
        <v>38</v>
      </c>
      <c r="O391" s="90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0" t="s">
        <v>219</v>
      </c>
      <c r="AT391" s="230" t="s">
        <v>208</v>
      </c>
      <c r="AU391" s="230" t="s">
        <v>83</v>
      </c>
      <c r="AY391" s="16" t="s">
        <v>135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6" t="s">
        <v>81</v>
      </c>
      <c r="BK391" s="231">
        <f>ROUND(I391*H391,2)</f>
        <v>0</v>
      </c>
      <c r="BL391" s="16" t="s">
        <v>177</v>
      </c>
      <c r="BM391" s="230" t="s">
        <v>474</v>
      </c>
    </row>
    <row r="392" spans="1:65" s="2" customFormat="1" ht="24.15" customHeight="1">
      <c r="A392" s="37"/>
      <c r="B392" s="38"/>
      <c r="C392" s="218" t="s">
        <v>308</v>
      </c>
      <c r="D392" s="218" t="s">
        <v>137</v>
      </c>
      <c r="E392" s="219" t="s">
        <v>475</v>
      </c>
      <c r="F392" s="220" t="s">
        <v>476</v>
      </c>
      <c r="G392" s="221" t="s">
        <v>168</v>
      </c>
      <c r="H392" s="222">
        <v>10.166</v>
      </c>
      <c r="I392" s="223"/>
      <c r="J392" s="224">
        <f>ROUND(I392*H392,2)</f>
        <v>0</v>
      </c>
      <c r="K392" s="225"/>
      <c r="L392" s="43"/>
      <c r="M392" s="226" t="s">
        <v>1</v>
      </c>
      <c r="N392" s="227" t="s">
        <v>38</v>
      </c>
      <c r="O392" s="90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0" t="s">
        <v>177</v>
      </c>
      <c r="AT392" s="230" t="s">
        <v>137</v>
      </c>
      <c r="AU392" s="230" t="s">
        <v>83</v>
      </c>
      <c r="AY392" s="16" t="s">
        <v>135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6" t="s">
        <v>81</v>
      </c>
      <c r="BK392" s="231">
        <f>ROUND(I392*H392,2)</f>
        <v>0</v>
      </c>
      <c r="BL392" s="16" t="s">
        <v>177</v>
      </c>
      <c r="BM392" s="230" t="s">
        <v>477</v>
      </c>
    </row>
    <row r="393" spans="1:51" s="13" customFormat="1" ht="12">
      <c r="A393" s="13"/>
      <c r="B393" s="232"/>
      <c r="C393" s="233"/>
      <c r="D393" s="234" t="s">
        <v>142</v>
      </c>
      <c r="E393" s="235" t="s">
        <v>1</v>
      </c>
      <c r="F393" s="236" t="s">
        <v>460</v>
      </c>
      <c r="G393" s="233"/>
      <c r="H393" s="237">
        <v>6.783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142</v>
      </c>
      <c r="AU393" s="243" t="s">
        <v>83</v>
      </c>
      <c r="AV393" s="13" t="s">
        <v>83</v>
      </c>
      <c r="AW393" s="13" t="s">
        <v>30</v>
      </c>
      <c r="AX393" s="13" t="s">
        <v>73</v>
      </c>
      <c r="AY393" s="243" t="s">
        <v>135</v>
      </c>
    </row>
    <row r="394" spans="1:51" s="13" customFormat="1" ht="12">
      <c r="A394" s="13"/>
      <c r="B394" s="232"/>
      <c r="C394" s="233"/>
      <c r="D394" s="234" t="s">
        <v>142</v>
      </c>
      <c r="E394" s="235" t="s">
        <v>1</v>
      </c>
      <c r="F394" s="236" t="s">
        <v>461</v>
      </c>
      <c r="G394" s="233"/>
      <c r="H394" s="237">
        <v>3.383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142</v>
      </c>
      <c r="AU394" s="243" t="s">
        <v>83</v>
      </c>
      <c r="AV394" s="13" t="s">
        <v>83</v>
      </c>
      <c r="AW394" s="13" t="s">
        <v>30</v>
      </c>
      <c r="AX394" s="13" t="s">
        <v>73</v>
      </c>
      <c r="AY394" s="243" t="s">
        <v>135</v>
      </c>
    </row>
    <row r="395" spans="1:51" s="14" customFormat="1" ht="12">
      <c r="A395" s="14"/>
      <c r="B395" s="244"/>
      <c r="C395" s="245"/>
      <c r="D395" s="234" t="s">
        <v>142</v>
      </c>
      <c r="E395" s="246" t="s">
        <v>1</v>
      </c>
      <c r="F395" s="247" t="s">
        <v>145</v>
      </c>
      <c r="G395" s="245"/>
      <c r="H395" s="248">
        <v>10.166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142</v>
      </c>
      <c r="AU395" s="254" t="s">
        <v>83</v>
      </c>
      <c r="AV395" s="14" t="s">
        <v>141</v>
      </c>
      <c r="AW395" s="14" t="s">
        <v>30</v>
      </c>
      <c r="AX395" s="14" t="s">
        <v>81</v>
      </c>
      <c r="AY395" s="254" t="s">
        <v>135</v>
      </c>
    </row>
    <row r="396" spans="1:65" s="2" customFormat="1" ht="37.8" customHeight="1">
      <c r="A396" s="37"/>
      <c r="B396" s="38"/>
      <c r="C396" s="255" t="s">
        <v>478</v>
      </c>
      <c r="D396" s="255" t="s">
        <v>208</v>
      </c>
      <c r="E396" s="256" t="s">
        <v>479</v>
      </c>
      <c r="F396" s="257" t="s">
        <v>480</v>
      </c>
      <c r="G396" s="258" t="s">
        <v>168</v>
      </c>
      <c r="H396" s="259">
        <v>11.691</v>
      </c>
      <c r="I396" s="260"/>
      <c r="J396" s="261">
        <f>ROUND(I396*H396,2)</f>
        <v>0</v>
      </c>
      <c r="K396" s="262"/>
      <c r="L396" s="263"/>
      <c r="M396" s="264" t="s">
        <v>1</v>
      </c>
      <c r="N396" s="265" t="s">
        <v>38</v>
      </c>
      <c r="O396" s="90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0" t="s">
        <v>219</v>
      </c>
      <c r="AT396" s="230" t="s">
        <v>208</v>
      </c>
      <c r="AU396" s="230" t="s">
        <v>83</v>
      </c>
      <c r="AY396" s="16" t="s">
        <v>135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6" t="s">
        <v>81</v>
      </c>
      <c r="BK396" s="231">
        <f>ROUND(I396*H396,2)</f>
        <v>0</v>
      </c>
      <c r="BL396" s="16" t="s">
        <v>177</v>
      </c>
      <c r="BM396" s="230" t="s">
        <v>481</v>
      </c>
    </row>
    <row r="397" spans="1:65" s="2" customFormat="1" ht="24.15" customHeight="1">
      <c r="A397" s="37"/>
      <c r="B397" s="38"/>
      <c r="C397" s="218" t="s">
        <v>318</v>
      </c>
      <c r="D397" s="218" t="s">
        <v>137</v>
      </c>
      <c r="E397" s="219" t="s">
        <v>482</v>
      </c>
      <c r="F397" s="220" t="s">
        <v>483</v>
      </c>
      <c r="G397" s="221" t="s">
        <v>168</v>
      </c>
      <c r="H397" s="222">
        <v>19.892</v>
      </c>
      <c r="I397" s="223"/>
      <c r="J397" s="224">
        <f>ROUND(I397*H397,2)</f>
        <v>0</v>
      </c>
      <c r="K397" s="225"/>
      <c r="L397" s="43"/>
      <c r="M397" s="226" t="s">
        <v>1</v>
      </c>
      <c r="N397" s="227" t="s">
        <v>38</v>
      </c>
      <c r="O397" s="90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0" t="s">
        <v>177</v>
      </c>
      <c r="AT397" s="230" t="s">
        <v>137</v>
      </c>
      <c r="AU397" s="230" t="s">
        <v>83</v>
      </c>
      <c r="AY397" s="16" t="s">
        <v>135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6" t="s">
        <v>81</v>
      </c>
      <c r="BK397" s="231">
        <f>ROUND(I397*H397,2)</f>
        <v>0</v>
      </c>
      <c r="BL397" s="16" t="s">
        <v>177</v>
      </c>
      <c r="BM397" s="230" t="s">
        <v>484</v>
      </c>
    </row>
    <row r="398" spans="1:51" s="13" customFormat="1" ht="12">
      <c r="A398" s="13"/>
      <c r="B398" s="232"/>
      <c r="C398" s="233"/>
      <c r="D398" s="234" t="s">
        <v>142</v>
      </c>
      <c r="E398" s="235" t="s">
        <v>1</v>
      </c>
      <c r="F398" s="236" t="s">
        <v>470</v>
      </c>
      <c r="G398" s="233"/>
      <c r="H398" s="237">
        <v>6.601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142</v>
      </c>
      <c r="AU398" s="243" t="s">
        <v>83</v>
      </c>
      <c r="AV398" s="13" t="s">
        <v>83</v>
      </c>
      <c r="AW398" s="13" t="s">
        <v>30</v>
      </c>
      <c r="AX398" s="13" t="s">
        <v>73</v>
      </c>
      <c r="AY398" s="243" t="s">
        <v>135</v>
      </c>
    </row>
    <row r="399" spans="1:51" s="13" customFormat="1" ht="12">
      <c r="A399" s="13"/>
      <c r="B399" s="232"/>
      <c r="C399" s="233"/>
      <c r="D399" s="234" t="s">
        <v>142</v>
      </c>
      <c r="E399" s="235" t="s">
        <v>1</v>
      </c>
      <c r="F399" s="236" t="s">
        <v>471</v>
      </c>
      <c r="G399" s="233"/>
      <c r="H399" s="237">
        <v>10.626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142</v>
      </c>
      <c r="AU399" s="243" t="s">
        <v>83</v>
      </c>
      <c r="AV399" s="13" t="s">
        <v>83</v>
      </c>
      <c r="AW399" s="13" t="s">
        <v>30</v>
      </c>
      <c r="AX399" s="13" t="s">
        <v>73</v>
      </c>
      <c r="AY399" s="243" t="s">
        <v>135</v>
      </c>
    </row>
    <row r="400" spans="1:51" s="13" customFormat="1" ht="12">
      <c r="A400" s="13"/>
      <c r="B400" s="232"/>
      <c r="C400" s="233"/>
      <c r="D400" s="234" t="s">
        <v>142</v>
      </c>
      <c r="E400" s="235" t="s">
        <v>1</v>
      </c>
      <c r="F400" s="236" t="s">
        <v>472</v>
      </c>
      <c r="G400" s="233"/>
      <c r="H400" s="237">
        <v>2.665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142</v>
      </c>
      <c r="AU400" s="243" t="s">
        <v>83</v>
      </c>
      <c r="AV400" s="13" t="s">
        <v>83</v>
      </c>
      <c r="AW400" s="13" t="s">
        <v>30</v>
      </c>
      <c r="AX400" s="13" t="s">
        <v>73</v>
      </c>
      <c r="AY400" s="243" t="s">
        <v>135</v>
      </c>
    </row>
    <row r="401" spans="1:51" s="14" customFormat="1" ht="12">
      <c r="A401" s="14"/>
      <c r="B401" s="244"/>
      <c r="C401" s="245"/>
      <c r="D401" s="234" t="s">
        <v>142</v>
      </c>
      <c r="E401" s="246" t="s">
        <v>1</v>
      </c>
      <c r="F401" s="247" t="s">
        <v>145</v>
      </c>
      <c r="G401" s="245"/>
      <c r="H401" s="248">
        <v>19.892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142</v>
      </c>
      <c r="AU401" s="254" t="s">
        <v>83</v>
      </c>
      <c r="AV401" s="14" t="s">
        <v>141</v>
      </c>
      <c r="AW401" s="14" t="s">
        <v>30</v>
      </c>
      <c r="AX401" s="14" t="s">
        <v>81</v>
      </c>
      <c r="AY401" s="254" t="s">
        <v>135</v>
      </c>
    </row>
    <row r="402" spans="1:65" s="2" customFormat="1" ht="37.8" customHeight="1">
      <c r="A402" s="37"/>
      <c r="B402" s="38"/>
      <c r="C402" s="255" t="s">
        <v>485</v>
      </c>
      <c r="D402" s="255" t="s">
        <v>208</v>
      </c>
      <c r="E402" s="256" t="s">
        <v>479</v>
      </c>
      <c r="F402" s="257" t="s">
        <v>480</v>
      </c>
      <c r="G402" s="258" t="s">
        <v>168</v>
      </c>
      <c r="H402" s="259">
        <v>23.87</v>
      </c>
      <c r="I402" s="260"/>
      <c r="J402" s="261">
        <f>ROUND(I402*H402,2)</f>
        <v>0</v>
      </c>
      <c r="K402" s="262"/>
      <c r="L402" s="263"/>
      <c r="M402" s="264" t="s">
        <v>1</v>
      </c>
      <c r="N402" s="265" t="s">
        <v>38</v>
      </c>
      <c r="O402" s="90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30" t="s">
        <v>219</v>
      </c>
      <c r="AT402" s="230" t="s">
        <v>208</v>
      </c>
      <c r="AU402" s="230" t="s">
        <v>83</v>
      </c>
      <c r="AY402" s="16" t="s">
        <v>135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6" t="s">
        <v>81</v>
      </c>
      <c r="BK402" s="231">
        <f>ROUND(I402*H402,2)</f>
        <v>0</v>
      </c>
      <c r="BL402" s="16" t="s">
        <v>177</v>
      </c>
      <c r="BM402" s="230" t="s">
        <v>486</v>
      </c>
    </row>
    <row r="403" spans="1:65" s="2" customFormat="1" ht="24.15" customHeight="1">
      <c r="A403" s="37"/>
      <c r="B403" s="38"/>
      <c r="C403" s="218" t="s">
        <v>321</v>
      </c>
      <c r="D403" s="218" t="s">
        <v>137</v>
      </c>
      <c r="E403" s="219" t="s">
        <v>487</v>
      </c>
      <c r="F403" s="220" t="s">
        <v>488</v>
      </c>
      <c r="G403" s="221" t="s">
        <v>489</v>
      </c>
      <c r="H403" s="266"/>
      <c r="I403" s="223"/>
      <c r="J403" s="224">
        <f>ROUND(I403*H403,2)</f>
        <v>0</v>
      </c>
      <c r="K403" s="225"/>
      <c r="L403" s="43"/>
      <c r="M403" s="226" t="s">
        <v>1</v>
      </c>
      <c r="N403" s="227" t="s">
        <v>38</v>
      </c>
      <c r="O403" s="90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177</v>
      </c>
      <c r="AT403" s="230" t="s">
        <v>137</v>
      </c>
      <c r="AU403" s="230" t="s">
        <v>83</v>
      </c>
      <c r="AY403" s="16" t="s">
        <v>135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81</v>
      </c>
      <c r="BK403" s="231">
        <f>ROUND(I403*H403,2)</f>
        <v>0</v>
      </c>
      <c r="BL403" s="16" t="s">
        <v>177</v>
      </c>
      <c r="BM403" s="230" t="s">
        <v>490</v>
      </c>
    </row>
    <row r="404" spans="1:63" s="12" customFormat="1" ht="22.8" customHeight="1">
      <c r="A404" s="12"/>
      <c r="B404" s="202"/>
      <c r="C404" s="203"/>
      <c r="D404" s="204" t="s">
        <v>72</v>
      </c>
      <c r="E404" s="216" t="s">
        <v>491</v>
      </c>
      <c r="F404" s="216" t="s">
        <v>492</v>
      </c>
      <c r="G404" s="203"/>
      <c r="H404" s="203"/>
      <c r="I404" s="206"/>
      <c r="J404" s="217">
        <f>BK404</f>
        <v>0</v>
      </c>
      <c r="K404" s="203"/>
      <c r="L404" s="208"/>
      <c r="M404" s="209"/>
      <c r="N404" s="210"/>
      <c r="O404" s="210"/>
      <c r="P404" s="211">
        <f>SUM(P405:P415)</f>
        <v>0</v>
      </c>
      <c r="Q404" s="210"/>
      <c r="R404" s="211">
        <f>SUM(R405:R415)</f>
        <v>0</v>
      </c>
      <c r="S404" s="210"/>
      <c r="T404" s="212">
        <f>SUM(T405:T415)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3" t="s">
        <v>83</v>
      </c>
      <c r="AT404" s="214" t="s">
        <v>72</v>
      </c>
      <c r="AU404" s="214" t="s">
        <v>81</v>
      </c>
      <c r="AY404" s="213" t="s">
        <v>135</v>
      </c>
      <c r="BK404" s="215">
        <f>SUM(BK405:BK415)</f>
        <v>0</v>
      </c>
    </row>
    <row r="405" spans="1:65" s="2" customFormat="1" ht="24.15" customHeight="1">
      <c r="A405" s="37"/>
      <c r="B405" s="38"/>
      <c r="C405" s="218" t="s">
        <v>493</v>
      </c>
      <c r="D405" s="218" t="s">
        <v>137</v>
      </c>
      <c r="E405" s="219" t="s">
        <v>494</v>
      </c>
      <c r="F405" s="220" t="s">
        <v>495</v>
      </c>
      <c r="G405" s="221" t="s">
        <v>168</v>
      </c>
      <c r="H405" s="222">
        <v>13.877</v>
      </c>
      <c r="I405" s="223"/>
      <c r="J405" s="224">
        <f>ROUND(I405*H405,2)</f>
        <v>0</v>
      </c>
      <c r="K405" s="225"/>
      <c r="L405" s="43"/>
      <c r="M405" s="226" t="s">
        <v>1</v>
      </c>
      <c r="N405" s="227" t="s">
        <v>38</v>
      </c>
      <c r="O405" s="90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177</v>
      </c>
      <c r="AT405" s="230" t="s">
        <v>137</v>
      </c>
      <c r="AU405" s="230" t="s">
        <v>83</v>
      </c>
      <c r="AY405" s="16" t="s">
        <v>135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81</v>
      </c>
      <c r="BK405" s="231">
        <f>ROUND(I405*H405,2)</f>
        <v>0</v>
      </c>
      <c r="BL405" s="16" t="s">
        <v>177</v>
      </c>
      <c r="BM405" s="230" t="s">
        <v>496</v>
      </c>
    </row>
    <row r="406" spans="1:51" s="13" customFormat="1" ht="12">
      <c r="A406" s="13"/>
      <c r="B406" s="232"/>
      <c r="C406" s="233"/>
      <c r="D406" s="234" t="s">
        <v>142</v>
      </c>
      <c r="E406" s="235" t="s">
        <v>1</v>
      </c>
      <c r="F406" s="236" t="s">
        <v>497</v>
      </c>
      <c r="G406" s="233"/>
      <c r="H406" s="237">
        <v>6.756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142</v>
      </c>
      <c r="AU406" s="243" t="s">
        <v>83</v>
      </c>
      <c r="AV406" s="13" t="s">
        <v>83</v>
      </c>
      <c r="AW406" s="13" t="s">
        <v>30</v>
      </c>
      <c r="AX406" s="13" t="s">
        <v>73</v>
      </c>
      <c r="AY406" s="243" t="s">
        <v>135</v>
      </c>
    </row>
    <row r="407" spans="1:51" s="13" customFormat="1" ht="12">
      <c r="A407" s="13"/>
      <c r="B407" s="232"/>
      <c r="C407" s="233"/>
      <c r="D407" s="234" t="s">
        <v>142</v>
      </c>
      <c r="E407" s="235" t="s">
        <v>1</v>
      </c>
      <c r="F407" s="236" t="s">
        <v>498</v>
      </c>
      <c r="G407" s="233"/>
      <c r="H407" s="237">
        <v>7.121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142</v>
      </c>
      <c r="AU407" s="243" t="s">
        <v>83</v>
      </c>
      <c r="AV407" s="13" t="s">
        <v>83</v>
      </c>
      <c r="AW407" s="13" t="s">
        <v>30</v>
      </c>
      <c r="AX407" s="13" t="s">
        <v>73</v>
      </c>
      <c r="AY407" s="243" t="s">
        <v>135</v>
      </c>
    </row>
    <row r="408" spans="1:51" s="14" customFormat="1" ht="12">
      <c r="A408" s="14"/>
      <c r="B408" s="244"/>
      <c r="C408" s="245"/>
      <c r="D408" s="234" t="s">
        <v>142</v>
      </c>
      <c r="E408" s="246" t="s">
        <v>1</v>
      </c>
      <c r="F408" s="247" t="s">
        <v>145</v>
      </c>
      <c r="G408" s="245"/>
      <c r="H408" s="248">
        <v>13.877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142</v>
      </c>
      <c r="AU408" s="254" t="s">
        <v>83</v>
      </c>
      <c r="AV408" s="14" t="s">
        <v>141</v>
      </c>
      <c r="AW408" s="14" t="s">
        <v>30</v>
      </c>
      <c r="AX408" s="14" t="s">
        <v>81</v>
      </c>
      <c r="AY408" s="254" t="s">
        <v>135</v>
      </c>
    </row>
    <row r="409" spans="1:65" s="2" customFormat="1" ht="37.8" customHeight="1">
      <c r="A409" s="37"/>
      <c r="B409" s="38"/>
      <c r="C409" s="255" t="s">
        <v>325</v>
      </c>
      <c r="D409" s="255" t="s">
        <v>208</v>
      </c>
      <c r="E409" s="256" t="s">
        <v>499</v>
      </c>
      <c r="F409" s="257" t="s">
        <v>500</v>
      </c>
      <c r="G409" s="258" t="s">
        <v>168</v>
      </c>
      <c r="H409" s="259">
        <v>15.959</v>
      </c>
      <c r="I409" s="260"/>
      <c r="J409" s="261">
        <f>ROUND(I409*H409,2)</f>
        <v>0</v>
      </c>
      <c r="K409" s="262"/>
      <c r="L409" s="263"/>
      <c r="M409" s="264" t="s">
        <v>1</v>
      </c>
      <c r="N409" s="265" t="s">
        <v>38</v>
      </c>
      <c r="O409" s="90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0" t="s">
        <v>219</v>
      </c>
      <c r="AT409" s="230" t="s">
        <v>208</v>
      </c>
      <c r="AU409" s="230" t="s">
        <v>83</v>
      </c>
      <c r="AY409" s="16" t="s">
        <v>135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6" t="s">
        <v>81</v>
      </c>
      <c r="BK409" s="231">
        <f>ROUND(I409*H409,2)</f>
        <v>0</v>
      </c>
      <c r="BL409" s="16" t="s">
        <v>177</v>
      </c>
      <c r="BM409" s="230" t="s">
        <v>501</v>
      </c>
    </row>
    <row r="410" spans="1:65" s="2" customFormat="1" ht="24.15" customHeight="1">
      <c r="A410" s="37"/>
      <c r="B410" s="38"/>
      <c r="C410" s="218" t="s">
        <v>502</v>
      </c>
      <c r="D410" s="218" t="s">
        <v>137</v>
      </c>
      <c r="E410" s="219" t="s">
        <v>503</v>
      </c>
      <c r="F410" s="220" t="s">
        <v>504</v>
      </c>
      <c r="G410" s="221" t="s">
        <v>168</v>
      </c>
      <c r="H410" s="222">
        <v>13.877</v>
      </c>
      <c r="I410" s="223"/>
      <c r="J410" s="224">
        <f>ROUND(I410*H410,2)</f>
        <v>0</v>
      </c>
      <c r="K410" s="225"/>
      <c r="L410" s="43"/>
      <c r="M410" s="226" t="s">
        <v>1</v>
      </c>
      <c r="N410" s="227" t="s">
        <v>38</v>
      </c>
      <c r="O410" s="90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177</v>
      </c>
      <c r="AT410" s="230" t="s">
        <v>137</v>
      </c>
      <c r="AU410" s="230" t="s">
        <v>83</v>
      </c>
      <c r="AY410" s="16" t="s">
        <v>135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81</v>
      </c>
      <c r="BK410" s="231">
        <f>ROUND(I410*H410,2)</f>
        <v>0</v>
      </c>
      <c r="BL410" s="16" t="s">
        <v>177</v>
      </c>
      <c r="BM410" s="230" t="s">
        <v>505</v>
      </c>
    </row>
    <row r="411" spans="1:51" s="13" customFormat="1" ht="12">
      <c r="A411" s="13"/>
      <c r="B411" s="232"/>
      <c r="C411" s="233"/>
      <c r="D411" s="234" t="s">
        <v>142</v>
      </c>
      <c r="E411" s="235" t="s">
        <v>1</v>
      </c>
      <c r="F411" s="236" t="s">
        <v>497</v>
      </c>
      <c r="G411" s="233"/>
      <c r="H411" s="237">
        <v>6.756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142</v>
      </c>
      <c r="AU411" s="243" t="s">
        <v>83</v>
      </c>
      <c r="AV411" s="13" t="s">
        <v>83</v>
      </c>
      <c r="AW411" s="13" t="s">
        <v>30</v>
      </c>
      <c r="AX411" s="13" t="s">
        <v>73</v>
      </c>
      <c r="AY411" s="243" t="s">
        <v>135</v>
      </c>
    </row>
    <row r="412" spans="1:51" s="13" customFormat="1" ht="12">
      <c r="A412" s="13"/>
      <c r="B412" s="232"/>
      <c r="C412" s="233"/>
      <c r="D412" s="234" t="s">
        <v>142</v>
      </c>
      <c r="E412" s="235" t="s">
        <v>1</v>
      </c>
      <c r="F412" s="236" t="s">
        <v>498</v>
      </c>
      <c r="G412" s="233"/>
      <c r="H412" s="237">
        <v>7.121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142</v>
      </c>
      <c r="AU412" s="243" t="s">
        <v>83</v>
      </c>
      <c r="AV412" s="13" t="s">
        <v>83</v>
      </c>
      <c r="AW412" s="13" t="s">
        <v>30</v>
      </c>
      <c r="AX412" s="13" t="s">
        <v>73</v>
      </c>
      <c r="AY412" s="243" t="s">
        <v>135</v>
      </c>
    </row>
    <row r="413" spans="1:51" s="14" customFormat="1" ht="12">
      <c r="A413" s="14"/>
      <c r="B413" s="244"/>
      <c r="C413" s="245"/>
      <c r="D413" s="234" t="s">
        <v>142</v>
      </c>
      <c r="E413" s="246" t="s">
        <v>1</v>
      </c>
      <c r="F413" s="247" t="s">
        <v>145</v>
      </c>
      <c r="G413" s="245"/>
      <c r="H413" s="248">
        <v>13.877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4" t="s">
        <v>142</v>
      </c>
      <c r="AU413" s="254" t="s">
        <v>83</v>
      </c>
      <c r="AV413" s="14" t="s">
        <v>141</v>
      </c>
      <c r="AW413" s="14" t="s">
        <v>30</v>
      </c>
      <c r="AX413" s="14" t="s">
        <v>81</v>
      </c>
      <c r="AY413" s="254" t="s">
        <v>135</v>
      </c>
    </row>
    <row r="414" spans="1:65" s="2" customFormat="1" ht="16.5" customHeight="1">
      <c r="A414" s="37"/>
      <c r="B414" s="38"/>
      <c r="C414" s="255" t="s">
        <v>328</v>
      </c>
      <c r="D414" s="255" t="s">
        <v>208</v>
      </c>
      <c r="E414" s="256" t="s">
        <v>506</v>
      </c>
      <c r="F414" s="257" t="s">
        <v>507</v>
      </c>
      <c r="G414" s="258" t="s">
        <v>168</v>
      </c>
      <c r="H414" s="259">
        <v>15.959</v>
      </c>
      <c r="I414" s="260"/>
      <c r="J414" s="261">
        <f>ROUND(I414*H414,2)</f>
        <v>0</v>
      </c>
      <c r="K414" s="262"/>
      <c r="L414" s="263"/>
      <c r="M414" s="264" t="s">
        <v>1</v>
      </c>
      <c r="N414" s="265" t="s">
        <v>38</v>
      </c>
      <c r="O414" s="90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0" t="s">
        <v>219</v>
      </c>
      <c r="AT414" s="230" t="s">
        <v>208</v>
      </c>
      <c r="AU414" s="230" t="s">
        <v>83</v>
      </c>
      <c r="AY414" s="16" t="s">
        <v>135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6" t="s">
        <v>81</v>
      </c>
      <c r="BK414" s="231">
        <f>ROUND(I414*H414,2)</f>
        <v>0</v>
      </c>
      <c r="BL414" s="16" t="s">
        <v>177</v>
      </c>
      <c r="BM414" s="230" t="s">
        <v>508</v>
      </c>
    </row>
    <row r="415" spans="1:65" s="2" customFormat="1" ht="24.15" customHeight="1">
      <c r="A415" s="37"/>
      <c r="B415" s="38"/>
      <c r="C415" s="218" t="s">
        <v>509</v>
      </c>
      <c r="D415" s="218" t="s">
        <v>137</v>
      </c>
      <c r="E415" s="219" t="s">
        <v>510</v>
      </c>
      <c r="F415" s="220" t="s">
        <v>511</v>
      </c>
      <c r="G415" s="221" t="s">
        <v>489</v>
      </c>
      <c r="H415" s="266"/>
      <c r="I415" s="223"/>
      <c r="J415" s="224">
        <f>ROUND(I415*H415,2)</f>
        <v>0</v>
      </c>
      <c r="K415" s="225"/>
      <c r="L415" s="43"/>
      <c r="M415" s="226" t="s">
        <v>1</v>
      </c>
      <c r="N415" s="227" t="s">
        <v>38</v>
      </c>
      <c r="O415" s="90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177</v>
      </c>
      <c r="AT415" s="230" t="s">
        <v>137</v>
      </c>
      <c r="AU415" s="230" t="s">
        <v>83</v>
      </c>
      <c r="AY415" s="16" t="s">
        <v>135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81</v>
      </c>
      <c r="BK415" s="231">
        <f>ROUND(I415*H415,2)</f>
        <v>0</v>
      </c>
      <c r="BL415" s="16" t="s">
        <v>177</v>
      </c>
      <c r="BM415" s="230" t="s">
        <v>512</v>
      </c>
    </row>
    <row r="416" spans="1:63" s="12" customFormat="1" ht="22.8" customHeight="1">
      <c r="A416" s="12"/>
      <c r="B416" s="202"/>
      <c r="C416" s="203"/>
      <c r="D416" s="204" t="s">
        <v>72</v>
      </c>
      <c r="E416" s="216" t="s">
        <v>513</v>
      </c>
      <c r="F416" s="216" t="s">
        <v>514</v>
      </c>
      <c r="G416" s="203"/>
      <c r="H416" s="203"/>
      <c r="I416" s="206"/>
      <c r="J416" s="217">
        <f>BK416</f>
        <v>0</v>
      </c>
      <c r="K416" s="203"/>
      <c r="L416" s="208"/>
      <c r="M416" s="209"/>
      <c r="N416" s="210"/>
      <c r="O416" s="210"/>
      <c r="P416" s="211">
        <f>SUM(P417:P428)</f>
        <v>0</v>
      </c>
      <c r="Q416" s="210"/>
      <c r="R416" s="211">
        <f>SUM(R417:R428)</f>
        <v>0</v>
      </c>
      <c r="S416" s="210"/>
      <c r="T416" s="212">
        <f>SUM(T417:T428)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3" t="s">
        <v>83</v>
      </c>
      <c r="AT416" s="214" t="s">
        <v>72</v>
      </c>
      <c r="AU416" s="214" t="s">
        <v>81</v>
      </c>
      <c r="AY416" s="213" t="s">
        <v>135</v>
      </c>
      <c r="BK416" s="215">
        <f>SUM(BK417:BK428)</f>
        <v>0</v>
      </c>
    </row>
    <row r="417" spans="1:65" s="2" customFormat="1" ht="24.15" customHeight="1">
      <c r="A417" s="37"/>
      <c r="B417" s="38"/>
      <c r="C417" s="218" t="s">
        <v>332</v>
      </c>
      <c r="D417" s="218" t="s">
        <v>137</v>
      </c>
      <c r="E417" s="219" t="s">
        <v>515</v>
      </c>
      <c r="F417" s="220" t="s">
        <v>516</v>
      </c>
      <c r="G417" s="221" t="s">
        <v>168</v>
      </c>
      <c r="H417" s="222">
        <v>5.1</v>
      </c>
      <c r="I417" s="223"/>
      <c r="J417" s="224">
        <f>ROUND(I417*H417,2)</f>
        <v>0</v>
      </c>
      <c r="K417" s="225"/>
      <c r="L417" s="43"/>
      <c r="M417" s="226" t="s">
        <v>1</v>
      </c>
      <c r="N417" s="227" t="s">
        <v>38</v>
      </c>
      <c r="O417" s="90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0" t="s">
        <v>177</v>
      </c>
      <c r="AT417" s="230" t="s">
        <v>137</v>
      </c>
      <c r="AU417" s="230" t="s">
        <v>83</v>
      </c>
      <c r="AY417" s="16" t="s">
        <v>135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6" t="s">
        <v>81</v>
      </c>
      <c r="BK417" s="231">
        <f>ROUND(I417*H417,2)</f>
        <v>0</v>
      </c>
      <c r="BL417" s="16" t="s">
        <v>177</v>
      </c>
      <c r="BM417" s="230" t="s">
        <v>517</v>
      </c>
    </row>
    <row r="418" spans="1:51" s="13" customFormat="1" ht="12">
      <c r="A418" s="13"/>
      <c r="B418" s="232"/>
      <c r="C418" s="233"/>
      <c r="D418" s="234" t="s">
        <v>142</v>
      </c>
      <c r="E418" s="235" t="s">
        <v>1</v>
      </c>
      <c r="F418" s="236" t="s">
        <v>518</v>
      </c>
      <c r="G418" s="233"/>
      <c r="H418" s="237">
        <v>5.1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142</v>
      </c>
      <c r="AU418" s="243" t="s">
        <v>83</v>
      </c>
      <c r="AV418" s="13" t="s">
        <v>83</v>
      </c>
      <c r="AW418" s="13" t="s">
        <v>30</v>
      </c>
      <c r="AX418" s="13" t="s">
        <v>73</v>
      </c>
      <c r="AY418" s="243" t="s">
        <v>135</v>
      </c>
    </row>
    <row r="419" spans="1:51" s="14" customFormat="1" ht="12">
      <c r="A419" s="14"/>
      <c r="B419" s="244"/>
      <c r="C419" s="245"/>
      <c r="D419" s="234" t="s">
        <v>142</v>
      </c>
      <c r="E419" s="246" t="s">
        <v>1</v>
      </c>
      <c r="F419" s="247" t="s">
        <v>145</v>
      </c>
      <c r="G419" s="245"/>
      <c r="H419" s="248">
        <v>5.1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142</v>
      </c>
      <c r="AU419" s="254" t="s">
        <v>83</v>
      </c>
      <c r="AV419" s="14" t="s">
        <v>141</v>
      </c>
      <c r="AW419" s="14" t="s">
        <v>30</v>
      </c>
      <c r="AX419" s="14" t="s">
        <v>81</v>
      </c>
      <c r="AY419" s="254" t="s">
        <v>135</v>
      </c>
    </row>
    <row r="420" spans="1:65" s="2" customFormat="1" ht="24.15" customHeight="1">
      <c r="A420" s="37"/>
      <c r="B420" s="38"/>
      <c r="C420" s="255" t="s">
        <v>519</v>
      </c>
      <c r="D420" s="255" t="s">
        <v>208</v>
      </c>
      <c r="E420" s="256" t="s">
        <v>520</v>
      </c>
      <c r="F420" s="257" t="s">
        <v>521</v>
      </c>
      <c r="G420" s="258" t="s">
        <v>168</v>
      </c>
      <c r="H420" s="259">
        <v>5.202</v>
      </c>
      <c r="I420" s="260"/>
      <c r="J420" s="261">
        <f>ROUND(I420*H420,2)</f>
        <v>0</v>
      </c>
      <c r="K420" s="262"/>
      <c r="L420" s="263"/>
      <c r="M420" s="264" t="s">
        <v>1</v>
      </c>
      <c r="N420" s="265" t="s">
        <v>38</v>
      </c>
      <c r="O420" s="90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219</v>
      </c>
      <c r="AT420" s="230" t="s">
        <v>208</v>
      </c>
      <c r="AU420" s="230" t="s">
        <v>83</v>
      </c>
      <c r="AY420" s="16" t="s">
        <v>135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81</v>
      </c>
      <c r="BK420" s="231">
        <f>ROUND(I420*H420,2)</f>
        <v>0</v>
      </c>
      <c r="BL420" s="16" t="s">
        <v>177</v>
      </c>
      <c r="BM420" s="230" t="s">
        <v>522</v>
      </c>
    </row>
    <row r="421" spans="1:65" s="2" customFormat="1" ht="24.15" customHeight="1">
      <c r="A421" s="37"/>
      <c r="B421" s="38"/>
      <c r="C421" s="218" t="s">
        <v>336</v>
      </c>
      <c r="D421" s="218" t="s">
        <v>137</v>
      </c>
      <c r="E421" s="219" t="s">
        <v>523</v>
      </c>
      <c r="F421" s="220" t="s">
        <v>524</v>
      </c>
      <c r="G421" s="221" t="s">
        <v>168</v>
      </c>
      <c r="H421" s="222">
        <v>13.877</v>
      </c>
      <c r="I421" s="223"/>
      <c r="J421" s="224">
        <f>ROUND(I421*H421,2)</f>
        <v>0</v>
      </c>
      <c r="K421" s="225"/>
      <c r="L421" s="43"/>
      <c r="M421" s="226" t="s">
        <v>1</v>
      </c>
      <c r="N421" s="227" t="s">
        <v>38</v>
      </c>
      <c r="O421" s="90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177</v>
      </c>
      <c r="AT421" s="230" t="s">
        <v>137</v>
      </c>
      <c r="AU421" s="230" t="s">
        <v>83</v>
      </c>
      <c r="AY421" s="16" t="s">
        <v>135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81</v>
      </c>
      <c r="BK421" s="231">
        <f>ROUND(I421*H421,2)</f>
        <v>0</v>
      </c>
      <c r="BL421" s="16" t="s">
        <v>177</v>
      </c>
      <c r="BM421" s="230" t="s">
        <v>525</v>
      </c>
    </row>
    <row r="422" spans="1:51" s="13" customFormat="1" ht="12">
      <c r="A422" s="13"/>
      <c r="B422" s="232"/>
      <c r="C422" s="233"/>
      <c r="D422" s="234" t="s">
        <v>142</v>
      </c>
      <c r="E422" s="235" t="s">
        <v>1</v>
      </c>
      <c r="F422" s="236" t="s">
        <v>497</v>
      </c>
      <c r="G422" s="233"/>
      <c r="H422" s="237">
        <v>6.756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142</v>
      </c>
      <c r="AU422" s="243" t="s">
        <v>83</v>
      </c>
      <c r="AV422" s="13" t="s">
        <v>83</v>
      </c>
      <c r="AW422" s="13" t="s">
        <v>30</v>
      </c>
      <c r="AX422" s="13" t="s">
        <v>73</v>
      </c>
      <c r="AY422" s="243" t="s">
        <v>135</v>
      </c>
    </row>
    <row r="423" spans="1:51" s="13" customFormat="1" ht="12">
      <c r="A423" s="13"/>
      <c r="B423" s="232"/>
      <c r="C423" s="233"/>
      <c r="D423" s="234" t="s">
        <v>142</v>
      </c>
      <c r="E423" s="235" t="s">
        <v>1</v>
      </c>
      <c r="F423" s="236" t="s">
        <v>498</v>
      </c>
      <c r="G423" s="233"/>
      <c r="H423" s="237">
        <v>7.121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142</v>
      </c>
      <c r="AU423" s="243" t="s">
        <v>83</v>
      </c>
      <c r="AV423" s="13" t="s">
        <v>83</v>
      </c>
      <c r="AW423" s="13" t="s">
        <v>30</v>
      </c>
      <c r="AX423" s="13" t="s">
        <v>73</v>
      </c>
      <c r="AY423" s="243" t="s">
        <v>135</v>
      </c>
    </row>
    <row r="424" spans="1:51" s="14" customFormat="1" ht="12">
      <c r="A424" s="14"/>
      <c r="B424" s="244"/>
      <c r="C424" s="245"/>
      <c r="D424" s="234" t="s">
        <v>142</v>
      </c>
      <c r="E424" s="246" t="s">
        <v>1</v>
      </c>
      <c r="F424" s="247" t="s">
        <v>145</v>
      </c>
      <c r="G424" s="245"/>
      <c r="H424" s="248">
        <v>13.877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4" t="s">
        <v>142</v>
      </c>
      <c r="AU424" s="254" t="s">
        <v>83</v>
      </c>
      <c r="AV424" s="14" t="s">
        <v>141</v>
      </c>
      <c r="AW424" s="14" t="s">
        <v>30</v>
      </c>
      <c r="AX424" s="14" t="s">
        <v>81</v>
      </c>
      <c r="AY424" s="254" t="s">
        <v>135</v>
      </c>
    </row>
    <row r="425" spans="1:65" s="2" customFormat="1" ht="21.75" customHeight="1">
      <c r="A425" s="37"/>
      <c r="B425" s="38"/>
      <c r="C425" s="255" t="s">
        <v>526</v>
      </c>
      <c r="D425" s="255" t="s">
        <v>208</v>
      </c>
      <c r="E425" s="256" t="s">
        <v>527</v>
      </c>
      <c r="F425" s="257" t="s">
        <v>528</v>
      </c>
      <c r="G425" s="258" t="s">
        <v>140</v>
      </c>
      <c r="H425" s="259">
        <v>4.163</v>
      </c>
      <c r="I425" s="260"/>
      <c r="J425" s="261">
        <f>ROUND(I425*H425,2)</f>
        <v>0</v>
      </c>
      <c r="K425" s="262"/>
      <c r="L425" s="263"/>
      <c r="M425" s="264" t="s">
        <v>1</v>
      </c>
      <c r="N425" s="265" t="s">
        <v>38</v>
      </c>
      <c r="O425" s="90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219</v>
      </c>
      <c r="AT425" s="230" t="s">
        <v>208</v>
      </c>
      <c r="AU425" s="230" t="s">
        <v>83</v>
      </c>
      <c r="AY425" s="16" t="s">
        <v>135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81</v>
      </c>
      <c r="BK425" s="231">
        <f>ROUND(I425*H425,2)</f>
        <v>0</v>
      </c>
      <c r="BL425" s="16" t="s">
        <v>177</v>
      </c>
      <c r="BM425" s="230" t="s">
        <v>529</v>
      </c>
    </row>
    <row r="426" spans="1:51" s="13" customFormat="1" ht="12">
      <c r="A426" s="13"/>
      <c r="B426" s="232"/>
      <c r="C426" s="233"/>
      <c r="D426" s="234" t="s">
        <v>142</v>
      </c>
      <c r="E426" s="235" t="s">
        <v>1</v>
      </c>
      <c r="F426" s="236" t="s">
        <v>530</v>
      </c>
      <c r="G426" s="233"/>
      <c r="H426" s="237">
        <v>4.163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142</v>
      </c>
      <c r="AU426" s="243" t="s">
        <v>83</v>
      </c>
      <c r="AV426" s="13" t="s">
        <v>83</v>
      </c>
      <c r="AW426" s="13" t="s">
        <v>30</v>
      </c>
      <c r="AX426" s="13" t="s">
        <v>73</v>
      </c>
      <c r="AY426" s="243" t="s">
        <v>135</v>
      </c>
    </row>
    <row r="427" spans="1:51" s="14" customFormat="1" ht="12">
      <c r="A427" s="14"/>
      <c r="B427" s="244"/>
      <c r="C427" s="245"/>
      <c r="D427" s="234" t="s">
        <v>142</v>
      </c>
      <c r="E427" s="246" t="s">
        <v>1</v>
      </c>
      <c r="F427" s="247" t="s">
        <v>145</v>
      </c>
      <c r="G427" s="245"/>
      <c r="H427" s="248">
        <v>4.163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142</v>
      </c>
      <c r="AU427" s="254" t="s">
        <v>83</v>
      </c>
      <c r="AV427" s="14" t="s">
        <v>141</v>
      </c>
      <c r="AW427" s="14" t="s">
        <v>30</v>
      </c>
      <c r="AX427" s="14" t="s">
        <v>81</v>
      </c>
      <c r="AY427" s="254" t="s">
        <v>135</v>
      </c>
    </row>
    <row r="428" spans="1:65" s="2" customFormat="1" ht="24.15" customHeight="1">
      <c r="A428" s="37"/>
      <c r="B428" s="38"/>
      <c r="C428" s="218" t="s">
        <v>340</v>
      </c>
      <c r="D428" s="218" t="s">
        <v>137</v>
      </c>
      <c r="E428" s="219" t="s">
        <v>531</v>
      </c>
      <c r="F428" s="220" t="s">
        <v>532</v>
      </c>
      <c r="G428" s="221" t="s">
        <v>489</v>
      </c>
      <c r="H428" s="266"/>
      <c r="I428" s="223"/>
      <c r="J428" s="224">
        <f>ROUND(I428*H428,2)</f>
        <v>0</v>
      </c>
      <c r="K428" s="225"/>
      <c r="L428" s="43"/>
      <c r="M428" s="226" t="s">
        <v>1</v>
      </c>
      <c r="N428" s="227" t="s">
        <v>38</v>
      </c>
      <c r="O428" s="90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0" t="s">
        <v>177</v>
      </c>
      <c r="AT428" s="230" t="s">
        <v>137</v>
      </c>
      <c r="AU428" s="230" t="s">
        <v>83</v>
      </c>
      <c r="AY428" s="16" t="s">
        <v>135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6" t="s">
        <v>81</v>
      </c>
      <c r="BK428" s="231">
        <f>ROUND(I428*H428,2)</f>
        <v>0</v>
      </c>
      <c r="BL428" s="16" t="s">
        <v>177</v>
      </c>
      <c r="BM428" s="230" t="s">
        <v>533</v>
      </c>
    </row>
    <row r="429" spans="1:63" s="12" customFormat="1" ht="22.8" customHeight="1">
      <c r="A429" s="12"/>
      <c r="B429" s="202"/>
      <c r="C429" s="203"/>
      <c r="D429" s="204" t="s">
        <v>72</v>
      </c>
      <c r="E429" s="216" t="s">
        <v>534</v>
      </c>
      <c r="F429" s="216" t="s">
        <v>535</v>
      </c>
      <c r="G429" s="203"/>
      <c r="H429" s="203"/>
      <c r="I429" s="206"/>
      <c r="J429" s="217">
        <f>BK429</f>
        <v>0</v>
      </c>
      <c r="K429" s="203"/>
      <c r="L429" s="208"/>
      <c r="M429" s="209"/>
      <c r="N429" s="210"/>
      <c r="O429" s="210"/>
      <c r="P429" s="211">
        <f>SUM(P430:P436)</f>
        <v>0</v>
      </c>
      <c r="Q429" s="210"/>
      <c r="R429" s="211">
        <f>SUM(R430:R436)</f>
        <v>0</v>
      </c>
      <c r="S429" s="210"/>
      <c r="T429" s="212">
        <f>SUM(T430:T436)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3" t="s">
        <v>83</v>
      </c>
      <c r="AT429" s="214" t="s">
        <v>72</v>
      </c>
      <c r="AU429" s="214" t="s">
        <v>81</v>
      </c>
      <c r="AY429" s="213" t="s">
        <v>135</v>
      </c>
      <c r="BK429" s="215">
        <f>SUM(BK430:BK436)</f>
        <v>0</v>
      </c>
    </row>
    <row r="430" spans="1:65" s="2" customFormat="1" ht="24.15" customHeight="1">
      <c r="A430" s="37"/>
      <c r="B430" s="38"/>
      <c r="C430" s="218" t="s">
        <v>536</v>
      </c>
      <c r="D430" s="218" t="s">
        <v>137</v>
      </c>
      <c r="E430" s="219" t="s">
        <v>537</v>
      </c>
      <c r="F430" s="220" t="s">
        <v>538</v>
      </c>
      <c r="G430" s="221" t="s">
        <v>303</v>
      </c>
      <c r="H430" s="222">
        <v>17.4</v>
      </c>
      <c r="I430" s="223"/>
      <c r="J430" s="224">
        <f>ROUND(I430*H430,2)</f>
        <v>0</v>
      </c>
      <c r="K430" s="225"/>
      <c r="L430" s="43"/>
      <c r="M430" s="226" t="s">
        <v>1</v>
      </c>
      <c r="N430" s="227" t="s">
        <v>38</v>
      </c>
      <c r="O430" s="90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0" t="s">
        <v>177</v>
      </c>
      <c r="AT430" s="230" t="s">
        <v>137</v>
      </c>
      <c r="AU430" s="230" t="s">
        <v>83</v>
      </c>
      <c r="AY430" s="16" t="s">
        <v>135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6" t="s">
        <v>81</v>
      </c>
      <c r="BK430" s="231">
        <f>ROUND(I430*H430,2)</f>
        <v>0</v>
      </c>
      <c r="BL430" s="16" t="s">
        <v>177</v>
      </c>
      <c r="BM430" s="230" t="s">
        <v>539</v>
      </c>
    </row>
    <row r="431" spans="1:51" s="13" customFormat="1" ht="12">
      <c r="A431" s="13"/>
      <c r="B431" s="232"/>
      <c r="C431" s="233"/>
      <c r="D431" s="234" t="s">
        <v>142</v>
      </c>
      <c r="E431" s="235" t="s">
        <v>1</v>
      </c>
      <c r="F431" s="236" t="s">
        <v>540</v>
      </c>
      <c r="G431" s="233"/>
      <c r="H431" s="237">
        <v>17.4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142</v>
      </c>
      <c r="AU431" s="243" t="s">
        <v>83</v>
      </c>
      <c r="AV431" s="13" t="s">
        <v>83</v>
      </c>
      <c r="AW431" s="13" t="s">
        <v>30</v>
      </c>
      <c r="AX431" s="13" t="s">
        <v>73</v>
      </c>
      <c r="AY431" s="243" t="s">
        <v>135</v>
      </c>
    </row>
    <row r="432" spans="1:51" s="14" customFormat="1" ht="12">
      <c r="A432" s="14"/>
      <c r="B432" s="244"/>
      <c r="C432" s="245"/>
      <c r="D432" s="234" t="s">
        <v>142</v>
      </c>
      <c r="E432" s="246" t="s">
        <v>1</v>
      </c>
      <c r="F432" s="247" t="s">
        <v>145</v>
      </c>
      <c r="G432" s="245"/>
      <c r="H432" s="248">
        <v>17.4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4" t="s">
        <v>142</v>
      </c>
      <c r="AU432" s="254" t="s">
        <v>83</v>
      </c>
      <c r="AV432" s="14" t="s">
        <v>141</v>
      </c>
      <c r="AW432" s="14" t="s">
        <v>30</v>
      </c>
      <c r="AX432" s="14" t="s">
        <v>81</v>
      </c>
      <c r="AY432" s="254" t="s">
        <v>135</v>
      </c>
    </row>
    <row r="433" spans="1:65" s="2" customFormat="1" ht="16.5" customHeight="1">
      <c r="A433" s="37"/>
      <c r="B433" s="38"/>
      <c r="C433" s="218" t="s">
        <v>343</v>
      </c>
      <c r="D433" s="218" t="s">
        <v>137</v>
      </c>
      <c r="E433" s="219" t="s">
        <v>541</v>
      </c>
      <c r="F433" s="220" t="s">
        <v>542</v>
      </c>
      <c r="G433" s="221" t="s">
        <v>168</v>
      </c>
      <c r="H433" s="222">
        <v>17.284</v>
      </c>
      <c r="I433" s="223"/>
      <c r="J433" s="224">
        <f>ROUND(I433*H433,2)</f>
        <v>0</v>
      </c>
      <c r="K433" s="225"/>
      <c r="L433" s="43"/>
      <c r="M433" s="226" t="s">
        <v>1</v>
      </c>
      <c r="N433" s="227" t="s">
        <v>38</v>
      </c>
      <c r="O433" s="90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30" t="s">
        <v>177</v>
      </c>
      <c r="AT433" s="230" t="s">
        <v>137</v>
      </c>
      <c r="AU433" s="230" t="s">
        <v>83</v>
      </c>
      <c r="AY433" s="16" t="s">
        <v>135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6" t="s">
        <v>81</v>
      </c>
      <c r="BK433" s="231">
        <f>ROUND(I433*H433,2)</f>
        <v>0</v>
      </c>
      <c r="BL433" s="16" t="s">
        <v>177</v>
      </c>
      <c r="BM433" s="230" t="s">
        <v>543</v>
      </c>
    </row>
    <row r="434" spans="1:51" s="13" customFormat="1" ht="12">
      <c r="A434" s="13"/>
      <c r="B434" s="232"/>
      <c r="C434" s="233"/>
      <c r="D434" s="234" t="s">
        <v>142</v>
      </c>
      <c r="E434" s="235" t="s">
        <v>1</v>
      </c>
      <c r="F434" s="236" t="s">
        <v>544</v>
      </c>
      <c r="G434" s="233"/>
      <c r="H434" s="237">
        <v>17.284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142</v>
      </c>
      <c r="AU434" s="243" t="s">
        <v>83</v>
      </c>
      <c r="AV434" s="13" t="s">
        <v>83</v>
      </c>
      <c r="AW434" s="13" t="s">
        <v>30</v>
      </c>
      <c r="AX434" s="13" t="s">
        <v>73</v>
      </c>
      <c r="AY434" s="243" t="s">
        <v>135</v>
      </c>
    </row>
    <row r="435" spans="1:51" s="14" customFormat="1" ht="12">
      <c r="A435" s="14"/>
      <c r="B435" s="244"/>
      <c r="C435" s="245"/>
      <c r="D435" s="234" t="s">
        <v>142</v>
      </c>
      <c r="E435" s="246" t="s">
        <v>1</v>
      </c>
      <c r="F435" s="247" t="s">
        <v>145</v>
      </c>
      <c r="G435" s="245"/>
      <c r="H435" s="248">
        <v>17.284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142</v>
      </c>
      <c r="AU435" s="254" t="s">
        <v>83</v>
      </c>
      <c r="AV435" s="14" t="s">
        <v>141</v>
      </c>
      <c r="AW435" s="14" t="s">
        <v>30</v>
      </c>
      <c r="AX435" s="14" t="s">
        <v>81</v>
      </c>
      <c r="AY435" s="254" t="s">
        <v>135</v>
      </c>
    </row>
    <row r="436" spans="1:65" s="2" customFormat="1" ht="24.15" customHeight="1">
      <c r="A436" s="37"/>
      <c r="B436" s="38"/>
      <c r="C436" s="218" t="s">
        <v>545</v>
      </c>
      <c r="D436" s="218" t="s">
        <v>137</v>
      </c>
      <c r="E436" s="219" t="s">
        <v>546</v>
      </c>
      <c r="F436" s="220" t="s">
        <v>547</v>
      </c>
      <c r="G436" s="221" t="s">
        <v>489</v>
      </c>
      <c r="H436" s="266"/>
      <c r="I436" s="223"/>
      <c r="J436" s="224">
        <f>ROUND(I436*H436,2)</f>
        <v>0</v>
      </c>
      <c r="K436" s="225"/>
      <c r="L436" s="43"/>
      <c r="M436" s="226" t="s">
        <v>1</v>
      </c>
      <c r="N436" s="227" t="s">
        <v>38</v>
      </c>
      <c r="O436" s="90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0" t="s">
        <v>177</v>
      </c>
      <c r="AT436" s="230" t="s">
        <v>137</v>
      </c>
      <c r="AU436" s="230" t="s">
        <v>83</v>
      </c>
      <c r="AY436" s="16" t="s">
        <v>135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6" t="s">
        <v>81</v>
      </c>
      <c r="BK436" s="231">
        <f>ROUND(I436*H436,2)</f>
        <v>0</v>
      </c>
      <c r="BL436" s="16" t="s">
        <v>177</v>
      </c>
      <c r="BM436" s="230" t="s">
        <v>548</v>
      </c>
    </row>
    <row r="437" spans="1:63" s="12" customFormat="1" ht="22.8" customHeight="1">
      <c r="A437" s="12"/>
      <c r="B437" s="202"/>
      <c r="C437" s="203"/>
      <c r="D437" s="204" t="s">
        <v>72</v>
      </c>
      <c r="E437" s="216" t="s">
        <v>549</v>
      </c>
      <c r="F437" s="216" t="s">
        <v>550</v>
      </c>
      <c r="G437" s="203"/>
      <c r="H437" s="203"/>
      <c r="I437" s="206"/>
      <c r="J437" s="217">
        <f>BK437</f>
        <v>0</v>
      </c>
      <c r="K437" s="203"/>
      <c r="L437" s="208"/>
      <c r="M437" s="209"/>
      <c r="N437" s="210"/>
      <c r="O437" s="210"/>
      <c r="P437" s="211">
        <f>SUM(P438:P459)</f>
        <v>0</v>
      </c>
      <c r="Q437" s="210"/>
      <c r="R437" s="211">
        <f>SUM(R438:R459)</f>
        <v>0</v>
      </c>
      <c r="S437" s="210"/>
      <c r="T437" s="212">
        <f>SUM(T438:T459)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3" t="s">
        <v>83</v>
      </c>
      <c r="AT437" s="214" t="s">
        <v>72</v>
      </c>
      <c r="AU437" s="214" t="s">
        <v>81</v>
      </c>
      <c r="AY437" s="213" t="s">
        <v>135</v>
      </c>
      <c r="BK437" s="215">
        <f>SUM(BK438:BK459)</f>
        <v>0</v>
      </c>
    </row>
    <row r="438" spans="1:65" s="2" customFormat="1" ht="16.5" customHeight="1">
      <c r="A438" s="37"/>
      <c r="B438" s="38"/>
      <c r="C438" s="218" t="s">
        <v>348</v>
      </c>
      <c r="D438" s="218" t="s">
        <v>137</v>
      </c>
      <c r="E438" s="219" t="s">
        <v>551</v>
      </c>
      <c r="F438" s="220" t="s">
        <v>552</v>
      </c>
      <c r="G438" s="221" t="s">
        <v>168</v>
      </c>
      <c r="H438" s="222">
        <v>17.284</v>
      </c>
      <c r="I438" s="223"/>
      <c r="J438" s="224">
        <f>ROUND(I438*H438,2)</f>
        <v>0</v>
      </c>
      <c r="K438" s="225"/>
      <c r="L438" s="43"/>
      <c r="M438" s="226" t="s">
        <v>1</v>
      </c>
      <c r="N438" s="227" t="s">
        <v>38</v>
      </c>
      <c r="O438" s="90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0" t="s">
        <v>177</v>
      </c>
      <c r="AT438" s="230" t="s">
        <v>137</v>
      </c>
      <c r="AU438" s="230" t="s">
        <v>83</v>
      </c>
      <c r="AY438" s="16" t="s">
        <v>135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6" t="s">
        <v>81</v>
      </c>
      <c r="BK438" s="231">
        <f>ROUND(I438*H438,2)</f>
        <v>0</v>
      </c>
      <c r="BL438" s="16" t="s">
        <v>177</v>
      </c>
      <c r="BM438" s="230" t="s">
        <v>553</v>
      </c>
    </row>
    <row r="439" spans="1:51" s="13" customFormat="1" ht="12">
      <c r="A439" s="13"/>
      <c r="B439" s="232"/>
      <c r="C439" s="233"/>
      <c r="D439" s="234" t="s">
        <v>142</v>
      </c>
      <c r="E439" s="235" t="s">
        <v>1</v>
      </c>
      <c r="F439" s="236" t="s">
        <v>544</v>
      </c>
      <c r="G439" s="233"/>
      <c r="H439" s="237">
        <v>17.284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142</v>
      </c>
      <c r="AU439" s="243" t="s">
        <v>83</v>
      </c>
      <c r="AV439" s="13" t="s">
        <v>83</v>
      </c>
      <c r="AW439" s="13" t="s">
        <v>30</v>
      </c>
      <c r="AX439" s="13" t="s">
        <v>73</v>
      </c>
      <c r="AY439" s="243" t="s">
        <v>135</v>
      </c>
    </row>
    <row r="440" spans="1:51" s="14" customFormat="1" ht="12">
      <c r="A440" s="14"/>
      <c r="B440" s="244"/>
      <c r="C440" s="245"/>
      <c r="D440" s="234" t="s">
        <v>142</v>
      </c>
      <c r="E440" s="246" t="s">
        <v>1</v>
      </c>
      <c r="F440" s="247" t="s">
        <v>145</v>
      </c>
      <c r="G440" s="245"/>
      <c r="H440" s="248">
        <v>17.284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142</v>
      </c>
      <c r="AU440" s="254" t="s">
        <v>83</v>
      </c>
      <c r="AV440" s="14" t="s">
        <v>141</v>
      </c>
      <c r="AW440" s="14" t="s">
        <v>30</v>
      </c>
      <c r="AX440" s="14" t="s">
        <v>81</v>
      </c>
      <c r="AY440" s="254" t="s">
        <v>135</v>
      </c>
    </row>
    <row r="441" spans="1:65" s="2" customFormat="1" ht="24.15" customHeight="1">
      <c r="A441" s="37"/>
      <c r="B441" s="38"/>
      <c r="C441" s="218" t="s">
        <v>554</v>
      </c>
      <c r="D441" s="218" t="s">
        <v>137</v>
      </c>
      <c r="E441" s="219" t="s">
        <v>555</v>
      </c>
      <c r="F441" s="220" t="s">
        <v>556</v>
      </c>
      <c r="G441" s="221" t="s">
        <v>303</v>
      </c>
      <c r="H441" s="222">
        <v>5.9</v>
      </c>
      <c r="I441" s="223"/>
      <c r="J441" s="224">
        <f>ROUND(I441*H441,2)</f>
        <v>0</v>
      </c>
      <c r="K441" s="225"/>
      <c r="L441" s="43"/>
      <c r="M441" s="226" t="s">
        <v>1</v>
      </c>
      <c r="N441" s="227" t="s">
        <v>38</v>
      </c>
      <c r="O441" s="90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0" t="s">
        <v>177</v>
      </c>
      <c r="AT441" s="230" t="s">
        <v>137</v>
      </c>
      <c r="AU441" s="230" t="s">
        <v>83</v>
      </c>
      <c r="AY441" s="16" t="s">
        <v>135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6" t="s">
        <v>81</v>
      </c>
      <c r="BK441" s="231">
        <f>ROUND(I441*H441,2)</f>
        <v>0</v>
      </c>
      <c r="BL441" s="16" t="s">
        <v>177</v>
      </c>
      <c r="BM441" s="230" t="s">
        <v>557</v>
      </c>
    </row>
    <row r="442" spans="1:51" s="13" customFormat="1" ht="12">
      <c r="A442" s="13"/>
      <c r="B442" s="232"/>
      <c r="C442" s="233"/>
      <c r="D442" s="234" t="s">
        <v>142</v>
      </c>
      <c r="E442" s="235" t="s">
        <v>1</v>
      </c>
      <c r="F442" s="236" t="s">
        <v>558</v>
      </c>
      <c r="G442" s="233"/>
      <c r="H442" s="237">
        <v>5.9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142</v>
      </c>
      <c r="AU442" s="243" t="s">
        <v>83</v>
      </c>
      <c r="AV442" s="13" t="s">
        <v>83</v>
      </c>
      <c r="AW442" s="13" t="s">
        <v>30</v>
      </c>
      <c r="AX442" s="13" t="s">
        <v>73</v>
      </c>
      <c r="AY442" s="243" t="s">
        <v>135</v>
      </c>
    </row>
    <row r="443" spans="1:51" s="14" customFormat="1" ht="12">
      <c r="A443" s="14"/>
      <c r="B443" s="244"/>
      <c r="C443" s="245"/>
      <c r="D443" s="234" t="s">
        <v>142</v>
      </c>
      <c r="E443" s="246" t="s">
        <v>1</v>
      </c>
      <c r="F443" s="247" t="s">
        <v>145</v>
      </c>
      <c r="G443" s="245"/>
      <c r="H443" s="248">
        <v>5.9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142</v>
      </c>
      <c r="AU443" s="254" t="s">
        <v>83</v>
      </c>
      <c r="AV443" s="14" t="s">
        <v>141</v>
      </c>
      <c r="AW443" s="14" t="s">
        <v>30</v>
      </c>
      <c r="AX443" s="14" t="s">
        <v>81</v>
      </c>
      <c r="AY443" s="254" t="s">
        <v>135</v>
      </c>
    </row>
    <row r="444" spans="1:65" s="2" customFormat="1" ht="16.5" customHeight="1">
      <c r="A444" s="37"/>
      <c r="B444" s="38"/>
      <c r="C444" s="218" t="s">
        <v>352</v>
      </c>
      <c r="D444" s="218" t="s">
        <v>137</v>
      </c>
      <c r="E444" s="219" t="s">
        <v>559</v>
      </c>
      <c r="F444" s="220" t="s">
        <v>560</v>
      </c>
      <c r="G444" s="221" t="s">
        <v>303</v>
      </c>
      <c r="H444" s="222">
        <v>5.9</v>
      </c>
      <c r="I444" s="223"/>
      <c r="J444" s="224">
        <f>ROUND(I444*H444,2)</f>
        <v>0</v>
      </c>
      <c r="K444" s="225"/>
      <c r="L444" s="43"/>
      <c r="M444" s="226" t="s">
        <v>1</v>
      </c>
      <c r="N444" s="227" t="s">
        <v>38</v>
      </c>
      <c r="O444" s="90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30" t="s">
        <v>177</v>
      </c>
      <c r="AT444" s="230" t="s">
        <v>137</v>
      </c>
      <c r="AU444" s="230" t="s">
        <v>83</v>
      </c>
      <c r="AY444" s="16" t="s">
        <v>135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6" t="s">
        <v>81</v>
      </c>
      <c r="BK444" s="231">
        <f>ROUND(I444*H444,2)</f>
        <v>0</v>
      </c>
      <c r="BL444" s="16" t="s">
        <v>177</v>
      </c>
      <c r="BM444" s="230" t="s">
        <v>561</v>
      </c>
    </row>
    <row r="445" spans="1:51" s="13" customFormat="1" ht="12">
      <c r="A445" s="13"/>
      <c r="B445" s="232"/>
      <c r="C445" s="233"/>
      <c r="D445" s="234" t="s">
        <v>142</v>
      </c>
      <c r="E445" s="235" t="s">
        <v>1</v>
      </c>
      <c r="F445" s="236" t="s">
        <v>558</v>
      </c>
      <c r="G445" s="233"/>
      <c r="H445" s="237">
        <v>5.9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142</v>
      </c>
      <c r="AU445" s="243" t="s">
        <v>83</v>
      </c>
      <c r="AV445" s="13" t="s">
        <v>83</v>
      </c>
      <c r="AW445" s="13" t="s">
        <v>30</v>
      </c>
      <c r="AX445" s="13" t="s">
        <v>73</v>
      </c>
      <c r="AY445" s="243" t="s">
        <v>135</v>
      </c>
    </row>
    <row r="446" spans="1:51" s="14" customFormat="1" ht="12">
      <c r="A446" s="14"/>
      <c r="B446" s="244"/>
      <c r="C446" s="245"/>
      <c r="D446" s="234" t="s">
        <v>142</v>
      </c>
      <c r="E446" s="246" t="s">
        <v>1</v>
      </c>
      <c r="F446" s="247" t="s">
        <v>145</v>
      </c>
      <c r="G446" s="245"/>
      <c r="H446" s="248">
        <v>5.9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142</v>
      </c>
      <c r="AU446" s="254" t="s">
        <v>83</v>
      </c>
      <c r="AV446" s="14" t="s">
        <v>141</v>
      </c>
      <c r="AW446" s="14" t="s">
        <v>30</v>
      </c>
      <c r="AX446" s="14" t="s">
        <v>81</v>
      </c>
      <c r="AY446" s="254" t="s">
        <v>135</v>
      </c>
    </row>
    <row r="447" spans="1:65" s="2" customFormat="1" ht="16.5" customHeight="1">
      <c r="A447" s="37"/>
      <c r="B447" s="38"/>
      <c r="C447" s="218" t="s">
        <v>562</v>
      </c>
      <c r="D447" s="218" t="s">
        <v>137</v>
      </c>
      <c r="E447" s="219" t="s">
        <v>563</v>
      </c>
      <c r="F447" s="220" t="s">
        <v>564</v>
      </c>
      <c r="G447" s="221" t="s">
        <v>303</v>
      </c>
      <c r="H447" s="222">
        <v>3</v>
      </c>
      <c r="I447" s="223"/>
      <c r="J447" s="224">
        <f>ROUND(I447*H447,2)</f>
        <v>0</v>
      </c>
      <c r="K447" s="225"/>
      <c r="L447" s="43"/>
      <c r="M447" s="226" t="s">
        <v>1</v>
      </c>
      <c r="N447" s="227" t="s">
        <v>38</v>
      </c>
      <c r="O447" s="90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0" t="s">
        <v>177</v>
      </c>
      <c r="AT447" s="230" t="s">
        <v>137</v>
      </c>
      <c r="AU447" s="230" t="s">
        <v>83</v>
      </c>
      <c r="AY447" s="16" t="s">
        <v>135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6" t="s">
        <v>81</v>
      </c>
      <c r="BK447" s="231">
        <f>ROUND(I447*H447,2)</f>
        <v>0</v>
      </c>
      <c r="BL447" s="16" t="s">
        <v>177</v>
      </c>
      <c r="BM447" s="230" t="s">
        <v>565</v>
      </c>
    </row>
    <row r="448" spans="1:51" s="13" customFormat="1" ht="12">
      <c r="A448" s="13"/>
      <c r="B448" s="232"/>
      <c r="C448" s="233"/>
      <c r="D448" s="234" t="s">
        <v>142</v>
      </c>
      <c r="E448" s="235" t="s">
        <v>1</v>
      </c>
      <c r="F448" s="236" t="s">
        <v>149</v>
      </c>
      <c r="G448" s="233"/>
      <c r="H448" s="237">
        <v>3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142</v>
      </c>
      <c r="AU448" s="243" t="s">
        <v>83</v>
      </c>
      <c r="AV448" s="13" t="s">
        <v>83</v>
      </c>
      <c r="AW448" s="13" t="s">
        <v>30</v>
      </c>
      <c r="AX448" s="13" t="s">
        <v>73</v>
      </c>
      <c r="AY448" s="243" t="s">
        <v>135</v>
      </c>
    </row>
    <row r="449" spans="1:51" s="14" customFormat="1" ht="12">
      <c r="A449" s="14"/>
      <c r="B449" s="244"/>
      <c r="C449" s="245"/>
      <c r="D449" s="234" t="s">
        <v>142</v>
      </c>
      <c r="E449" s="246" t="s">
        <v>1</v>
      </c>
      <c r="F449" s="247" t="s">
        <v>145</v>
      </c>
      <c r="G449" s="245"/>
      <c r="H449" s="248">
        <v>3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142</v>
      </c>
      <c r="AU449" s="254" t="s">
        <v>83</v>
      </c>
      <c r="AV449" s="14" t="s">
        <v>141</v>
      </c>
      <c r="AW449" s="14" t="s">
        <v>30</v>
      </c>
      <c r="AX449" s="14" t="s">
        <v>81</v>
      </c>
      <c r="AY449" s="254" t="s">
        <v>135</v>
      </c>
    </row>
    <row r="450" spans="1:65" s="2" customFormat="1" ht="24.15" customHeight="1">
      <c r="A450" s="37"/>
      <c r="B450" s="38"/>
      <c r="C450" s="218" t="s">
        <v>360</v>
      </c>
      <c r="D450" s="218" t="s">
        <v>137</v>
      </c>
      <c r="E450" s="219" t="s">
        <v>566</v>
      </c>
      <c r="F450" s="220" t="s">
        <v>567</v>
      </c>
      <c r="G450" s="221" t="s">
        <v>303</v>
      </c>
      <c r="H450" s="222">
        <v>10.577</v>
      </c>
      <c r="I450" s="223"/>
      <c r="J450" s="224">
        <f>ROUND(I450*H450,2)</f>
        <v>0</v>
      </c>
      <c r="K450" s="225"/>
      <c r="L450" s="43"/>
      <c r="M450" s="226" t="s">
        <v>1</v>
      </c>
      <c r="N450" s="227" t="s">
        <v>38</v>
      </c>
      <c r="O450" s="90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30" t="s">
        <v>177</v>
      </c>
      <c r="AT450" s="230" t="s">
        <v>137</v>
      </c>
      <c r="AU450" s="230" t="s">
        <v>83</v>
      </c>
      <c r="AY450" s="16" t="s">
        <v>135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6" t="s">
        <v>81</v>
      </c>
      <c r="BK450" s="231">
        <f>ROUND(I450*H450,2)</f>
        <v>0</v>
      </c>
      <c r="BL450" s="16" t="s">
        <v>177</v>
      </c>
      <c r="BM450" s="230" t="s">
        <v>568</v>
      </c>
    </row>
    <row r="451" spans="1:51" s="13" customFormat="1" ht="12">
      <c r="A451" s="13"/>
      <c r="B451" s="232"/>
      <c r="C451" s="233"/>
      <c r="D451" s="234" t="s">
        <v>142</v>
      </c>
      <c r="E451" s="235" t="s">
        <v>1</v>
      </c>
      <c r="F451" s="236" t="s">
        <v>569</v>
      </c>
      <c r="G451" s="233"/>
      <c r="H451" s="237">
        <v>10.577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142</v>
      </c>
      <c r="AU451" s="243" t="s">
        <v>83</v>
      </c>
      <c r="AV451" s="13" t="s">
        <v>83</v>
      </c>
      <c r="AW451" s="13" t="s">
        <v>30</v>
      </c>
      <c r="AX451" s="13" t="s">
        <v>73</v>
      </c>
      <c r="AY451" s="243" t="s">
        <v>135</v>
      </c>
    </row>
    <row r="452" spans="1:51" s="14" customFormat="1" ht="12">
      <c r="A452" s="14"/>
      <c r="B452" s="244"/>
      <c r="C452" s="245"/>
      <c r="D452" s="234" t="s">
        <v>142</v>
      </c>
      <c r="E452" s="246" t="s">
        <v>1</v>
      </c>
      <c r="F452" s="247" t="s">
        <v>145</v>
      </c>
      <c r="G452" s="245"/>
      <c r="H452" s="248">
        <v>10.577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142</v>
      </c>
      <c r="AU452" s="254" t="s">
        <v>83</v>
      </c>
      <c r="AV452" s="14" t="s">
        <v>141</v>
      </c>
      <c r="AW452" s="14" t="s">
        <v>30</v>
      </c>
      <c r="AX452" s="14" t="s">
        <v>81</v>
      </c>
      <c r="AY452" s="254" t="s">
        <v>135</v>
      </c>
    </row>
    <row r="453" spans="1:65" s="2" customFormat="1" ht="21.75" customHeight="1">
      <c r="A453" s="37"/>
      <c r="B453" s="38"/>
      <c r="C453" s="218" t="s">
        <v>570</v>
      </c>
      <c r="D453" s="218" t="s">
        <v>137</v>
      </c>
      <c r="E453" s="219" t="s">
        <v>571</v>
      </c>
      <c r="F453" s="220" t="s">
        <v>572</v>
      </c>
      <c r="G453" s="221" t="s">
        <v>303</v>
      </c>
      <c r="H453" s="222">
        <v>5.75</v>
      </c>
      <c r="I453" s="223"/>
      <c r="J453" s="224">
        <f>ROUND(I453*H453,2)</f>
        <v>0</v>
      </c>
      <c r="K453" s="225"/>
      <c r="L453" s="43"/>
      <c r="M453" s="226" t="s">
        <v>1</v>
      </c>
      <c r="N453" s="227" t="s">
        <v>38</v>
      </c>
      <c r="O453" s="90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0" t="s">
        <v>177</v>
      </c>
      <c r="AT453" s="230" t="s">
        <v>137</v>
      </c>
      <c r="AU453" s="230" t="s">
        <v>83</v>
      </c>
      <c r="AY453" s="16" t="s">
        <v>135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6" t="s">
        <v>81</v>
      </c>
      <c r="BK453" s="231">
        <f>ROUND(I453*H453,2)</f>
        <v>0</v>
      </c>
      <c r="BL453" s="16" t="s">
        <v>177</v>
      </c>
      <c r="BM453" s="230" t="s">
        <v>573</v>
      </c>
    </row>
    <row r="454" spans="1:51" s="13" customFormat="1" ht="12">
      <c r="A454" s="13"/>
      <c r="B454" s="232"/>
      <c r="C454" s="233"/>
      <c r="D454" s="234" t="s">
        <v>142</v>
      </c>
      <c r="E454" s="235" t="s">
        <v>1</v>
      </c>
      <c r="F454" s="236" t="s">
        <v>574</v>
      </c>
      <c r="G454" s="233"/>
      <c r="H454" s="237">
        <v>5.75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142</v>
      </c>
      <c r="AU454" s="243" t="s">
        <v>83</v>
      </c>
      <c r="AV454" s="13" t="s">
        <v>83</v>
      </c>
      <c r="AW454" s="13" t="s">
        <v>30</v>
      </c>
      <c r="AX454" s="13" t="s">
        <v>73</v>
      </c>
      <c r="AY454" s="243" t="s">
        <v>135</v>
      </c>
    </row>
    <row r="455" spans="1:51" s="14" customFormat="1" ht="12">
      <c r="A455" s="14"/>
      <c r="B455" s="244"/>
      <c r="C455" s="245"/>
      <c r="D455" s="234" t="s">
        <v>142</v>
      </c>
      <c r="E455" s="246" t="s">
        <v>1</v>
      </c>
      <c r="F455" s="247" t="s">
        <v>145</v>
      </c>
      <c r="G455" s="245"/>
      <c r="H455" s="248">
        <v>5.75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142</v>
      </c>
      <c r="AU455" s="254" t="s">
        <v>83</v>
      </c>
      <c r="AV455" s="14" t="s">
        <v>141</v>
      </c>
      <c r="AW455" s="14" t="s">
        <v>30</v>
      </c>
      <c r="AX455" s="14" t="s">
        <v>81</v>
      </c>
      <c r="AY455" s="254" t="s">
        <v>135</v>
      </c>
    </row>
    <row r="456" spans="1:65" s="2" customFormat="1" ht="24.15" customHeight="1">
      <c r="A456" s="37"/>
      <c r="B456" s="38"/>
      <c r="C456" s="218" t="s">
        <v>363</v>
      </c>
      <c r="D456" s="218" t="s">
        <v>137</v>
      </c>
      <c r="E456" s="219" t="s">
        <v>575</v>
      </c>
      <c r="F456" s="220" t="s">
        <v>576</v>
      </c>
      <c r="G456" s="221" t="s">
        <v>303</v>
      </c>
      <c r="H456" s="222">
        <v>13</v>
      </c>
      <c r="I456" s="223"/>
      <c r="J456" s="224">
        <f>ROUND(I456*H456,2)</f>
        <v>0</v>
      </c>
      <c r="K456" s="225"/>
      <c r="L456" s="43"/>
      <c r="M456" s="226" t="s">
        <v>1</v>
      </c>
      <c r="N456" s="227" t="s">
        <v>38</v>
      </c>
      <c r="O456" s="90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0" t="s">
        <v>177</v>
      </c>
      <c r="AT456" s="230" t="s">
        <v>137</v>
      </c>
      <c r="AU456" s="230" t="s">
        <v>83</v>
      </c>
      <c r="AY456" s="16" t="s">
        <v>135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6" t="s">
        <v>81</v>
      </c>
      <c r="BK456" s="231">
        <f>ROUND(I456*H456,2)</f>
        <v>0</v>
      </c>
      <c r="BL456" s="16" t="s">
        <v>177</v>
      </c>
      <c r="BM456" s="230" t="s">
        <v>577</v>
      </c>
    </row>
    <row r="457" spans="1:51" s="13" customFormat="1" ht="12">
      <c r="A457" s="13"/>
      <c r="B457" s="232"/>
      <c r="C457" s="233"/>
      <c r="D457" s="234" t="s">
        <v>142</v>
      </c>
      <c r="E457" s="235" t="s">
        <v>1</v>
      </c>
      <c r="F457" s="236" t="s">
        <v>203</v>
      </c>
      <c r="G457" s="233"/>
      <c r="H457" s="237">
        <v>13</v>
      </c>
      <c r="I457" s="238"/>
      <c r="J457" s="233"/>
      <c r="K457" s="233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142</v>
      </c>
      <c r="AU457" s="243" t="s">
        <v>83</v>
      </c>
      <c r="AV457" s="13" t="s">
        <v>83</v>
      </c>
      <c r="AW457" s="13" t="s">
        <v>30</v>
      </c>
      <c r="AX457" s="13" t="s">
        <v>73</v>
      </c>
      <c r="AY457" s="243" t="s">
        <v>135</v>
      </c>
    </row>
    <row r="458" spans="1:51" s="14" customFormat="1" ht="12">
      <c r="A458" s="14"/>
      <c r="B458" s="244"/>
      <c r="C458" s="245"/>
      <c r="D458" s="234" t="s">
        <v>142</v>
      </c>
      <c r="E458" s="246" t="s">
        <v>1</v>
      </c>
      <c r="F458" s="247" t="s">
        <v>145</v>
      </c>
      <c r="G458" s="245"/>
      <c r="H458" s="248">
        <v>13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142</v>
      </c>
      <c r="AU458" s="254" t="s">
        <v>83</v>
      </c>
      <c r="AV458" s="14" t="s">
        <v>141</v>
      </c>
      <c r="AW458" s="14" t="s">
        <v>30</v>
      </c>
      <c r="AX458" s="14" t="s">
        <v>81</v>
      </c>
      <c r="AY458" s="254" t="s">
        <v>135</v>
      </c>
    </row>
    <row r="459" spans="1:65" s="2" customFormat="1" ht="24.15" customHeight="1">
      <c r="A459" s="37"/>
      <c r="B459" s="38"/>
      <c r="C459" s="218" t="s">
        <v>578</v>
      </c>
      <c r="D459" s="218" t="s">
        <v>137</v>
      </c>
      <c r="E459" s="219" t="s">
        <v>579</v>
      </c>
      <c r="F459" s="220" t="s">
        <v>580</v>
      </c>
      <c r="G459" s="221" t="s">
        <v>489</v>
      </c>
      <c r="H459" s="266"/>
      <c r="I459" s="223"/>
      <c r="J459" s="224">
        <f>ROUND(I459*H459,2)</f>
        <v>0</v>
      </c>
      <c r="K459" s="225"/>
      <c r="L459" s="43"/>
      <c r="M459" s="226" t="s">
        <v>1</v>
      </c>
      <c r="N459" s="227" t="s">
        <v>38</v>
      </c>
      <c r="O459" s="90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30" t="s">
        <v>177</v>
      </c>
      <c r="AT459" s="230" t="s">
        <v>137</v>
      </c>
      <c r="AU459" s="230" t="s">
        <v>83</v>
      </c>
      <c r="AY459" s="16" t="s">
        <v>135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6" t="s">
        <v>81</v>
      </c>
      <c r="BK459" s="231">
        <f>ROUND(I459*H459,2)</f>
        <v>0</v>
      </c>
      <c r="BL459" s="16" t="s">
        <v>177</v>
      </c>
      <c r="BM459" s="230" t="s">
        <v>581</v>
      </c>
    </row>
    <row r="460" spans="1:63" s="12" customFormat="1" ht="22.8" customHeight="1">
      <c r="A460" s="12"/>
      <c r="B460" s="202"/>
      <c r="C460" s="203"/>
      <c r="D460" s="204" t="s">
        <v>72</v>
      </c>
      <c r="E460" s="216" t="s">
        <v>582</v>
      </c>
      <c r="F460" s="216" t="s">
        <v>583</v>
      </c>
      <c r="G460" s="203"/>
      <c r="H460" s="203"/>
      <c r="I460" s="206"/>
      <c r="J460" s="217">
        <f>BK460</f>
        <v>0</v>
      </c>
      <c r="K460" s="203"/>
      <c r="L460" s="208"/>
      <c r="M460" s="209"/>
      <c r="N460" s="210"/>
      <c r="O460" s="210"/>
      <c r="P460" s="211">
        <f>SUM(P461:P465)</f>
        <v>0</v>
      </c>
      <c r="Q460" s="210"/>
      <c r="R460" s="211">
        <f>SUM(R461:R465)</f>
        <v>0</v>
      </c>
      <c r="S460" s="210"/>
      <c r="T460" s="212">
        <f>SUM(T461:T465)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3" t="s">
        <v>83</v>
      </c>
      <c r="AT460" s="214" t="s">
        <v>72</v>
      </c>
      <c r="AU460" s="214" t="s">
        <v>81</v>
      </c>
      <c r="AY460" s="213" t="s">
        <v>135</v>
      </c>
      <c r="BK460" s="215">
        <f>SUM(BK461:BK465)</f>
        <v>0</v>
      </c>
    </row>
    <row r="461" spans="1:65" s="2" customFormat="1" ht="24.15" customHeight="1">
      <c r="A461" s="37"/>
      <c r="B461" s="38"/>
      <c r="C461" s="218" t="s">
        <v>368</v>
      </c>
      <c r="D461" s="218" t="s">
        <v>137</v>
      </c>
      <c r="E461" s="219" t="s">
        <v>584</v>
      </c>
      <c r="F461" s="220" t="s">
        <v>585</v>
      </c>
      <c r="G461" s="221" t="s">
        <v>240</v>
      </c>
      <c r="H461" s="222">
        <v>1</v>
      </c>
      <c r="I461" s="223"/>
      <c r="J461" s="224">
        <f>ROUND(I461*H461,2)</f>
        <v>0</v>
      </c>
      <c r="K461" s="225"/>
      <c r="L461" s="43"/>
      <c r="M461" s="226" t="s">
        <v>1</v>
      </c>
      <c r="N461" s="227" t="s">
        <v>38</v>
      </c>
      <c r="O461" s="90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30" t="s">
        <v>177</v>
      </c>
      <c r="AT461" s="230" t="s">
        <v>137</v>
      </c>
      <c r="AU461" s="230" t="s">
        <v>83</v>
      </c>
      <c r="AY461" s="16" t="s">
        <v>135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6" t="s">
        <v>81</v>
      </c>
      <c r="BK461" s="231">
        <f>ROUND(I461*H461,2)</f>
        <v>0</v>
      </c>
      <c r="BL461" s="16" t="s">
        <v>177</v>
      </c>
      <c r="BM461" s="230" t="s">
        <v>586</v>
      </c>
    </row>
    <row r="462" spans="1:51" s="13" customFormat="1" ht="12">
      <c r="A462" s="13"/>
      <c r="B462" s="232"/>
      <c r="C462" s="233"/>
      <c r="D462" s="234" t="s">
        <v>142</v>
      </c>
      <c r="E462" s="235" t="s">
        <v>1</v>
      </c>
      <c r="F462" s="236" t="s">
        <v>81</v>
      </c>
      <c r="G462" s="233"/>
      <c r="H462" s="237">
        <v>1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142</v>
      </c>
      <c r="AU462" s="243" t="s">
        <v>83</v>
      </c>
      <c r="AV462" s="13" t="s">
        <v>83</v>
      </c>
      <c r="AW462" s="13" t="s">
        <v>30</v>
      </c>
      <c r="AX462" s="13" t="s">
        <v>73</v>
      </c>
      <c r="AY462" s="243" t="s">
        <v>135</v>
      </c>
    </row>
    <row r="463" spans="1:51" s="14" customFormat="1" ht="12">
      <c r="A463" s="14"/>
      <c r="B463" s="244"/>
      <c r="C463" s="245"/>
      <c r="D463" s="234" t="s">
        <v>142</v>
      </c>
      <c r="E463" s="246" t="s">
        <v>1</v>
      </c>
      <c r="F463" s="247" t="s">
        <v>145</v>
      </c>
      <c r="G463" s="245"/>
      <c r="H463" s="248">
        <v>1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4" t="s">
        <v>142</v>
      </c>
      <c r="AU463" s="254" t="s">
        <v>83</v>
      </c>
      <c r="AV463" s="14" t="s">
        <v>141</v>
      </c>
      <c r="AW463" s="14" t="s">
        <v>30</v>
      </c>
      <c r="AX463" s="14" t="s">
        <v>81</v>
      </c>
      <c r="AY463" s="254" t="s">
        <v>135</v>
      </c>
    </row>
    <row r="464" spans="1:65" s="2" customFormat="1" ht="24.15" customHeight="1">
      <c r="A464" s="37"/>
      <c r="B464" s="38"/>
      <c r="C464" s="255" t="s">
        <v>587</v>
      </c>
      <c r="D464" s="255" t="s">
        <v>208</v>
      </c>
      <c r="E464" s="256" t="s">
        <v>588</v>
      </c>
      <c r="F464" s="257" t="s">
        <v>589</v>
      </c>
      <c r="G464" s="258" t="s">
        <v>240</v>
      </c>
      <c r="H464" s="259">
        <v>1</v>
      </c>
      <c r="I464" s="260"/>
      <c r="J464" s="261">
        <f>ROUND(I464*H464,2)</f>
        <v>0</v>
      </c>
      <c r="K464" s="262"/>
      <c r="L464" s="263"/>
      <c r="M464" s="264" t="s">
        <v>1</v>
      </c>
      <c r="N464" s="265" t="s">
        <v>38</v>
      </c>
      <c r="O464" s="90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30" t="s">
        <v>219</v>
      </c>
      <c r="AT464" s="230" t="s">
        <v>208</v>
      </c>
      <c r="AU464" s="230" t="s">
        <v>83</v>
      </c>
      <c r="AY464" s="16" t="s">
        <v>135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6" t="s">
        <v>81</v>
      </c>
      <c r="BK464" s="231">
        <f>ROUND(I464*H464,2)</f>
        <v>0</v>
      </c>
      <c r="BL464" s="16" t="s">
        <v>177</v>
      </c>
      <c r="BM464" s="230" t="s">
        <v>590</v>
      </c>
    </row>
    <row r="465" spans="1:65" s="2" customFormat="1" ht="24.15" customHeight="1">
      <c r="A465" s="37"/>
      <c r="B465" s="38"/>
      <c r="C465" s="218" t="s">
        <v>373</v>
      </c>
      <c r="D465" s="218" t="s">
        <v>137</v>
      </c>
      <c r="E465" s="219" t="s">
        <v>591</v>
      </c>
      <c r="F465" s="220" t="s">
        <v>592</v>
      </c>
      <c r="G465" s="221" t="s">
        <v>489</v>
      </c>
      <c r="H465" s="266"/>
      <c r="I465" s="223"/>
      <c r="J465" s="224">
        <f>ROUND(I465*H465,2)</f>
        <v>0</v>
      </c>
      <c r="K465" s="225"/>
      <c r="L465" s="43"/>
      <c r="M465" s="226" t="s">
        <v>1</v>
      </c>
      <c r="N465" s="227" t="s">
        <v>38</v>
      </c>
      <c r="O465" s="90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30" t="s">
        <v>177</v>
      </c>
      <c r="AT465" s="230" t="s">
        <v>137</v>
      </c>
      <c r="AU465" s="230" t="s">
        <v>83</v>
      </c>
      <c r="AY465" s="16" t="s">
        <v>135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6" t="s">
        <v>81</v>
      </c>
      <c r="BK465" s="231">
        <f>ROUND(I465*H465,2)</f>
        <v>0</v>
      </c>
      <c r="BL465" s="16" t="s">
        <v>177</v>
      </c>
      <c r="BM465" s="230" t="s">
        <v>593</v>
      </c>
    </row>
    <row r="466" spans="1:63" s="12" customFormat="1" ht="22.8" customHeight="1">
      <c r="A466" s="12"/>
      <c r="B466" s="202"/>
      <c r="C466" s="203"/>
      <c r="D466" s="204" t="s">
        <v>72</v>
      </c>
      <c r="E466" s="216" t="s">
        <v>594</v>
      </c>
      <c r="F466" s="216" t="s">
        <v>595</v>
      </c>
      <c r="G466" s="203"/>
      <c r="H466" s="203"/>
      <c r="I466" s="206"/>
      <c r="J466" s="217">
        <f>BK466</f>
        <v>0</v>
      </c>
      <c r="K466" s="203"/>
      <c r="L466" s="208"/>
      <c r="M466" s="209"/>
      <c r="N466" s="210"/>
      <c r="O466" s="210"/>
      <c r="P466" s="211">
        <f>SUM(P467:P470)</f>
        <v>0</v>
      </c>
      <c r="Q466" s="210"/>
      <c r="R466" s="211">
        <f>SUM(R467:R470)</f>
        <v>0</v>
      </c>
      <c r="S466" s="210"/>
      <c r="T466" s="212">
        <f>SUM(T467:T470)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3" t="s">
        <v>83</v>
      </c>
      <c r="AT466" s="214" t="s">
        <v>72</v>
      </c>
      <c r="AU466" s="214" t="s">
        <v>81</v>
      </c>
      <c r="AY466" s="213" t="s">
        <v>135</v>
      </c>
      <c r="BK466" s="215">
        <f>SUM(BK467:BK470)</f>
        <v>0</v>
      </c>
    </row>
    <row r="467" spans="1:65" s="2" customFormat="1" ht="21.75" customHeight="1">
      <c r="A467" s="37"/>
      <c r="B467" s="38"/>
      <c r="C467" s="218" t="s">
        <v>596</v>
      </c>
      <c r="D467" s="218" t="s">
        <v>137</v>
      </c>
      <c r="E467" s="219" t="s">
        <v>597</v>
      </c>
      <c r="F467" s="220" t="s">
        <v>598</v>
      </c>
      <c r="G467" s="221" t="s">
        <v>240</v>
      </c>
      <c r="H467" s="222">
        <v>4.12</v>
      </c>
      <c r="I467" s="223"/>
      <c r="J467" s="224">
        <f>ROUND(I467*H467,2)</f>
        <v>0</v>
      </c>
      <c r="K467" s="225"/>
      <c r="L467" s="43"/>
      <c r="M467" s="226" t="s">
        <v>1</v>
      </c>
      <c r="N467" s="227" t="s">
        <v>38</v>
      </c>
      <c r="O467" s="90"/>
      <c r="P467" s="228">
        <f>O467*H467</f>
        <v>0</v>
      </c>
      <c r="Q467" s="228">
        <v>0</v>
      </c>
      <c r="R467" s="228">
        <f>Q467*H467</f>
        <v>0</v>
      </c>
      <c r="S467" s="228">
        <v>0</v>
      </c>
      <c r="T467" s="229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30" t="s">
        <v>177</v>
      </c>
      <c r="AT467" s="230" t="s">
        <v>137</v>
      </c>
      <c r="AU467" s="230" t="s">
        <v>83</v>
      </c>
      <c r="AY467" s="16" t="s">
        <v>135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6" t="s">
        <v>81</v>
      </c>
      <c r="BK467" s="231">
        <f>ROUND(I467*H467,2)</f>
        <v>0</v>
      </c>
      <c r="BL467" s="16" t="s">
        <v>177</v>
      </c>
      <c r="BM467" s="230" t="s">
        <v>599</v>
      </c>
    </row>
    <row r="468" spans="1:51" s="13" customFormat="1" ht="12">
      <c r="A468" s="13"/>
      <c r="B468" s="232"/>
      <c r="C468" s="233"/>
      <c r="D468" s="234" t="s">
        <v>142</v>
      </c>
      <c r="E468" s="235" t="s">
        <v>1</v>
      </c>
      <c r="F468" s="236" t="s">
        <v>600</v>
      </c>
      <c r="G468" s="233"/>
      <c r="H468" s="237">
        <v>4.12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142</v>
      </c>
      <c r="AU468" s="243" t="s">
        <v>83</v>
      </c>
      <c r="AV468" s="13" t="s">
        <v>83</v>
      </c>
      <c r="AW468" s="13" t="s">
        <v>30</v>
      </c>
      <c r="AX468" s="13" t="s">
        <v>73</v>
      </c>
      <c r="AY468" s="243" t="s">
        <v>135</v>
      </c>
    </row>
    <row r="469" spans="1:51" s="14" customFormat="1" ht="12">
      <c r="A469" s="14"/>
      <c r="B469" s="244"/>
      <c r="C469" s="245"/>
      <c r="D469" s="234" t="s">
        <v>142</v>
      </c>
      <c r="E469" s="246" t="s">
        <v>1</v>
      </c>
      <c r="F469" s="247" t="s">
        <v>145</v>
      </c>
      <c r="G469" s="245"/>
      <c r="H469" s="248">
        <v>4.12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4" t="s">
        <v>142</v>
      </c>
      <c r="AU469" s="254" t="s">
        <v>83</v>
      </c>
      <c r="AV469" s="14" t="s">
        <v>141</v>
      </c>
      <c r="AW469" s="14" t="s">
        <v>30</v>
      </c>
      <c r="AX469" s="14" t="s">
        <v>81</v>
      </c>
      <c r="AY469" s="254" t="s">
        <v>135</v>
      </c>
    </row>
    <row r="470" spans="1:65" s="2" customFormat="1" ht="24.15" customHeight="1">
      <c r="A470" s="37"/>
      <c r="B470" s="38"/>
      <c r="C470" s="218" t="s">
        <v>378</v>
      </c>
      <c r="D470" s="218" t="s">
        <v>137</v>
      </c>
      <c r="E470" s="219" t="s">
        <v>601</v>
      </c>
      <c r="F470" s="220" t="s">
        <v>602</v>
      </c>
      <c r="G470" s="221" t="s">
        <v>489</v>
      </c>
      <c r="H470" s="266"/>
      <c r="I470" s="223"/>
      <c r="J470" s="224">
        <f>ROUND(I470*H470,2)</f>
        <v>0</v>
      </c>
      <c r="K470" s="225"/>
      <c r="L470" s="43"/>
      <c r="M470" s="226" t="s">
        <v>1</v>
      </c>
      <c r="N470" s="227" t="s">
        <v>38</v>
      </c>
      <c r="O470" s="90"/>
      <c r="P470" s="228">
        <f>O470*H470</f>
        <v>0</v>
      </c>
      <c r="Q470" s="228">
        <v>0</v>
      </c>
      <c r="R470" s="228">
        <f>Q470*H470</f>
        <v>0</v>
      </c>
      <c r="S470" s="228">
        <v>0</v>
      </c>
      <c r="T470" s="229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30" t="s">
        <v>177</v>
      </c>
      <c r="AT470" s="230" t="s">
        <v>137</v>
      </c>
      <c r="AU470" s="230" t="s">
        <v>83</v>
      </c>
      <c r="AY470" s="16" t="s">
        <v>135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6" t="s">
        <v>81</v>
      </c>
      <c r="BK470" s="231">
        <f>ROUND(I470*H470,2)</f>
        <v>0</v>
      </c>
      <c r="BL470" s="16" t="s">
        <v>177</v>
      </c>
      <c r="BM470" s="230" t="s">
        <v>603</v>
      </c>
    </row>
    <row r="471" spans="1:63" s="12" customFormat="1" ht="22.8" customHeight="1">
      <c r="A471" s="12"/>
      <c r="B471" s="202"/>
      <c r="C471" s="203"/>
      <c r="D471" s="204" t="s">
        <v>72</v>
      </c>
      <c r="E471" s="216" t="s">
        <v>604</v>
      </c>
      <c r="F471" s="216" t="s">
        <v>605</v>
      </c>
      <c r="G471" s="203"/>
      <c r="H471" s="203"/>
      <c r="I471" s="206"/>
      <c r="J471" s="217">
        <f>BK471</f>
        <v>0</v>
      </c>
      <c r="K471" s="203"/>
      <c r="L471" s="208"/>
      <c r="M471" s="209"/>
      <c r="N471" s="210"/>
      <c r="O471" s="210"/>
      <c r="P471" s="211">
        <f>SUM(P472:P488)</f>
        <v>0</v>
      </c>
      <c r="Q471" s="210"/>
      <c r="R471" s="211">
        <f>SUM(R472:R488)</f>
        <v>0</v>
      </c>
      <c r="S471" s="210"/>
      <c r="T471" s="212">
        <f>SUM(T472:T488)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3" t="s">
        <v>83</v>
      </c>
      <c r="AT471" s="214" t="s">
        <v>72</v>
      </c>
      <c r="AU471" s="214" t="s">
        <v>81</v>
      </c>
      <c r="AY471" s="213" t="s">
        <v>135</v>
      </c>
      <c r="BK471" s="215">
        <f>SUM(BK472:BK488)</f>
        <v>0</v>
      </c>
    </row>
    <row r="472" spans="1:65" s="2" customFormat="1" ht="16.5" customHeight="1">
      <c r="A472" s="37"/>
      <c r="B472" s="38"/>
      <c r="C472" s="218" t="s">
        <v>606</v>
      </c>
      <c r="D472" s="218" t="s">
        <v>137</v>
      </c>
      <c r="E472" s="219" t="s">
        <v>607</v>
      </c>
      <c r="F472" s="220" t="s">
        <v>608</v>
      </c>
      <c r="G472" s="221" t="s">
        <v>168</v>
      </c>
      <c r="H472" s="222">
        <v>8.06</v>
      </c>
      <c r="I472" s="223"/>
      <c r="J472" s="224">
        <f>ROUND(I472*H472,2)</f>
        <v>0</v>
      </c>
      <c r="K472" s="225"/>
      <c r="L472" s="43"/>
      <c r="M472" s="226" t="s">
        <v>1</v>
      </c>
      <c r="N472" s="227" t="s">
        <v>38</v>
      </c>
      <c r="O472" s="90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30" t="s">
        <v>177</v>
      </c>
      <c r="AT472" s="230" t="s">
        <v>137</v>
      </c>
      <c r="AU472" s="230" t="s">
        <v>83</v>
      </c>
      <c r="AY472" s="16" t="s">
        <v>135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6" t="s">
        <v>81</v>
      </c>
      <c r="BK472" s="231">
        <f>ROUND(I472*H472,2)</f>
        <v>0</v>
      </c>
      <c r="BL472" s="16" t="s">
        <v>177</v>
      </c>
      <c r="BM472" s="230" t="s">
        <v>609</v>
      </c>
    </row>
    <row r="473" spans="1:51" s="13" customFormat="1" ht="12">
      <c r="A473" s="13"/>
      <c r="B473" s="232"/>
      <c r="C473" s="233"/>
      <c r="D473" s="234" t="s">
        <v>142</v>
      </c>
      <c r="E473" s="235" t="s">
        <v>1</v>
      </c>
      <c r="F473" s="236" t="s">
        <v>610</v>
      </c>
      <c r="G473" s="233"/>
      <c r="H473" s="237">
        <v>4.1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142</v>
      </c>
      <c r="AU473" s="243" t="s">
        <v>83</v>
      </c>
      <c r="AV473" s="13" t="s">
        <v>83</v>
      </c>
      <c r="AW473" s="13" t="s">
        <v>30</v>
      </c>
      <c r="AX473" s="13" t="s">
        <v>73</v>
      </c>
      <c r="AY473" s="243" t="s">
        <v>135</v>
      </c>
    </row>
    <row r="474" spans="1:51" s="13" customFormat="1" ht="12">
      <c r="A474" s="13"/>
      <c r="B474" s="232"/>
      <c r="C474" s="233"/>
      <c r="D474" s="234" t="s">
        <v>142</v>
      </c>
      <c r="E474" s="235" t="s">
        <v>1</v>
      </c>
      <c r="F474" s="236" t="s">
        <v>611</v>
      </c>
      <c r="G474" s="233"/>
      <c r="H474" s="237">
        <v>3.96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142</v>
      </c>
      <c r="AU474" s="243" t="s">
        <v>83</v>
      </c>
      <c r="AV474" s="13" t="s">
        <v>83</v>
      </c>
      <c r="AW474" s="13" t="s">
        <v>30</v>
      </c>
      <c r="AX474" s="13" t="s">
        <v>73</v>
      </c>
      <c r="AY474" s="243" t="s">
        <v>135</v>
      </c>
    </row>
    <row r="475" spans="1:51" s="14" customFormat="1" ht="12">
      <c r="A475" s="14"/>
      <c r="B475" s="244"/>
      <c r="C475" s="245"/>
      <c r="D475" s="234" t="s">
        <v>142</v>
      </c>
      <c r="E475" s="246" t="s">
        <v>1</v>
      </c>
      <c r="F475" s="247" t="s">
        <v>145</v>
      </c>
      <c r="G475" s="245"/>
      <c r="H475" s="248">
        <v>8.06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4" t="s">
        <v>142</v>
      </c>
      <c r="AU475" s="254" t="s">
        <v>83</v>
      </c>
      <c r="AV475" s="14" t="s">
        <v>141</v>
      </c>
      <c r="AW475" s="14" t="s">
        <v>30</v>
      </c>
      <c r="AX475" s="14" t="s">
        <v>81</v>
      </c>
      <c r="AY475" s="254" t="s">
        <v>135</v>
      </c>
    </row>
    <row r="476" spans="1:65" s="2" customFormat="1" ht="24.15" customHeight="1">
      <c r="A476" s="37"/>
      <c r="B476" s="38"/>
      <c r="C476" s="218" t="s">
        <v>381</v>
      </c>
      <c r="D476" s="218" t="s">
        <v>137</v>
      </c>
      <c r="E476" s="219" t="s">
        <v>612</v>
      </c>
      <c r="F476" s="220" t="s">
        <v>613</v>
      </c>
      <c r="G476" s="221" t="s">
        <v>168</v>
      </c>
      <c r="H476" s="222">
        <v>8.06</v>
      </c>
      <c r="I476" s="223"/>
      <c r="J476" s="224">
        <f>ROUND(I476*H476,2)</f>
        <v>0</v>
      </c>
      <c r="K476" s="225"/>
      <c r="L476" s="43"/>
      <c r="M476" s="226" t="s">
        <v>1</v>
      </c>
      <c r="N476" s="227" t="s">
        <v>38</v>
      </c>
      <c r="O476" s="90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30" t="s">
        <v>177</v>
      </c>
      <c r="AT476" s="230" t="s">
        <v>137</v>
      </c>
      <c r="AU476" s="230" t="s">
        <v>83</v>
      </c>
      <c r="AY476" s="16" t="s">
        <v>135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6" t="s">
        <v>81</v>
      </c>
      <c r="BK476" s="231">
        <f>ROUND(I476*H476,2)</f>
        <v>0</v>
      </c>
      <c r="BL476" s="16" t="s">
        <v>177</v>
      </c>
      <c r="BM476" s="230" t="s">
        <v>614</v>
      </c>
    </row>
    <row r="477" spans="1:51" s="13" customFormat="1" ht="12">
      <c r="A477" s="13"/>
      <c r="B477" s="232"/>
      <c r="C477" s="233"/>
      <c r="D477" s="234" t="s">
        <v>142</v>
      </c>
      <c r="E477" s="235" t="s">
        <v>1</v>
      </c>
      <c r="F477" s="236" t="s">
        <v>610</v>
      </c>
      <c r="G477" s="233"/>
      <c r="H477" s="237">
        <v>4.1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142</v>
      </c>
      <c r="AU477" s="243" t="s">
        <v>83</v>
      </c>
      <c r="AV477" s="13" t="s">
        <v>83</v>
      </c>
      <c r="AW477" s="13" t="s">
        <v>30</v>
      </c>
      <c r="AX477" s="13" t="s">
        <v>73</v>
      </c>
      <c r="AY477" s="243" t="s">
        <v>135</v>
      </c>
    </row>
    <row r="478" spans="1:51" s="13" customFormat="1" ht="12">
      <c r="A478" s="13"/>
      <c r="B478" s="232"/>
      <c r="C478" s="233"/>
      <c r="D478" s="234" t="s">
        <v>142</v>
      </c>
      <c r="E478" s="235" t="s">
        <v>1</v>
      </c>
      <c r="F478" s="236" t="s">
        <v>611</v>
      </c>
      <c r="G478" s="233"/>
      <c r="H478" s="237">
        <v>3.96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142</v>
      </c>
      <c r="AU478" s="243" t="s">
        <v>83</v>
      </c>
      <c r="AV478" s="13" t="s">
        <v>83</v>
      </c>
      <c r="AW478" s="13" t="s">
        <v>30</v>
      </c>
      <c r="AX478" s="13" t="s">
        <v>73</v>
      </c>
      <c r="AY478" s="243" t="s">
        <v>135</v>
      </c>
    </row>
    <row r="479" spans="1:51" s="14" customFormat="1" ht="12">
      <c r="A479" s="14"/>
      <c r="B479" s="244"/>
      <c r="C479" s="245"/>
      <c r="D479" s="234" t="s">
        <v>142</v>
      </c>
      <c r="E479" s="246" t="s">
        <v>1</v>
      </c>
      <c r="F479" s="247" t="s">
        <v>145</v>
      </c>
      <c r="G479" s="245"/>
      <c r="H479" s="248">
        <v>8.06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142</v>
      </c>
      <c r="AU479" s="254" t="s">
        <v>83</v>
      </c>
      <c r="AV479" s="14" t="s">
        <v>141</v>
      </c>
      <c r="AW479" s="14" t="s">
        <v>30</v>
      </c>
      <c r="AX479" s="14" t="s">
        <v>81</v>
      </c>
      <c r="AY479" s="254" t="s">
        <v>135</v>
      </c>
    </row>
    <row r="480" spans="1:65" s="2" customFormat="1" ht="33" customHeight="1">
      <c r="A480" s="37"/>
      <c r="B480" s="38"/>
      <c r="C480" s="218" t="s">
        <v>615</v>
      </c>
      <c r="D480" s="218" t="s">
        <v>137</v>
      </c>
      <c r="E480" s="219" t="s">
        <v>616</v>
      </c>
      <c r="F480" s="220" t="s">
        <v>617</v>
      </c>
      <c r="G480" s="221" t="s">
        <v>168</v>
      </c>
      <c r="H480" s="222">
        <v>8.06</v>
      </c>
      <c r="I480" s="223"/>
      <c r="J480" s="224">
        <f>ROUND(I480*H480,2)</f>
        <v>0</v>
      </c>
      <c r="K480" s="225"/>
      <c r="L480" s="43"/>
      <c r="M480" s="226" t="s">
        <v>1</v>
      </c>
      <c r="N480" s="227" t="s">
        <v>38</v>
      </c>
      <c r="O480" s="90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30" t="s">
        <v>177</v>
      </c>
      <c r="AT480" s="230" t="s">
        <v>137</v>
      </c>
      <c r="AU480" s="230" t="s">
        <v>83</v>
      </c>
      <c r="AY480" s="16" t="s">
        <v>135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6" t="s">
        <v>81</v>
      </c>
      <c r="BK480" s="231">
        <f>ROUND(I480*H480,2)</f>
        <v>0</v>
      </c>
      <c r="BL480" s="16" t="s">
        <v>177</v>
      </c>
      <c r="BM480" s="230" t="s">
        <v>618</v>
      </c>
    </row>
    <row r="481" spans="1:51" s="13" customFormat="1" ht="12">
      <c r="A481" s="13"/>
      <c r="B481" s="232"/>
      <c r="C481" s="233"/>
      <c r="D481" s="234" t="s">
        <v>142</v>
      </c>
      <c r="E481" s="235" t="s">
        <v>1</v>
      </c>
      <c r="F481" s="236" t="s">
        <v>610</v>
      </c>
      <c r="G481" s="233"/>
      <c r="H481" s="237">
        <v>4.1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142</v>
      </c>
      <c r="AU481" s="243" t="s">
        <v>83</v>
      </c>
      <c r="AV481" s="13" t="s">
        <v>83</v>
      </c>
      <c r="AW481" s="13" t="s">
        <v>30</v>
      </c>
      <c r="AX481" s="13" t="s">
        <v>73</v>
      </c>
      <c r="AY481" s="243" t="s">
        <v>135</v>
      </c>
    </row>
    <row r="482" spans="1:51" s="13" customFormat="1" ht="12">
      <c r="A482" s="13"/>
      <c r="B482" s="232"/>
      <c r="C482" s="233"/>
      <c r="D482" s="234" t="s">
        <v>142</v>
      </c>
      <c r="E482" s="235" t="s">
        <v>1</v>
      </c>
      <c r="F482" s="236" t="s">
        <v>611</v>
      </c>
      <c r="G482" s="233"/>
      <c r="H482" s="237">
        <v>3.96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142</v>
      </c>
      <c r="AU482" s="243" t="s">
        <v>83</v>
      </c>
      <c r="AV482" s="13" t="s">
        <v>83</v>
      </c>
      <c r="AW482" s="13" t="s">
        <v>30</v>
      </c>
      <c r="AX482" s="13" t="s">
        <v>73</v>
      </c>
      <c r="AY482" s="243" t="s">
        <v>135</v>
      </c>
    </row>
    <row r="483" spans="1:51" s="14" customFormat="1" ht="12">
      <c r="A483" s="14"/>
      <c r="B483" s="244"/>
      <c r="C483" s="245"/>
      <c r="D483" s="234" t="s">
        <v>142</v>
      </c>
      <c r="E483" s="246" t="s">
        <v>1</v>
      </c>
      <c r="F483" s="247" t="s">
        <v>145</v>
      </c>
      <c r="G483" s="245"/>
      <c r="H483" s="248">
        <v>8.06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142</v>
      </c>
      <c r="AU483" s="254" t="s">
        <v>83</v>
      </c>
      <c r="AV483" s="14" t="s">
        <v>141</v>
      </c>
      <c r="AW483" s="14" t="s">
        <v>30</v>
      </c>
      <c r="AX483" s="14" t="s">
        <v>81</v>
      </c>
      <c r="AY483" s="254" t="s">
        <v>135</v>
      </c>
    </row>
    <row r="484" spans="1:65" s="2" customFormat="1" ht="24.15" customHeight="1">
      <c r="A484" s="37"/>
      <c r="B484" s="38"/>
      <c r="C484" s="255" t="s">
        <v>386</v>
      </c>
      <c r="D484" s="255" t="s">
        <v>208</v>
      </c>
      <c r="E484" s="256" t="s">
        <v>619</v>
      </c>
      <c r="F484" s="257" t="s">
        <v>620</v>
      </c>
      <c r="G484" s="258" t="s">
        <v>168</v>
      </c>
      <c r="H484" s="259">
        <v>8.9</v>
      </c>
      <c r="I484" s="260"/>
      <c r="J484" s="261">
        <f>ROUND(I484*H484,2)</f>
        <v>0</v>
      </c>
      <c r="K484" s="262"/>
      <c r="L484" s="263"/>
      <c r="M484" s="264" t="s">
        <v>1</v>
      </c>
      <c r="N484" s="265" t="s">
        <v>38</v>
      </c>
      <c r="O484" s="90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30" t="s">
        <v>219</v>
      </c>
      <c r="AT484" s="230" t="s">
        <v>208</v>
      </c>
      <c r="AU484" s="230" t="s">
        <v>83</v>
      </c>
      <c r="AY484" s="16" t="s">
        <v>135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6" t="s">
        <v>81</v>
      </c>
      <c r="BK484" s="231">
        <f>ROUND(I484*H484,2)</f>
        <v>0</v>
      </c>
      <c r="BL484" s="16" t="s">
        <v>177</v>
      </c>
      <c r="BM484" s="230" t="s">
        <v>621</v>
      </c>
    </row>
    <row r="485" spans="1:65" s="2" customFormat="1" ht="16.5" customHeight="1">
      <c r="A485" s="37"/>
      <c r="B485" s="38"/>
      <c r="C485" s="218" t="s">
        <v>622</v>
      </c>
      <c r="D485" s="218" t="s">
        <v>137</v>
      </c>
      <c r="E485" s="219" t="s">
        <v>623</v>
      </c>
      <c r="F485" s="220" t="s">
        <v>624</v>
      </c>
      <c r="G485" s="221" t="s">
        <v>303</v>
      </c>
      <c r="H485" s="222">
        <v>20</v>
      </c>
      <c r="I485" s="223"/>
      <c r="J485" s="224">
        <f>ROUND(I485*H485,2)</f>
        <v>0</v>
      </c>
      <c r="K485" s="225"/>
      <c r="L485" s="43"/>
      <c r="M485" s="226" t="s">
        <v>1</v>
      </c>
      <c r="N485" s="227" t="s">
        <v>38</v>
      </c>
      <c r="O485" s="90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30" t="s">
        <v>177</v>
      </c>
      <c r="AT485" s="230" t="s">
        <v>137</v>
      </c>
      <c r="AU485" s="230" t="s">
        <v>83</v>
      </c>
      <c r="AY485" s="16" t="s">
        <v>135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6" t="s">
        <v>81</v>
      </c>
      <c r="BK485" s="231">
        <f>ROUND(I485*H485,2)</f>
        <v>0</v>
      </c>
      <c r="BL485" s="16" t="s">
        <v>177</v>
      </c>
      <c r="BM485" s="230" t="s">
        <v>625</v>
      </c>
    </row>
    <row r="486" spans="1:51" s="13" customFormat="1" ht="12">
      <c r="A486" s="13"/>
      <c r="B486" s="232"/>
      <c r="C486" s="233"/>
      <c r="D486" s="234" t="s">
        <v>142</v>
      </c>
      <c r="E486" s="235" t="s">
        <v>1</v>
      </c>
      <c r="F486" s="236" t="s">
        <v>188</v>
      </c>
      <c r="G486" s="233"/>
      <c r="H486" s="237">
        <v>20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142</v>
      </c>
      <c r="AU486" s="243" t="s">
        <v>83</v>
      </c>
      <c r="AV486" s="13" t="s">
        <v>83</v>
      </c>
      <c r="AW486" s="13" t="s">
        <v>30</v>
      </c>
      <c r="AX486" s="13" t="s">
        <v>73</v>
      </c>
      <c r="AY486" s="243" t="s">
        <v>135</v>
      </c>
    </row>
    <row r="487" spans="1:51" s="14" customFormat="1" ht="12">
      <c r="A487" s="14"/>
      <c r="B487" s="244"/>
      <c r="C487" s="245"/>
      <c r="D487" s="234" t="s">
        <v>142</v>
      </c>
      <c r="E487" s="246" t="s">
        <v>1</v>
      </c>
      <c r="F487" s="247" t="s">
        <v>145</v>
      </c>
      <c r="G487" s="245"/>
      <c r="H487" s="248">
        <v>20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4" t="s">
        <v>142</v>
      </c>
      <c r="AU487" s="254" t="s">
        <v>83</v>
      </c>
      <c r="AV487" s="14" t="s">
        <v>141</v>
      </c>
      <c r="AW487" s="14" t="s">
        <v>30</v>
      </c>
      <c r="AX487" s="14" t="s">
        <v>81</v>
      </c>
      <c r="AY487" s="254" t="s">
        <v>135</v>
      </c>
    </row>
    <row r="488" spans="1:65" s="2" customFormat="1" ht="24.15" customHeight="1">
      <c r="A488" s="37"/>
      <c r="B488" s="38"/>
      <c r="C488" s="218" t="s">
        <v>390</v>
      </c>
      <c r="D488" s="218" t="s">
        <v>137</v>
      </c>
      <c r="E488" s="219" t="s">
        <v>626</v>
      </c>
      <c r="F488" s="220" t="s">
        <v>627</v>
      </c>
      <c r="G488" s="221" t="s">
        <v>489</v>
      </c>
      <c r="H488" s="266"/>
      <c r="I488" s="223"/>
      <c r="J488" s="224">
        <f>ROUND(I488*H488,2)</f>
        <v>0</v>
      </c>
      <c r="K488" s="225"/>
      <c r="L488" s="43"/>
      <c r="M488" s="226" t="s">
        <v>1</v>
      </c>
      <c r="N488" s="227" t="s">
        <v>38</v>
      </c>
      <c r="O488" s="90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30" t="s">
        <v>177</v>
      </c>
      <c r="AT488" s="230" t="s">
        <v>137</v>
      </c>
      <c r="AU488" s="230" t="s">
        <v>83</v>
      </c>
      <c r="AY488" s="16" t="s">
        <v>135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6" t="s">
        <v>81</v>
      </c>
      <c r="BK488" s="231">
        <f>ROUND(I488*H488,2)</f>
        <v>0</v>
      </c>
      <c r="BL488" s="16" t="s">
        <v>177</v>
      </c>
      <c r="BM488" s="230" t="s">
        <v>628</v>
      </c>
    </row>
    <row r="489" spans="1:63" s="12" customFormat="1" ht="22.8" customHeight="1">
      <c r="A489" s="12"/>
      <c r="B489" s="202"/>
      <c r="C489" s="203"/>
      <c r="D489" s="204" t="s">
        <v>72</v>
      </c>
      <c r="E489" s="216" t="s">
        <v>629</v>
      </c>
      <c r="F489" s="216" t="s">
        <v>630</v>
      </c>
      <c r="G489" s="203"/>
      <c r="H489" s="203"/>
      <c r="I489" s="206"/>
      <c r="J489" s="217">
        <f>BK489</f>
        <v>0</v>
      </c>
      <c r="K489" s="203"/>
      <c r="L489" s="208"/>
      <c r="M489" s="209"/>
      <c r="N489" s="210"/>
      <c r="O489" s="210"/>
      <c r="P489" s="211">
        <f>SUM(P490:P495)</f>
        <v>0</v>
      </c>
      <c r="Q489" s="210"/>
      <c r="R489" s="211">
        <f>SUM(R490:R495)</f>
        <v>0</v>
      </c>
      <c r="S489" s="210"/>
      <c r="T489" s="212">
        <f>SUM(T490:T495)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3" t="s">
        <v>83</v>
      </c>
      <c r="AT489" s="214" t="s">
        <v>72</v>
      </c>
      <c r="AU489" s="214" t="s">
        <v>81</v>
      </c>
      <c r="AY489" s="213" t="s">
        <v>135</v>
      </c>
      <c r="BK489" s="215">
        <f>SUM(BK490:BK495)</f>
        <v>0</v>
      </c>
    </row>
    <row r="490" spans="1:65" s="2" customFormat="1" ht="24.15" customHeight="1">
      <c r="A490" s="37"/>
      <c r="B490" s="38"/>
      <c r="C490" s="218" t="s">
        <v>631</v>
      </c>
      <c r="D490" s="218" t="s">
        <v>137</v>
      </c>
      <c r="E490" s="219" t="s">
        <v>632</v>
      </c>
      <c r="F490" s="220" t="s">
        <v>633</v>
      </c>
      <c r="G490" s="221" t="s">
        <v>168</v>
      </c>
      <c r="H490" s="222">
        <v>4.1</v>
      </c>
      <c r="I490" s="223"/>
      <c r="J490" s="224">
        <f>ROUND(I490*H490,2)</f>
        <v>0</v>
      </c>
      <c r="K490" s="225"/>
      <c r="L490" s="43"/>
      <c r="M490" s="226" t="s">
        <v>1</v>
      </c>
      <c r="N490" s="227" t="s">
        <v>38</v>
      </c>
      <c r="O490" s="90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30" t="s">
        <v>177</v>
      </c>
      <c r="AT490" s="230" t="s">
        <v>137</v>
      </c>
      <c r="AU490" s="230" t="s">
        <v>83</v>
      </c>
      <c r="AY490" s="16" t="s">
        <v>135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6" t="s">
        <v>81</v>
      </c>
      <c r="BK490" s="231">
        <f>ROUND(I490*H490,2)</f>
        <v>0</v>
      </c>
      <c r="BL490" s="16" t="s">
        <v>177</v>
      </c>
      <c r="BM490" s="230" t="s">
        <v>634</v>
      </c>
    </row>
    <row r="491" spans="1:51" s="13" customFormat="1" ht="12">
      <c r="A491" s="13"/>
      <c r="B491" s="232"/>
      <c r="C491" s="233"/>
      <c r="D491" s="234" t="s">
        <v>142</v>
      </c>
      <c r="E491" s="235" t="s">
        <v>1</v>
      </c>
      <c r="F491" s="236" t="s">
        <v>610</v>
      </c>
      <c r="G491" s="233"/>
      <c r="H491" s="237">
        <v>4.1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142</v>
      </c>
      <c r="AU491" s="243" t="s">
        <v>83</v>
      </c>
      <c r="AV491" s="13" t="s">
        <v>83</v>
      </c>
      <c r="AW491" s="13" t="s">
        <v>30</v>
      </c>
      <c r="AX491" s="13" t="s">
        <v>73</v>
      </c>
      <c r="AY491" s="243" t="s">
        <v>135</v>
      </c>
    </row>
    <row r="492" spans="1:51" s="14" customFormat="1" ht="12">
      <c r="A492" s="14"/>
      <c r="B492" s="244"/>
      <c r="C492" s="245"/>
      <c r="D492" s="234" t="s">
        <v>142</v>
      </c>
      <c r="E492" s="246" t="s">
        <v>1</v>
      </c>
      <c r="F492" s="247" t="s">
        <v>145</v>
      </c>
      <c r="G492" s="245"/>
      <c r="H492" s="248">
        <v>4.1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142</v>
      </c>
      <c r="AU492" s="254" t="s">
        <v>83</v>
      </c>
      <c r="AV492" s="14" t="s">
        <v>141</v>
      </c>
      <c r="AW492" s="14" t="s">
        <v>30</v>
      </c>
      <c r="AX492" s="14" t="s">
        <v>81</v>
      </c>
      <c r="AY492" s="254" t="s">
        <v>135</v>
      </c>
    </row>
    <row r="493" spans="1:65" s="2" customFormat="1" ht="24.15" customHeight="1">
      <c r="A493" s="37"/>
      <c r="B493" s="38"/>
      <c r="C493" s="218" t="s">
        <v>395</v>
      </c>
      <c r="D493" s="218" t="s">
        <v>137</v>
      </c>
      <c r="E493" s="219" t="s">
        <v>635</v>
      </c>
      <c r="F493" s="220" t="s">
        <v>636</v>
      </c>
      <c r="G493" s="221" t="s">
        <v>168</v>
      </c>
      <c r="H493" s="222">
        <v>4.1</v>
      </c>
      <c r="I493" s="223"/>
      <c r="J493" s="224">
        <f>ROUND(I493*H493,2)</f>
        <v>0</v>
      </c>
      <c r="K493" s="225"/>
      <c r="L493" s="43"/>
      <c r="M493" s="226" t="s">
        <v>1</v>
      </c>
      <c r="N493" s="227" t="s">
        <v>38</v>
      </c>
      <c r="O493" s="90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30" t="s">
        <v>177</v>
      </c>
      <c r="AT493" s="230" t="s">
        <v>137</v>
      </c>
      <c r="AU493" s="230" t="s">
        <v>83</v>
      </c>
      <c r="AY493" s="16" t="s">
        <v>135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6" t="s">
        <v>81</v>
      </c>
      <c r="BK493" s="231">
        <f>ROUND(I493*H493,2)</f>
        <v>0</v>
      </c>
      <c r="BL493" s="16" t="s">
        <v>177</v>
      </c>
      <c r="BM493" s="230" t="s">
        <v>637</v>
      </c>
    </row>
    <row r="494" spans="1:51" s="13" customFormat="1" ht="12">
      <c r="A494" s="13"/>
      <c r="B494" s="232"/>
      <c r="C494" s="233"/>
      <c r="D494" s="234" t="s">
        <v>142</v>
      </c>
      <c r="E494" s="235" t="s">
        <v>1</v>
      </c>
      <c r="F494" s="236" t="s">
        <v>610</v>
      </c>
      <c r="G494" s="233"/>
      <c r="H494" s="237">
        <v>4.1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142</v>
      </c>
      <c r="AU494" s="243" t="s">
        <v>83</v>
      </c>
      <c r="AV494" s="13" t="s">
        <v>83</v>
      </c>
      <c r="AW494" s="13" t="s">
        <v>30</v>
      </c>
      <c r="AX494" s="13" t="s">
        <v>73</v>
      </c>
      <c r="AY494" s="243" t="s">
        <v>135</v>
      </c>
    </row>
    <row r="495" spans="1:51" s="14" customFormat="1" ht="12">
      <c r="A495" s="14"/>
      <c r="B495" s="244"/>
      <c r="C495" s="245"/>
      <c r="D495" s="234" t="s">
        <v>142</v>
      </c>
      <c r="E495" s="246" t="s">
        <v>1</v>
      </c>
      <c r="F495" s="247" t="s">
        <v>145</v>
      </c>
      <c r="G495" s="245"/>
      <c r="H495" s="248">
        <v>4.1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4" t="s">
        <v>142</v>
      </c>
      <c r="AU495" s="254" t="s">
        <v>83</v>
      </c>
      <c r="AV495" s="14" t="s">
        <v>141</v>
      </c>
      <c r="AW495" s="14" t="s">
        <v>30</v>
      </c>
      <c r="AX495" s="14" t="s">
        <v>81</v>
      </c>
      <c r="AY495" s="254" t="s">
        <v>135</v>
      </c>
    </row>
    <row r="496" spans="1:63" s="12" customFormat="1" ht="25.9" customHeight="1">
      <c r="A496" s="12"/>
      <c r="B496" s="202"/>
      <c r="C496" s="203"/>
      <c r="D496" s="204" t="s">
        <v>72</v>
      </c>
      <c r="E496" s="205" t="s">
        <v>208</v>
      </c>
      <c r="F496" s="205" t="s">
        <v>638</v>
      </c>
      <c r="G496" s="203"/>
      <c r="H496" s="203"/>
      <c r="I496" s="206"/>
      <c r="J496" s="207">
        <f>BK496</f>
        <v>0</v>
      </c>
      <c r="K496" s="203"/>
      <c r="L496" s="208"/>
      <c r="M496" s="209"/>
      <c r="N496" s="210"/>
      <c r="O496" s="210"/>
      <c r="P496" s="211">
        <f>P497</f>
        <v>0</v>
      </c>
      <c r="Q496" s="210"/>
      <c r="R496" s="211">
        <f>R497</f>
        <v>0</v>
      </c>
      <c r="S496" s="210"/>
      <c r="T496" s="212">
        <f>T497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3" t="s">
        <v>149</v>
      </c>
      <c r="AT496" s="214" t="s">
        <v>72</v>
      </c>
      <c r="AU496" s="214" t="s">
        <v>73</v>
      </c>
      <c r="AY496" s="213" t="s">
        <v>135</v>
      </c>
      <c r="BK496" s="215">
        <f>BK497</f>
        <v>0</v>
      </c>
    </row>
    <row r="497" spans="1:63" s="12" customFormat="1" ht="22.8" customHeight="1">
      <c r="A497" s="12"/>
      <c r="B497" s="202"/>
      <c r="C497" s="203"/>
      <c r="D497" s="204" t="s">
        <v>72</v>
      </c>
      <c r="E497" s="216" t="s">
        <v>639</v>
      </c>
      <c r="F497" s="216" t="s">
        <v>640</v>
      </c>
      <c r="G497" s="203"/>
      <c r="H497" s="203"/>
      <c r="I497" s="206"/>
      <c r="J497" s="217">
        <f>BK497</f>
        <v>0</v>
      </c>
      <c r="K497" s="203"/>
      <c r="L497" s="208"/>
      <c r="M497" s="209"/>
      <c r="N497" s="210"/>
      <c r="O497" s="210"/>
      <c r="P497" s="211">
        <f>P498</f>
        <v>0</v>
      </c>
      <c r="Q497" s="210"/>
      <c r="R497" s="211">
        <f>R498</f>
        <v>0</v>
      </c>
      <c r="S497" s="210"/>
      <c r="T497" s="212">
        <f>T498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13" t="s">
        <v>149</v>
      </c>
      <c r="AT497" s="214" t="s">
        <v>72</v>
      </c>
      <c r="AU497" s="214" t="s">
        <v>81</v>
      </c>
      <c r="AY497" s="213" t="s">
        <v>135</v>
      </c>
      <c r="BK497" s="215">
        <f>BK498</f>
        <v>0</v>
      </c>
    </row>
    <row r="498" spans="1:65" s="2" customFormat="1" ht="49.05" customHeight="1">
      <c r="A498" s="37"/>
      <c r="B498" s="38"/>
      <c r="C498" s="218" t="s">
        <v>641</v>
      </c>
      <c r="D498" s="218" t="s">
        <v>137</v>
      </c>
      <c r="E498" s="219" t="s">
        <v>642</v>
      </c>
      <c r="F498" s="220" t="s">
        <v>643</v>
      </c>
      <c r="G498" s="221" t="s">
        <v>240</v>
      </c>
      <c r="H498" s="222">
        <v>1</v>
      </c>
      <c r="I498" s="223"/>
      <c r="J498" s="224">
        <f>ROUND(I498*H498,2)</f>
        <v>0</v>
      </c>
      <c r="K498" s="225"/>
      <c r="L498" s="43"/>
      <c r="M498" s="267" t="s">
        <v>1</v>
      </c>
      <c r="N498" s="268" t="s">
        <v>38</v>
      </c>
      <c r="O498" s="269"/>
      <c r="P498" s="270">
        <f>O498*H498</f>
        <v>0</v>
      </c>
      <c r="Q498" s="270">
        <v>0</v>
      </c>
      <c r="R498" s="270">
        <f>Q498*H498</f>
        <v>0</v>
      </c>
      <c r="S498" s="270">
        <v>0</v>
      </c>
      <c r="T498" s="271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30" t="s">
        <v>292</v>
      </c>
      <c r="AT498" s="230" t="s">
        <v>137</v>
      </c>
      <c r="AU498" s="230" t="s">
        <v>83</v>
      </c>
      <c r="AY498" s="16" t="s">
        <v>135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6" t="s">
        <v>81</v>
      </c>
      <c r="BK498" s="231">
        <f>ROUND(I498*H498,2)</f>
        <v>0</v>
      </c>
      <c r="BL498" s="16" t="s">
        <v>292</v>
      </c>
      <c r="BM498" s="230" t="s">
        <v>644</v>
      </c>
    </row>
    <row r="499" spans="1:31" s="2" customFormat="1" ht="6.95" customHeight="1">
      <c r="A499" s="37"/>
      <c r="B499" s="65"/>
      <c r="C499" s="66"/>
      <c r="D499" s="66"/>
      <c r="E499" s="66"/>
      <c r="F499" s="66"/>
      <c r="G499" s="66"/>
      <c r="H499" s="66"/>
      <c r="I499" s="66"/>
      <c r="J499" s="66"/>
      <c r="K499" s="66"/>
      <c r="L499" s="43"/>
      <c r="M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</sheetData>
  <sheetProtection password="CC35" sheet="1" objects="1" scenarios="1" formatColumns="0" formatRows="0" autoFilter="0"/>
  <autoFilter ref="C137:K498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Výtah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645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ROUND((SUM(BE130:BE283)),2)</f>
        <v>0</v>
      </c>
      <c r="G33" s="37"/>
      <c r="H33" s="37"/>
      <c r="I33" s="154">
        <v>0.21</v>
      </c>
      <c r="J33" s="153">
        <f>ROUND(((SUM(BE130:BE283))*I33),2)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ROUND((SUM(BF130:BF283)),2)</f>
        <v>0</v>
      </c>
      <c r="G34" s="37"/>
      <c r="H34" s="37"/>
      <c r="I34" s="154">
        <v>0.15</v>
      </c>
      <c r="J34" s="153">
        <f>ROUND(((SUM(BF130:BF283))*I34),2)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ROUND((SUM(BG130:BG283)),2)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ROUND((SUM(BH130:BH283)),2)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ROUND((SUM(BI130:BI283)),2)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Výtah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(2) - 03 Plošiny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J131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104</v>
      </c>
      <c r="E98" s="187"/>
      <c r="F98" s="187"/>
      <c r="G98" s="187"/>
      <c r="H98" s="187"/>
      <c r="I98" s="187"/>
      <c r="J98" s="188">
        <f>J132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105</v>
      </c>
      <c r="E99" s="187"/>
      <c r="F99" s="187"/>
      <c r="G99" s="187"/>
      <c r="H99" s="187"/>
      <c r="I99" s="187"/>
      <c r="J99" s="188">
        <f>J174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106</v>
      </c>
      <c r="E100" s="187"/>
      <c r="F100" s="187"/>
      <c r="G100" s="187"/>
      <c r="H100" s="187"/>
      <c r="I100" s="187"/>
      <c r="J100" s="188">
        <f>J182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107</v>
      </c>
      <c r="E101" s="187"/>
      <c r="F101" s="187"/>
      <c r="G101" s="187"/>
      <c r="H101" s="187"/>
      <c r="I101" s="187"/>
      <c r="J101" s="188">
        <f>J190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108</v>
      </c>
      <c r="E102" s="181"/>
      <c r="F102" s="181"/>
      <c r="G102" s="181"/>
      <c r="H102" s="181"/>
      <c r="I102" s="181"/>
      <c r="J102" s="182">
        <f>J192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646</v>
      </c>
      <c r="E103" s="187"/>
      <c r="F103" s="187"/>
      <c r="G103" s="187"/>
      <c r="H103" s="187"/>
      <c r="I103" s="187"/>
      <c r="J103" s="188">
        <f>J193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114</v>
      </c>
      <c r="E104" s="187"/>
      <c r="F104" s="187"/>
      <c r="G104" s="187"/>
      <c r="H104" s="187"/>
      <c r="I104" s="187"/>
      <c r="J104" s="188">
        <f>J201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647</v>
      </c>
      <c r="E105" s="187"/>
      <c r="F105" s="187"/>
      <c r="G105" s="187"/>
      <c r="H105" s="187"/>
      <c r="I105" s="187"/>
      <c r="J105" s="188">
        <f>J207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648</v>
      </c>
      <c r="E106" s="187"/>
      <c r="F106" s="187"/>
      <c r="G106" s="187"/>
      <c r="H106" s="187"/>
      <c r="I106" s="187"/>
      <c r="J106" s="188">
        <f>J212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117</v>
      </c>
      <c r="E107" s="187"/>
      <c r="F107" s="187"/>
      <c r="G107" s="187"/>
      <c r="H107" s="187"/>
      <c r="I107" s="187"/>
      <c r="J107" s="188">
        <f>J234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649</v>
      </c>
      <c r="E108" s="187"/>
      <c r="F108" s="187"/>
      <c r="G108" s="187"/>
      <c r="H108" s="187"/>
      <c r="I108" s="187"/>
      <c r="J108" s="188">
        <f>J253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8"/>
      <c r="C109" s="179"/>
      <c r="D109" s="180" t="s">
        <v>118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4"/>
      <c r="C110" s="185"/>
      <c r="D110" s="186" t="s">
        <v>119</v>
      </c>
      <c r="E110" s="187"/>
      <c r="F110" s="187"/>
      <c r="G110" s="187"/>
      <c r="H110" s="187"/>
      <c r="I110" s="187"/>
      <c r="J110" s="188">
        <f>J282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120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3" t="str">
        <f>E7</f>
        <v>Výtah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91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SO (2) - 03 Plošiny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 xml:space="preserve"> </v>
      </c>
      <c r="G124" s="39"/>
      <c r="H124" s="39"/>
      <c r="I124" s="31" t="s">
        <v>22</v>
      </c>
      <c r="J124" s="78" t="str">
        <f>IF(J12="","",J12)</f>
        <v>20. 2. 2022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31" t="s">
        <v>29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31" t="s">
        <v>31</v>
      </c>
      <c r="J127" s="35" t="str">
        <f>E24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0"/>
      <c r="B129" s="191"/>
      <c r="C129" s="192" t="s">
        <v>121</v>
      </c>
      <c r="D129" s="193" t="s">
        <v>58</v>
      </c>
      <c r="E129" s="193" t="s">
        <v>54</v>
      </c>
      <c r="F129" s="193" t="s">
        <v>55</v>
      </c>
      <c r="G129" s="193" t="s">
        <v>122</v>
      </c>
      <c r="H129" s="193" t="s">
        <v>123</v>
      </c>
      <c r="I129" s="193" t="s">
        <v>124</v>
      </c>
      <c r="J129" s="194" t="s">
        <v>95</v>
      </c>
      <c r="K129" s="195" t="s">
        <v>125</v>
      </c>
      <c r="L129" s="196"/>
      <c r="M129" s="99" t="s">
        <v>1</v>
      </c>
      <c r="N129" s="100" t="s">
        <v>37</v>
      </c>
      <c r="O129" s="100" t="s">
        <v>126</v>
      </c>
      <c r="P129" s="100" t="s">
        <v>127</v>
      </c>
      <c r="Q129" s="100" t="s">
        <v>128</v>
      </c>
      <c r="R129" s="100" t="s">
        <v>129</v>
      </c>
      <c r="S129" s="100" t="s">
        <v>130</v>
      </c>
      <c r="T129" s="101" t="s">
        <v>131</v>
      </c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</row>
    <row r="130" spans="1:63" s="2" customFormat="1" ht="22.8" customHeight="1">
      <c r="A130" s="37"/>
      <c r="B130" s="38"/>
      <c r="C130" s="106" t="s">
        <v>132</v>
      </c>
      <c r="D130" s="39"/>
      <c r="E130" s="39"/>
      <c r="F130" s="39"/>
      <c r="G130" s="39"/>
      <c r="H130" s="39"/>
      <c r="I130" s="39"/>
      <c r="J130" s="197">
        <f>BK130</f>
        <v>0</v>
      </c>
      <c r="K130" s="39"/>
      <c r="L130" s="43"/>
      <c r="M130" s="102"/>
      <c r="N130" s="198"/>
      <c r="O130" s="103"/>
      <c r="P130" s="199">
        <f>P131+P192+P281</f>
        <v>0</v>
      </c>
      <c r="Q130" s="103"/>
      <c r="R130" s="199">
        <f>R131+R192+R281</f>
        <v>0.02372812</v>
      </c>
      <c r="S130" s="103"/>
      <c r="T130" s="200">
        <f>T131+T192+T281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72</v>
      </c>
      <c r="AU130" s="16" t="s">
        <v>97</v>
      </c>
      <c r="BK130" s="201">
        <f>BK131+BK192+BK281</f>
        <v>0</v>
      </c>
    </row>
    <row r="131" spans="1:63" s="12" customFormat="1" ht="25.9" customHeight="1">
      <c r="A131" s="12"/>
      <c r="B131" s="202"/>
      <c r="C131" s="203"/>
      <c r="D131" s="204" t="s">
        <v>72</v>
      </c>
      <c r="E131" s="205" t="s">
        <v>133</v>
      </c>
      <c r="F131" s="205" t="s">
        <v>134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P132+P174+P182+P190</f>
        <v>0</v>
      </c>
      <c r="Q131" s="210"/>
      <c r="R131" s="211">
        <f>R132+R174+R182+R190</f>
        <v>0</v>
      </c>
      <c r="S131" s="210"/>
      <c r="T131" s="212">
        <f>T132+T174+T182+T190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81</v>
      </c>
      <c r="AT131" s="214" t="s">
        <v>72</v>
      </c>
      <c r="AU131" s="214" t="s">
        <v>73</v>
      </c>
      <c r="AY131" s="213" t="s">
        <v>135</v>
      </c>
      <c r="BK131" s="215">
        <f>BK132+BK174+BK182+BK190</f>
        <v>0</v>
      </c>
    </row>
    <row r="132" spans="1:63" s="12" customFormat="1" ht="22.8" customHeight="1">
      <c r="A132" s="12"/>
      <c r="B132" s="202"/>
      <c r="C132" s="203"/>
      <c r="D132" s="204" t="s">
        <v>72</v>
      </c>
      <c r="E132" s="216" t="s">
        <v>152</v>
      </c>
      <c r="F132" s="216" t="s">
        <v>268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SUM(P133:P173)</f>
        <v>0</v>
      </c>
      <c r="Q132" s="210"/>
      <c r="R132" s="211">
        <f>SUM(R133:R173)</f>
        <v>0</v>
      </c>
      <c r="S132" s="210"/>
      <c r="T132" s="212">
        <f>SUM(T133:T173)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81</v>
      </c>
      <c r="AT132" s="214" t="s">
        <v>72</v>
      </c>
      <c r="AU132" s="214" t="s">
        <v>81</v>
      </c>
      <c r="AY132" s="213" t="s">
        <v>135</v>
      </c>
      <c r="BK132" s="215">
        <f>SUM(BK133:BK173)</f>
        <v>0</v>
      </c>
    </row>
    <row r="133" spans="1:65" s="2" customFormat="1" ht="24.15" customHeight="1">
      <c r="A133" s="37"/>
      <c r="B133" s="38"/>
      <c r="C133" s="218" t="s">
        <v>81</v>
      </c>
      <c r="D133" s="218" t="s">
        <v>137</v>
      </c>
      <c r="E133" s="219" t="s">
        <v>650</v>
      </c>
      <c r="F133" s="220" t="s">
        <v>651</v>
      </c>
      <c r="G133" s="221" t="s">
        <v>168</v>
      </c>
      <c r="H133" s="222">
        <v>18.474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38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141</v>
      </c>
      <c r="AT133" s="230" t="s">
        <v>137</v>
      </c>
      <c r="AU133" s="230" t="s">
        <v>83</v>
      </c>
      <c r="AY133" s="16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141</v>
      </c>
      <c r="BM133" s="230" t="s">
        <v>652</v>
      </c>
    </row>
    <row r="134" spans="1:51" s="13" customFormat="1" ht="12">
      <c r="A134" s="13"/>
      <c r="B134" s="232"/>
      <c r="C134" s="233"/>
      <c r="D134" s="234" t="s">
        <v>142</v>
      </c>
      <c r="E134" s="235" t="s">
        <v>1</v>
      </c>
      <c r="F134" s="236" t="s">
        <v>653</v>
      </c>
      <c r="G134" s="233"/>
      <c r="H134" s="237">
        <v>11.313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142</v>
      </c>
      <c r="AU134" s="243" t="s">
        <v>83</v>
      </c>
      <c r="AV134" s="13" t="s">
        <v>83</v>
      </c>
      <c r="AW134" s="13" t="s">
        <v>30</v>
      </c>
      <c r="AX134" s="13" t="s">
        <v>73</v>
      </c>
      <c r="AY134" s="243" t="s">
        <v>135</v>
      </c>
    </row>
    <row r="135" spans="1:51" s="13" customFormat="1" ht="12">
      <c r="A135" s="13"/>
      <c r="B135" s="232"/>
      <c r="C135" s="233"/>
      <c r="D135" s="234" t="s">
        <v>142</v>
      </c>
      <c r="E135" s="235" t="s">
        <v>1</v>
      </c>
      <c r="F135" s="236" t="s">
        <v>654</v>
      </c>
      <c r="G135" s="233"/>
      <c r="H135" s="237">
        <v>7.161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142</v>
      </c>
      <c r="AU135" s="243" t="s">
        <v>83</v>
      </c>
      <c r="AV135" s="13" t="s">
        <v>83</v>
      </c>
      <c r="AW135" s="13" t="s">
        <v>30</v>
      </c>
      <c r="AX135" s="13" t="s">
        <v>73</v>
      </c>
      <c r="AY135" s="243" t="s">
        <v>135</v>
      </c>
    </row>
    <row r="136" spans="1:51" s="14" customFormat="1" ht="12">
      <c r="A136" s="14"/>
      <c r="B136" s="244"/>
      <c r="C136" s="245"/>
      <c r="D136" s="234" t="s">
        <v>142</v>
      </c>
      <c r="E136" s="246" t="s">
        <v>1</v>
      </c>
      <c r="F136" s="247" t="s">
        <v>145</v>
      </c>
      <c r="G136" s="245"/>
      <c r="H136" s="248">
        <v>18.474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142</v>
      </c>
      <c r="AU136" s="254" t="s">
        <v>83</v>
      </c>
      <c r="AV136" s="14" t="s">
        <v>141</v>
      </c>
      <c r="AW136" s="14" t="s">
        <v>30</v>
      </c>
      <c r="AX136" s="14" t="s">
        <v>81</v>
      </c>
      <c r="AY136" s="254" t="s">
        <v>135</v>
      </c>
    </row>
    <row r="137" spans="1:65" s="2" customFormat="1" ht="24.15" customHeight="1">
      <c r="A137" s="37"/>
      <c r="B137" s="38"/>
      <c r="C137" s="218" t="s">
        <v>83</v>
      </c>
      <c r="D137" s="218" t="s">
        <v>137</v>
      </c>
      <c r="E137" s="219" t="s">
        <v>655</v>
      </c>
      <c r="F137" s="220" t="s">
        <v>656</v>
      </c>
      <c r="G137" s="221" t="s">
        <v>168</v>
      </c>
      <c r="H137" s="222">
        <v>18.474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38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141</v>
      </c>
      <c r="AT137" s="230" t="s">
        <v>137</v>
      </c>
      <c r="AU137" s="230" t="s">
        <v>83</v>
      </c>
      <c r="AY137" s="16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141</v>
      </c>
      <c r="BM137" s="230" t="s">
        <v>657</v>
      </c>
    </row>
    <row r="138" spans="1:51" s="13" customFormat="1" ht="12">
      <c r="A138" s="13"/>
      <c r="B138" s="232"/>
      <c r="C138" s="233"/>
      <c r="D138" s="234" t="s">
        <v>142</v>
      </c>
      <c r="E138" s="235" t="s">
        <v>1</v>
      </c>
      <c r="F138" s="236" t="s">
        <v>653</v>
      </c>
      <c r="G138" s="233"/>
      <c r="H138" s="237">
        <v>11.313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142</v>
      </c>
      <c r="AU138" s="243" t="s">
        <v>83</v>
      </c>
      <c r="AV138" s="13" t="s">
        <v>83</v>
      </c>
      <c r="AW138" s="13" t="s">
        <v>30</v>
      </c>
      <c r="AX138" s="13" t="s">
        <v>73</v>
      </c>
      <c r="AY138" s="243" t="s">
        <v>135</v>
      </c>
    </row>
    <row r="139" spans="1:51" s="13" customFormat="1" ht="12">
      <c r="A139" s="13"/>
      <c r="B139" s="232"/>
      <c r="C139" s="233"/>
      <c r="D139" s="234" t="s">
        <v>142</v>
      </c>
      <c r="E139" s="235" t="s">
        <v>1</v>
      </c>
      <c r="F139" s="236" t="s">
        <v>654</v>
      </c>
      <c r="G139" s="233"/>
      <c r="H139" s="237">
        <v>7.161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142</v>
      </c>
      <c r="AU139" s="243" t="s">
        <v>83</v>
      </c>
      <c r="AV139" s="13" t="s">
        <v>83</v>
      </c>
      <c r="AW139" s="13" t="s">
        <v>30</v>
      </c>
      <c r="AX139" s="13" t="s">
        <v>73</v>
      </c>
      <c r="AY139" s="243" t="s">
        <v>135</v>
      </c>
    </row>
    <row r="140" spans="1:51" s="14" customFormat="1" ht="12">
      <c r="A140" s="14"/>
      <c r="B140" s="244"/>
      <c r="C140" s="245"/>
      <c r="D140" s="234" t="s">
        <v>142</v>
      </c>
      <c r="E140" s="246" t="s">
        <v>1</v>
      </c>
      <c r="F140" s="247" t="s">
        <v>145</v>
      </c>
      <c r="G140" s="245"/>
      <c r="H140" s="248">
        <v>18.474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142</v>
      </c>
      <c r="AU140" s="254" t="s">
        <v>83</v>
      </c>
      <c r="AV140" s="14" t="s">
        <v>141</v>
      </c>
      <c r="AW140" s="14" t="s">
        <v>30</v>
      </c>
      <c r="AX140" s="14" t="s">
        <v>81</v>
      </c>
      <c r="AY140" s="254" t="s">
        <v>135</v>
      </c>
    </row>
    <row r="141" spans="1:65" s="2" customFormat="1" ht="24.15" customHeight="1">
      <c r="A141" s="37"/>
      <c r="B141" s="38"/>
      <c r="C141" s="218" t="s">
        <v>149</v>
      </c>
      <c r="D141" s="218" t="s">
        <v>137</v>
      </c>
      <c r="E141" s="219" t="s">
        <v>658</v>
      </c>
      <c r="F141" s="220" t="s">
        <v>659</v>
      </c>
      <c r="G141" s="221" t="s">
        <v>168</v>
      </c>
      <c r="H141" s="222">
        <v>19.484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141</v>
      </c>
      <c r="AT141" s="230" t="s">
        <v>137</v>
      </c>
      <c r="AU141" s="230" t="s">
        <v>83</v>
      </c>
      <c r="AY141" s="16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141</v>
      </c>
      <c r="BM141" s="230" t="s">
        <v>660</v>
      </c>
    </row>
    <row r="142" spans="1:51" s="13" customFormat="1" ht="12">
      <c r="A142" s="13"/>
      <c r="B142" s="232"/>
      <c r="C142" s="233"/>
      <c r="D142" s="234" t="s">
        <v>142</v>
      </c>
      <c r="E142" s="235" t="s">
        <v>1</v>
      </c>
      <c r="F142" s="236" t="s">
        <v>661</v>
      </c>
      <c r="G142" s="233"/>
      <c r="H142" s="237">
        <v>19.484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142</v>
      </c>
      <c r="AU142" s="243" t="s">
        <v>83</v>
      </c>
      <c r="AV142" s="13" t="s">
        <v>83</v>
      </c>
      <c r="AW142" s="13" t="s">
        <v>30</v>
      </c>
      <c r="AX142" s="13" t="s">
        <v>73</v>
      </c>
      <c r="AY142" s="243" t="s">
        <v>135</v>
      </c>
    </row>
    <row r="143" spans="1:51" s="14" customFormat="1" ht="12">
      <c r="A143" s="14"/>
      <c r="B143" s="244"/>
      <c r="C143" s="245"/>
      <c r="D143" s="234" t="s">
        <v>142</v>
      </c>
      <c r="E143" s="246" t="s">
        <v>1</v>
      </c>
      <c r="F143" s="247" t="s">
        <v>145</v>
      </c>
      <c r="G143" s="245"/>
      <c r="H143" s="248">
        <v>19.484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142</v>
      </c>
      <c r="AU143" s="254" t="s">
        <v>83</v>
      </c>
      <c r="AV143" s="14" t="s">
        <v>141</v>
      </c>
      <c r="AW143" s="14" t="s">
        <v>30</v>
      </c>
      <c r="AX143" s="14" t="s">
        <v>81</v>
      </c>
      <c r="AY143" s="254" t="s">
        <v>135</v>
      </c>
    </row>
    <row r="144" spans="1:65" s="2" customFormat="1" ht="24.15" customHeight="1">
      <c r="A144" s="37"/>
      <c r="B144" s="38"/>
      <c r="C144" s="218" t="s">
        <v>141</v>
      </c>
      <c r="D144" s="218" t="s">
        <v>137</v>
      </c>
      <c r="E144" s="219" t="s">
        <v>294</v>
      </c>
      <c r="F144" s="220" t="s">
        <v>295</v>
      </c>
      <c r="G144" s="221" t="s">
        <v>168</v>
      </c>
      <c r="H144" s="222">
        <v>72.788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141</v>
      </c>
      <c r="AT144" s="230" t="s">
        <v>137</v>
      </c>
      <c r="AU144" s="230" t="s">
        <v>83</v>
      </c>
      <c r="AY144" s="16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141</v>
      </c>
      <c r="BM144" s="230" t="s">
        <v>662</v>
      </c>
    </row>
    <row r="145" spans="1:51" s="13" customFormat="1" ht="12">
      <c r="A145" s="13"/>
      <c r="B145" s="232"/>
      <c r="C145" s="233"/>
      <c r="D145" s="234" t="s">
        <v>142</v>
      </c>
      <c r="E145" s="235" t="s">
        <v>1</v>
      </c>
      <c r="F145" s="236" t="s">
        <v>663</v>
      </c>
      <c r="G145" s="233"/>
      <c r="H145" s="237">
        <v>43.276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142</v>
      </c>
      <c r="AU145" s="243" t="s">
        <v>83</v>
      </c>
      <c r="AV145" s="13" t="s">
        <v>83</v>
      </c>
      <c r="AW145" s="13" t="s">
        <v>30</v>
      </c>
      <c r="AX145" s="13" t="s">
        <v>73</v>
      </c>
      <c r="AY145" s="243" t="s">
        <v>135</v>
      </c>
    </row>
    <row r="146" spans="1:51" s="13" customFormat="1" ht="12">
      <c r="A146" s="13"/>
      <c r="B146" s="232"/>
      <c r="C146" s="233"/>
      <c r="D146" s="234" t="s">
        <v>142</v>
      </c>
      <c r="E146" s="235" t="s">
        <v>1</v>
      </c>
      <c r="F146" s="236" t="s">
        <v>664</v>
      </c>
      <c r="G146" s="233"/>
      <c r="H146" s="237">
        <v>36.574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142</v>
      </c>
      <c r="AU146" s="243" t="s">
        <v>83</v>
      </c>
      <c r="AV146" s="13" t="s">
        <v>83</v>
      </c>
      <c r="AW146" s="13" t="s">
        <v>30</v>
      </c>
      <c r="AX146" s="13" t="s">
        <v>73</v>
      </c>
      <c r="AY146" s="243" t="s">
        <v>135</v>
      </c>
    </row>
    <row r="147" spans="1:51" s="13" customFormat="1" ht="12">
      <c r="A147" s="13"/>
      <c r="B147" s="232"/>
      <c r="C147" s="233"/>
      <c r="D147" s="234" t="s">
        <v>142</v>
      </c>
      <c r="E147" s="235" t="s">
        <v>1</v>
      </c>
      <c r="F147" s="236" t="s">
        <v>665</v>
      </c>
      <c r="G147" s="233"/>
      <c r="H147" s="237">
        <v>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142</v>
      </c>
      <c r="AU147" s="243" t="s">
        <v>83</v>
      </c>
      <c r="AV147" s="13" t="s">
        <v>83</v>
      </c>
      <c r="AW147" s="13" t="s">
        <v>30</v>
      </c>
      <c r="AX147" s="13" t="s">
        <v>73</v>
      </c>
      <c r="AY147" s="243" t="s">
        <v>135</v>
      </c>
    </row>
    <row r="148" spans="1:51" s="13" customFormat="1" ht="12">
      <c r="A148" s="13"/>
      <c r="B148" s="232"/>
      <c r="C148" s="233"/>
      <c r="D148" s="234" t="s">
        <v>142</v>
      </c>
      <c r="E148" s="235" t="s">
        <v>1</v>
      </c>
      <c r="F148" s="236" t="s">
        <v>666</v>
      </c>
      <c r="G148" s="233"/>
      <c r="H148" s="237">
        <v>-6.304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142</v>
      </c>
      <c r="AU148" s="243" t="s">
        <v>83</v>
      </c>
      <c r="AV148" s="13" t="s">
        <v>83</v>
      </c>
      <c r="AW148" s="13" t="s">
        <v>30</v>
      </c>
      <c r="AX148" s="13" t="s">
        <v>73</v>
      </c>
      <c r="AY148" s="243" t="s">
        <v>135</v>
      </c>
    </row>
    <row r="149" spans="1:51" s="13" customFormat="1" ht="12">
      <c r="A149" s="13"/>
      <c r="B149" s="232"/>
      <c r="C149" s="233"/>
      <c r="D149" s="234" t="s">
        <v>142</v>
      </c>
      <c r="E149" s="235" t="s">
        <v>1</v>
      </c>
      <c r="F149" s="236" t="s">
        <v>667</v>
      </c>
      <c r="G149" s="233"/>
      <c r="H149" s="237">
        <v>-2.758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142</v>
      </c>
      <c r="AU149" s="243" t="s">
        <v>83</v>
      </c>
      <c r="AV149" s="13" t="s">
        <v>83</v>
      </c>
      <c r="AW149" s="13" t="s">
        <v>30</v>
      </c>
      <c r="AX149" s="13" t="s">
        <v>73</v>
      </c>
      <c r="AY149" s="243" t="s">
        <v>135</v>
      </c>
    </row>
    <row r="150" spans="1:51" s="14" customFormat="1" ht="12">
      <c r="A150" s="14"/>
      <c r="B150" s="244"/>
      <c r="C150" s="245"/>
      <c r="D150" s="234" t="s">
        <v>142</v>
      </c>
      <c r="E150" s="246" t="s">
        <v>1</v>
      </c>
      <c r="F150" s="247" t="s">
        <v>145</v>
      </c>
      <c r="G150" s="245"/>
      <c r="H150" s="248">
        <v>72.788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142</v>
      </c>
      <c r="AU150" s="254" t="s">
        <v>83</v>
      </c>
      <c r="AV150" s="14" t="s">
        <v>141</v>
      </c>
      <c r="AW150" s="14" t="s">
        <v>30</v>
      </c>
      <c r="AX150" s="14" t="s">
        <v>81</v>
      </c>
      <c r="AY150" s="254" t="s">
        <v>135</v>
      </c>
    </row>
    <row r="151" spans="1:65" s="2" customFormat="1" ht="24.15" customHeight="1">
      <c r="A151" s="37"/>
      <c r="B151" s="38"/>
      <c r="C151" s="218" t="s">
        <v>160</v>
      </c>
      <c r="D151" s="218" t="s">
        <v>137</v>
      </c>
      <c r="E151" s="219" t="s">
        <v>285</v>
      </c>
      <c r="F151" s="220" t="s">
        <v>286</v>
      </c>
      <c r="G151" s="221" t="s">
        <v>168</v>
      </c>
      <c r="H151" s="222">
        <v>17.229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38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141</v>
      </c>
      <c r="AT151" s="230" t="s">
        <v>137</v>
      </c>
      <c r="AU151" s="230" t="s">
        <v>83</v>
      </c>
      <c r="AY151" s="16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141</v>
      </c>
      <c r="BM151" s="230" t="s">
        <v>668</v>
      </c>
    </row>
    <row r="152" spans="1:51" s="13" customFormat="1" ht="12">
      <c r="A152" s="13"/>
      <c r="B152" s="232"/>
      <c r="C152" s="233"/>
      <c r="D152" s="234" t="s">
        <v>142</v>
      </c>
      <c r="E152" s="235" t="s">
        <v>1</v>
      </c>
      <c r="F152" s="236" t="s">
        <v>669</v>
      </c>
      <c r="G152" s="233"/>
      <c r="H152" s="237">
        <v>20.429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142</v>
      </c>
      <c r="AU152" s="243" t="s">
        <v>83</v>
      </c>
      <c r="AV152" s="13" t="s">
        <v>83</v>
      </c>
      <c r="AW152" s="13" t="s">
        <v>30</v>
      </c>
      <c r="AX152" s="13" t="s">
        <v>73</v>
      </c>
      <c r="AY152" s="243" t="s">
        <v>135</v>
      </c>
    </row>
    <row r="153" spans="1:51" s="13" customFormat="1" ht="12">
      <c r="A153" s="13"/>
      <c r="B153" s="232"/>
      <c r="C153" s="233"/>
      <c r="D153" s="234" t="s">
        <v>142</v>
      </c>
      <c r="E153" s="235" t="s">
        <v>1</v>
      </c>
      <c r="F153" s="236" t="s">
        <v>670</v>
      </c>
      <c r="G153" s="233"/>
      <c r="H153" s="237">
        <v>-3.2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142</v>
      </c>
      <c r="AU153" s="243" t="s">
        <v>83</v>
      </c>
      <c r="AV153" s="13" t="s">
        <v>83</v>
      </c>
      <c r="AW153" s="13" t="s">
        <v>30</v>
      </c>
      <c r="AX153" s="13" t="s">
        <v>73</v>
      </c>
      <c r="AY153" s="243" t="s">
        <v>135</v>
      </c>
    </row>
    <row r="154" spans="1:51" s="14" customFormat="1" ht="12">
      <c r="A154" s="14"/>
      <c r="B154" s="244"/>
      <c r="C154" s="245"/>
      <c r="D154" s="234" t="s">
        <v>142</v>
      </c>
      <c r="E154" s="246" t="s">
        <v>1</v>
      </c>
      <c r="F154" s="247" t="s">
        <v>145</v>
      </c>
      <c r="G154" s="245"/>
      <c r="H154" s="248">
        <v>17.229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142</v>
      </c>
      <c r="AU154" s="254" t="s">
        <v>83</v>
      </c>
      <c r="AV154" s="14" t="s">
        <v>141</v>
      </c>
      <c r="AW154" s="14" t="s">
        <v>30</v>
      </c>
      <c r="AX154" s="14" t="s">
        <v>81</v>
      </c>
      <c r="AY154" s="254" t="s">
        <v>135</v>
      </c>
    </row>
    <row r="155" spans="1:65" s="2" customFormat="1" ht="24.15" customHeight="1">
      <c r="A155" s="37"/>
      <c r="B155" s="38"/>
      <c r="C155" s="218" t="s">
        <v>152</v>
      </c>
      <c r="D155" s="218" t="s">
        <v>137</v>
      </c>
      <c r="E155" s="219" t="s">
        <v>297</v>
      </c>
      <c r="F155" s="220" t="s">
        <v>298</v>
      </c>
      <c r="G155" s="221" t="s">
        <v>168</v>
      </c>
      <c r="H155" s="222">
        <v>72.788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141</v>
      </c>
      <c r="AT155" s="230" t="s">
        <v>137</v>
      </c>
      <c r="AU155" s="230" t="s">
        <v>83</v>
      </c>
      <c r="AY155" s="16" t="s">
        <v>135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141</v>
      </c>
      <c r="BM155" s="230" t="s">
        <v>671</v>
      </c>
    </row>
    <row r="156" spans="1:51" s="13" customFormat="1" ht="12">
      <c r="A156" s="13"/>
      <c r="B156" s="232"/>
      <c r="C156" s="233"/>
      <c r="D156" s="234" t="s">
        <v>142</v>
      </c>
      <c r="E156" s="235" t="s">
        <v>1</v>
      </c>
      <c r="F156" s="236" t="s">
        <v>663</v>
      </c>
      <c r="G156" s="233"/>
      <c r="H156" s="237">
        <v>43.276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142</v>
      </c>
      <c r="AU156" s="243" t="s">
        <v>83</v>
      </c>
      <c r="AV156" s="13" t="s">
        <v>83</v>
      </c>
      <c r="AW156" s="13" t="s">
        <v>30</v>
      </c>
      <c r="AX156" s="13" t="s">
        <v>73</v>
      </c>
      <c r="AY156" s="243" t="s">
        <v>135</v>
      </c>
    </row>
    <row r="157" spans="1:51" s="13" customFormat="1" ht="12">
      <c r="A157" s="13"/>
      <c r="B157" s="232"/>
      <c r="C157" s="233"/>
      <c r="D157" s="234" t="s">
        <v>142</v>
      </c>
      <c r="E157" s="235" t="s">
        <v>1</v>
      </c>
      <c r="F157" s="236" t="s">
        <v>664</v>
      </c>
      <c r="G157" s="233"/>
      <c r="H157" s="237">
        <v>36.574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142</v>
      </c>
      <c r="AU157" s="243" t="s">
        <v>83</v>
      </c>
      <c r="AV157" s="13" t="s">
        <v>83</v>
      </c>
      <c r="AW157" s="13" t="s">
        <v>30</v>
      </c>
      <c r="AX157" s="13" t="s">
        <v>73</v>
      </c>
      <c r="AY157" s="243" t="s">
        <v>135</v>
      </c>
    </row>
    <row r="158" spans="1:51" s="13" customFormat="1" ht="12">
      <c r="A158" s="13"/>
      <c r="B158" s="232"/>
      <c r="C158" s="233"/>
      <c r="D158" s="234" t="s">
        <v>142</v>
      </c>
      <c r="E158" s="235" t="s">
        <v>1</v>
      </c>
      <c r="F158" s="236" t="s">
        <v>665</v>
      </c>
      <c r="G158" s="233"/>
      <c r="H158" s="237">
        <v>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142</v>
      </c>
      <c r="AU158" s="243" t="s">
        <v>83</v>
      </c>
      <c r="AV158" s="13" t="s">
        <v>83</v>
      </c>
      <c r="AW158" s="13" t="s">
        <v>30</v>
      </c>
      <c r="AX158" s="13" t="s">
        <v>73</v>
      </c>
      <c r="AY158" s="243" t="s">
        <v>135</v>
      </c>
    </row>
    <row r="159" spans="1:51" s="13" customFormat="1" ht="12">
      <c r="A159" s="13"/>
      <c r="B159" s="232"/>
      <c r="C159" s="233"/>
      <c r="D159" s="234" t="s">
        <v>142</v>
      </c>
      <c r="E159" s="235" t="s">
        <v>1</v>
      </c>
      <c r="F159" s="236" t="s">
        <v>666</v>
      </c>
      <c r="G159" s="233"/>
      <c r="H159" s="237">
        <v>-6.304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142</v>
      </c>
      <c r="AU159" s="243" t="s">
        <v>83</v>
      </c>
      <c r="AV159" s="13" t="s">
        <v>83</v>
      </c>
      <c r="AW159" s="13" t="s">
        <v>30</v>
      </c>
      <c r="AX159" s="13" t="s">
        <v>73</v>
      </c>
      <c r="AY159" s="243" t="s">
        <v>135</v>
      </c>
    </row>
    <row r="160" spans="1:51" s="13" customFormat="1" ht="12">
      <c r="A160" s="13"/>
      <c r="B160" s="232"/>
      <c r="C160" s="233"/>
      <c r="D160" s="234" t="s">
        <v>142</v>
      </c>
      <c r="E160" s="235" t="s">
        <v>1</v>
      </c>
      <c r="F160" s="236" t="s">
        <v>667</v>
      </c>
      <c r="G160" s="233"/>
      <c r="H160" s="237">
        <v>-2.758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142</v>
      </c>
      <c r="AU160" s="243" t="s">
        <v>83</v>
      </c>
      <c r="AV160" s="13" t="s">
        <v>83</v>
      </c>
      <c r="AW160" s="13" t="s">
        <v>30</v>
      </c>
      <c r="AX160" s="13" t="s">
        <v>73</v>
      </c>
      <c r="AY160" s="243" t="s">
        <v>135</v>
      </c>
    </row>
    <row r="161" spans="1:51" s="14" customFormat="1" ht="12">
      <c r="A161" s="14"/>
      <c r="B161" s="244"/>
      <c r="C161" s="245"/>
      <c r="D161" s="234" t="s">
        <v>142</v>
      </c>
      <c r="E161" s="246" t="s">
        <v>1</v>
      </c>
      <c r="F161" s="247" t="s">
        <v>145</v>
      </c>
      <c r="G161" s="245"/>
      <c r="H161" s="248">
        <v>72.788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142</v>
      </c>
      <c r="AU161" s="254" t="s">
        <v>83</v>
      </c>
      <c r="AV161" s="14" t="s">
        <v>141</v>
      </c>
      <c r="AW161" s="14" t="s">
        <v>30</v>
      </c>
      <c r="AX161" s="14" t="s">
        <v>81</v>
      </c>
      <c r="AY161" s="254" t="s">
        <v>135</v>
      </c>
    </row>
    <row r="162" spans="1:65" s="2" customFormat="1" ht="24.15" customHeight="1">
      <c r="A162" s="37"/>
      <c r="B162" s="38"/>
      <c r="C162" s="218" t="s">
        <v>171</v>
      </c>
      <c r="D162" s="218" t="s">
        <v>137</v>
      </c>
      <c r="E162" s="219" t="s">
        <v>672</v>
      </c>
      <c r="F162" s="220" t="s">
        <v>673</v>
      </c>
      <c r="G162" s="221" t="s">
        <v>168</v>
      </c>
      <c r="H162" s="222">
        <v>61.88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141</v>
      </c>
      <c r="AT162" s="230" t="s">
        <v>137</v>
      </c>
      <c r="AU162" s="230" t="s">
        <v>83</v>
      </c>
      <c r="AY162" s="16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141</v>
      </c>
      <c r="BM162" s="230" t="s">
        <v>674</v>
      </c>
    </row>
    <row r="163" spans="1:51" s="13" customFormat="1" ht="12">
      <c r="A163" s="13"/>
      <c r="B163" s="232"/>
      <c r="C163" s="233"/>
      <c r="D163" s="234" t="s">
        <v>142</v>
      </c>
      <c r="E163" s="235" t="s">
        <v>1</v>
      </c>
      <c r="F163" s="236" t="s">
        <v>675</v>
      </c>
      <c r="G163" s="233"/>
      <c r="H163" s="237">
        <v>61.88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142</v>
      </c>
      <c r="AU163" s="243" t="s">
        <v>83</v>
      </c>
      <c r="AV163" s="13" t="s">
        <v>83</v>
      </c>
      <c r="AW163" s="13" t="s">
        <v>30</v>
      </c>
      <c r="AX163" s="13" t="s">
        <v>73</v>
      </c>
      <c r="AY163" s="243" t="s">
        <v>135</v>
      </c>
    </row>
    <row r="164" spans="1:51" s="14" customFormat="1" ht="12">
      <c r="A164" s="14"/>
      <c r="B164" s="244"/>
      <c r="C164" s="245"/>
      <c r="D164" s="234" t="s">
        <v>142</v>
      </c>
      <c r="E164" s="246" t="s">
        <v>1</v>
      </c>
      <c r="F164" s="247" t="s">
        <v>145</v>
      </c>
      <c r="G164" s="245"/>
      <c r="H164" s="248">
        <v>61.88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142</v>
      </c>
      <c r="AU164" s="254" t="s">
        <v>83</v>
      </c>
      <c r="AV164" s="14" t="s">
        <v>141</v>
      </c>
      <c r="AW164" s="14" t="s">
        <v>30</v>
      </c>
      <c r="AX164" s="14" t="s">
        <v>81</v>
      </c>
      <c r="AY164" s="254" t="s">
        <v>135</v>
      </c>
    </row>
    <row r="165" spans="1:65" s="2" customFormat="1" ht="24.15" customHeight="1">
      <c r="A165" s="37"/>
      <c r="B165" s="38"/>
      <c r="C165" s="218" t="s">
        <v>157</v>
      </c>
      <c r="D165" s="218" t="s">
        <v>137</v>
      </c>
      <c r="E165" s="219" t="s">
        <v>281</v>
      </c>
      <c r="F165" s="220" t="s">
        <v>282</v>
      </c>
      <c r="G165" s="221" t="s">
        <v>168</v>
      </c>
      <c r="H165" s="222">
        <v>30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141</v>
      </c>
      <c r="AT165" s="230" t="s">
        <v>137</v>
      </c>
      <c r="AU165" s="230" t="s">
        <v>83</v>
      </c>
      <c r="AY165" s="16" t="s">
        <v>135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141</v>
      </c>
      <c r="BM165" s="230" t="s">
        <v>676</v>
      </c>
    </row>
    <row r="166" spans="1:51" s="13" customFormat="1" ht="12">
      <c r="A166" s="13"/>
      <c r="B166" s="232"/>
      <c r="C166" s="233"/>
      <c r="D166" s="234" t="s">
        <v>142</v>
      </c>
      <c r="E166" s="235" t="s">
        <v>1</v>
      </c>
      <c r="F166" s="236" t="s">
        <v>214</v>
      </c>
      <c r="G166" s="233"/>
      <c r="H166" s="237">
        <v>30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142</v>
      </c>
      <c r="AU166" s="243" t="s">
        <v>83</v>
      </c>
      <c r="AV166" s="13" t="s">
        <v>83</v>
      </c>
      <c r="AW166" s="13" t="s">
        <v>30</v>
      </c>
      <c r="AX166" s="13" t="s">
        <v>73</v>
      </c>
      <c r="AY166" s="243" t="s">
        <v>135</v>
      </c>
    </row>
    <row r="167" spans="1:51" s="14" customFormat="1" ht="12">
      <c r="A167" s="14"/>
      <c r="B167" s="244"/>
      <c r="C167" s="245"/>
      <c r="D167" s="234" t="s">
        <v>142</v>
      </c>
      <c r="E167" s="246" t="s">
        <v>1</v>
      </c>
      <c r="F167" s="247" t="s">
        <v>145</v>
      </c>
      <c r="G167" s="245"/>
      <c r="H167" s="248">
        <v>30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142</v>
      </c>
      <c r="AU167" s="254" t="s">
        <v>83</v>
      </c>
      <c r="AV167" s="14" t="s">
        <v>141</v>
      </c>
      <c r="AW167" s="14" t="s">
        <v>30</v>
      </c>
      <c r="AX167" s="14" t="s">
        <v>81</v>
      </c>
      <c r="AY167" s="254" t="s">
        <v>135</v>
      </c>
    </row>
    <row r="168" spans="1:65" s="2" customFormat="1" ht="24.15" customHeight="1">
      <c r="A168" s="37"/>
      <c r="B168" s="38"/>
      <c r="C168" s="218" t="s">
        <v>180</v>
      </c>
      <c r="D168" s="218" t="s">
        <v>137</v>
      </c>
      <c r="E168" s="219" t="s">
        <v>301</v>
      </c>
      <c r="F168" s="220" t="s">
        <v>302</v>
      </c>
      <c r="G168" s="221" t="s">
        <v>303</v>
      </c>
      <c r="H168" s="222">
        <v>18.96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141</v>
      </c>
      <c r="AT168" s="230" t="s">
        <v>137</v>
      </c>
      <c r="AU168" s="230" t="s">
        <v>83</v>
      </c>
      <c r="AY168" s="16" t="s">
        <v>135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141</v>
      </c>
      <c r="BM168" s="230" t="s">
        <v>677</v>
      </c>
    </row>
    <row r="169" spans="1:51" s="13" customFormat="1" ht="12">
      <c r="A169" s="13"/>
      <c r="B169" s="232"/>
      <c r="C169" s="233"/>
      <c r="D169" s="234" t="s">
        <v>142</v>
      </c>
      <c r="E169" s="235" t="s">
        <v>1</v>
      </c>
      <c r="F169" s="236" t="s">
        <v>678</v>
      </c>
      <c r="G169" s="233"/>
      <c r="H169" s="237">
        <v>18.96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142</v>
      </c>
      <c r="AU169" s="243" t="s">
        <v>83</v>
      </c>
      <c r="AV169" s="13" t="s">
        <v>83</v>
      </c>
      <c r="AW169" s="13" t="s">
        <v>30</v>
      </c>
      <c r="AX169" s="13" t="s">
        <v>73</v>
      </c>
      <c r="AY169" s="243" t="s">
        <v>135</v>
      </c>
    </row>
    <row r="170" spans="1:51" s="14" customFormat="1" ht="12">
      <c r="A170" s="14"/>
      <c r="B170" s="244"/>
      <c r="C170" s="245"/>
      <c r="D170" s="234" t="s">
        <v>142</v>
      </c>
      <c r="E170" s="246" t="s">
        <v>1</v>
      </c>
      <c r="F170" s="247" t="s">
        <v>145</v>
      </c>
      <c r="G170" s="245"/>
      <c r="H170" s="248">
        <v>18.96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142</v>
      </c>
      <c r="AU170" s="254" t="s">
        <v>83</v>
      </c>
      <c r="AV170" s="14" t="s">
        <v>141</v>
      </c>
      <c r="AW170" s="14" t="s">
        <v>30</v>
      </c>
      <c r="AX170" s="14" t="s">
        <v>81</v>
      </c>
      <c r="AY170" s="254" t="s">
        <v>135</v>
      </c>
    </row>
    <row r="171" spans="1:65" s="2" customFormat="1" ht="24.15" customHeight="1">
      <c r="A171" s="37"/>
      <c r="B171" s="38"/>
      <c r="C171" s="218" t="s">
        <v>164</v>
      </c>
      <c r="D171" s="218" t="s">
        <v>137</v>
      </c>
      <c r="E171" s="219" t="s">
        <v>679</v>
      </c>
      <c r="F171" s="220" t="s">
        <v>680</v>
      </c>
      <c r="G171" s="221" t="s">
        <v>240</v>
      </c>
      <c r="H171" s="222">
        <v>2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38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141</v>
      </c>
      <c r="AT171" s="230" t="s">
        <v>137</v>
      </c>
      <c r="AU171" s="230" t="s">
        <v>83</v>
      </c>
      <c r="AY171" s="16" t="s">
        <v>135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141</v>
      </c>
      <c r="BM171" s="230" t="s">
        <v>681</v>
      </c>
    </row>
    <row r="172" spans="1:51" s="13" customFormat="1" ht="12">
      <c r="A172" s="13"/>
      <c r="B172" s="232"/>
      <c r="C172" s="233"/>
      <c r="D172" s="234" t="s">
        <v>142</v>
      </c>
      <c r="E172" s="235" t="s">
        <v>1</v>
      </c>
      <c r="F172" s="236" t="s">
        <v>682</v>
      </c>
      <c r="G172" s="233"/>
      <c r="H172" s="237">
        <v>2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142</v>
      </c>
      <c r="AU172" s="243" t="s">
        <v>83</v>
      </c>
      <c r="AV172" s="13" t="s">
        <v>83</v>
      </c>
      <c r="AW172" s="13" t="s">
        <v>30</v>
      </c>
      <c r="AX172" s="13" t="s">
        <v>73</v>
      </c>
      <c r="AY172" s="243" t="s">
        <v>135</v>
      </c>
    </row>
    <row r="173" spans="1:51" s="14" customFormat="1" ht="12">
      <c r="A173" s="14"/>
      <c r="B173" s="244"/>
      <c r="C173" s="245"/>
      <c r="D173" s="234" t="s">
        <v>142</v>
      </c>
      <c r="E173" s="246" t="s">
        <v>1</v>
      </c>
      <c r="F173" s="247" t="s">
        <v>145</v>
      </c>
      <c r="G173" s="245"/>
      <c r="H173" s="248">
        <v>2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142</v>
      </c>
      <c r="AU173" s="254" t="s">
        <v>83</v>
      </c>
      <c r="AV173" s="14" t="s">
        <v>141</v>
      </c>
      <c r="AW173" s="14" t="s">
        <v>30</v>
      </c>
      <c r="AX173" s="14" t="s">
        <v>81</v>
      </c>
      <c r="AY173" s="254" t="s">
        <v>135</v>
      </c>
    </row>
    <row r="174" spans="1:63" s="12" customFormat="1" ht="22.8" customHeight="1">
      <c r="A174" s="12"/>
      <c r="B174" s="202"/>
      <c r="C174" s="203"/>
      <c r="D174" s="204" t="s">
        <v>72</v>
      </c>
      <c r="E174" s="216" t="s">
        <v>180</v>
      </c>
      <c r="F174" s="216" t="s">
        <v>349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SUM(P175:P181)</f>
        <v>0</v>
      </c>
      <c r="Q174" s="210"/>
      <c r="R174" s="211">
        <f>SUM(R175:R181)</f>
        <v>0</v>
      </c>
      <c r="S174" s="210"/>
      <c r="T174" s="212">
        <f>SUM(T175:T181)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81</v>
      </c>
      <c r="AT174" s="214" t="s">
        <v>72</v>
      </c>
      <c r="AU174" s="214" t="s">
        <v>81</v>
      </c>
      <c r="AY174" s="213" t="s">
        <v>135</v>
      </c>
      <c r="BK174" s="215">
        <f>SUM(BK175:BK181)</f>
        <v>0</v>
      </c>
    </row>
    <row r="175" spans="1:65" s="2" customFormat="1" ht="33" customHeight="1">
      <c r="A175" s="37"/>
      <c r="B175" s="38"/>
      <c r="C175" s="218" t="s">
        <v>190</v>
      </c>
      <c r="D175" s="218" t="s">
        <v>137</v>
      </c>
      <c r="E175" s="219" t="s">
        <v>683</v>
      </c>
      <c r="F175" s="220" t="s">
        <v>684</v>
      </c>
      <c r="G175" s="221" t="s">
        <v>168</v>
      </c>
      <c r="H175" s="222">
        <v>18.474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38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141</v>
      </c>
      <c r="AT175" s="230" t="s">
        <v>137</v>
      </c>
      <c r="AU175" s="230" t="s">
        <v>83</v>
      </c>
      <c r="AY175" s="16" t="s">
        <v>135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141</v>
      </c>
      <c r="BM175" s="230" t="s">
        <v>685</v>
      </c>
    </row>
    <row r="176" spans="1:51" s="13" customFormat="1" ht="12">
      <c r="A176" s="13"/>
      <c r="B176" s="232"/>
      <c r="C176" s="233"/>
      <c r="D176" s="234" t="s">
        <v>142</v>
      </c>
      <c r="E176" s="235" t="s">
        <v>1</v>
      </c>
      <c r="F176" s="236" t="s">
        <v>653</v>
      </c>
      <c r="G176" s="233"/>
      <c r="H176" s="237">
        <v>11.313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142</v>
      </c>
      <c r="AU176" s="243" t="s">
        <v>83</v>
      </c>
      <c r="AV176" s="13" t="s">
        <v>83</v>
      </c>
      <c r="AW176" s="13" t="s">
        <v>30</v>
      </c>
      <c r="AX176" s="13" t="s">
        <v>73</v>
      </c>
      <c r="AY176" s="243" t="s">
        <v>135</v>
      </c>
    </row>
    <row r="177" spans="1:51" s="13" customFormat="1" ht="12">
      <c r="A177" s="13"/>
      <c r="B177" s="232"/>
      <c r="C177" s="233"/>
      <c r="D177" s="234" t="s">
        <v>142</v>
      </c>
      <c r="E177" s="235" t="s">
        <v>1</v>
      </c>
      <c r="F177" s="236" t="s">
        <v>654</v>
      </c>
      <c r="G177" s="233"/>
      <c r="H177" s="237">
        <v>7.161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142</v>
      </c>
      <c r="AU177" s="243" t="s">
        <v>83</v>
      </c>
      <c r="AV177" s="13" t="s">
        <v>83</v>
      </c>
      <c r="AW177" s="13" t="s">
        <v>30</v>
      </c>
      <c r="AX177" s="13" t="s">
        <v>73</v>
      </c>
      <c r="AY177" s="243" t="s">
        <v>135</v>
      </c>
    </row>
    <row r="178" spans="1:51" s="14" customFormat="1" ht="12">
      <c r="A178" s="14"/>
      <c r="B178" s="244"/>
      <c r="C178" s="245"/>
      <c r="D178" s="234" t="s">
        <v>142</v>
      </c>
      <c r="E178" s="246" t="s">
        <v>1</v>
      </c>
      <c r="F178" s="247" t="s">
        <v>145</v>
      </c>
      <c r="G178" s="245"/>
      <c r="H178" s="248">
        <v>18.474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142</v>
      </c>
      <c r="AU178" s="254" t="s">
        <v>83</v>
      </c>
      <c r="AV178" s="14" t="s">
        <v>141</v>
      </c>
      <c r="AW178" s="14" t="s">
        <v>30</v>
      </c>
      <c r="AX178" s="14" t="s">
        <v>81</v>
      </c>
      <c r="AY178" s="254" t="s">
        <v>135</v>
      </c>
    </row>
    <row r="179" spans="1:65" s="2" customFormat="1" ht="33" customHeight="1">
      <c r="A179" s="37"/>
      <c r="B179" s="38"/>
      <c r="C179" s="218" t="s">
        <v>169</v>
      </c>
      <c r="D179" s="218" t="s">
        <v>137</v>
      </c>
      <c r="E179" s="219" t="s">
        <v>686</v>
      </c>
      <c r="F179" s="220" t="s">
        <v>687</v>
      </c>
      <c r="G179" s="221" t="s">
        <v>168</v>
      </c>
      <c r="H179" s="222">
        <v>61.88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38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141</v>
      </c>
      <c r="AT179" s="230" t="s">
        <v>137</v>
      </c>
      <c r="AU179" s="230" t="s">
        <v>83</v>
      </c>
      <c r="AY179" s="16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141</v>
      </c>
      <c r="BM179" s="230" t="s">
        <v>688</v>
      </c>
    </row>
    <row r="180" spans="1:51" s="13" customFormat="1" ht="12">
      <c r="A180" s="13"/>
      <c r="B180" s="232"/>
      <c r="C180" s="233"/>
      <c r="D180" s="234" t="s">
        <v>142</v>
      </c>
      <c r="E180" s="235" t="s">
        <v>1</v>
      </c>
      <c r="F180" s="236" t="s">
        <v>675</v>
      </c>
      <c r="G180" s="233"/>
      <c r="H180" s="237">
        <v>61.88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142</v>
      </c>
      <c r="AU180" s="243" t="s">
        <v>83</v>
      </c>
      <c r="AV180" s="13" t="s">
        <v>83</v>
      </c>
      <c r="AW180" s="13" t="s">
        <v>30</v>
      </c>
      <c r="AX180" s="13" t="s">
        <v>73</v>
      </c>
      <c r="AY180" s="243" t="s">
        <v>135</v>
      </c>
    </row>
    <row r="181" spans="1:51" s="14" customFormat="1" ht="12">
      <c r="A181" s="14"/>
      <c r="B181" s="244"/>
      <c r="C181" s="245"/>
      <c r="D181" s="234" t="s">
        <v>142</v>
      </c>
      <c r="E181" s="246" t="s">
        <v>1</v>
      </c>
      <c r="F181" s="247" t="s">
        <v>145</v>
      </c>
      <c r="G181" s="245"/>
      <c r="H181" s="248">
        <v>61.88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142</v>
      </c>
      <c r="AU181" s="254" t="s">
        <v>83</v>
      </c>
      <c r="AV181" s="14" t="s">
        <v>141</v>
      </c>
      <c r="AW181" s="14" t="s">
        <v>30</v>
      </c>
      <c r="AX181" s="14" t="s">
        <v>81</v>
      </c>
      <c r="AY181" s="254" t="s">
        <v>135</v>
      </c>
    </row>
    <row r="182" spans="1:63" s="12" customFormat="1" ht="22.8" customHeight="1">
      <c r="A182" s="12"/>
      <c r="B182" s="202"/>
      <c r="C182" s="203"/>
      <c r="D182" s="204" t="s">
        <v>72</v>
      </c>
      <c r="E182" s="216" t="s">
        <v>427</v>
      </c>
      <c r="F182" s="216" t="s">
        <v>428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SUM(P183:P189)</f>
        <v>0</v>
      </c>
      <c r="Q182" s="210"/>
      <c r="R182" s="211">
        <f>SUM(R183:R189)</f>
        <v>0</v>
      </c>
      <c r="S182" s="210"/>
      <c r="T182" s="212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81</v>
      </c>
      <c r="AT182" s="214" t="s">
        <v>72</v>
      </c>
      <c r="AU182" s="214" t="s">
        <v>81</v>
      </c>
      <c r="AY182" s="213" t="s">
        <v>135</v>
      </c>
      <c r="BK182" s="215">
        <f>SUM(BK183:BK189)</f>
        <v>0</v>
      </c>
    </row>
    <row r="183" spans="1:65" s="2" customFormat="1" ht="16.5" customHeight="1">
      <c r="A183" s="37"/>
      <c r="B183" s="38"/>
      <c r="C183" s="218" t="s">
        <v>203</v>
      </c>
      <c r="D183" s="218" t="s">
        <v>137</v>
      </c>
      <c r="E183" s="219" t="s">
        <v>433</v>
      </c>
      <c r="F183" s="220" t="s">
        <v>434</v>
      </c>
      <c r="G183" s="221" t="s">
        <v>163</v>
      </c>
      <c r="H183" s="222">
        <v>7.095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38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141</v>
      </c>
      <c r="AT183" s="230" t="s">
        <v>137</v>
      </c>
      <c r="AU183" s="230" t="s">
        <v>83</v>
      </c>
      <c r="AY183" s="16" t="s">
        <v>135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141</v>
      </c>
      <c r="BM183" s="230" t="s">
        <v>689</v>
      </c>
    </row>
    <row r="184" spans="1:65" s="2" customFormat="1" ht="24.15" customHeight="1">
      <c r="A184" s="37"/>
      <c r="B184" s="38"/>
      <c r="C184" s="218" t="s">
        <v>174</v>
      </c>
      <c r="D184" s="218" t="s">
        <v>137</v>
      </c>
      <c r="E184" s="219" t="s">
        <v>690</v>
      </c>
      <c r="F184" s="220" t="s">
        <v>691</v>
      </c>
      <c r="G184" s="221" t="s">
        <v>163</v>
      </c>
      <c r="H184" s="222">
        <v>7.095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141</v>
      </c>
      <c r="AT184" s="230" t="s">
        <v>137</v>
      </c>
      <c r="AU184" s="230" t="s">
        <v>83</v>
      </c>
      <c r="AY184" s="16" t="s">
        <v>135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141</v>
      </c>
      <c r="BM184" s="230" t="s">
        <v>692</v>
      </c>
    </row>
    <row r="185" spans="1:65" s="2" customFormat="1" ht="33" customHeight="1">
      <c r="A185" s="37"/>
      <c r="B185" s="38"/>
      <c r="C185" s="218" t="s">
        <v>8</v>
      </c>
      <c r="D185" s="218" t="s">
        <v>137</v>
      </c>
      <c r="E185" s="219" t="s">
        <v>693</v>
      </c>
      <c r="F185" s="220" t="s">
        <v>694</v>
      </c>
      <c r="G185" s="221" t="s">
        <v>163</v>
      </c>
      <c r="H185" s="222">
        <v>7.095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38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141</v>
      </c>
      <c r="AT185" s="230" t="s">
        <v>137</v>
      </c>
      <c r="AU185" s="230" t="s">
        <v>83</v>
      </c>
      <c r="AY185" s="16" t="s">
        <v>135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141</v>
      </c>
      <c r="BM185" s="230" t="s">
        <v>695</v>
      </c>
    </row>
    <row r="186" spans="1:65" s="2" customFormat="1" ht="24.15" customHeight="1">
      <c r="A186" s="37"/>
      <c r="B186" s="38"/>
      <c r="C186" s="218" t="s">
        <v>177</v>
      </c>
      <c r="D186" s="218" t="s">
        <v>137</v>
      </c>
      <c r="E186" s="219" t="s">
        <v>436</v>
      </c>
      <c r="F186" s="220" t="s">
        <v>437</v>
      </c>
      <c r="G186" s="221" t="s">
        <v>163</v>
      </c>
      <c r="H186" s="222">
        <v>7.095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141</v>
      </c>
      <c r="AT186" s="230" t="s">
        <v>137</v>
      </c>
      <c r="AU186" s="230" t="s">
        <v>83</v>
      </c>
      <c r="AY186" s="16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141</v>
      </c>
      <c r="BM186" s="230" t="s">
        <v>696</v>
      </c>
    </row>
    <row r="187" spans="1:65" s="2" customFormat="1" ht="24.15" customHeight="1">
      <c r="A187" s="37"/>
      <c r="B187" s="38"/>
      <c r="C187" s="218" t="s">
        <v>224</v>
      </c>
      <c r="D187" s="218" t="s">
        <v>137</v>
      </c>
      <c r="E187" s="219" t="s">
        <v>440</v>
      </c>
      <c r="F187" s="220" t="s">
        <v>441</v>
      </c>
      <c r="G187" s="221" t="s">
        <v>163</v>
      </c>
      <c r="H187" s="222">
        <v>70.95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38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141</v>
      </c>
      <c r="AT187" s="230" t="s">
        <v>137</v>
      </c>
      <c r="AU187" s="230" t="s">
        <v>83</v>
      </c>
      <c r="AY187" s="16" t="s">
        <v>135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141</v>
      </c>
      <c r="BM187" s="230" t="s">
        <v>697</v>
      </c>
    </row>
    <row r="188" spans="1:51" s="13" customFormat="1" ht="12">
      <c r="A188" s="13"/>
      <c r="B188" s="232"/>
      <c r="C188" s="233"/>
      <c r="D188" s="234" t="s">
        <v>142</v>
      </c>
      <c r="E188" s="235" t="s">
        <v>1</v>
      </c>
      <c r="F188" s="236" t="s">
        <v>698</v>
      </c>
      <c r="G188" s="233"/>
      <c r="H188" s="237">
        <v>70.95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142</v>
      </c>
      <c r="AU188" s="243" t="s">
        <v>83</v>
      </c>
      <c r="AV188" s="13" t="s">
        <v>83</v>
      </c>
      <c r="AW188" s="13" t="s">
        <v>30</v>
      </c>
      <c r="AX188" s="13" t="s">
        <v>73</v>
      </c>
      <c r="AY188" s="243" t="s">
        <v>135</v>
      </c>
    </row>
    <row r="189" spans="1:51" s="14" customFormat="1" ht="12">
      <c r="A189" s="14"/>
      <c r="B189" s="244"/>
      <c r="C189" s="245"/>
      <c r="D189" s="234" t="s">
        <v>142</v>
      </c>
      <c r="E189" s="246" t="s">
        <v>1</v>
      </c>
      <c r="F189" s="247" t="s">
        <v>145</v>
      </c>
      <c r="G189" s="245"/>
      <c r="H189" s="248">
        <v>70.95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142</v>
      </c>
      <c r="AU189" s="254" t="s">
        <v>83</v>
      </c>
      <c r="AV189" s="14" t="s">
        <v>141</v>
      </c>
      <c r="AW189" s="14" t="s">
        <v>30</v>
      </c>
      <c r="AX189" s="14" t="s">
        <v>81</v>
      </c>
      <c r="AY189" s="254" t="s">
        <v>135</v>
      </c>
    </row>
    <row r="190" spans="1:63" s="12" customFormat="1" ht="22.8" customHeight="1">
      <c r="A190" s="12"/>
      <c r="B190" s="202"/>
      <c r="C190" s="203"/>
      <c r="D190" s="204" t="s">
        <v>72</v>
      </c>
      <c r="E190" s="216" t="s">
        <v>447</v>
      </c>
      <c r="F190" s="216" t="s">
        <v>448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P191</f>
        <v>0</v>
      </c>
      <c r="Q190" s="210"/>
      <c r="R190" s="211">
        <f>R191</f>
        <v>0</v>
      </c>
      <c r="S190" s="210"/>
      <c r="T190" s="212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81</v>
      </c>
      <c r="AT190" s="214" t="s">
        <v>72</v>
      </c>
      <c r="AU190" s="214" t="s">
        <v>81</v>
      </c>
      <c r="AY190" s="213" t="s">
        <v>135</v>
      </c>
      <c r="BK190" s="215">
        <f>BK191</f>
        <v>0</v>
      </c>
    </row>
    <row r="191" spans="1:65" s="2" customFormat="1" ht="16.5" customHeight="1">
      <c r="A191" s="37"/>
      <c r="B191" s="38"/>
      <c r="C191" s="218" t="s">
        <v>183</v>
      </c>
      <c r="D191" s="218" t="s">
        <v>137</v>
      </c>
      <c r="E191" s="219" t="s">
        <v>699</v>
      </c>
      <c r="F191" s="220" t="s">
        <v>700</v>
      </c>
      <c r="G191" s="221" t="s">
        <v>163</v>
      </c>
      <c r="H191" s="222">
        <v>2.269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38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141</v>
      </c>
      <c r="AT191" s="230" t="s">
        <v>137</v>
      </c>
      <c r="AU191" s="230" t="s">
        <v>83</v>
      </c>
      <c r="AY191" s="16" t="s">
        <v>135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141</v>
      </c>
      <c r="BM191" s="230" t="s">
        <v>701</v>
      </c>
    </row>
    <row r="192" spans="1:63" s="12" customFormat="1" ht="25.9" customHeight="1">
      <c r="A192" s="12"/>
      <c r="B192" s="202"/>
      <c r="C192" s="203"/>
      <c r="D192" s="204" t="s">
        <v>72</v>
      </c>
      <c r="E192" s="205" t="s">
        <v>453</v>
      </c>
      <c r="F192" s="205" t="s">
        <v>454</v>
      </c>
      <c r="G192" s="203"/>
      <c r="H192" s="203"/>
      <c r="I192" s="206"/>
      <c r="J192" s="207">
        <f>BK192</f>
        <v>0</v>
      </c>
      <c r="K192" s="203"/>
      <c r="L192" s="208"/>
      <c r="M192" s="209"/>
      <c r="N192" s="210"/>
      <c r="O192" s="210"/>
      <c r="P192" s="211">
        <f>P193+P201+P207+P212+P234+P253</f>
        <v>0</v>
      </c>
      <c r="Q192" s="210"/>
      <c r="R192" s="211">
        <f>R193+R201+R207+R212+R234+R253</f>
        <v>0.02372812</v>
      </c>
      <c r="S192" s="210"/>
      <c r="T192" s="212">
        <f>T193+T201+T207+T212+T234+T253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83</v>
      </c>
      <c r="AT192" s="214" t="s">
        <v>72</v>
      </c>
      <c r="AU192" s="214" t="s">
        <v>73</v>
      </c>
      <c r="AY192" s="213" t="s">
        <v>135</v>
      </c>
      <c r="BK192" s="215">
        <f>BK193+BK201+BK207+BK212+BK234+BK253</f>
        <v>0</v>
      </c>
    </row>
    <row r="193" spans="1:63" s="12" customFormat="1" ht="22.8" customHeight="1">
      <c r="A193" s="12"/>
      <c r="B193" s="202"/>
      <c r="C193" s="203"/>
      <c r="D193" s="204" t="s">
        <v>72</v>
      </c>
      <c r="E193" s="216" t="s">
        <v>702</v>
      </c>
      <c r="F193" s="216" t="s">
        <v>703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SUM(P194:P200)</f>
        <v>0</v>
      </c>
      <c r="Q193" s="210"/>
      <c r="R193" s="211">
        <f>SUM(R194:R200)</f>
        <v>0</v>
      </c>
      <c r="S193" s="210"/>
      <c r="T193" s="212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83</v>
      </c>
      <c r="AT193" s="214" t="s">
        <v>72</v>
      </c>
      <c r="AU193" s="214" t="s">
        <v>81</v>
      </c>
      <c r="AY193" s="213" t="s">
        <v>135</v>
      </c>
      <c r="BK193" s="215">
        <f>SUM(BK194:BK200)</f>
        <v>0</v>
      </c>
    </row>
    <row r="194" spans="1:65" s="2" customFormat="1" ht="24.15" customHeight="1">
      <c r="A194" s="37"/>
      <c r="B194" s="38"/>
      <c r="C194" s="218" t="s">
        <v>233</v>
      </c>
      <c r="D194" s="218" t="s">
        <v>137</v>
      </c>
      <c r="E194" s="219" t="s">
        <v>704</v>
      </c>
      <c r="F194" s="220" t="s">
        <v>705</v>
      </c>
      <c r="G194" s="221" t="s">
        <v>706</v>
      </c>
      <c r="H194" s="222">
        <v>1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177</v>
      </c>
      <c r="AT194" s="230" t="s">
        <v>137</v>
      </c>
      <c r="AU194" s="230" t="s">
        <v>83</v>
      </c>
      <c r="AY194" s="16" t="s">
        <v>135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177</v>
      </c>
      <c r="BM194" s="230" t="s">
        <v>707</v>
      </c>
    </row>
    <row r="195" spans="1:51" s="13" customFormat="1" ht="12">
      <c r="A195" s="13"/>
      <c r="B195" s="232"/>
      <c r="C195" s="233"/>
      <c r="D195" s="234" t="s">
        <v>142</v>
      </c>
      <c r="E195" s="235" t="s">
        <v>1</v>
      </c>
      <c r="F195" s="236" t="s">
        <v>81</v>
      </c>
      <c r="G195" s="233"/>
      <c r="H195" s="237">
        <v>1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142</v>
      </c>
      <c r="AU195" s="243" t="s">
        <v>83</v>
      </c>
      <c r="AV195" s="13" t="s">
        <v>83</v>
      </c>
      <c r="AW195" s="13" t="s">
        <v>30</v>
      </c>
      <c r="AX195" s="13" t="s">
        <v>73</v>
      </c>
      <c r="AY195" s="243" t="s">
        <v>135</v>
      </c>
    </row>
    <row r="196" spans="1:51" s="14" customFormat="1" ht="12">
      <c r="A196" s="14"/>
      <c r="B196" s="244"/>
      <c r="C196" s="245"/>
      <c r="D196" s="234" t="s">
        <v>142</v>
      </c>
      <c r="E196" s="246" t="s">
        <v>1</v>
      </c>
      <c r="F196" s="247" t="s">
        <v>145</v>
      </c>
      <c r="G196" s="245"/>
      <c r="H196" s="248">
        <v>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142</v>
      </c>
      <c r="AU196" s="254" t="s">
        <v>83</v>
      </c>
      <c r="AV196" s="14" t="s">
        <v>141</v>
      </c>
      <c r="AW196" s="14" t="s">
        <v>30</v>
      </c>
      <c r="AX196" s="14" t="s">
        <v>81</v>
      </c>
      <c r="AY196" s="254" t="s">
        <v>135</v>
      </c>
    </row>
    <row r="197" spans="1:65" s="2" customFormat="1" ht="16.5" customHeight="1">
      <c r="A197" s="37"/>
      <c r="B197" s="38"/>
      <c r="C197" s="218" t="s">
        <v>188</v>
      </c>
      <c r="D197" s="218" t="s">
        <v>137</v>
      </c>
      <c r="E197" s="219" t="s">
        <v>708</v>
      </c>
      <c r="F197" s="220" t="s">
        <v>709</v>
      </c>
      <c r="G197" s="221" t="s">
        <v>706</v>
      </c>
      <c r="H197" s="222">
        <v>1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177</v>
      </c>
      <c r="AT197" s="230" t="s">
        <v>137</v>
      </c>
      <c r="AU197" s="230" t="s">
        <v>83</v>
      </c>
      <c r="AY197" s="16" t="s">
        <v>135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177</v>
      </c>
      <c r="BM197" s="230" t="s">
        <v>710</v>
      </c>
    </row>
    <row r="198" spans="1:51" s="13" customFormat="1" ht="12">
      <c r="A198" s="13"/>
      <c r="B198" s="232"/>
      <c r="C198" s="233"/>
      <c r="D198" s="234" t="s">
        <v>142</v>
      </c>
      <c r="E198" s="235" t="s">
        <v>1</v>
      </c>
      <c r="F198" s="236" t="s">
        <v>81</v>
      </c>
      <c r="G198" s="233"/>
      <c r="H198" s="237">
        <v>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142</v>
      </c>
      <c r="AU198" s="243" t="s">
        <v>83</v>
      </c>
      <c r="AV198" s="13" t="s">
        <v>83</v>
      </c>
      <c r="AW198" s="13" t="s">
        <v>30</v>
      </c>
      <c r="AX198" s="13" t="s">
        <v>73</v>
      </c>
      <c r="AY198" s="243" t="s">
        <v>135</v>
      </c>
    </row>
    <row r="199" spans="1:51" s="14" customFormat="1" ht="12">
      <c r="A199" s="14"/>
      <c r="B199" s="244"/>
      <c r="C199" s="245"/>
      <c r="D199" s="234" t="s">
        <v>142</v>
      </c>
      <c r="E199" s="246" t="s">
        <v>1</v>
      </c>
      <c r="F199" s="247" t="s">
        <v>145</v>
      </c>
      <c r="G199" s="245"/>
      <c r="H199" s="248">
        <v>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142</v>
      </c>
      <c r="AU199" s="254" t="s">
        <v>83</v>
      </c>
      <c r="AV199" s="14" t="s">
        <v>141</v>
      </c>
      <c r="AW199" s="14" t="s">
        <v>30</v>
      </c>
      <c r="AX199" s="14" t="s">
        <v>81</v>
      </c>
      <c r="AY199" s="254" t="s">
        <v>135</v>
      </c>
    </row>
    <row r="200" spans="1:65" s="2" customFormat="1" ht="24.15" customHeight="1">
      <c r="A200" s="37"/>
      <c r="B200" s="38"/>
      <c r="C200" s="218" t="s">
        <v>7</v>
      </c>
      <c r="D200" s="218" t="s">
        <v>137</v>
      </c>
      <c r="E200" s="219" t="s">
        <v>711</v>
      </c>
      <c r="F200" s="220" t="s">
        <v>712</v>
      </c>
      <c r="G200" s="221" t="s">
        <v>489</v>
      </c>
      <c r="H200" s="266"/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177</v>
      </c>
      <c r="AT200" s="230" t="s">
        <v>137</v>
      </c>
      <c r="AU200" s="230" t="s">
        <v>83</v>
      </c>
      <c r="AY200" s="16" t="s">
        <v>135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177</v>
      </c>
      <c r="BM200" s="230" t="s">
        <v>713</v>
      </c>
    </row>
    <row r="201" spans="1:63" s="12" customFormat="1" ht="22.8" customHeight="1">
      <c r="A201" s="12"/>
      <c r="B201" s="202"/>
      <c r="C201" s="203"/>
      <c r="D201" s="204" t="s">
        <v>72</v>
      </c>
      <c r="E201" s="216" t="s">
        <v>582</v>
      </c>
      <c r="F201" s="216" t="s">
        <v>583</v>
      </c>
      <c r="G201" s="203"/>
      <c r="H201" s="203"/>
      <c r="I201" s="206"/>
      <c r="J201" s="217">
        <f>BK201</f>
        <v>0</v>
      </c>
      <c r="K201" s="203"/>
      <c r="L201" s="208"/>
      <c r="M201" s="209"/>
      <c r="N201" s="210"/>
      <c r="O201" s="210"/>
      <c r="P201" s="211">
        <f>SUM(P202:P206)</f>
        <v>0</v>
      </c>
      <c r="Q201" s="210"/>
      <c r="R201" s="211">
        <f>SUM(R202:R206)</f>
        <v>0</v>
      </c>
      <c r="S201" s="210"/>
      <c r="T201" s="212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83</v>
      </c>
      <c r="AT201" s="214" t="s">
        <v>72</v>
      </c>
      <c r="AU201" s="214" t="s">
        <v>81</v>
      </c>
      <c r="AY201" s="213" t="s">
        <v>135</v>
      </c>
      <c r="BK201" s="215">
        <f>SUM(BK202:BK206)</f>
        <v>0</v>
      </c>
    </row>
    <row r="202" spans="1:65" s="2" customFormat="1" ht="24.15" customHeight="1">
      <c r="A202" s="37"/>
      <c r="B202" s="38"/>
      <c r="C202" s="218" t="s">
        <v>193</v>
      </c>
      <c r="D202" s="218" t="s">
        <v>137</v>
      </c>
      <c r="E202" s="219" t="s">
        <v>714</v>
      </c>
      <c r="F202" s="220" t="s">
        <v>715</v>
      </c>
      <c r="G202" s="221" t="s">
        <v>240</v>
      </c>
      <c r="H202" s="222">
        <v>1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177</v>
      </c>
      <c r="AT202" s="230" t="s">
        <v>137</v>
      </c>
      <c r="AU202" s="230" t="s">
        <v>83</v>
      </c>
      <c r="AY202" s="16" t="s">
        <v>135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177</v>
      </c>
      <c r="BM202" s="230" t="s">
        <v>716</v>
      </c>
    </row>
    <row r="203" spans="1:51" s="13" customFormat="1" ht="12">
      <c r="A203" s="13"/>
      <c r="B203" s="232"/>
      <c r="C203" s="233"/>
      <c r="D203" s="234" t="s">
        <v>142</v>
      </c>
      <c r="E203" s="235" t="s">
        <v>1</v>
      </c>
      <c r="F203" s="236" t="s">
        <v>81</v>
      </c>
      <c r="G203" s="233"/>
      <c r="H203" s="237">
        <v>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142</v>
      </c>
      <c r="AU203" s="243" t="s">
        <v>83</v>
      </c>
      <c r="AV203" s="13" t="s">
        <v>83</v>
      </c>
      <c r="AW203" s="13" t="s">
        <v>30</v>
      </c>
      <c r="AX203" s="13" t="s">
        <v>73</v>
      </c>
      <c r="AY203" s="243" t="s">
        <v>135</v>
      </c>
    </row>
    <row r="204" spans="1:51" s="14" customFormat="1" ht="12">
      <c r="A204" s="14"/>
      <c r="B204" s="244"/>
      <c r="C204" s="245"/>
      <c r="D204" s="234" t="s">
        <v>142</v>
      </c>
      <c r="E204" s="246" t="s">
        <v>1</v>
      </c>
      <c r="F204" s="247" t="s">
        <v>145</v>
      </c>
      <c r="G204" s="245"/>
      <c r="H204" s="248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142</v>
      </c>
      <c r="AU204" s="254" t="s">
        <v>83</v>
      </c>
      <c r="AV204" s="14" t="s">
        <v>141</v>
      </c>
      <c r="AW204" s="14" t="s">
        <v>30</v>
      </c>
      <c r="AX204" s="14" t="s">
        <v>81</v>
      </c>
      <c r="AY204" s="254" t="s">
        <v>135</v>
      </c>
    </row>
    <row r="205" spans="1:65" s="2" customFormat="1" ht="37.8" customHeight="1">
      <c r="A205" s="37"/>
      <c r="B205" s="38"/>
      <c r="C205" s="255" t="s">
        <v>249</v>
      </c>
      <c r="D205" s="255" t="s">
        <v>208</v>
      </c>
      <c r="E205" s="256" t="s">
        <v>717</v>
      </c>
      <c r="F205" s="257" t="s">
        <v>718</v>
      </c>
      <c r="G205" s="258" t="s">
        <v>240</v>
      </c>
      <c r="H205" s="259">
        <v>1</v>
      </c>
      <c r="I205" s="260"/>
      <c r="J205" s="261">
        <f>ROUND(I205*H205,2)</f>
        <v>0</v>
      </c>
      <c r="K205" s="262"/>
      <c r="L205" s="263"/>
      <c r="M205" s="264" t="s">
        <v>1</v>
      </c>
      <c r="N205" s="265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219</v>
      </c>
      <c r="AT205" s="230" t="s">
        <v>208</v>
      </c>
      <c r="AU205" s="230" t="s">
        <v>83</v>
      </c>
      <c r="AY205" s="16" t="s">
        <v>135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177</v>
      </c>
      <c r="BM205" s="230" t="s">
        <v>719</v>
      </c>
    </row>
    <row r="206" spans="1:65" s="2" customFormat="1" ht="24.15" customHeight="1">
      <c r="A206" s="37"/>
      <c r="B206" s="38"/>
      <c r="C206" s="218" t="s">
        <v>201</v>
      </c>
      <c r="D206" s="218" t="s">
        <v>137</v>
      </c>
      <c r="E206" s="219" t="s">
        <v>720</v>
      </c>
      <c r="F206" s="220" t="s">
        <v>721</v>
      </c>
      <c r="G206" s="221" t="s">
        <v>489</v>
      </c>
      <c r="H206" s="266"/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177</v>
      </c>
      <c r="AT206" s="230" t="s">
        <v>137</v>
      </c>
      <c r="AU206" s="230" t="s">
        <v>83</v>
      </c>
      <c r="AY206" s="16" t="s">
        <v>135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177</v>
      </c>
      <c r="BM206" s="230" t="s">
        <v>722</v>
      </c>
    </row>
    <row r="207" spans="1:63" s="12" customFormat="1" ht="22.8" customHeight="1">
      <c r="A207" s="12"/>
      <c r="B207" s="202"/>
      <c r="C207" s="203"/>
      <c r="D207" s="204" t="s">
        <v>72</v>
      </c>
      <c r="E207" s="216" t="s">
        <v>723</v>
      </c>
      <c r="F207" s="216" t="s">
        <v>724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SUM(P208:P211)</f>
        <v>0</v>
      </c>
      <c r="Q207" s="210"/>
      <c r="R207" s="211">
        <f>SUM(R208:R211)</f>
        <v>0</v>
      </c>
      <c r="S207" s="210"/>
      <c r="T207" s="212">
        <f>SUM(T208:T211)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83</v>
      </c>
      <c r="AT207" s="214" t="s">
        <v>72</v>
      </c>
      <c r="AU207" s="214" t="s">
        <v>81</v>
      </c>
      <c r="AY207" s="213" t="s">
        <v>135</v>
      </c>
      <c r="BK207" s="215">
        <f>SUM(BK208:BK211)</f>
        <v>0</v>
      </c>
    </row>
    <row r="208" spans="1:65" s="2" customFormat="1" ht="21.75" customHeight="1">
      <c r="A208" s="37"/>
      <c r="B208" s="38"/>
      <c r="C208" s="218" t="s">
        <v>257</v>
      </c>
      <c r="D208" s="218" t="s">
        <v>137</v>
      </c>
      <c r="E208" s="219" t="s">
        <v>725</v>
      </c>
      <c r="F208" s="220" t="s">
        <v>726</v>
      </c>
      <c r="G208" s="221" t="s">
        <v>303</v>
      </c>
      <c r="H208" s="222">
        <v>1.8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177</v>
      </c>
      <c r="AT208" s="230" t="s">
        <v>137</v>
      </c>
      <c r="AU208" s="230" t="s">
        <v>83</v>
      </c>
      <c r="AY208" s="16" t="s">
        <v>135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177</v>
      </c>
      <c r="BM208" s="230" t="s">
        <v>727</v>
      </c>
    </row>
    <row r="209" spans="1:51" s="13" customFormat="1" ht="12">
      <c r="A209" s="13"/>
      <c r="B209" s="232"/>
      <c r="C209" s="233"/>
      <c r="D209" s="234" t="s">
        <v>142</v>
      </c>
      <c r="E209" s="235" t="s">
        <v>1</v>
      </c>
      <c r="F209" s="236" t="s">
        <v>728</v>
      </c>
      <c r="G209" s="233"/>
      <c r="H209" s="237">
        <v>1.8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142</v>
      </c>
      <c r="AU209" s="243" t="s">
        <v>83</v>
      </c>
      <c r="AV209" s="13" t="s">
        <v>83</v>
      </c>
      <c r="AW209" s="13" t="s">
        <v>30</v>
      </c>
      <c r="AX209" s="13" t="s">
        <v>73</v>
      </c>
      <c r="AY209" s="243" t="s">
        <v>135</v>
      </c>
    </row>
    <row r="210" spans="1:51" s="14" customFormat="1" ht="12">
      <c r="A210" s="14"/>
      <c r="B210" s="244"/>
      <c r="C210" s="245"/>
      <c r="D210" s="234" t="s">
        <v>142</v>
      </c>
      <c r="E210" s="246" t="s">
        <v>1</v>
      </c>
      <c r="F210" s="247" t="s">
        <v>145</v>
      </c>
      <c r="G210" s="245"/>
      <c r="H210" s="248">
        <v>1.8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142</v>
      </c>
      <c r="AU210" s="254" t="s">
        <v>83</v>
      </c>
      <c r="AV210" s="14" t="s">
        <v>141</v>
      </c>
      <c r="AW210" s="14" t="s">
        <v>30</v>
      </c>
      <c r="AX210" s="14" t="s">
        <v>81</v>
      </c>
      <c r="AY210" s="254" t="s">
        <v>135</v>
      </c>
    </row>
    <row r="211" spans="1:65" s="2" customFormat="1" ht="24.15" customHeight="1">
      <c r="A211" s="37"/>
      <c r="B211" s="38"/>
      <c r="C211" s="255" t="s">
        <v>206</v>
      </c>
      <c r="D211" s="255" t="s">
        <v>208</v>
      </c>
      <c r="E211" s="256" t="s">
        <v>729</v>
      </c>
      <c r="F211" s="257" t="s">
        <v>730</v>
      </c>
      <c r="G211" s="258" t="s">
        <v>303</v>
      </c>
      <c r="H211" s="259">
        <v>1.8</v>
      </c>
      <c r="I211" s="260"/>
      <c r="J211" s="261">
        <f>ROUND(I211*H211,2)</f>
        <v>0</v>
      </c>
      <c r="K211" s="262"/>
      <c r="L211" s="263"/>
      <c r="M211" s="264" t="s">
        <v>1</v>
      </c>
      <c r="N211" s="265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219</v>
      </c>
      <c r="AT211" s="230" t="s">
        <v>208</v>
      </c>
      <c r="AU211" s="230" t="s">
        <v>83</v>
      </c>
      <c r="AY211" s="16" t="s">
        <v>135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177</v>
      </c>
      <c r="BM211" s="230" t="s">
        <v>731</v>
      </c>
    </row>
    <row r="212" spans="1:63" s="12" customFormat="1" ht="22.8" customHeight="1">
      <c r="A212" s="12"/>
      <c r="B212" s="202"/>
      <c r="C212" s="203"/>
      <c r="D212" s="204" t="s">
        <v>72</v>
      </c>
      <c r="E212" s="216" t="s">
        <v>732</v>
      </c>
      <c r="F212" s="216" t="s">
        <v>733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SUM(P213:P233)</f>
        <v>0</v>
      </c>
      <c r="Q212" s="210"/>
      <c r="R212" s="211">
        <f>SUM(R213:R233)</f>
        <v>0</v>
      </c>
      <c r="S212" s="210"/>
      <c r="T212" s="212">
        <f>SUM(T213:T233)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83</v>
      </c>
      <c r="AT212" s="214" t="s">
        <v>72</v>
      </c>
      <c r="AU212" s="214" t="s">
        <v>81</v>
      </c>
      <c r="AY212" s="213" t="s">
        <v>135</v>
      </c>
      <c r="BK212" s="215">
        <f>SUM(BK213:BK233)</f>
        <v>0</v>
      </c>
    </row>
    <row r="213" spans="1:65" s="2" customFormat="1" ht="24.15" customHeight="1">
      <c r="A213" s="37"/>
      <c r="B213" s="38"/>
      <c r="C213" s="218" t="s">
        <v>269</v>
      </c>
      <c r="D213" s="218" t="s">
        <v>137</v>
      </c>
      <c r="E213" s="219" t="s">
        <v>734</v>
      </c>
      <c r="F213" s="220" t="s">
        <v>735</v>
      </c>
      <c r="G213" s="221" t="s">
        <v>168</v>
      </c>
      <c r="H213" s="222">
        <v>11.774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177</v>
      </c>
      <c r="AT213" s="230" t="s">
        <v>137</v>
      </c>
      <c r="AU213" s="230" t="s">
        <v>83</v>
      </c>
      <c r="AY213" s="16" t="s">
        <v>135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177</v>
      </c>
      <c r="BM213" s="230" t="s">
        <v>736</v>
      </c>
    </row>
    <row r="214" spans="1:51" s="13" customFormat="1" ht="12">
      <c r="A214" s="13"/>
      <c r="B214" s="232"/>
      <c r="C214" s="233"/>
      <c r="D214" s="234" t="s">
        <v>142</v>
      </c>
      <c r="E214" s="235" t="s">
        <v>1</v>
      </c>
      <c r="F214" s="236" t="s">
        <v>737</v>
      </c>
      <c r="G214" s="233"/>
      <c r="H214" s="237">
        <v>11.774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142</v>
      </c>
      <c r="AU214" s="243" t="s">
        <v>83</v>
      </c>
      <c r="AV214" s="13" t="s">
        <v>83</v>
      </c>
      <c r="AW214" s="13" t="s">
        <v>30</v>
      </c>
      <c r="AX214" s="13" t="s">
        <v>73</v>
      </c>
      <c r="AY214" s="243" t="s">
        <v>135</v>
      </c>
    </row>
    <row r="215" spans="1:51" s="14" customFormat="1" ht="12">
      <c r="A215" s="14"/>
      <c r="B215" s="244"/>
      <c r="C215" s="245"/>
      <c r="D215" s="234" t="s">
        <v>142</v>
      </c>
      <c r="E215" s="246" t="s">
        <v>1</v>
      </c>
      <c r="F215" s="247" t="s">
        <v>145</v>
      </c>
      <c r="G215" s="245"/>
      <c r="H215" s="248">
        <v>11.774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142</v>
      </c>
      <c r="AU215" s="254" t="s">
        <v>83</v>
      </c>
      <c r="AV215" s="14" t="s">
        <v>141</v>
      </c>
      <c r="AW215" s="14" t="s">
        <v>30</v>
      </c>
      <c r="AX215" s="14" t="s">
        <v>81</v>
      </c>
      <c r="AY215" s="254" t="s">
        <v>135</v>
      </c>
    </row>
    <row r="216" spans="1:65" s="2" customFormat="1" ht="16.5" customHeight="1">
      <c r="A216" s="37"/>
      <c r="B216" s="38"/>
      <c r="C216" s="218" t="s">
        <v>211</v>
      </c>
      <c r="D216" s="218" t="s">
        <v>137</v>
      </c>
      <c r="E216" s="219" t="s">
        <v>738</v>
      </c>
      <c r="F216" s="220" t="s">
        <v>739</v>
      </c>
      <c r="G216" s="221" t="s">
        <v>168</v>
      </c>
      <c r="H216" s="222">
        <v>11.774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177</v>
      </c>
      <c r="AT216" s="230" t="s">
        <v>137</v>
      </c>
      <c r="AU216" s="230" t="s">
        <v>83</v>
      </c>
      <c r="AY216" s="16" t="s">
        <v>135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177</v>
      </c>
      <c r="BM216" s="230" t="s">
        <v>740</v>
      </c>
    </row>
    <row r="217" spans="1:51" s="13" customFormat="1" ht="12">
      <c r="A217" s="13"/>
      <c r="B217" s="232"/>
      <c r="C217" s="233"/>
      <c r="D217" s="234" t="s">
        <v>142</v>
      </c>
      <c r="E217" s="235" t="s">
        <v>1</v>
      </c>
      <c r="F217" s="236" t="s">
        <v>737</v>
      </c>
      <c r="G217" s="233"/>
      <c r="H217" s="237">
        <v>11.774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142</v>
      </c>
      <c r="AU217" s="243" t="s">
        <v>83</v>
      </c>
      <c r="AV217" s="13" t="s">
        <v>83</v>
      </c>
      <c r="AW217" s="13" t="s">
        <v>30</v>
      </c>
      <c r="AX217" s="13" t="s">
        <v>73</v>
      </c>
      <c r="AY217" s="243" t="s">
        <v>135</v>
      </c>
    </row>
    <row r="218" spans="1:51" s="14" customFormat="1" ht="12">
      <c r="A218" s="14"/>
      <c r="B218" s="244"/>
      <c r="C218" s="245"/>
      <c r="D218" s="234" t="s">
        <v>142</v>
      </c>
      <c r="E218" s="246" t="s">
        <v>1</v>
      </c>
      <c r="F218" s="247" t="s">
        <v>145</v>
      </c>
      <c r="G218" s="245"/>
      <c r="H218" s="248">
        <v>11.774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142</v>
      </c>
      <c r="AU218" s="254" t="s">
        <v>83</v>
      </c>
      <c r="AV218" s="14" t="s">
        <v>141</v>
      </c>
      <c r="AW218" s="14" t="s">
        <v>30</v>
      </c>
      <c r="AX218" s="14" t="s">
        <v>81</v>
      </c>
      <c r="AY218" s="254" t="s">
        <v>135</v>
      </c>
    </row>
    <row r="219" spans="1:65" s="2" customFormat="1" ht="24.15" customHeight="1">
      <c r="A219" s="37"/>
      <c r="B219" s="38"/>
      <c r="C219" s="218" t="s">
        <v>276</v>
      </c>
      <c r="D219" s="218" t="s">
        <v>137</v>
      </c>
      <c r="E219" s="219" t="s">
        <v>741</v>
      </c>
      <c r="F219" s="220" t="s">
        <v>742</v>
      </c>
      <c r="G219" s="221" t="s">
        <v>168</v>
      </c>
      <c r="H219" s="222">
        <v>11.774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177</v>
      </c>
      <c r="AT219" s="230" t="s">
        <v>137</v>
      </c>
      <c r="AU219" s="230" t="s">
        <v>83</v>
      </c>
      <c r="AY219" s="16" t="s">
        <v>135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177</v>
      </c>
      <c r="BM219" s="230" t="s">
        <v>743</v>
      </c>
    </row>
    <row r="220" spans="1:51" s="13" customFormat="1" ht="12">
      <c r="A220" s="13"/>
      <c r="B220" s="232"/>
      <c r="C220" s="233"/>
      <c r="D220" s="234" t="s">
        <v>142</v>
      </c>
      <c r="E220" s="235" t="s">
        <v>1</v>
      </c>
      <c r="F220" s="236" t="s">
        <v>737</v>
      </c>
      <c r="G220" s="233"/>
      <c r="H220" s="237">
        <v>11.774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142</v>
      </c>
      <c r="AU220" s="243" t="s">
        <v>83</v>
      </c>
      <c r="AV220" s="13" t="s">
        <v>83</v>
      </c>
      <c r="AW220" s="13" t="s">
        <v>30</v>
      </c>
      <c r="AX220" s="13" t="s">
        <v>73</v>
      </c>
      <c r="AY220" s="243" t="s">
        <v>135</v>
      </c>
    </row>
    <row r="221" spans="1:51" s="14" customFormat="1" ht="12">
      <c r="A221" s="14"/>
      <c r="B221" s="244"/>
      <c r="C221" s="245"/>
      <c r="D221" s="234" t="s">
        <v>142</v>
      </c>
      <c r="E221" s="246" t="s">
        <v>1</v>
      </c>
      <c r="F221" s="247" t="s">
        <v>145</v>
      </c>
      <c r="G221" s="245"/>
      <c r="H221" s="248">
        <v>11.774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142</v>
      </c>
      <c r="AU221" s="254" t="s">
        <v>83</v>
      </c>
      <c r="AV221" s="14" t="s">
        <v>141</v>
      </c>
      <c r="AW221" s="14" t="s">
        <v>30</v>
      </c>
      <c r="AX221" s="14" t="s">
        <v>81</v>
      </c>
      <c r="AY221" s="254" t="s">
        <v>135</v>
      </c>
    </row>
    <row r="222" spans="1:65" s="2" customFormat="1" ht="24.15" customHeight="1">
      <c r="A222" s="37"/>
      <c r="B222" s="38"/>
      <c r="C222" s="218" t="s">
        <v>214</v>
      </c>
      <c r="D222" s="218" t="s">
        <v>137</v>
      </c>
      <c r="E222" s="219" t="s">
        <v>744</v>
      </c>
      <c r="F222" s="220" t="s">
        <v>745</v>
      </c>
      <c r="G222" s="221" t="s">
        <v>168</v>
      </c>
      <c r="H222" s="222">
        <v>11.774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177</v>
      </c>
      <c r="AT222" s="230" t="s">
        <v>137</v>
      </c>
      <c r="AU222" s="230" t="s">
        <v>83</v>
      </c>
      <c r="AY222" s="16" t="s">
        <v>135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177</v>
      </c>
      <c r="BM222" s="230" t="s">
        <v>746</v>
      </c>
    </row>
    <row r="223" spans="1:51" s="13" customFormat="1" ht="12">
      <c r="A223" s="13"/>
      <c r="B223" s="232"/>
      <c r="C223" s="233"/>
      <c r="D223" s="234" t="s">
        <v>142</v>
      </c>
      <c r="E223" s="235" t="s">
        <v>1</v>
      </c>
      <c r="F223" s="236" t="s">
        <v>737</v>
      </c>
      <c r="G223" s="233"/>
      <c r="H223" s="237">
        <v>11.774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142</v>
      </c>
      <c r="AU223" s="243" t="s">
        <v>83</v>
      </c>
      <c r="AV223" s="13" t="s">
        <v>83</v>
      </c>
      <c r="AW223" s="13" t="s">
        <v>30</v>
      </c>
      <c r="AX223" s="13" t="s">
        <v>73</v>
      </c>
      <c r="AY223" s="243" t="s">
        <v>135</v>
      </c>
    </row>
    <row r="224" spans="1:51" s="14" customFormat="1" ht="12">
      <c r="A224" s="14"/>
      <c r="B224" s="244"/>
      <c r="C224" s="245"/>
      <c r="D224" s="234" t="s">
        <v>142</v>
      </c>
      <c r="E224" s="246" t="s">
        <v>1</v>
      </c>
      <c r="F224" s="247" t="s">
        <v>145</v>
      </c>
      <c r="G224" s="245"/>
      <c r="H224" s="248">
        <v>11.774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142</v>
      </c>
      <c r="AU224" s="254" t="s">
        <v>83</v>
      </c>
      <c r="AV224" s="14" t="s">
        <v>141</v>
      </c>
      <c r="AW224" s="14" t="s">
        <v>30</v>
      </c>
      <c r="AX224" s="14" t="s">
        <v>81</v>
      </c>
      <c r="AY224" s="254" t="s">
        <v>135</v>
      </c>
    </row>
    <row r="225" spans="1:65" s="2" customFormat="1" ht="16.5" customHeight="1">
      <c r="A225" s="37"/>
      <c r="B225" s="38"/>
      <c r="C225" s="218" t="s">
        <v>284</v>
      </c>
      <c r="D225" s="218" t="s">
        <v>137</v>
      </c>
      <c r="E225" s="219" t="s">
        <v>747</v>
      </c>
      <c r="F225" s="220" t="s">
        <v>748</v>
      </c>
      <c r="G225" s="221" t="s">
        <v>168</v>
      </c>
      <c r="H225" s="222">
        <v>11.774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177</v>
      </c>
      <c r="AT225" s="230" t="s">
        <v>137</v>
      </c>
      <c r="AU225" s="230" t="s">
        <v>83</v>
      </c>
      <c r="AY225" s="16" t="s">
        <v>135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177</v>
      </c>
      <c r="BM225" s="230" t="s">
        <v>749</v>
      </c>
    </row>
    <row r="226" spans="1:51" s="13" customFormat="1" ht="12">
      <c r="A226" s="13"/>
      <c r="B226" s="232"/>
      <c r="C226" s="233"/>
      <c r="D226" s="234" t="s">
        <v>142</v>
      </c>
      <c r="E226" s="235" t="s">
        <v>1</v>
      </c>
      <c r="F226" s="236" t="s">
        <v>737</v>
      </c>
      <c r="G226" s="233"/>
      <c r="H226" s="237">
        <v>11.774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142</v>
      </c>
      <c r="AU226" s="243" t="s">
        <v>83</v>
      </c>
      <c r="AV226" s="13" t="s">
        <v>83</v>
      </c>
      <c r="AW226" s="13" t="s">
        <v>30</v>
      </c>
      <c r="AX226" s="13" t="s">
        <v>73</v>
      </c>
      <c r="AY226" s="243" t="s">
        <v>135</v>
      </c>
    </row>
    <row r="227" spans="1:51" s="14" customFormat="1" ht="12">
      <c r="A227" s="14"/>
      <c r="B227" s="244"/>
      <c r="C227" s="245"/>
      <c r="D227" s="234" t="s">
        <v>142</v>
      </c>
      <c r="E227" s="246" t="s">
        <v>1</v>
      </c>
      <c r="F227" s="247" t="s">
        <v>145</v>
      </c>
      <c r="G227" s="245"/>
      <c r="H227" s="248">
        <v>11.774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142</v>
      </c>
      <c r="AU227" s="254" t="s">
        <v>83</v>
      </c>
      <c r="AV227" s="14" t="s">
        <v>141</v>
      </c>
      <c r="AW227" s="14" t="s">
        <v>30</v>
      </c>
      <c r="AX227" s="14" t="s">
        <v>81</v>
      </c>
      <c r="AY227" s="254" t="s">
        <v>135</v>
      </c>
    </row>
    <row r="228" spans="1:65" s="2" customFormat="1" ht="37.8" customHeight="1">
      <c r="A228" s="37"/>
      <c r="B228" s="38"/>
      <c r="C228" s="255" t="s">
        <v>219</v>
      </c>
      <c r="D228" s="255" t="s">
        <v>208</v>
      </c>
      <c r="E228" s="256" t="s">
        <v>750</v>
      </c>
      <c r="F228" s="257" t="s">
        <v>751</v>
      </c>
      <c r="G228" s="258" t="s">
        <v>168</v>
      </c>
      <c r="H228" s="259">
        <v>12.951</v>
      </c>
      <c r="I228" s="260"/>
      <c r="J228" s="261">
        <f>ROUND(I228*H228,2)</f>
        <v>0</v>
      </c>
      <c r="K228" s="262"/>
      <c r="L228" s="263"/>
      <c r="M228" s="264" t="s">
        <v>1</v>
      </c>
      <c r="N228" s="265" t="s">
        <v>38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219</v>
      </c>
      <c r="AT228" s="230" t="s">
        <v>208</v>
      </c>
      <c r="AU228" s="230" t="s">
        <v>83</v>
      </c>
      <c r="AY228" s="16" t="s">
        <v>135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81</v>
      </c>
      <c r="BK228" s="231">
        <f>ROUND(I228*H228,2)</f>
        <v>0</v>
      </c>
      <c r="BL228" s="16" t="s">
        <v>177</v>
      </c>
      <c r="BM228" s="230" t="s">
        <v>752</v>
      </c>
    </row>
    <row r="229" spans="1:65" s="2" customFormat="1" ht="16.5" customHeight="1">
      <c r="A229" s="37"/>
      <c r="B229" s="38"/>
      <c r="C229" s="218" t="s">
        <v>293</v>
      </c>
      <c r="D229" s="218" t="s">
        <v>137</v>
      </c>
      <c r="E229" s="219" t="s">
        <v>753</v>
      </c>
      <c r="F229" s="220" t="s">
        <v>754</v>
      </c>
      <c r="G229" s="221" t="s">
        <v>303</v>
      </c>
      <c r="H229" s="222">
        <v>14.51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38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177</v>
      </c>
      <c r="AT229" s="230" t="s">
        <v>137</v>
      </c>
      <c r="AU229" s="230" t="s">
        <v>83</v>
      </c>
      <c r="AY229" s="16" t="s">
        <v>135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177</v>
      </c>
      <c r="BM229" s="230" t="s">
        <v>755</v>
      </c>
    </row>
    <row r="230" spans="1:51" s="13" customFormat="1" ht="12">
      <c r="A230" s="13"/>
      <c r="B230" s="232"/>
      <c r="C230" s="233"/>
      <c r="D230" s="234" t="s">
        <v>142</v>
      </c>
      <c r="E230" s="235" t="s">
        <v>1</v>
      </c>
      <c r="F230" s="236" t="s">
        <v>756</v>
      </c>
      <c r="G230" s="233"/>
      <c r="H230" s="237">
        <v>14.51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142</v>
      </c>
      <c r="AU230" s="243" t="s">
        <v>83</v>
      </c>
      <c r="AV230" s="13" t="s">
        <v>83</v>
      </c>
      <c r="AW230" s="13" t="s">
        <v>30</v>
      </c>
      <c r="AX230" s="13" t="s">
        <v>73</v>
      </c>
      <c r="AY230" s="243" t="s">
        <v>135</v>
      </c>
    </row>
    <row r="231" spans="1:51" s="14" customFormat="1" ht="12">
      <c r="A231" s="14"/>
      <c r="B231" s="244"/>
      <c r="C231" s="245"/>
      <c r="D231" s="234" t="s">
        <v>142</v>
      </c>
      <c r="E231" s="246" t="s">
        <v>1</v>
      </c>
      <c r="F231" s="247" t="s">
        <v>145</v>
      </c>
      <c r="G231" s="245"/>
      <c r="H231" s="248">
        <v>14.51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142</v>
      </c>
      <c r="AU231" s="254" t="s">
        <v>83</v>
      </c>
      <c r="AV231" s="14" t="s">
        <v>141</v>
      </c>
      <c r="AW231" s="14" t="s">
        <v>30</v>
      </c>
      <c r="AX231" s="14" t="s">
        <v>81</v>
      </c>
      <c r="AY231" s="254" t="s">
        <v>135</v>
      </c>
    </row>
    <row r="232" spans="1:65" s="2" customFormat="1" ht="16.5" customHeight="1">
      <c r="A232" s="37"/>
      <c r="B232" s="38"/>
      <c r="C232" s="255" t="s">
        <v>227</v>
      </c>
      <c r="D232" s="255" t="s">
        <v>208</v>
      </c>
      <c r="E232" s="256" t="s">
        <v>757</v>
      </c>
      <c r="F232" s="257" t="s">
        <v>758</v>
      </c>
      <c r="G232" s="258" t="s">
        <v>303</v>
      </c>
      <c r="H232" s="259">
        <v>15.96</v>
      </c>
      <c r="I232" s="260"/>
      <c r="J232" s="261">
        <f>ROUND(I232*H232,2)</f>
        <v>0</v>
      </c>
      <c r="K232" s="262"/>
      <c r="L232" s="263"/>
      <c r="M232" s="264" t="s">
        <v>1</v>
      </c>
      <c r="N232" s="265" t="s">
        <v>38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219</v>
      </c>
      <c r="AT232" s="230" t="s">
        <v>208</v>
      </c>
      <c r="AU232" s="230" t="s">
        <v>83</v>
      </c>
      <c r="AY232" s="16" t="s">
        <v>135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177</v>
      </c>
      <c r="BM232" s="230" t="s">
        <v>759</v>
      </c>
    </row>
    <row r="233" spans="1:65" s="2" customFormat="1" ht="24.15" customHeight="1">
      <c r="A233" s="37"/>
      <c r="B233" s="38"/>
      <c r="C233" s="218" t="s">
        <v>300</v>
      </c>
      <c r="D233" s="218" t="s">
        <v>137</v>
      </c>
      <c r="E233" s="219" t="s">
        <v>760</v>
      </c>
      <c r="F233" s="220" t="s">
        <v>761</v>
      </c>
      <c r="G233" s="221" t="s">
        <v>489</v>
      </c>
      <c r="H233" s="266"/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38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177</v>
      </c>
      <c r="AT233" s="230" t="s">
        <v>137</v>
      </c>
      <c r="AU233" s="230" t="s">
        <v>83</v>
      </c>
      <c r="AY233" s="16" t="s">
        <v>135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177</v>
      </c>
      <c r="BM233" s="230" t="s">
        <v>762</v>
      </c>
    </row>
    <row r="234" spans="1:63" s="12" customFormat="1" ht="22.8" customHeight="1">
      <c r="A234" s="12"/>
      <c r="B234" s="202"/>
      <c r="C234" s="203"/>
      <c r="D234" s="204" t="s">
        <v>72</v>
      </c>
      <c r="E234" s="216" t="s">
        <v>629</v>
      </c>
      <c r="F234" s="216" t="s">
        <v>630</v>
      </c>
      <c r="G234" s="203"/>
      <c r="H234" s="203"/>
      <c r="I234" s="206"/>
      <c r="J234" s="217">
        <f>BK234</f>
        <v>0</v>
      </c>
      <c r="K234" s="203"/>
      <c r="L234" s="208"/>
      <c r="M234" s="209"/>
      <c r="N234" s="210"/>
      <c r="O234" s="210"/>
      <c r="P234" s="211">
        <f>SUM(P235:P252)</f>
        <v>0</v>
      </c>
      <c r="Q234" s="210"/>
      <c r="R234" s="211">
        <f>SUM(R235:R252)</f>
        <v>0</v>
      </c>
      <c r="S234" s="210"/>
      <c r="T234" s="212">
        <f>SUM(T235:T252)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83</v>
      </c>
      <c r="AT234" s="214" t="s">
        <v>72</v>
      </c>
      <c r="AU234" s="214" t="s">
        <v>81</v>
      </c>
      <c r="AY234" s="213" t="s">
        <v>135</v>
      </c>
      <c r="BK234" s="215">
        <f>SUM(BK235:BK252)</f>
        <v>0</v>
      </c>
    </row>
    <row r="235" spans="1:65" s="2" customFormat="1" ht="24.15" customHeight="1">
      <c r="A235" s="37"/>
      <c r="B235" s="38"/>
      <c r="C235" s="218" t="s">
        <v>230</v>
      </c>
      <c r="D235" s="218" t="s">
        <v>137</v>
      </c>
      <c r="E235" s="219" t="s">
        <v>763</v>
      </c>
      <c r="F235" s="220" t="s">
        <v>764</v>
      </c>
      <c r="G235" s="221" t="s">
        <v>168</v>
      </c>
      <c r="H235" s="222">
        <v>4.53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38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177</v>
      </c>
      <c r="AT235" s="230" t="s">
        <v>137</v>
      </c>
      <c r="AU235" s="230" t="s">
        <v>83</v>
      </c>
      <c r="AY235" s="16" t="s">
        <v>135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177</v>
      </c>
      <c r="BM235" s="230" t="s">
        <v>765</v>
      </c>
    </row>
    <row r="236" spans="1:65" s="2" customFormat="1" ht="33" customHeight="1">
      <c r="A236" s="37"/>
      <c r="B236" s="38"/>
      <c r="C236" s="218" t="s">
        <v>315</v>
      </c>
      <c r="D236" s="218" t="s">
        <v>137</v>
      </c>
      <c r="E236" s="219" t="s">
        <v>766</v>
      </c>
      <c r="F236" s="220" t="s">
        <v>767</v>
      </c>
      <c r="G236" s="221" t="s">
        <v>168</v>
      </c>
      <c r="H236" s="222">
        <v>10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38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177</v>
      </c>
      <c r="AT236" s="230" t="s">
        <v>137</v>
      </c>
      <c r="AU236" s="230" t="s">
        <v>83</v>
      </c>
      <c r="AY236" s="16" t="s">
        <v>135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81</v>
      </c>
      <c r="BK236" s="231">
        <f>ROUND(I236*H236,2)</f>
        <v>0</v>
      </c>
      <c r="BL236" s="16" t="s">
        <v>177</v>
      </c>
      <c r="BM236" s="230" t="s">
        <v>768</v>
      </c>
    </row>
    <row r="237" spans="1:51" s="13" customFormat="1" ht="12">
      <c r="A237" s="13"/>
      <c r="B237" s="232"/>
      <c r="C237" s="233"/>
      <c r="D237" s="234" t="s">
        <v>142</v>
      </c>
      <c r="E237" s="235" t="s">
        <v>1</v>
      </c>
      <c r="F237" s="236" t="s">
        <v>164</v>
      </c>
      <c r="G237" s="233"/>
      <c r="H237" s="237">
        <v>10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142</v>
      </c>
      <c r="AU237" s="243" t="s">
        <v>83</v>
      </c>
      <c r="AV237" s="13" t="s">
        <v>83</v>
      </c>
      <c r="AW237" s="13" t="s">
        <v>30</v>
      </c>
      <c r="AX237" s="13" t="s">
        <v>73</v>
      </c>
      <c r="AY237" s="243" t="s">
        <v>135</v>
      </c>
    </row>
    <row r="238" spans="1:51" s="14" customFormat="1" ht="12">
      <c r="A238" s="14"/>
      <c r="B238" s="244"/>
      <c r="C238" s="245"/>
      <c r="D238" s="234" t="s">
        <v>142</v>
      </c>
      <c r="E238" s="246" t="s">
        <v>1</v>
      </c>
      <c r="F238" s="247" t="s">
        <v>145</v>
      </c>
      <c r="G238" s="245"/>
      <c r="H238" s="248">
        <v>10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142</v>
      </c>
      <c r="AU238" s="254" t="s">
        <v>83</v>
      </c>
      <c r="AV238" s="14" t="s">
        <v>141</v>
      </c>
      <c r="AW238" s="14" t="s">
        <v>30</v>
      </c>
      <c r="AX238" s="14" t="s">
        <v>81</v>
      </c>
      <c r="AY238" s="254" t="s">
        <v>135</v>
      </c>
    </row>
    <row r="239" spans="1:65" s="2" customFormat="1" ht="21.75" customHeight="1">
      <c r="A239" s="37"/>
      <c r="B239" s="38"/>
      <c r="C239" s="218" t="s">
        <v>236</v>
      </c>
      <c r="D239" s="218" t="s">
        <v>137</v>
      </c>
      <c r="E239" s="219" t="s">
        <v>769</v>
      </c>
      <c r="F239" s="220" t="s">
        <v>770</v>
      </c>
      <c r="G239" s="221" t="s">
        <v>303</v>
      </c>
      <c r="H239" s="222">
        <v>20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177</v>
      </c>
      <c r="AT239" s="230" t="s">
        <v>137</v>
      </c>
      <c r="AU239" s="230" t="s">
        <v>83</v>
      </c>
      <c r="AY239" s="16" t="s">
        <v>135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177</v>
      </c>
      <c r="BM239" s="230" t="s">
        <v>771</v>
      </c>
    </row>
    <row r="240" spans="1:65" s="2" customFormat="1" ht="24.15" customHeight="1">
      <c r="A240" s="37"/>
      <c r="B240" s="38"/>
      <c r="C240" s="218" t="s">
        <v>322</v>
      </c>
      <c r="D240" s="218" t="s">
        <v>137</v>
      </c>
      <c r="E240" s="219" t="s">
        <v>772</v>
      </c>
      <c r="F240" s="220" t="s">
        <v>773</v>
      </c>
      <c r="G240" s="221" t="s">
        <v>168</v>
      </c>
      <c r="H240" s="222">
        <v>10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177</v>
      </c>
      <c r="AT240" s="230" t="s">
        <v>137</v>
      </c>
      <c r="AU240" s="230" t="s">
        <v>83</v>
      </c>
      <c r="AY240" s="16" t="s">
        <v>135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177</v>
      </c>
      <c r="BM240" s="230" t="s">
        <v>774</v>
      </c>
    </row>
    <row r="241" spans="1:51" s="13" customFormat="1" ht="12">
      <c r="A241" s="13"/>
      <c r="B241" s="232"/>
      <c r="C241" s="233"/>
      <c r="D241" s="234" t="s">
        <v>142</v>
      </c>
      <c r="E241" s="235" t="s">
        <v>1</v>
      </c>
      <c r="F241" s="236" t="s">
        <v>164</v>
      </c>
      <c r="G241" s="233"/>
      <c r="H241" s="237">
        <v>10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142</v>
      </c>
      <c r="AU241" s="243" t="s">
        <v>83</v>
      </c>
      <c r="AV241" s="13" t="s">
        <v>83</v>
      </c>
      <c r="AW241" s="13" t="s">
        <v>30</v>
      </c>
      <c r="AX241" s="13" t="s">
        <v>73</v>
      </c>
      <c r="AY241" s="243" t="s">
        <v>135</v>
      </c>
    </row>
    <row r="242" spans="1:51" s="14" customFormat="1" ht="12">
      <c r="A242" s="14"/>
      <c r="B242" s="244"/>
      <c r="C242" s="245"/>
      <c r="D242" s="234" t="s">
        <v>142</v>
      </c>
      <c r="E242" s="246" t="s">
        <v>1</v>
      </c>
      <c r="F242" s="247" t="s">
        <v>145</v>
      </c>
      <c r="G242" s="245"/>
      <c r="H242" s="248">
        <v>10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142</v>
      </c>
      <c r="AU242" s="254" t="s">
        <v>83</v>
      </c>
      <c r="AV242" s="14" t="s">
        <v>141</v>
      </c>
      <c r="AW242" s="14" t="s">
        <v>30</v>
      </c>
      <c r="AX242" s="14" t="s">
        <v>81</v>
      </c>
      <c r="AY242" s="254" t="s">
        <v>135</v>
      </c>
    </row>
    <row r="243" spans="1:65" s="2" customFormat="1" ht="24.15" customHeight="1">
      <c r="A243" s="37"/>
      <c r="B243" s="38"/>
      <c r="C243" s="218" t="s">
        <v>241</v>
      </c>
      <c r="D243" s="218" t="s">
        <v>137</v>
      </c>
      <c r="E243" s="219" t="s">
        <v>775</v>
      </c>
      <c r="F243" s="220" t="s">
        <v>776</v>
      </c>
      <c r="G243" s="221" t="s">
        <v>303</v>
      </c>
      <c r="H243" s="222">
        <v>20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177</v>
      </c>
      <c r="AT243" s="230" t="s">
        <v>137</v>
      </c>
      <c r="AU243" s="230" t="s">
        <v>83</v>
      </c>
      <c r="AY243" s="16" t="s">
        <v>135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177</v>
      </c>
      <c r="BM243" s="230" t="s">
        <v>777</v>
      </c>
    </row>
    <row r="244" spans="1:65" s="2" customFormat="1" ht="24.15" customHeight="1">
      <c r="A244" s="37"/>
      <c r="B244" s="38"/>
      <c r="C244" s="218" t="s">
        <v>329</v>
      </c>
      <c r="D244" s="218" t="s">
        <v>137</v>
      </c>
      <c r="E244" s="219" t="s">
        <v>778</v>
      </c>
      <c r="F244" s="220" t="s">
        <v>779</v>
      </c>
      <c r="G244" s="221" t="s">
        <v>168</v>
      </c>
      <c r="H244" s="222">
        <v>10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38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177</v>
      </c>
      <c r="AT244" s="230" t="s">
        <v>137</v>
      </c>
      <c r="AU244" s="230" t="s">
        <v>83</v>
      </c>
      <c r="AY244" s="16" t="s">
        <v>135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177</v>
      </c>
      <c r="BM244" s="230" t="s">
        <v>780</v>
      </c>
    </row>
    <row r="245" spans="1:51" s="13" customFormat="1" ht="12">
      <c r="A245" s="13"/>
      <c r="B245" s="232"/>
      <c r="C245" s="233"/>
      <c r="D245" s="234" t="s">
        <v>142</v>
      </c>
      <c r="E245" s="235" t="s">
        <v>1</v>
      </c>
      <c r="F245" s="236" t="s">
        <v>164</v>
      </c>
      <c r="G245" s="233"/>
      <c r="H245" s="237">
        <v>10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142</v>
      </c>
      <c r="AU245" s="243" t="s">
        <v>83</v>
      </c>
      <c r="AV245" s="13" t="s">
        <v>83</v>
      </c>
      <c r="AW245" s="13" t="s">
        <v>30</v>
      </c>
      <c r="AX245" s="13" t="s">
        <v>73</v>
      </c>
      <c r="AY245" s="243" t="s">
        <v>135</v>
      </c>
    </row>
    <row r="246" spans="1:51" s="14" customFormat="1" ht="12">
      <c r="A246" s="14"/>
      <c r="B246" s="244"/>
      <c r="C246" s="245"/>
      <c r="D246" s="234" t="s">
        <v>142</v>
      </c>
      <c r="E246" s="246" t="s">
        <v>1</v>
      </c>
      <c r="F246" s="247" t="s">
        <v>145</v>
      </c>
      <c r="G246" s="245"/>
      <c r="H246" s="248">
        <v>10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142</v>
      </c>
      <c r="AU246" s="254" t="s">
        <v>83</v>
      </c>
      <c r="AV246" s="14" t="s">
        <v>141</v>
      </c>
      <c r="AW246" s="14" t="s">
        <v>30</v>
      </c>
      <c r="AX246" s="14" t="s">
        <v>81</v>
      </c>
      <c r="AY246" s="254" t="s">
        <v>135</v>
      </c>
    </row>
    <row r="247" spans="1:65" s="2" customFormat="1" ht="24.15" customHeight="1">
      <c r="A247" s="37"/>
      <c r="B247" s="38"/>
      <c r="C247" s="218" t="s">
        <v>244</v>
      </c>
      <c r="D247" s="218" t="s">
        <v>137</v>
      </c>
      <c r="E247" s="219" t="s">
        <v>781</v>
      </c>
      <c r="F247" s="220" t="s">
        <v>782</v>
      </c>
      <c r="G247" s="221" t="s">
        <v>303</v>
      </c>
      <c r="H247" s="222">
        <v>20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38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177</v>
      </c>
      <c r="AT247" s="230" t="s">
        <v>137</v>
      </c>
      <c r="AU247" s="230" t="s">
        <v>83</v>
      </c>
      <c r="AY247" s="16" t="s">
        <v>135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177</v>
      </c>
      <c r="BM247" s="230" t="s">
        <v>783</v>
      </c>
    </row>
    <row r="248" spans="1:65" s="2" customFormat="1" ht="16.5" customHeight="1">
      <c r="A248" s="37"/>
      <c r="B248" s="38"/>
      <c r="C248" s="218" t="s">
        <v>337</v>
      </c>
      <c r="D248" s="218" t="s">
        <v>137</v>
      </c>
      <c r="E248" s="219" t="s">
        <v>784</v>
      </c>
      <c r="F248" s="220" t="s">
        <v>785</v>
      </c>
      <c r="G248" s="221" t="s">
        <v>168</v>
      </c>
      <c r="H248" s="222">
        <v>15.36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38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177</v>
      </c>
      <c r="AT248" s="230" t="s">
        <v>137</v>
      </c>
      <c r="AU248" s="230" t="s">
        <v>83</v>
      </c>
      <c r="AY248" s="16" t="s">
        <v>135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177</v>
      </c>
      <c r="BM248" s="230" t="s">
        <v>786</v>
      </c>
    </row>
    <row r="249" spans="1:51" s="13" customFormat="1" ht="12">
      <c r="A249" s="13"/>
      <c r="B249" s="232"/>
      <c r="C249" s="233"/>
      <c r="D249" s="234" t="s">
        <v>142</v>
      </c>
      <c r="E249" s="235" t="s">
        <v>1</v>
      </c>
      <c r="F249" s="236" t="s">
        <v>787</v>
      </c>
      <c r="G249" s="233"/>
      <c r="H249" s="237">
        <v>15.36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142</v>
      </c>
      <c r="AU249" s="243" t="s">
        <v>83</v>
      </c>
      <c r="AV249" s="13" t="s">
        <v>83</v>
      </c>
      <c r="AW249" s="13" t="s">
        <v>30</v>
      </c>
      <c r="AX249" s="13" t="s">
        <v>73</v>
      </c>
      <c r="AY249" s="243" t="s">
        <v>135</v>
      </c>
    </row>
    <row r="250" spans="1:51" s="14" customFormat="1" ht="12">
      <c r="A250" s="14"/>
      <c r="B250" s="244"/>
      <c r="C250" s="245"/>
      <c r="D250" s="234" t="s">
        <v>142</v>
      </c>
      <c r="E250" s="246" t="s">
        <v>1</v>
      </c>
      <c r="F250" s="247" t="s">
        <v>145</v>
      </c>
      <c r="G250" s="245"/>
      <c r="H250" s="248">
        <v>15.36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142</v>
      </c>
      <c r="AU250" s="254" t="s">
        <v>83</v>
      </c>
      <c r="AV250" s="14" t="s">
        <v>141</v>
      </c>
      <c r="AW250" s="14" t="s">
        <v>30</v>
      </c>
      <c r="AX250" s="14" t="s">
        <v>81</v>
      </c>
      <c r="AY250" s="254" t="s">
        <v>135</v>
      </c>
    </row>
    <row r="251" spans="1:65" s="2" customFormat="1" ht="24.15" customHeight="1">
      <c r="A251" s="37"/>
      <c r="B251" s="38"/>
      <c r="C251" s="218" t="s">
        <v>247</v>
      </c>
      <c r="D251" s="218" t="s">
        <v>137</v>
      </c>
      <c r="E251" s="219" t="s">
        <v>788</v>
      </c>
      <c r="F251" s="220" t="s">
        <v>789</v>
      </c>
      <c r="G251" s="221" t="s">
        <v>168</v>
      </c>
      <c r="H251" s="222">
        <v>15.36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38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177</v>
      </c>
      <c r="AT251" s="230" t="s">
        <v>137</v>
      </c>
      <c r="AU251" s="230" t="s">
        <v>83</v>
      </c>
      <c r="AY251" s="16" t="s">
        <v>135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177</v>
      </c>
      <c r="BM251" s="230" t="s">
        <v>790</v>
      </c>
    </row>
    <row r="252" spans="1:65" s="2" customFormat="1" ht="24.15" customHeight="1">
      <c r="A252" s="37"/>
      <c r="B252" s="38"/>
      <c r="C252" s="218" t="s">
        <v>345</v>
      </c>
      <c r="D252" s="218" t="s">
        <v>137</v>
      </c>
      <c r="E252" s="219" t="s">
        <v>791</v>
      </c>
      <c r="F252" s="220" t="s">
        <v>792</v>
      </c>
      <c r="G252" s="221" t="s">
        <v>168</v>
      </c>
      <c r="H252" s="222">
        <v>15.36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38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177</v>
      </c>
      <c r="AT252" s="230" t="s">
        <v>137</v>
      </c>
      <c r="AU252" s="230" t="s">
        <v>83</v>
      </c>
      <c r="AY252" s="16" t="s">
        <v>135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81</v>
      </c>
      <c r="BK252" s="231">
        <f>ROUND(I252*H252,2)</f>
        <v>0</v>
      </c>
      <c r="BL252" s="16" t="s">
        <v>177</v>
      </c>
      <c r="BM252" s="230" t="s">
        <v>793</v>
      </c>
    </row>
    <row r="253" spans="1:63" s="12" customFormat="1" ht="22.8" customHeight="1">
      <c r="A253" s="12"/>
      <c r="B253" s="202"/>
      <c r="C253" s="203"/>
      <c r="D253" s="204" t="s">
        <v>72</v>
      </c>
      <c r="E253" s="216" t="s">
        <v>794</v>
      </c>
      <c r="F253" s="216" t="s">
        <v>795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SUM(P254:P280)</f>
        <v>0</v>
      </c>
      <c r="Q253" s="210"/>
      <c r="R253" s="211">
        <f>SUM(R254:R280)</f>
        <v>0.02372812</v>
      </c>
      <c r="S253" s="210"/>
      <c r="T253" s="212">
        <f>SUM(T254:T280)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83</v>
      </c>
      <c r="AT253" s="214" t="s">
        <v>72</v>
      </c>
      <c r="AU253" s="214" t="s">
        <v>81</v>
      </c>
      <c r="AY253" s="213" t="s">
        <v>135</v>
      </c>
      <c r="BK253" s="215">
        <f>SUM(BK254:BK280)</f>
        <v>0</v>
      </c>
    </row>
    <row r="254" spans="1:65" s="2" customFormat="1" ht="16.5" customHeight="1">
      <c r="A254" s="37"/>
      <c r="B254" s="38"/>
      <c r="C254" s="218" t="s">
        <v>252</v>
      </c>
      <c r="D254" s="218" t="s">
        <v>137</v>
      </c>
      <c r="E254" s="219" t="s">
        <v>796</v>
      </c>
      <c r="F254" s="220" t="s">
        <v>797</v>
      </c>
      <c r="G254" s="221" t="s">
        <v>168</v>
      </c>
      <c r="H254" s="222">
        <v>91.262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38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177</v>
      </c>
      <c r="AT254" s="230" t="s">
        <v>137</v>
      </c>
      <c r="AU254" s="230" t="s">
        <v>83</v>
      </c>
      <c r="AY254" s="16" t="s">
        <v>135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177</v>
      </c>
      <c r="BM254" s="230" t="s">
        <v>798</v>
      </c>
    </row>
    <row r="255" spans="1:51" s="13" customFormat="1" ht="12">
      <c r="A255" s="13"/>
      <c r="B255" s="232"/>
      <c r="C255" s="233"/>
      <c r="D255" s="234" t="s">
        <v>142</v>
      </c>
      <c r="E255" s="235" t="s">
        <v>1</v>
      </c>
      <c r="F255" s="236" t="s">
        <v>663</v>
      </c>
      <c r="G255" s="233"/>
      <c r="H255" s="237">
        <v>43.276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142</v>
      </c>
      <c r="AU255" s="243" t="s">
        <v>83</v>
      </c>
      <c r="AV255" s="13" t="s">
        <v>83</v>
      </c>
      <c r="AW255" s="13" t="s">
        <v>30</v>
      </c>
      <c r="AX255" s="13" t="s">
        <v>73</v>
      </c>
      <c r="AY255" s="243" t="s">
        <v>135</v>
      </c>
    </row>
    <row r="256" spans="1:51" s="13" customFormat="1" ht="12">
      <c r="A256" s="13"/>
      <c r="B256" s="232"/>
      <c r="C256" s="233"/>
      <c r="D256" s="234" t="s">
        <v>142</v>
      </c>
      <c r="E256" s="235" t="s">
        <v>1</v>
      </c>
      <c r="F256" s="236" t="s">
        <v>664</v>
      </c>
      <c r="G256" s="233"/>
      <c r="H256" s="237">
        <v>36.574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142</v>
      </c>
      <c r="AU256" s="243" t="s">
        <v>83</v>
      </c>
      <c r="AV256" s="13" t="s">
        <v>83</v>
      </c>
      <c r="AW256" s="13" t="s">
        <v>30</v>
      </c>
      <c r="AX256" s="13" t="s">
        <v>73</v>
      </c>
      <c r="AY256" s="243" t="s">
        <v>135</v>
      </c>
    </row>
    <row r="257" spans="1:51" s="13" customFormat="1" ht="12">
      <c r="A257" s="13"/>
      <c r="B257" s="232"/>
      <c r="C257" s="233"/>
      <c r="D257" s="234" t="s">
        <v>142</v>
      </c>
      <c r="E257" s="235" t="s">
        <v>1</v>
      </c>
      <c r="F257" s="236" t="s">
        <v>665</v>
      </c>
      <c r="G257" s="233"/>
      <c r="H257" s="237">
        <v>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142</v>
      </c>
      <c r="AU257" s="243" t="s">
        <v>83</v>
      </c>
      <c r="AV257" s="13" t="s">
        <v>83</v>
      </c>
      <c r="AW257" s="13" t="s">
        <v>30</v>
      </c>
      <c r="AX257" s="13" t="s">
        <v>73</v>
      </c>
      <c r="AY257" s="243" t="s">
        <v>135</v>
      </c>
    </row>
    <row r="258" spans="1:51" s="13" customFormat="1" ht="12">
      <c r="A258" s="13"/>
      <c r="B258" s="232"/>
      <c r="C258" s="233"/>
      <c r="D258" s="234" t="s">
        <v>142</v>
      </c>
      <c r="E258" s="235" t="s">
        <v>1</v>
      </c>
      <c r="F258" s="236" t="s">
        <v>653</v>
      </c>
      <c r="G258" s="233"/>
      <c r="H258" s="237">
        <v>11.313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142</v>
      </c>
      <c r="AU258" s="243" t="s">
        <v>83</v>
      </c>
      <c r="AV258" s="13" t="s">
        <v>83</v>
      </c>
      <c r="AW258" s="13" t="s">
        <v>30</v>
      </c>
      <c r="AX258" s="13" t="s">
        <v>73</v>
      </c>
      <c r="AY258" s="243" t="s">
        <v>135</v>
      </c>
    </row>
    <row r="259" spans="1:51" s="13" customFormat="1" ht="12">
      <c r="A259" s="13"/>
      <c r="B259" s="232"/>
      <c r="C259" s="233"/>
      <c r="D259" s="234" t="s">
        <v>142</v>
      </c>
      <c r="E259" s="235" t="s">
        <v>1</v>
      </c>
      <c r="F259" s="236" t="s">
        <v>654</v>
      </c>
      <c r="G259" s="233"/>
      <c r="H259" s="237">
        <v>7.161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142</v>
      </c>
      <c r="AU259" s="243" t="s">
        <v>83</v>
      </c>
      <c r="AV259" s="13" t="s">
        <v>83</v>
      </c>
      <c r="AW259" s="13" t="s">
        <v>30</v>
      </c>
      <c r="AX259" s="13" t="s">
        <v>73</v>
      </c>
      <c r="AY259" s="243" t="s">
        <v>135</v>
      </c>
    </row>
    <row r="260" spans="1:51" s="13" customFormat="1" ht="12">
      <c r="A260" s="13"/>
      <c r="B260" s="232"/>
      <c r="C260" s="233"/>
      <c r="D260" s="234" t="s">
        <v>142</v>
      </c>
      <c r="E260" s="235" t="s">
        <v>1</v>
      </c>
      <c r="F260" s="236" t="s">
        <v>666</v>
      </c>
      <c r="G260" s="233"/>
      <c r="H260" s="237">
        <v>-6.304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142</v>
      </c>
      <c r="AU260" s="243" t="s">
        <v>83</v>
      </c>
      <c r="AV260" s="13" t="s">
        <v>83</v>
      </c>
      <c r="AW260" s="13" t="s">
        <v>30</v>
      </c>
      <c r="AX260" s="13" t="s">
        <v>73</v>
      </c>
      <c r="AY260" s="243" t="s">
        <v>135</v>
      </c>
    </row>
    <row r="261" spans="1:51" s="13" customFormat="1" ht="12">
      <c r="A261" s="13"/>
      <c r="B261" s="232"/>
      <c r="C261" s="233"/>
      <c r="D261" s="234" t="s">
        <v>142</v>
      </c>
      <c r="E261" s="235" t="s">
        <v>1</v>
      </c>
      <c r="F261" s="236" t="s">
        <v>667</v>
      </c>
      <c r="G261" s="233"/>
      <c r="H261" s="237">
        <v>-2.758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142</v>
      </c>
      <c r="AU261" s="243" t="s">
        <v>83</v>
      </c>
      <c r="AV261" s="13" t="s">
        <v>83</v>
      </c>
      <c r="AW261" s="13" t="s">
        <v>30</v>
      </c>
      <c r="AX261" s="13" t="s">
        <v>73</v>
      </c>
      <c r="AY261" s="243" t="s">
        <v>135</v>
      </c>
    </row>
    <row r="262" spans="1:51" s="14" customFormat="1" ht="12">
      <c r="A262" s="14"/>
      <c r="B262" s="244"/>
      <c r="C262" s="245"/>
      <c r="D262" s="234" t="s">
        <v>142</v>
      </c>
      <c r="E262" s="246" t="s">
        <v>1</v>
      </c>
      <c r="F262" s="247" t="s">
        <v>145</v>
      </c>
      <c r="G262" s="245"/>
      <c r="H262" s="248">
        <v>91.262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142</v>
      </c>
      <c r="AU262" s="254" t="s">
        <v>83</v>
      </c>
      <c r="AV262" s="14" t="s">
        <v>141</v>
      </c>
      <c r="AW262" s="14" t="s">
        <v>30</v>
      </c>
      <c r="AX262" s="14" t="s">
        <v>81</v>
      </c>
      <c r="AY262" s="254" t="s">
        <v>135</v>
      </c>
    </row>
    <row r="263" spans="1:65" s="2" customFormat="1" ht="24.15" customHeight="1">
      <c r="A263" s="37"/>
      <c r="B263" s="38"/>
      <c r="C263" s="218" t="s">
        <v>357</v>
      </c>
      <c r="D263" s="218" t="s">
        <v>137</v>
      </c>
      <c r="E263" s="219" t="s">
        <v>799</v>
      </c>
      <c r="F263" s="220" t="s">
        <v>800</v>
      </c>
      <c r="G263" s="221" t="s">
        <v>168</v>
      </c>
      <c r="H263" s="222">
        <v>91.262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177</v>
      </c>
      <c r="AT263" s="230" t="s">
        <v>137</v>
      </c>
      <c r="AU263" s="230" t="s">
        <v>83</v>
      </c>
      <c r="AY263" s="16" t="s">
        <v>135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177</v>
      </c>
      <c r="BM263" s="230" t="s">
        <v>801</v>
      </c>
    </row>
    <row r="264" spans="1:51" s="13" customFormat="1" ht="12">
      <c r="A264" s="13"/>
      <c r="B264" s="232"/>
      <c r="C264" s="233"/>
      <c r="D264" s="234" t="s">
        <v>142</v>
      </c>
      <c r="E264" s="235" t="s">
        <v>1</v>
      </c>
      <c r="F264" s="236" t="s">
        <v>663</v>
      </c>
      <c r="G264" s="233"/>
      <c r="H264" s="237">
        <v>43.276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142</v>
      </c>
      <c r="AU264" s="243" t="s">
        <v>83</v>
      </c>
      <c r="AV264" s="13" t="s">
        <v>83</v>
      </c>
      <c r="AW264" s="13" t="s">
        <v>30</v>
      </c>
      <c r="AX264" s="13" t="s">
        <v>73</v>
      </c>
      <c r="AY264" s="243" t="s">
        <v>135</v>
      </c>
    </row>
    <row r="265" spans="1:51" s="13" customFormat="1" ht="12">
      <c r="A265" s="13"/>
      <c r="B265" s="232"/>
      <c r="C265" s="233"/>
      <c r="D265" s="234" t="s">
        <v>142</v>
      </c>
      <c r="E265" s="235" t="s">
        <v>1</v>
      </c>
      <c r="F265" s="236" t="s">
        <v>664</v>
      </c>
      <c r="G265" s="233"/>
      <c r="H265" s="237">
        <v>36.574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142</v>
      </c>
      <c r="AU265" s="243" t="s">
        <v>83</v>
      </c>
      <c r="AV265" s="13" t="s">
        <v>83</v>
      </c>
      <c r="AW265" s="13" t="s">
        <v>30</v>
      </c>
      <c r="AX265" s="13" t="s">
        <v>73</v>
      </c>
      <c r="AY265" s="243" t="s">
        <v>135</v>
      </c>
    </row>
    <row r="266" spans="1:51" s="13" customFormat="1" ht="12">
      <c r="A266" s="13"/>
      <c r="B266" s="232"/>
      <c r="C266" s="233"/>
      <c r="D266" s="234" t="s">
        <v>142</v>
      </c>
      <c r="E266" s="235" t="s">
        <v>1</v>
      </c>
      <c r="F266" s="236" t="s">
        <v>665</v>
      </c>
      <c r="G266" s="233"/>
      <c r="H266" s="237">
        <v>2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142</v>
      </c>
      <c r="AU266" s="243" t="s">
        <v>83</v>
      </c>
      <c r="AV266" s="13" t="s">
        <v>83</v>
      </c>
      <c r="AW266" s="13" t="s">
        <v>30</v>
      </c>
      <c r="AX266" s="13" t="s">
        <v>73</v>
      </c>
      <c r="AY266" s="243" t="s">
        <v>135</v>
      </c>
    </row>
    <row r="267" spans="1:51" s="13" customFormat="1" ht="12">
      <c r="A267" s="13"/>
      <c r="B267" s="232"/>
      <c r="C267" s="233"/>
      <c r="D267" s="234" t="s">
        <v>142</v>
      </c>
      <c r="E267" s="235" t="s">
        <v>1</v>
      </c>
      <c r="F267" s="236" t="s">
        <v>653</v>
      </c>
      <c r="G267" s="233"/>
      <c r="H267" s="237">
        <v>11.313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142</v>
      </c>
      <c r="AU267" s="243" t="s">
        <v>83</v>
      </c>
      <c r="AV267" s="13" t="s">
        <v>83</v>
      </c>
      <c r="AW267" s="13" t="s">
        <v>30</v>
      </c>
      <c r="AX267" s="13" t="s">
        <v>73</v>
      </c>
      <c r="AY267" s="243" t="s">
        <v>135</v>
      </c>
    </row>
    <row r="268" spans="1:51" s="13" customFormat="1" ht="12">
      <c r="A268" s="13"/>
      <c r="B268" s="232"/>
      <c r="C268" s="233"/>
      <c r="D268" s="234" t="s">
        <v>142</v>
      </c>
      <c r="E268" s="235" t="s">
        <v>1</v>
      </c>
      <c r="F268" s="236" t="s">
        <v>654</v>
      </c>
      <c r="G268" s="233"/>
      <c r="H268" s="237">
        <v>7.161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142</v>
      </c>
      <c r="AU268" s="243" t="s">
        <v>83</v>
      </c>
      <c r="AV268" s="13" t="s">
        <v>83</v>
      </c>
      <c r="AW268" s="13" t="s">
        <v>30</v>
      </c>
      <c r="AX268" s="13" t="s">
        <v>73</v>
      </c>
      <c r="AY268" s="243" t="s">
        <v>135</v>
      </c>
    </row>
    <row r="269" spans="1:51" s="13" customFormat="1" ht="12">
      <c r="A269" s="13"/>
      <c r="B269" s="232"/>
      <c r="C269" s="233"/>
      <c r="D269" s="234" t="s">
        <v>142</v>
      </c>
      <c r="E269" s="235" t="s">
        <v>1</v>
      </c>
      <c r="F269" s="236" t="s">
        <v>666</v>
      </c>
      <c r="G269" s="233"/>
      <c r="H269" s="237">
        <v>-6.304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142</v>
      </c>
      <c r="AU269" s="243" t="s">
        <v>83</v>
      </c>
      <c r="AV269" s="13" t="s">
        <v>83</v>
      </c>
      <c r="AW269" s="13" t="s">
        <v>30</v>
      </c>
      <c r="AX269" s="13" t="s">
        <v>73</v>
      </c>
      <c r="AY269" s="243" t="s">
        <v>135</v>
      </c>
    </row>
    <row r="270" spans="1:51" s="13" customFormat="1" ht="12">
      <c r="A270" s="13"/>
      <c r="B270" s="232"/>
      <c r="C270" s="233"/>
      <c r="D270" s="234" t="s">
        <v>142</v>
      </c>
      <c r="E270" s="235" t="s">
        <v>1</v>
      </c>
      <c r="F270" s="236" t="s">
        <v>667</v>
      </c>
      <c r="G270" s="233"/>
      <c r="H270" s="237">
        <v>-2.758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142</v>
      </c>
      <c r="AU270" s="243" t="s">
        <v>83</v>
      </c>
      <c r="AV270" s="13" t="s">
        <v>83</v>
      </c>
      <c r="AW270" s="13" t="s">
        <v>30</v>
      </c>
      <c r="AX270" s="13" t="s">
        <v>73</v>
      </c>
      <c r="AY270" s="243" t="s">
        <v>135</v>
      </c>
    </row>
    <row r="271" spans="1:51" s="14" customFormat="1" ht="12">
      <c r="A271" s="14"/>
      <c r="B271" s="244"/>
      <c r="C271" s="245"/>
      <c r="D271" s="234" t="s">
        <v>142</v>
      </c>
      <c r="E271" s="246" t="s">
        <v>1</v>
      </c>
      <c r="F271" s="247" t="s">
        <v>145</v>
      </c>
      <c r="G271" s="245"/>
      <c r="H271" s="248">
        <v>91.262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142</v>
      </c>
      <c r="AU271" s="254" t="s">
        <v>83</v>
      </c>
      <c r="AV271" s="14" t="s">
        <v>141</v>
      </c>
      <c r="AW271" s="14" t="s">
        <v>30</v>
      </c>
      <c r="AX271" s="14" t="s">
        <v>81</v>
      </c>
      <c r="AY271" s="254" t="s">
        <v>135</v>
      </c>
    </row>
    <row r="272" spans="1:65" s="2" customFormat="1" ht="33" customHeight="1">
      <c r="A272" s="37"/>
      <c r="B272" s="38"/>
      <c r="C272" s="218" t="s">
        <v>260</v>
      </c>
      <c r="D272" s="218" t="s">
        <v>137</v>
      </c>
      <c r="E272" s="219" t="s">
        <v>802</v>
      </c>
      <c r="F272" s="220" t="s">
        <v>803</v>
      </c>
      <c r="G272" s="221" t="s">
        <v>168</v>
      </c>
      <c r="H272" s="222">
        <v>91.262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0.00026</v>
      </c>
      <c r="R272" s="228">
        <f>Q272*H272</f>
        <v>0.02372812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177</v>
      </c>
      <c r="AT272" s="230" t="s">
        <v>137</v>
      </c>
      <c r="AU272" s="230" t="s">
        <v>83</v>
      </c>
      <c r="AY272" s="16" t="s">
        <v>135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177</v>
      </c>
      <c r="BM272" s="230" t="s">
        <v>804</v>
      </c>
    </row>
    <row r="273" spans="1:51" s="13" customFormat="1" ht="12">
      <c r="A273" s="13"/>
      <c r="B273" s="232"/>
      <c r="C273" s="233"/>
      <c r="D273" s="234" t="s">
        <v>142</v>
      </c>
      <c r="E273" s="235" t="s">
        <v>1</v>
      </c>
      <c r="F273" s="236" t="s">
        <v>663</v>
      </c>
      <c r="G273" s="233"/>
      <c r="H273" s="237">
        <v>43.276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142</v>
      </c>
      <c r="AU273" s="243" t="s">
        <v>83</v>
      </c>
      <c r="AV273" s="13" t="s">
        <v>83</v>
      </c>
      <c r="AW273" s="13" t="s">
        <v>30</v>
      </c>
      <c r="AX273" s="13" t="s">
        <v>73</v>
      </c>
      <c r="AY273" s="243" t="s">
        <v>135</v>
      </c>
    </row>
    <row r="274" spans="1:51" s="13" customFormat="1" ht="12">
      <c r="A274" s="13"/>
      <c r="B274" s="232"/>
      <c r="C274" s="233"/>
      <c r="D274" s="234" t="s">
        <v>142</v>
      </c>
      <c r="E274" s="235" t="s">
        <v>1</v>
      </c>
      <c r="F274" s="236" t="s">
        <v>664</v>
      </c>
      <c r="G274" s="233"/>
      <c r="H274" s="237">
        <v>36.574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142</v>
      </c>
      <c r="AU274" s="243" t="s">
        <v>83</v>
      </c>
      <c r="AV274" s="13" t="s">
        <v>83</v>
      </c>
      <c r="AW274" s="13" t="s">
        <v>30</v>
      </c>
      <c r="AX274" s="13" t="s">
        <v>73</v>
      </c>
      <c r="AY274" s="243" t="s">
        <v>135</v>
      </c>
    </row>
    <row r="275" spans="1:51" s="13" customFormat="1" ht="12">
      <c r="A275" s="13"/>
      <c r="B275" s="232"/>
      <c r="C275" s="233"/>
      <c r="D275" s="234" t="s">
        <v>142</v>
      </c>
      <c r="E275" s="235" t="s">
        <v>1</v>
      </c>
      <c r="F275" s="236" t="s">
        <v>665</v>
      </c>
      <c r="G275" s="233"/>
      <c r="H275" s="237">
        <v>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142</v>
      </c>
      <c r="AU275" s="243" t="s">
        <v>83</v>
      </c>
      <c r="AV275" s="13" t="s">
        <v>83</v>
      </c>
      <c r="AW275" s="13" t="s">
        <v>30</v>
      </c>
      <c r="AX275" s="13" t="s">
        <v>73</v>
      </c>
      <c r="AY275" s="243" t="s">
        <v>135</v>
      </c>
    </row>
    <row r="276" spans="1:51" s="13" customFormat="1" ht="12">
      <c r="A276" s="13"/>
      <c r="B276" s="232"/>
      <c r="C276" s="233"/>
      <c r="D276" s="234" t="s">
        <v>142</v>
      </c>
      <c r="E276" s="235" t="s">
        <v>1</v>
      </c>
      <c r="F276" s="236" t="s">
        <v>653</v>
      </c>
      <c r="G276" s="233"/>
      <c r="H276" s="237">
        <v>11.313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142</v>
      </c>
      <c r="AU276" s="243" t="s">
        <v>83</v>
      </c>
      <c r="AV276" s="13" t="s">
        <v>83</v>
      </c>
      <c r="AW276" s="13" t="s">
        <v>30</v>
      </c>
      <c r="AX276" s="13" t="s">
        <v>73</v>
      </c>
      <c r="AY276" s="243" t="s">
        <v>135</v>
      </c>
    </row>
    <row r="277" spans="1:51" s="13" customFormat="1" ht="12">
      <c r="A277" s="13"/>
      <c r="B277" s="232"/>
      <c r="C277" s="233"/>
      <c r="D277" s="234" t="s">
        <v>142</v>
      </c>
      <c r="E277" s="235" t="s">
        <v>1</v>
      </c>
      <c r="F277" s="236" t="s">
        <v>654</v>
      </c>
      <c r="G277" s="233"/>
      <c r="H277" s="237">
        <v>7.161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142</v>
      </c>
      <c r="AU277" s="243" t="s">
        <v>83</v>
      </c>
      <c r="AV277" s="13" t="s">
        <v>83</v>
      </c>
      <c r="AW277" s="13" t="s">
        <v>30</v>
      </c>
      <c r="AX277" s="13" t="s">
        <v>73</v>
      </c>
      <c r="AY277" s="243" t="s">
        <v>135</v>
      </c>
    </row>
    <row r="278" spans="1:51" s="13" customFormat="1" ht="12">
      <c r="A278" s="13"/>
      <c r="B278" s="232"/>
      <c r="C278" s="233"/>
      <c r="D278" s="234" t="s">
        <v>142</v>
      </c>
      <c r="E278" s="235" t="s">
        <v>1</v>
      </c>
      <c r="F278" s="236" t="s">
        <v>666</v>
      </c>
      <c r="G278" s="233"/>
      <c r="H278" s="237">
        <v>-6.304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142</v>
      </c>
      <c r="AU278" s="243" t="s">
        <v>83</v>
      </c>
      <c r="AV278" s="13" t="s">
        <v>83</v>
      </c>
      <c r="AW278" s="13" t="s">
        <v>30</v>
      </c>
      <c r="AX278" s="13" t="s">
        <v>73</v>
      </c>
      <c r="AY278" s="243" t="s">
        <v>135</v>
      </c>
    </row>
    <row r="279" spans="1:51" s="13" customFormat="1" ht="12">
      <c r="A279" s="13"/>
      <c r="B279" s="232"/>
      <c r="C279" s="233"/>
      <c r="D279" s="234" t="s">
        <v>142</v>
      </c>
      <c r="E279" s="235" t="s">
        <v>1</v>
      </c>
      <c r="F279" s="236" t="s">
        <v>667</v>
      </c>
      <c r="G279" s="233"/>
      <c r="H279" s="237">
        <v>-2.758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142</v>
      </c>
      <c r="AU279" s="243" t="s">
        <v>83</v>
      </c>
      <c r="AV279" s="13" t="s">
        <v>83</v>
      </c>
      <c r="AW279" s="13" t="s">
        <v>30</v>
      </c>
      <c r="AX279" s="13" t="s">
        <v>73</v>
      </c>
      <c r="AY279" s="243" t="s">
        <v>135</v>
      </c>
    </row>
    <row r="280" spans="1:51" s="14" customFormat="1" ht="12">
      <c r="A280" s="14"/>
      <c r="B280" s="244"/>
      <c r="C280" s="245"/>
      <c r="D280" s="234" t="s">
        <v>142</v>
      </c>
      <c r="E280" s="246" t="s">
        <v>1</v>
      </c>
      <c r="F280" s="247" t="s">
        <v>145</v>
      </c>
      <c r="G280" s="245"/>
      <c r="H280" s="248">
        <v>91.262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142</v>
      </c>
      <c r="AU280" s="254" t="s">
        <v>83</v>
      </c>
      <c r="AV280" s="14" t="s">
        <v>141</v>
      </c>
      <c r="AW280" s="14" t="s">
        <v>30</v>
      </c>
      <c r="AX280" s="14" t="s">
        <v>81</v>
      </c>
      <c r="AY280" s="254" t="s">
        <v>135</v>
      </c>
    </row>
    <row r="281" spans="1:63" s="12" customFormat="1" ht="25.9" customHeight="1">
      <c r="A281" s="12"/>
      <c r="B281" s="202"/>
      <c r="C281" s="203"/>
      <c r="D281" s="204" t="s">
        <v>72</v>
      </c>
      <c r="E281" s="205" t="s">
        <v>208</v>
      </c>
      <c r="F281" s="205" t="s">
        <v>638</v>
      </c>
      <c r="G281" s="203"/>
      <c r="H281" s="203"/>
      <c r="I281" s="206"/>
      <c r="J281" s="207">
        <f>BK281</f>
        <v>0</v>
      </c>
      <c r="K281" s="203"/>
      <c r="L281" s="208"/>
      <c r="M281" s="209"/>
      <c r="N281" s="210"/>
      <c r="O281" s="210"/>
      <c r="P281" s="211">
        <f>P282</f>
        <v>0</v>
      </c>
      <c r="Q281" s="210"/>
      <c r="R281" s="211">
        <f>R282</f>
        <v>0</v>
      </c>
      <c r="S281" s="210"/>
      <c r="T281" s="212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149</v>
      </c>
      <c r="AT281" s="214" t="s">
        <v>72</v>
      </c>
      <c r="AU281" s="214" t="s">
        <v>73</v>
      </c>
      <c r="AY281" s="213" t="s">
        <v>135</v>
      </c>
      <c r="BK281" s="215">
        <f>BK282</f>
        <v>0</v>
      </c>
    </row>
    <row r="282" spans="1:63" s="12" customFormat="1" ht="22.8" customHeight="1">
      <c r="A282" s="12"/>
      <c r="B282" s="202"/>
      <c r="C282" s="203"/>
      <c r="D282" s="204" t="s">
        <v>72</v>
      </c>
      <c r="E282" s="216" t="s">
        <v>639</v>
      </c>
      <c r="F282" s="216" t="s">
        <v>640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P283</f>
        <v>0</v>
      </c>
      <c r="Q282" s="210"/>
      <c r="R282" s="211">
        <f>R283</f>
        <v>0</v>
      </c>
      <c r="S282" s="210"/>
      <c r="T282" s="212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3" t="s">
        <v>149</v>
      </c>
      <c r="AT282" s="214" t="s">
        <v>72</v>
      </c>
      <c r="AU282" s="214" t="s">
        <v>81</v>
      </c>
      <c r="AY282" s="213" t="s">
        <v>135</v>
      </c>
      <c r="BK282" s="215">
        <f>BK283</f>
        <v>0</v>
      </c>
    </row>
    <row r="283" spans="1:65" s="2" customFormat="1" ht="16.5" customHeight="1">
      <c r="A283" s="37"/>
      <c r="B283" s="38"/>
      <c r="C283" s="218" t="s">
        <v>365</v>
      </c>
      <c r="D283" s="218" t="s">
        <v>137</v>
      </c>
      <c r="E283" s="219" t="s">
        <v>805</v>
      </c>
      <c r="F283" s="220" t="s">
        <v>806</v>
      </c>
      <c r="G283" s="221" t="s">
        <v>706</v>
      </c>
      <c r="H283" s="222">
        <v>2</v>
      </c>
      <c r="I283" s="223"/>
      <c r="J283" s="224">
        <f>ROUND(I283*H283,2)</f>
        <v>0</v>
      </c>
      <c r="K283" s="225"/>
      <c r="L283" s="43"/>
      <c r="M283" s="267" t="s">
        <v>1</v>
      </c>
      <c r="N283" s="268" t="s">
        <v>38</v>
      </c>
      <c r="O283" s="269"/>
      <c r="P283" s="270">
        <f>O283*H283</f>
        <v>0</v>
      </c>
      <c r="Q283" s="270">
        <v>0</v>
      </c>
      <c r="R283" s="270">
        <f>Q283*H283</f>
        <v>0</v>
      </c>
      <c r="S283" s="270">
        <v>0</v>
      </c>
      <c r="T283" s="27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292</v>
      </c>
      <c r="AT283" s="230" t="s">
        <v>137</v>
      </c>
      <c r="AU283" s="230" t="s">
        <v>83</v>
      </c>
      <c r="AY283" s="16" t="s">
        <v>135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292</v>
      </c>
      <c r="BM283" s="230" t="s">
        <v>807</v>
      </c>
    </row>
    <row r="284" spans="1:31" s="2" customFormat="1" ht="6.95" customHeight="1">
      <c r="A284" s="37"/>
      <c r="B284" s="65"/>
      <c r="C284" s="66"/>
      <c r="D284" s="66"/>
      <c r="E284" s="66"/>
      <c r="F284" s="66"/>
      <c r="G284" s="66"/>
      <c r="H284" s="66"/>
      <c r="I284" s="66"/>
      <c r="J284" s="66"/>
      <c r="K284" s="66"/>
      <c r="L284" s="43"/>
      <c r="M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</sheetData>
  <sheetProtection password="CC35" sheet="1" objects="1" scenarios="1" formatColumns="0" formatRows="0" autoFilter="0"/>
  <autoFilter ref="C129:K28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Výtah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808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ROUND((SUM(BE120:BE144)),2)</f>
        <v>0</v>
      </c>
      <c r="G33" s="37"/>
      <c r="H33" s="37"/>
      <c r="I33" s="154">
        <v>0.21</v>
      </c>
      <c r="J33" s="153">
        <f>ROUND(((SUM(BE120:BE144))*I33),2)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ROUND((SUM(BF120:BF144)),2)</f>
        <v>0</v>
      </c>
      <c r="G34" s="37"/>
      <c r="H34" s="37"/>
      <c r="I34" s="154">
        <v>0.15</v>
      </c>
      <c r="J34" s="153">
        <f>ROUND(((SUM(BF120:BF144))*I34),2)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ROUND((SUM(BG120:BG144)),2)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ROUND((SUM(BH120:BH144)),2)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ROUND((SUM(BI120:BI144)),2)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Výtah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(6) - Elektroinstalace pro výtahy a plošiny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809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810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4"/>
      <c r="C99" s="185"/>
      <c r="D99" s="186" t="s">
        <v>811</v>
      </c>
      <c r="E99" s="187"/>
      <c r="F99" s="187"/>
      <c r="G99" s="187"/>
      <c r="H99" s="187"/>
      <c r="I99" s="187"/>
      <c r="J99" s="188">
        <f>J123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4"/>
      <c r="C100" s="185"/>
      <c r="D100" s="186" t="s">
        <v>812</v>
      </c>
      <c r="E100" s="187"/>
      <c r="F100" s="187"/>
      <c r="G100" s="187"/>
      <c r="H100" s="187"/>
      <c r="I100" s="187"/>
      <c r="J100" s="188">
        <f>J139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120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Výtah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SO (6) - Elektroinstalace pro výtahy a plošiny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20. 2. 2022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121</v>
      </c>
      <c r="D119" s="193" t="s">
        <v>58</v>
      </c>
      <c r="E119" s="193" t="s">
        <v>54</v>
      </c>
      <c r="F119" s="193" t="s">
        <v>55</v>
      </c>
      <c r="G119" s="193" t="s">
        <v>122</v>
      </c>
      <c r="H119" s="193" t="s">
        <v>123</v>
      </c>
      <c r="I119" s="193" t="s">
        <v>124</v>
      </c>
      <c r="J119" s="194" t="s">
        <v>95</v>
      </c>
      <c r="K119" s="195" t="s">
        <v>125</v>
      </c>
      <c r="L119" s="196"/>
      <c r="M119" s="99" t="s">
        <v>1</v>
      </c>
      <c r="N119" s="100" t="s">
        <v>37</v>
      </c>
      <c r="O119" s="100" t="s">
        <v>126</v>
      </c>
      <c r="P119" s="100" t="s">
        <v>127</v>
      </c>
      <c r="Q119" s="100" t="s">
        <v>128</v>
      </c>
      <c r="R119" s="100" t="s">
        <v>129</v>
      </c>
      <c r="S119" s="100" t="s">
        <v>130</v>
      </c>
      <c r="T119" s="101" t="s">
        <v>131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132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72</v>
      </c>
      <c r="AU120" s="16" t="s">
        <v>97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72</v>
      </c>
      <c r="E121" s="205" t="s">
        <v>453</v>
      </c>
      <c r="F121" s="205" t="s">
        <v>813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</f>
        <v>0</v>
      </c>
      <c r="Q121" s="210"/>
      <c r="R121" s="211">
        <f>R122</f>
        <v>0</v>
      </c>
      <c r="S121" s="210"/>
      <c r="T121" s="21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83</v>
      </c>
      <c r="AT121" s="214" t="s">
        <v>72</v>
      </c>
      <c r="AU121" s="214" t="s">
        <v>73</v>
      </c>
      <c r="AY121" s="213" t="s">
        <v>135</v>
      </c>
      <c r="BK121" s="215">
        <f>BK122</f>
        <v>0</v>
      </c>
    </row>
    <row r="122" spans="1:63" s="12" customFormat="1" ht="22.8" customHeight="1">
      <c r="A122" s="12"/>
      <c r="B122" s="202"/>
      <c r="C122" s="203"/>
      <c r="D122" s="204" t="s">
        <v>72</v>
      </c>
      <c r="E122" s="216" t="s">
        <v>702</v>
      </c>
      <c r="F122" s="216" t="s">
        <v>814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P123+P139</f>
        <v>0</v>
      </c>
      <c r="Q122" s="210"/>
      <c r="R122" s="211">
        <f>R123+R139</f>
        <v>0</v>
      </c>
      <c r="S122" s="210"/>
      <c r="T122" s="212">
        <f>T123+T139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83</v>
      </c>
      <c r="AT122" s="214" t="s">
        <v>72</v>
      </c>
      <c r="AU122" s="214" t="s">
        <v>81</v>
      </c>
      <c r="AY122" s="213" t="s">
        <v>135</v>
      </c>
      <c r="BK122" s="215">
        <f>BK123+BK139</f>
        <v>0</v>
      </c>
    </row>
    <row r="123" spans="1:63" s="12" customFormat="1" ht="20.85" customHeight="1">
      <c r="A123" s="12"/>
      <c r="B123" s="202"/>
      <c r="C123" s="203"/>
      <c r="D123" s="204" t="s">
        <v>72</v>
      </c>
      <c r="E123" s="216" t="s">
        <v>815</v>
      </c>
      <c r="F123" s="216" t="s">
        <v>816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SUM(P124:P138)</f>
        <v>0</v>
      </c>
      <c r="Q123" s="210"/>
      <c r="R123" s="211">
        <f>SUM(R124:R138)</f>
        <v>0</v>
      </c>
      <c r="S123" s="210"/>
      <c r="T123" s="212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72</v>
      </c>
      <c r="AU123" s="214" t="s">
        <v>83</v>
      </c>
      <c r="AY123" s="213" t="s">
        <v>135</v>
      </c>
      <c r="BK123" s="215">
        <f>SUM(BK124:BK138)</f>
        <v>0</v>
      </c>
    </row>
    <row r="124" spans="1:65" s="2" customFormat="1" ht="16.5" customHeight="1">
      <c r="A124" s="37"/>
      <c r="B124" s="38"/>
      <c r="C124" s="255" t="s">
        <v>81</v>
      </c>
      <c r="D124" s="255" t="s">
        <v>208</v>
      </c>
      <c r="E124" s="256" t="s">
        <v>817</v>
      </c>
      <c r="F124" s="257" t="s">
        <v>818</v>
      </c>
      <c r="G124" s="258" t="s">
        <v>819</v>
      </c>
      <c r="H124" s="259">
        <v>4</v>
      </c>
      <c r="I124" s="260"/>
      <c r="J124" s="261">
        <f>ROUND(I124*H124,2)</f>
        <v>0</v>
      </c>
      <c r="K124" s="262"/>
      <c r="L124" s="263"/>
      <c r="M124" s="264" t="s">
        <v>1</v>
      </c>
      <c r="N124" s="265" t="s">
        <v>38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157</v>
      </c>
      <c r="AT124" s="230" t="s">
        <v>208</v>
      </c>
      <c r="AU124" s="230" t="s">
        <v>149</v>
      </c>
      <c r="AY124" s="16" t="s">
        <v>135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141</v>
      </c>
      <c r="BM124" s="230" t="s">
        <v>820</v>
      </c>
    </row>
    <row r="125" spans="1:65" s="2" customFormat="1" ht="16.5" customHeight="1">
      <c r="A125" s="37"/>
      <c r="B125" s="38"/>
      <c r="C125" s="255" t="s">
        <v>83</v>
      </c>
      <c r="D125" s="255" t="s">
        <v>208</v>
      </c>
      <c r="E125" s="256" t="s">
        <v>821</v>
      </c>
      <c r="F125" s="257" t="s">
        <v>822</v>
      </c>
      <c r="G125" s="258" t="s">
        <v>819</v>
      </c>
      <c r="H125" s="259">
        <v>2</v>
      </c>
      <c r="I125" s="260"/>
      <c r="J125" s="261">
        <f>ROUND(I125*H125,2)</f>
        <v>0</v>
      </c>
      <c r="K125" s="262"/>
      <c r="L125" s="263"/>
      <c r="M125" s="264" t="s">
        <v>1</v>
      </c>
      <c r="N125" s="265" t="s">
        <v>38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157</v>
      </c>
      <c r="AT125" s="230" t="s">
        <v>208</v>
      </c>
      <c r="AU125" s="230" t="s">
        <v>149</v>
      </c>
      <c r="AY125" s="16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141</v>
      </c>
      <c r="BM125" s="230" t="s">
        <v>823</v>
      </c>
    </row>
    <row r="126" spans="1:65" s="2" customFormat="1" ht="16.5" customHeight="1">
      <c r="A126" s="37"/>
      <c r="B126" s="38"/>
      <c r="C126" s="255" t="s">
        <v>149</v>
      </c>
      <c r="D126" s="255" t="s">
        <v>208</v>
      </c>
      <c r="E126" s="256" t="s">
        <v>824</v>
      </c>
      <c r="F126" s="257" t="s">
        <v>825</v>
      </c>
      <c r="G126" s="258" t="s">
        <v>819</v>
      </c>
      <c r="H126" s="259">
        <v>3</v>
      </c>
      <c r="I126" s="260"/>
      <c r="J126" s="261">
        <f>ROUND(I126*H126,2)</f>
        <v>0</v>
      </c>
      <c r="K126" s="262"/>
      <c r="L126" s="263"/>
      <c r="M126" s="264" t="s">
        <v>1</v>
      </c>
      <c r="N126" s="265" t="s">
        <v>38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157</v>
      </c>
      <c r="AT126" s="230" t="s">
        <v>208</v>
      </c>
      <c r="AU126" s="230" t="s">
        <v>149</v>
      </c>
      <c r="AY126" s="16" t="s">
        <v>135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141</v>
      </c>
      <c r="BM126" s="230" t="s">
        <v>826</v>
      </c>
    </row>
    <row r="127" spans="1:65" s="2" customFormat="1" ht="16.5" customHeight="1">
      <c r="A127" s="37"/>
      <c r="B127" s="38"/>
      <c r="C127" s="255" t="s">
        <v>141</v>
      </c>
      <c r="D127" s="255" t="s">
        <v>208</v>
      </c>
      <c r="E127" s="256" t="s">
        <v>827</v>
      </c>
      <c r="F127" s="257" t="s">
        <v>828</v>
      </c>
      <c r="G127" s="258" t="s">
        <v>819</v>
      </c>
      <c r="H127" s="259">
        <v>4</v>
      </c>
      <c r="I127" s="260"/>
      <c r="J127" s="261">
        <f>ROUND(I127*H127,2)</f>
        <v>0</v>
      </c>
      <c r="K127" s="262"/>
      <c r="L127" s="263"/>
      <c r="M127" s="264" t="s">
        <v>1</v>
      </c>
      <c r="N127" s="265" t="s">
        <v>38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157</v>
      </c>
      <c r="AT127" s="230" t="s">
        <v>208</v>
      </c>
      <c r="AU127" s="230" t="s">
        <v>149</v>
      </c>
      <c r="AY127" s="16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81</v>
      </c>
      <c r="BK127" s="231">
        <f>ROUND(I127*H127,2)</f>
        <v>0</v>
      </c>
      <c r="BL127" s="16" t="s">
        <v>141</v>
      </c>
      <c r="BM127" s="230" t="s">
        <v>829</v>
      </c>
    </row>
    <row r="128" spans="1:65" s="2" customFormat="1" ht="16.5" customHeight="1">
      <c r="A128" s="37"/>
      <c r="B128" s="38"/>
      <c r="C128" s="255" t="s">
        <v>160</v>
      </c>
      <c r="D128" s="255" t="s">
        <v>208</v>
      </c>
      <c r="E128" s="256" t="s">
        <v>830</v>
      </c>
      <c r="F128" s="257" t="s">
        <v>831</v>
      </c>
      <c r="G128" s="258" t="s">
        <v>819</v>
      </c>
      <c r="H128" s="259">
        <v>1</v>
      </c>
      <c r="I128" s="260"/>
      <c r="J128" s="261">
        <f>ROUND(I128*H128,2)</f>
        <v>0</v>
      </c>
      <c r="K128" s="262"/>
      <c r="L128" s="263"/>
      <c r="M128" s="264" t="s">
        <v>1</v>
      </c>
      <c r="N128" s="265" t="s">
        <v>38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157</v>
      </c>
      <c r="AT128" s="230" t="s">
        <v>208</v>
      </c>
      <c r="AU128" s="230" t="s">
        <v>149</v>
      </c>
      <c r="AY128" s="16" t="s">
        <v>135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141</v>
      </c>
      <c r="BM128" s="230" t="s">
        <v>832</v>
      </c>
    </row>
    <row r="129" spans="1:65" s="2" customFormat="1" ht="16.5" customHeight="1">
      <c r="A129" s="37"/>
      <c r="B129" s="38"/>
      <c r="C129" s="255" t="s">
        <v>152</v>
      </c>
      <c r="D129" s="255" t="s">
        <v>208</v>
      </c>
      <c r="E129" s="256" t="s">
        <v>833</v>
      </c>
      <c r="F129" s="257" t="s">
        <v>834</v>
      </c>
      <c r="G129" s="258" t="s">
        <v>819</v>
      </c>
      <c r="H129" s="259">
        <v>1</v>
      </c>
      <c r="I129" s="260"/>
      <c r="J129" s="261">
        <f>ROUND(I129*H129,2)</f>
        <v>0</v>
      </c>
      <c r="K129" s="262"/>
      <c r="L129" s="263"/>
      <c r="M129" s="264" t="s">
        <v>1</v>
      </c>
      <c r="N129" s="265" t="s">
        <v>38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157</v>
      </c>
      <c r="AT129" s="230" t="s">
        <v>208</v>
      </c>
      <c r="AU129" s="230" t="s">
        <v>149</v>
      </c>
      <c r="AY129" s="16" t="s">
        <v>135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141</v>
      </c>
      <c r="BM129" s="230" t="s">
        <v>835</v>
      </c>
    </row>
    <row r="130" spans="1:65" s="2" customFormat="1" ht="21.75" customHeight="1">
      <c r="A130" s="37"/>
      <c r="B130" s="38"/>
      <c r="C130" s="255" t="s">
        <v>171</v>
      </c>
      <c r="D130" s="255" t="s">
        <v>208</v>
      </c>
      <c r="E130" s="256" t="s">
        <v>836</v>
      </c>
      <c r="F130" s="257" t="s">
        <v>837</v>
      </c>
      <c r="G130" s="258" t="s">
        <v>819</v>
      </c>
      <c r="H130" s="259">
        <v>2</v>
      </c>
      <c r="I130" s="260"/>
      <c r="J130" s="261">
        <f>ROUND(I130*H130,2)</f>
        <v>0</v>
      </c>
      <c r="K130" s="262"/>
      <c r="L130" s="263"/>
      <c r="M130" s="264" t="s">
        <v>1</v>
      </c>
      <c r="N130" s="265" t="s">
        <v>38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157</v>
      </c>
      <c r="AT130" s="230" t="s">
        <v>208</v>
      </c>
      <c r="AU130" s="230" t="s">
        <v>149</v>
      </c>
      <c r="AY130" s="16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141</v>
      </c>
      <c r="BM130" s="230" t="s">
        <v>838</v>
      </c>
    </row>
    <row r="131" spans="1:65" s="2" customFormat="1" ht="21.75" customHeight="1">
      <c r="A131" s="37"/>
      <c r="B131" s="38"/>
      <c r="C131" s="255" t="s">
        <v>157</v>
      </c>
      <c r="D131" s="255" t="s">
        <v>208</v>
      </c>
      <c r="E131" s="256" t="s">
        <v>839</v>
      </c>
      <c r="F131" s="257" t="s">
        <v>840</v>
      </c>
      <c r="G131" s="258" t="s">
        <v>819</v>
      </c>
      <c r="H131" s="259">
        <v>3</v>
      </c>
      <c r="I131" s="260"/>
      <c r="J131" s="261">
        <f>ROUND(I131*H131,2)</f>
        <v>0</v>
      </c>
      <c r="K131" s="262"/>
      <c r="L131" s="263"/>
      <c r="M131" s="264" t="s">
        <v>1</v>
      </c>
      <c r="N131" s="265" t="s">
        <v>38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157</v>
      </c>
      <c r="AT131" s="230" t="s">
        <v>208</v>
      </c>
      <c r="AU131" s="230" t="s">
        <v>149</v>
      </c>
      <c r="AY131" s="16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141</v>
      </c>
      <c r="BM131" s="230" t="s">
        <v>841</v>
      </c>
    </row>
    <row r="132" spans="1:65" s="2" customFormat="1" ht="16.5" customHeight="1">
      <c r="A132" s="37"/>
      <c r="B132" s="38"/>
      <c r="C132" s="255" t="s">
        <v>180</v>
      </c>
      <c r="D132" s="255" t="s">
        <v>208</v>
      </c>
      <c r="E132" s="256" t="s">
        <v>842</v>
      </c>
      <c r="F132" s="257" t="s">
        <v>843</v>
      </c>
      <c r="G132" s="258" t="s">
        <v>819</v>
      </c>
      <c r="H132" s="259">
        <v>1</v>
      </c>
      <c r="I132" s="260"/>
      <c r="J132" s="261">
        <f>ROUND(I132*H132,2)</f>
        <v>0</v>
      </c>
      <c r="K132" s="262"/>
      <c r="L132" s="263"/>
      <c r="M132" s="264" t="s">
        <v>1</v>
      </c>
      <c r="N132" s="265" t="s">
        <v>38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157</v>
      </c>
      <c r="AT132" s="230" t="s">
        <v>208</v>
      </c>
      <c r="AU132" s="230" t="s">
        <v>149</v>
      </c>
      <c r="AY132" s="16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141</v>
      </c>
      <c r="BM132" s="230" t="s">
        <v>844</v>
      </c>
    </row>
    <row r="133" spans="1:65" s="2" customFormat="1" ht="16.5" customHeight="1">
      <c r="A133" s="37"/>
      <c r="B133" s="38"/>
      <c r="C133" s="255" t="s">
        <v>164</v>
      </c>
      <c r="D133" s="255" t="s">
        <v>208</v>
      </c>
      <c r="E133" s="256" t="s">
        <v>845</v>
      </c>
      <c r="F133" s="257" t="s">
        <v>846</v>
      </c>
      <c r="G133" s="258" t="s">
        <v>303</v>
      </c>
      <c r="H133" s="259">
        <v>60</v>
      </c>
      <c r="I133" s="260"/>
      <c r="J133" s="261">
        <f>ROUND(I133*H133,2)</f>
        <v>0</v>
      </c>
      <c r="K133" s="262"/>
      <c r="L133" s="263"/>
      <c r="M133" s="264" t="s">
        <v>1</v>
      </c>
      <c r="N133" s="265" t="s">
        <v>38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157</v>
      </c>
      <c r="AT133" s="230" t="s">
        <v>208</v>
      </c>
      <c r="AU133" s="230" t="s">
        <v>149</v>
      </c>
      <c r="AY133" s="16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141</v>
      </c>
      <c r="BM133" s="230" t="s">
        <v>847</v>
      </c>
    </row>
    <row r="134" spans="1:65" s="2" customFormat="1" ht="16.5" customHeight="1">
      <c r="A134" s="37"/>
      <c r="B134" s="38"/>
      <c r="C134" s="255" t="s">
        <v>190</v>
      </c>
      <c r="D134" s="255" t="s">
        <v>208</v>
      </c>
      <c r="E134" s="256" t="s">
        <v>848</v>
      </c>
      <c r="F134" s="257" t="s">
        <v>849</v>
      </c>
      <c r="G134" s="258" t="s">
        <v>303</v>
      </c>
      <c r="H134" s="259">
        <v>160</v>
      </c>
      <c r="I134" s="260"/>
      <c r="J134" s="261">
        <f>ROUND(I134*H134,2)</f>
        <v>0</v>
      </c>
      <c r="K134" s="262"/>
      <c r="L134" s="263"/>
      <c r="M134" s="264" t="s">
        <v>1</v>
      </c>
      <c r="N134" s="265" t="s">
        <v>38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157</v>
      </c>
      <c r="AT134" s="230" t="s">
        <v>208</v>
      </c>
      <c r="AU134" s="230" t="s">
        <v>149</v>
      </c>
      <c r="AY134" s="16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141</v>
      </c>
      <c r="BM134" s="230" t="s">
        <v>850</v>
      </c>
    </row>
    <row r="135" spans="1:65" s="2" customFormat="1" ht="16.5" customHeight="1">
      <c r="A135" s="37"/>
      <c r="B135" s="38"/>
      <c r="C135" s="255" t="s">
        <v>169</v>
      </c>
      <c r="D135" s="255" t="s">
        <v>208</v>
      </c>
      <c r="E135" s="256" t="s">
        <v>851</v>
      </c>
      <c r="F135" s="257" t="s">
        <v>852</v>
      </c>
      <c r="G135" s="258" t="s">
        <v>303</v>
      </c>
      <c r="H135" s="259">
        <v>220</v>
      </c>
      <c r="I135" s="260"/>
      <c r="J135" s="261">
        <f>ROUND(I135*H135,2)</f>
        <v>0</v>
      </c>
      <c r="K135" s="262"/>
      <c r="L135" s="263"/>
      <c r="M135" s="264" t="s">
        <v>1</v>
      </c>
      <c r="N135" s="265" t="s">
        <v>38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157</v>
      </c>
      <c r="AT135" s="230" t="s">
        <v>208</v>
      </c>
      <c r="AU135" s="230" t="s">
        <v>149</v>
      </c>
      <c r="AY135" s="16" t="s">
        <v>135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141</v>
      </c>
      <c r="BM135" s="230" t="s">
        <v>853</v>
      </c>
    </row>
    <row r="136" spans="1:65" s="2" customFormat="1" ht="16.5" customHeight="1">
      <c r="A136" s="37"/>
      <c r="B136" s="38"/>
      <c r="C136" s="255" t="s">
        <v>203</v>
      </c>
      <c r="D136" s="255" t="s">
        <v>208</v>
      </c>
      <c r="E136" s="256" t="s">
        <v>854</v>
      </c>
      <c r="F136" s="257" t="s">
        <v>855</v>
      </c>
      <c r="G136" s="258" t="s">
        <v>819</v>
      </c>
      <c r="H136" s="259">
        <v>12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38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157</v>
      </c>
      <c r="AT136" s="230" t="s">
        <v>208</v>
      </c>
      <c r="AU136" s="230" t="s">
        <v>149</v>
      </c>
      <c r="AY136" s="16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141</v>
      </c>
      <c r="BM136" s="230" t="s">
        <v>856</v>
      </c>
    </row>
    <row r="137" spans="1:65" s="2" customFormat="1" ht="16.5" customHeight="1">
      <c r="A137" s="37"/>
      <c r="B137" s="38"/>
      <c r="C137" s="218" t="s">
        <v>174</v>
      </c>
      <c r="D137" s="218" t="s">
        <v>137</v>
      </c>
      <c r="E137" s="219" t="s">
        <v>857</v>
      </c>
      <c r="F137" s="220" t="s">
        <v>858</v>
      </c>
      <c r="G137" s="221" t="s">
        <v>706</v>
      </c>
      <c r="H137" s="222">
        <v>3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38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141</v>
      </c>
      <c r="AT137" s="230" t="s">
        <v>137</v>
      </c>
      <c r="AU137" s="230" t="s">
        <v>149</v>
      </c>
      <c r="AY137" s="16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141</v>
      </c>
      <c r="BM137" s="230" t="s">
        <v>859</v>
      </c>
    </row>
    <row r="138" spans="1:65" s="2" customFormat="1" ht="16.5" customHeight="1">
      <c r="A138" s="37"/>
      <c r="B138" s="38"/>
      <c r="C138" s="218" t="s">
        <v>8</v>
      </c>
      <c r="D138" s="218" t="s">
        <v>137</v>
      </c>
      <c r="E138" s="219" t="s">
        <v>860</v>
      </c>
      <c r="F138" s="220" t="s">
        <v>861</v>
      </c>
      <c r="G138" s="221" t="s">
        <v>706</v>
      </c>
      <c r="H138" s="222">
        <v>1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38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141</v>
      </c>
      <c r="AT138" s="230" t="s">
        <v>137</v>
      </c>
      <c r="AU138" s="230" t="s">
        <v>149</v>
      </c>
      <c r="AY138" s="16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141</v>
      </c>
      <c r="BM138" s="230" t="s">
        <v>862</v>
      </c>
    </row>
    <row r="139" spans="1:63" s="12" customFormat="1" ht="20.85" customHeight="1">
      <c r="A139" s="12"/>
      <c r="B139" s="202"/>
      <c r="C139" s="203"/>
      <c r="D139" s="204" t="s">
        <v>72</v>
      </c>
      <c r="E139" s="216" t="s">
        <v>863</v>
      </c>
      <c r="F139" s="216" t="s">
        <v>864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SUM(P140:P144)</f>
        <v>0</v>
      </c>
      <c r="Q139" s="210"/>
      <c r="R139" s="211">
        <f>SUM(R140:R144)</f>
        <v>0</v>
      </c>
      <c r="S139" s="210"/>
      <c r="T139" s="212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83</v>
      </c>
      <c r="AY139" s="213" t="s">
        <v>135</v>
      </c>
      <c r="BK139" s="215">
        <f>SUM(BK140:BK144)</f>
        <v>0</v>
      </c>
    </row>
    <row r="140" spans="1:65" s="2" customFormat="1" ht="16.5" customHeight="1">
      <c r="A140" s="37"/>
      <c r="B140" s="38"/>
      <c r="C140" s="218" t="s">
        <v>177</v>
      </c>
      <c r="D140" s="218" t="s">
        <v>137</v>
      </c>
      <c r="E140" s="219" t="s">
        <v>865</v>
      </c>
      <c r="F140" s="220" t="s">
        <v>866</v>
      </c>
      <c r="G140" s="221" t="s">
        <v>706</v>
      </c>
      <c r="H140" s="222">
        <v>1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141</v>
      </c>
      <c r="AT140" s="230" t="s">
        <v>137</v>
      </c>
      <c r="AU140" s="230" t="s">
        <v>149</v>
      </c>
      <c r="AY140" s="16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141</v>
      </c>
      <c r="BM140" s="230" t="s">
        <v>867</v>
      </c>
    </row>
    <row r="141" spans="1:65" s="2" customFormat="1" ht="16.5" customHeight="1">
      <c r="A141" s="37"/>
      <c r="B141" s="38"/>
      <c r="C141" s="218" t="s">
        <v>224</v>
      </c>
      <c r="D141" s="218" t="s">
        <v>137</v>
      </c>
      <c r="E141" s="219" t="s">
        <v>868</v>
      </c>
      <c r="F141" s="220" t="s">
        <v>869</v>
      </c>
      <c r="G141" s="221" t="s">
        <v>706</v>
      </c>
      <c r="H141" s="222">
        <v>1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141</v>
      </c>
      <c r="AT141" s="230" t="s">
        <v>137</v>
      </c>
      <c r="AU141" s="230" t="s">
        <v>149</v>
      </c>
      <c r="AY141" s="16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141</v>
      </c>
      <c r="BM141" s="230" t="s">
        <v>870</v>
      </c>
    </row>
    <row r="142" spans="1:65" s="2" customFormat="1" ht="16.5" customHeight="1">
      <c r="A142" s="37"/>
      <c r="B142" s="38"/>
      <c r="C142" s="218" t="s">
        <v>183</v>
      </c>
      <c r="D142" s="218" t="s">
        <v>137</v>
      </c>
      <c r="E142" s="219" t="s">
        <v>871</v>
      </c>
      <c r="F142" s="220" t="s">
        <v>872</v>
      </c>
      <c r="G142" s="221" t="s">
        <v>706</v>
      </c>
      <c r="H142" s="222">
        <v>1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38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141</v>
      </c>
      <c r="AT142" s="230" t="s">
        <v>137</v>
      </c>
      <c r="AU142" s="230" t="s">
        <v>149</v>
      </c>
      <c r="AY142" s="16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141</v>
      </c>
      <c r="BM142" s="230" t="s">
        <v>873</v>
      </c>
    </row>
    <row r="143" spans="1:65" s="2" customFormat="1" ht="16.5" customHeight="1">
      <c r="A143" s="37"/>
      <c r="B143" s="38"/>
      <c r="C143" s="218" t="s">
        <v>233</v>
      </c>
      <c r="D143" s="218" t="s">
        <v>137</v>
      </c>
      <c r="E143" s="219" t="s">
        <v>874</v>
      </c>
      <c r="F143" s="220" t="s">
        <v>875</v>
      </c>
      <c r="G143" s="221" t="s">
        <v>706</v>
      </c>
      <c r="H143" s="222">
        <v>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141</v>
      </c>
      <c r="AT143" s="230" t="s">
        <v>137</v>
      </c>
      <c r="AU143" s="230" t="s">
        <v>149</v>
      </c>
      <c r="AY143" s="16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141</v>
      </c>
      <c r="BM143" s="230" t="s">
        <v>876</v>
      </c>
    </row>
    <row r="144" spans="1:65" s="2" customFormat="1" ht="16.5" customHeight="1">
      <c r="A144" s="37"/>
      <c r="B144" s="38"/>
      <c r="C144" s="218" t="s">
        <v>188</v>
      </c>
      <c r="D144" s="218" t="s">
        <v>137</v>
      </c>
      <c r="E144" s="219" t="s">
        <v>877</v>
      </c>
      <c r="F144" s="220" t="s">
        <v>878</v>
      </c>
      <c r="G144" s="221" t="s">
        <v>706</v>
      </c>
      <c r="H144" s="222">
        <v>1</v>
      </c>
      <c r="I144" s="223"/>
      <c r="J144" s="224">
        <f>ROUND(I144*H144,2)</f>
        <v>0</v>
      </c>
      <c r="K144" s="225"/>
      <c r="L144" s="43"/>
      <c r="M144" s="267" t="s">
        <v>1</v>
      </c>
      <c r="N144" s="268" t="s">
        <v>38</v>
      </c>
      <c r="O144" s="269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141</v>
      </c>
      <c r="AT144" s="230" t="s">
        <v>137</v>
      </c>
      <c r="AU144" s="230" t="s">
        <v>149</v>
      </c>
      <c r="AY144" s="16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141</v>
      </c>
      <c r="BM144" s="230" t="s">
        <v>879</v>
      </c>
    </row>
    <row r="145" spans="1:31" s="2" customFormat="1" ht="6.95" customHeight="1">
      <c r="A145" s="37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43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sheetProtection password="CC35" sheet="1" objects="1" scenarios="1" formatColumns="0" formatRows="0" autoFilter="0"/>
  <autoFilter ref="C119:K14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2022-02-20T14:22:56Z</dcterms:created>
  <dcterms:modified xsi:type="dcterms:W3CDTF">2022-02-20T14:23:01Z</dcterms:modified>
  <cp:category/>
  <cp:version/>
  <cp:contentType/>
  <cp:contentStatus/>
</cp:coreProperties>
</file>