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3 - Učebny" sheetId="2" r:id="rId2"/>
    <sheet name="SO 04 - Tělocvična" sheetId="3" r:id="rId3"/>
    <sheet name="Z - VZT - Vzduchotechnika" sheetId="4" r:id="rId4"/>
    <sheet name="Z -  Elektro - Elektroins..." sheetId="5" r:id="rId5"/>
  </sheets>
  <definedNames>
    <definedName name="_xlnm.Print_Area" localSheetId="0">'Rekapitulace stavby'!$D$4:$AO$76,'Rekapitulace stavby'!$C$82:$AQ$99</definedName>
    <definedName name="_xlnm._FilterDatabase" localSheetId="1" hidden="1">'SO 03 - Učebny'!$C$151:$K$1435</definedName>
    <definedName name="_xlnm.Print_Area" localSheetId="1">'SO 03 - Učebny'!$C$4:$J$76,'SO 03 - Učebny'!$C$82:$J$133,'SO 03 - Učebny'!$C$139:$J$1435</definedName>
    <definedName name="_xlnm._FilterDatabase" localSheetId="2" hidden="1">'SO 04 - Tělocvična'!$C$126:$K$249</definedName>
    <definedName name="_xlnm.Print_Area" localSheetId="2">'SO 04 - Tělocvična'!$C$4:$J$76,'SO 04 - Tělocvična'!$C$82:$J$108,'SO 04 - Tělocvična'!$C$114:$J$249</definedName>
    <definedName name="_xlnm._FilterDatabase" localSheetId="3" hidden="1">'Z - VZT - Vzduchotechnika'!$C$126:$K$325</definedName>
    <definedName name="_xlnm.Print_Area" localSheetId="3">'Z - VZT - Vzduchotechnika'!$C$4:$J$76,'Z - VZT - Vzduchotechnika'!$C$82:$J$108,'Z - VZT - Vzduchotechnika'!$C$114:$J$325</definedName>
    <definedName name="_xlnm._FilterDatabase" localSheetId="4" hidden="1">'Z -  Elektro - Elektroins...'!$C$127:$K$238</definedName>
    <definedName name="_xlnm.Print_Area" localSheetId="4">'Z -  Elektro - Elektroins...'!$C$4:$J$76,'Z -  Elektro - Elektroins...'!$C$82:$J$109,'Z -  Elektro - Elektroins...'!$C$115:$J$238</definedName>
    <definedName name="_xlnm.Print_Titles" localSheetId="0">'Rekapitulace stavby'!$92:$92</definedName>
    <definedName name="_xlnm.Print_Titles" localSheetId="1">'SO 03 - Učebny'!$151:$151</definedName>
    <definedName name="_xlnm.Print_Titles" localSheetId="2">'SO 04 - Tělocvična'!$126:$126</definedName>
    <definedName name="_xlnm.Print_Titles" localSheetId="3">'Z - VZT - Vzduchotechnika'!$126:$126</definedName>
    <definedName name="_xlnm.Print_Titles" localSheetId="4">'Z -  Elektro - Elektroins...'!$127:$127</definedName>
  </definedNames>
  <calcPr fullCalcOnLoad="1"/>
</workbook>
</file>

<file path=xl/sharedStrings.xml><?xml version="1.0" encoding="utf-8"?>
<sst xmlns="http://schemas.openxmlformats.org/spreadsheetml/2006/main" count="19953" uniqueCount="3025">
  <si>
    <t>Export Komplet</t>
  </si>
  <si>
    <t/>
  </si>
  <si>
    <t>2.0</t>
  </si>
  <si>
    <t>ZAMOK</t>
  </si>
  <si>
    <t>False</t>
  </si>
  <si>
    <t>{91e727e2-13e6-49d9-89e8-bc573853b188}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</si>
  <si>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</si>
  <si>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</si>
  <si>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</si>
  <si>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</si>
  <si>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</si>
  <si>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</si>
  <si>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</si>
  <si>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</si>
  <si>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LS2021-038A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</si>
  <si>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</si>
  <si>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</si>
  <si>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5.ZŠ Cheb, Kopeckého 1160/1, pavilon dílen</t>
  </si>
  <si>
    <t>KSO:</t>
  </si>
  <si>
    <t>CC-CZ:</t>
  </si>
  <si>
    <t>Místo:</t>
  </si>
  <si>
    <t>Cheb</t>
  </si>
  <si>
    <t>Datum:</t>
  </si>
  <si>
    <t>20. 2. 2022</t>
  </si>
  <si>
    <t>Zadavatel:</t>
  </si>
  <si>
    <t>IČ:</t>
  </si>
  <si>
    <t>Město Cheb</t>
  </si>
  <si>
    <t>DIČ:</t>
  </si>
  <si>
    <t>Uchazeč:</t>
  </si>
  <si>
    <t>Vyplň údaj</t>
  </si>
  <si>
    <t>Projektant:</t>
  </si>
  <si>
    <t>MgA Hana Fischerová</t>
  </si>
  <si>
    <t>True</t>
  </si>
  <si>
    <t>Zpracovatel:</t>
  </si>
  <si>
    <t>Sadílek L.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</si>
  <si>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</si>
  <si>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</si>
  <si>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</si>
  <si>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</si>
  <si>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</si>
  <si>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</si>
  <si>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</si>
  <si>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</si>
  <si>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</si>
  <si>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</si>
  <si>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</si>
  <si>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</si>
  <si>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</si>
  <si>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</si>
  <si>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</si>
  <si>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</si>
  <si>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</si>
  <si>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</si>
  <si>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</si>
  <si>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</si>
  <si>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</si>
  <si>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</si>
  <si>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</si>
  <si>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</si>
  <si>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</si>
  <si>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</si>
  <si>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</si>
  <si>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</si>
  <si>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</si>
  <si>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</si>
  <si>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</si>
  <si>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</si>
  <si>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</si>
  <si>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</si>
  <si>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</si>
  <si>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</si>
  <si>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</si>
  <si>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</si>
  <si>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</si>
  <si>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</si>
  <si>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</si>
  <si>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</si>
  <si>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</si>
  <si>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</si>
  <si>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</si>
  <si>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</si>
  <si>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03</t>
  </si>
  <si>
    <t>Učebny</t>
  </si>
  <si>
    <t>STA</t>
  </si>
  <si>
    <t>1</t>
  </si>
  <si>
    <t>{f94ce382-2033-4271-ac59-8441e0a4ae7b}</t>
  </si>
  <si>
    <t>2</t>
  </si>
  <si>
    <t>SO 04</t>
  </si>
  <si>
    <t>Tělocvična</t>
  </si>
  <si>
    <t>{017634e8-80c3-4676-a7b9-24a27c31a9fe}</t>
  </si>
  <si>
    <t>Z - VZT</t>
  </si>
  <si>
    <t>Vzduchotechnika</t>
  </si>
  <si>
    <t>{a17e1d1c-44aa-4111-8859-00f29f05153d}</t>
  </si>
  <si>
    <t>Z -  Elektro</t>
  </si>
  <si>
    <t>Elektroinstalační práce</t>
  </si>
  <si>
    <t>{00291c0b-b678-483e-a876-7aabc2cb918c}</t>
  </si>
  <si>
    <t>KRYCÍ LIST SOUPISU PRACÍ</t>
  </si>
  <si>
    <t>Objekt:</t>
  </si>
  <si>
    <t>SO 03 - Učebny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</si>
  <si>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</si>
  <si>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</si>
  <si>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</si>
  <si>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</si>
  <si>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</si>
  <si>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</si>
  <si>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</si>
  <si>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</si>
  <si>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</si>
  <si>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</si>
  <si>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</si>
  <si>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</si>
  <si>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</si>
  <si>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</si>
  <si>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</si>
  <si>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</si>
  <si>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</si>
  <si>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</si>
  <si>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</si>
  <si>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</si>
  <si>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</si>
  <si>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</si>
  <si>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</si>
  <si>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</si>
  <si>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</si>
  <si>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</si>
  <si>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</si>
  <si>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</si>
  <si>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</si>
  <si>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</si>
  <si>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</si>
  <si>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</si>
  <si>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</si>
  <si>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</si>
  <si>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</si>
  <si>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</si>
  <si>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</si>
  <si>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</si>
  <si>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</si>
  <si>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</si>
  <si>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</si>
  <si>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</si>
  <si>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</si>
  <si>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</si>
  <si>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</si>
  <si>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</si>
  <si>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</si>
  <si>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</si>
  <si>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</si>
  <si>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</si>
  <si>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</si>
  <si>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</si>
  <si>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</si>
  <si>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</si>
  <si>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</si>
  <si>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</si>
  <si>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</si>
  <si>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</si>
  <si>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</si>
  <si>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</si>
  <si>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</si>
  <si>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</si>
  <si>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</si>
  <si>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1372226034</t>
  </si>
  <si>
    <t>VV</t>
  </si>
  <si>
    <t>B32 okapový chodník</t>
  </si>
  <si>
    <t>(22,5+24,8)*0,6</t>
  </si>
  <si>
    <t>113106123</t>
  </si>
  <si>
    <t>Rozebrání dlažeb ze zámkových dlaždic komunikací pro pěší ručně</t>
  </si>
  <si>
    <t>1078651625</t>
  </si>
  <si>
    <t>B.33</t>
  </si>
  <si>
    <t>1,2*33</t>
  </si>
  <si>
    <t>3</t>
  </si>
  <si>
    <t>113107131</t>
  </si>
  <si>
    <t>Odstranění podkladu z betonu prostého tl 150 mm ručně</t>
  </si>
  <si>
    <t>-1769073937</t>
  </si>
  <si>
    <t>starý nájezd</t>
  </si>
  <si>
    <t>2,3*1</t>
  </si>
  <si>
    <t>Součet</t>
  </si>
  <si>
    <t>131251100</t>
  </si>
  <si>
    <t>Hloubení jam nezapažených v hornině třídy těžitelnosti I, skupiny 3 objem do 20 m3 strojně</t>
  </si>
  <si>
    <t>m3</t>
  </si>
  <si>
    <t>-742391676</t>
  </si>
  <si>
    <t>vsak</t>
  </si>
  <si>
    <t>1,5*1,5*2</t>
  </si>
  <si>
    <t>5</t>
  </si>
  <si>
    <t>132251102</t>
  </si>
  <si>
    <t>Hloubení rýh nezapažených  š do 800 mm v hornině třídy těžitelnosti I, skupiny 3 objem do 50 m3 strojně</t>
  </si>
  <si>
    <t>-2044782037</t>
  </si>
  <si>
    <t xml:space="preserve">B.32, </t>
  </si>
  <si>
    <t>47,3*0,6*0,7</t>
  </si>
  <si>
    <t>33,3*0,6*0,7</t>
  </si>
  <si>
    <t>ke vsaku</t>
  </si>
  <si>
    <t>(7+7,26)*0,5*0,8</t>
  </si>
  <si>
    <t>6</t>
  </si>
  <si>
    <t>139751101</t>
  </si>
  <si>
    <t>Vykopávky v uzavřených prostorech v hornině třídy těžitelnosti I, skupiny 1 až 3 ručně</t>
  </si>
  <si>
    <t>-1586558458</t>
  </si>
  <si>
    <t>výkopy pro kanalizaci</t>
  </si>
  <si>
    <t>(24+15)*0,3*0,5</t>
  </si>
  <si>
    <t>7</t>
  </si>
  <si>
    <t>162751116</t>
  </si>
  <si>
    <t>Vodorovné přemístění do 9000 m výkopku/sypaniny z horniny třídy těžitelnosti I, skupiny 1 až 3</t>
  </si>
  <si>
    <t>-437059459</t>
  </si>
  <si>
    <t>vnitřní kanalizace</t>
  </si>
  <si>
    <t>5,85</t>
  </si>
  <si>
    <t>2,139</t>
  </si>
  <si>
    <t>8</t>
  </si>
  <si>
    <t>167151101</t>
  </si>
  <si>
    <t>Nakládání výkopku z hornin třídy těžitelnosti I, skupiny 1 až 3 do 100 m3</t>
  </si>
  <si>
    <t>-784088906</t>
  </si>
  <si>
    <t>9</t>
  </si>
  <si>
    <t>171201231</t>
  </si>
  <si>
    <t>Poplatek za uložení zeminy a kamení na recyklační skládce (skládkovné) kód odpadu 17 05 04</t>
  </si>
  <si>
    <t>t</t>
  </si>
  <si>
    <t>-138841386</t>
  </si>
  <si>
    <t>41,841</t>
  </si>
  <si>
    <t>41,841*2 'Přepočtené koeficientem množství</t>
  </si>
  <si>
    <t>10</t>
  </si>
  <si>
    <t>174111101</t>
  </si>
  <si>
    <t>Zásyp jam, šachet rýh nebo kolem objektů sypaninou se zhutněním ručně</t>
  </si>
  <si>
    <t>1566950800</t>
  </si>
  <si>
    <t>47,3*0,42*0,7</t>
  </si>
  <si>
    <t>33,3*0,42*0,7</t>
  </si>
  <si>
    <t>0,5*0,5*3,14*2</t>
  </si>
  <si>
    <t>11</t>
  </si>
  <si>
    <t>M</t>
  </si>
  <si>
    <t>58343920</t>
  </si>
  <si>
    <t>kamenivo drcené hrubé frakce 16/22</t>
  </si>
  <si>
    <t>-1478696838</t>
  </si>
  <si>
    <t>23,696</t>
  </si>
  <si>
    <t>23,696*2 'Přepočtené koeficientem množství</t>
  </si>
  <si>
    <t>12</t>
  </si>
  <si>
    <t>58343959</t>
  </si>
  <si>
    <t>kamenivo drcené hrubé frakce 32/63</t>
  </si>
  <si>
    <t>419076346</t>
  </si>
  <si>
    <t>1,57*2 'Přepočtené koeficientem množství</t>
  </si>
  <si>
    <t>13</t>
  </si>
  <si>
    <t>174151102</t>
  </si>
  <si>
    <t>Zásyp v uzavřených prostorech sypaninou se zhutněním</t>
  </si>
  <si>
    <t>2122670931</t>
  </si>
  <si>
    <t>14</t>
  </si>
  <si>
    <t>58331200</t>
  </si>
  <si>
    <t>štěrkopísek netříděný zásypový</t>
  </si>
  <si>
    <t>1173833386</t>
  </si>
  <si>
    <t>5,85*2 'Přepočtené koeficientem množství</t>
  </si>
  <si>
    <t>175111101</t>
  </si>
  <si>
    <t>Obsypání potrubí ručně sypaninou bez prohození, uloženou do 3 m</t>
  </si>
  <si>
    <t>-1407577080</t>
  </si>
  <si>
    <t>(7+7,26)*0,5*0,3</t>
  </si>
  <si>
    <t>16</t>
  </si>
  <si>
    <t>-1028347866</t>
  </si>
  <si>
    <t>2,139*2 'Přepočtené koeficientem množství</t>
  </si>
  <si>
    <t>Svislé a kompletní konstrukce</t>
  </si>
  <si>
    <t>17</t>
  </si>
  <si>
    <t>310236251</t>
  </si>
  <si>
    <t>Zazdívka otvorů pl do 0,09 m2 ve zdivu nadzákladovém cihlami pálenými tl do 450 mm</t>
  </si>
  <si>
    <t>kus</t>
  </si>
  <si>
    <t>266389534</t>
  </si>
  <si>
    <t>B.02 - zazdívka kapes po vybouraných nosnících</t>
  </si>
  <si>
    <t>18</t>
  </si>
  <si>
    <t>311231137</t>
  </si>
  <si>
    <t>Zdivo nosné z cihel dl 250 mm P15 na SMS 10 MPa</t>
  </si>
  <si>
    <t>-46021524</t>
  </si>
  <si>
    <t>B.02</t>
  </si>
  <si>
    <t>0,45*2,8*0,395</t>
  </si>
  <si>
    <t>19</t>
  </si>
  <si>
    <t>311272311</t>
  </si>
  <si>
    <t>Zdivo z pórobetonových tvárnic hladkých do P2 do 450 kg/m3 na tenkovrstvou maltu tl 375 mm</t>
  </si>
  <si>
    <t>-78482207</t>
  </si>
  <si>
    <t>B.05</t>
  </si>
  <si>
    <t>(2,4*1,8*2)</t>
  </si>
  <si>
    <t>20</t>
  </si>
  <si>
    <t>312101213</t>
  </si>
  <si>
    <t>Vytvoření prostupů do 0,10 m2 ve zdech výplňových osazením vložek z trub, dílců, tvarovek</t>
  </si>
  <si>
    <t>m</t>
  </si>
  <si>
    <t>-352658183</t>
  </si>
  <si>
    <t>B.26b</t>
  </si>
  <si>
    <t>3*0,5</t>
  </si>
  <si>
    <t>28611128</t>
  </si>
  <si>
    <t>trubka kanalizační PVC DN 125x3000mm SN4</t>
  </si>
  <si>
    <t>503422184</t>
  </si>
  <si>
    <t>1,5*1,01 'Přepočtené koeficientem množství</t>
  </si>
  <si>
    <t>22</t>
  </si>
  <si>
    <t>312101214</t>
  </si>
  <si>
    <t>Vytvoření prostupů do 0,20 m2 ve zdech výplňových osazením vložek z trub, dílců, tvarovek</t>
  </si>
  <si>
    <t>1426641817</t>
  </si>
  <si>
    <t>B.26a</t>
  </si>
  <si>
    <t>16*0,5</t>
  </si>
  <si>
    <t>23</t>
  </si>
  <si>
    <t>28611161</t>
  </si>
  <si>
    <t>trubka kanalizační PVC DN 500x1000mm SN8</t>
  </si>
  <si>
    <t>989938490</t>
  </si>
  <si>
    <t>8*1,01 'Přepočtené koeficientem množství</t>
  </si>
  <si>
    <t>24</t>
  </si>
  <si>
    <t>317168022</t>
  </si>
  <si>
    <t>Překlad keramický plochý š 145 mm dl 1250 mm</t>
  </si>
  <si>
    <t>-1924243951</t>
  </si>
  <si>
    <t>B.16</t>
  </si>
  <si>
    <t>25</t>
  </si>
  <si>
    <t>317168057</t>
  </si>
  <si>
    <t>Překlad keramický vysoký v 238 mm dl 2500 mm</t>
  </si>
  <si>
    <t>-1581736117</t>
  </si>
  <si>
    <t>B.13</t>
  </si>
  <si>
    <t>2*2</t>
  </si>
  <si>
    <t>26</t>
  </si>
  <si>
    <t>317944323</t>
  </si>
  <si>
    <t>Válcované nosníky č.14 až 22 dodatečně osazované do připravených otvorů</t>
  </si>
  <si>
    <t>-784719723</t>
  </si>
  <si>
    <t>B.11 - HEA 200</t>
  </si>
  <si>
    <t>1,8*0,0423*2</t>
  </si>
  <si>
    <t>27</t>
  </si>
  <si>
    <t>342272235</t>
  </si>
  <si>
    <t>Příčka z pórobetonových hladkých tvárnic na tenkovrstvou maltu tl 125 mm</t>
  </si>
  <si>
    <t>-2104593475</t>
  </si>
  <si>
    <t>m.č.115,118,121</t>
  </si>
  <si>
    <t>(1,55*2,07*3)-(3*1,8)</t>
  </si>
  <si>
    <t>m.č.113</t>
  </si>
  <si>
    <t>0,3*3,1*2</t>
  </si>
  <si>
    <t>m.č.115</t>
  </si>
  <si>
    <t>m.č.116-123</t>
  </si>
  <si>
    <t>0,6*2*6</t>
  </si>
  <si>
    <t>28</t>
  </si>
  <si>
    <t>342272245</t>
  </si>
  <si>
    <t>Příčka z pórobetonových hladkých tvárnic na tenkovrstvou maltu tl 150 mm</t>
  </si>
  <si>
    <t>-1494761873</t>
  </si>
  <si>
    <t>m.č.103-104</t>
  </si>
  <si>
    <t>1,845*2</t>
  </si>
  <si>
    <t>m.č.101b</t>
  </si>
  <si>
    <t>2,1*2,2</t>
  </si>
  <si>
    <t>29</t>
  </si>
  <si>
    <t>342291121</t>
  </si>
  <si>
    <t>Ukotvení příček k cihelným konstrukcím plochými kotvami</t>
  </si>
  <si>
    <t>-1583081621</t>
  </si>
  <si>
    <t>(1,8*2*2)+15</t>
  </si>
  <si>
    <t>30</t>
  </si>
  <si>
    <t>346244381</t>
  </si>
  <si>
    <t>Plentování jednostranné v do 200 mm válcovaných nosníků cihlami</t>
  </si>
  <si>
    <t>-785673810</t>
  </si>
  <si>
    <t>B.11</t>
  </si>
  <si>
    <t>1,4*0,2*2</t>
  </si>
  <si>
    <t>31</t>
  </si>
  <si>
    <t>346272246</t>
  </si>
  <si>
    <t>Přizdívka z pórobetonových tvárnic tl 125 mm</t>
  </si>
  <si>
    <t>-735655216</t>
  </si>
  <si>
    <t>0,375*2,07*2*3</t>
  </si>
  <si>
    <t>32</t>
  </si>
  <si>
    <t>346272256</t>
  </si>
  <si>
    <t>Přizdívka z pórobetonových tvárnic tl 150 mm</t>
  </si>
  <si>
    <t>213645752</t>
  </si>
  <si>
    <t>(1,4*3,1)+(4,05*2,5*2)</t>
  </si>
  <si>
    <t>Vodorovné konstrukce</t>
  </si>
  <si>
    <t>33</t>
  </si>
  <si>
    <t>411386621</t>
  </si>
  <si>
    <t>Zabetonování prostupů v instalačních šachtách ze suchých směsí pl do 0,25 m2 ve stropech</t>
  </si>
  <si>
    <t>-1373658319</t>
  </si>
  <si>
    <t>B.23</t>
  </si>
  <si>
    <t>Komunikace pozemní</t>
  </si>
  <si>
    <t>34</t>
  </si>
  <si>
    <t>564730011</t>
  </si>
  <si>
    <t>Podklad z kameniva hrubého drceného vel. 8-16 mm tl 100 mm</t>
  </si>
  <si>
    <t>747265207</t>
  </si>
  <si>
    <t>35</t>
  </si>
  <si>
    <t>564752112</t>
  </si>
  <si>
    <t>Podklad z vibrovaného štěrku VŠ tl 160 mm</t>
  </si>
  <si>
    <t>718685106</t>
  </si>
  <si>
    <t>chodník</t>
  </si>
  <si>
    <t>36</t>
  </si>
  <si>
    <t>596211110</t>
  </si>
  <si>
    <t>Kladení zámkové dlažby komunikací pro pěší tl 60 mm skupiny A pl do 50 m2</t>
  </si>
  <si>
    <t>-48221771</t>
  </si>
  <si>
    <t>Úpravy povrchů, podlahy a osazování výplní</t>
  </si>
  <si>
    <t>37</t>
  </si>
  <si>
    <t>611311131</t>
  </si>
  <si>
    <t>Potažení vnitřních rovných stropů vápenným štukem tloušťky do 3 mm</t>
  </si>
  <si>
    <t>1179610070</t>
  </si>
  <si>
    <t>523,18-89-68,28-263,1</t>
  </si>
  <si>
    <t>38</t>
  </si>
  <si>
    <t>611325412</t>
  </si>
  <si>
    <t>Oprava vnitřní vápenocementové hladké omítky stropů v rozsahu plochy do 30%</t>
  </si>
  <si>
    <t>-1645897864</t>
  </si>
  <si>
    <t>523,18</t>
  </si>
  <si>
    <t>39</t>
  </si>
  <si>
    <t>612311131</t>
  </si>
  <si>
    <t>Potažení vnitřních stěn vápenným štukem tloušťky do 3 mm</t>
  </si>
  <si>
    <t>1934489862</t>
  </si>
  <si>
    <t>(14,2+6,915+2,15+1,025+1,005+2,775+3,3+5,03)*3,1</t>
  </si>
  <si>
    <t>(0,61+0,25+0,61+11,725+3,9+2,725+2,7+2,475)*3,1</t>
  </si>
  <si>
    <t>(3,15+3,205+2,45+2,57+2,85+(2,85*13)+1,675)*3,1</t>
  </si>
  <si>
    <t>(1+1+1,9+1,3+0,3+0,3+6,205+4,38+4,53+2,885)*3,1</t>
  </si>
  <si>
    <t>((6*5,4)+(12,775*6)-(2,25*1,4*4)+0,175*3,1*9)*3,1</t>
  </si>
  <si>
    <t>((0,25*3,1*9)+2,475+3,15+3,205+2,45+2,57+2,85)*3,1</t>
  </si>
  <si>
    <t>odečet obklad vinyl</t>
  </si>
  <si>
    <t>-(((2,15+1,025+1,005)*2,95)+30,8)</t>
  </si>
  <si>
    <t>40</t>
  </si>
  <si>
    <t>612321141</t>
  </si>
  <si>
    <t>Vápenocementová omítka štuková dvouvrstvá vnitřních stěn nanášená ručně</t>
  </si>
  <si>
    <t>-1441817818</t>
  </si>
  <si>
    <t>2,4*1,775</t>
  </si>
  <si>
    <t>((1,55*2,07*3)-(3*1,8))*2</t>
  </si>
  <si>
    <t>(0,3*3,1*2)*2</t>
  </si>
  <si>
    <t>(0,6*2*6)*2</t>
  </si>
  <si>
    <t>1,845*2*2</t>
  </si>
  <si>
    <t>2,1*2,2*2</t>
  </si>
  <si>
    <t>41</t>
  </si>
  <si>
    <t>612325302</t>
  </si>
  <si>
    <t>Vápenocementová štuková omítka ostění nebo nadpraží</t>
  </si>
  <si>
    <t>-403672757</t>
  </si>
  <si>
    <t>(2,5+1,4+2,5)*0,5</t>
  </si>
  <si>
    <t>42</t>
  </si>
  <si>
    <t>612325413</t>
  </si>
  <si>
    <t>Oprava vnitřní vápenocementové hladké omítky stěn v rozsahu plochy do 50%</t>
  </si>
  <si>
    <t>1472925451</t>
  </si>
  <si>
    <t>43</t>
  </si>
  <si>
    <t>622211041</t>
  </si>
  <si>
    <t>Montáž kontaktního zateplení vnějších stěn lepením a mechanickým kotvením polystyrénových desek tl do 200 mm, ETICS bez tepelných mostů</t>
  </si>
  <si>
    <t>1955868982</t>
  </si>
  <si>
    <t>fasáda</t>
  </si>
  <si>
    <t>(32,568+22,085+24,18)*3,55</t>
  </si>
  <si>
    <t>(-1,35*0,6*7)+(-1,25*1,5)+(-1,05*2,85)</t>
  </si>
  <si>
    <t>(-2,3*1,5*3)+(-2,3*2,75)+(-1,25*2,75)+(-1,05*1,1)</t>
  </si>
  <si>
    <t>(-2,25*1,1)+(-2,25*1,1*6)</t>
  </si>
  <si>
    <t>atiky vnější</t>
  </si>
  <si>
    <t>(22,17+24,24)*0,82</t>
  </si>
  <si>
    <t>atiky vnitřní</t>
  </si>
  <si>
    <t>(21,565+23,14+16,275+8,65+5,27)*(0,69+0,55)</t>
  </si>
  <si>
    <t>Mezisoučet</t>
  </si>
  <si>
    <t>zateplení základů</t>
  </si>
  <si>
    <t>(32,575+21,685+24,38)*1</t>
  </si>
  <si>
    <t>44</t>
  </si>
  <si>
    <t>28376081</t>
  </si>
  <si>
    <t>deska EPS grafitová fasádní λ=0,031 tl 200mm</t>
  </si>
  <si>
    <t>-444425819</t>
  </si>
  <si>
    <t>361,658*1,02 'Přepočtené koeficientem množství</t>
  </si>
  <si>
    <t>45</t>
  </si>
  <si>
    <t>28376448</t>
  </si>
  <si>
    <t>deska z polystyrénu XPS, hrana rovná a strukturovaný povrch 300kPa tl 180mm  λ=0,033</t>
  </si>
  <si>
    <t>-2104006841</t>
  </si>
  <si>
    <t>78,64*1,05 'Přepočtené koeficientem množství</t>
  </si>
  <si>
    <t>46</t>
  </si>
  <si>
    <t>622252001</t>
  </si>
  <si>
    <t>Montáž profilů kontaktního zateplení připevněných mechanicky</t>
  </si>
  <si>
    <t>1533120341</t>
  </si>
  <si>
    <t>(32,568+22,085+24,18-1,25+0,6-2,3+0,8-1,05+0,6-1,25+0,6)</t>
  </si>
  <si>
    <t>47</t>
  </si>
  <si>
    <t>59051657</t>
  </si>
  <si>
    <t>profil zakládací Al tl 0,7mm pro ETICS pro izolant tl 200mm</t>
  </si>
  <si>
    <t>-874557226</t>
  </si>
  <si>
    <t>75,583*1,05 'Přepočtené koeficientem množství</t>
  </si>
  <si>
    <t>48</t>
  </si>
  <si>
    <t>622252002</t>
  </si>
  <si>
    <t>Montáž profilů kontaktního zateplení lepených</t>
  </si>
  <si>
    <t>-447648870</t>
  </si>
  <si>
    <t>parapetní</t>
  </si>
  <si>
    <t>(1,35*7)+1,25+(2,3*3)+1,05+(1,025*2)+(2,25*6)</t>
  </si>
  <si>
    <t>nadpraží</t>
  </si>
  <si>
    <t>34,2+1,25+2,3+1,05</t>
  </si>
  <si>
    <t>rohové</t>
  </si>
  <si>
    <t>(0,6*14)+1,25+2,85+(1,5*6)+(2,75*3)+(1,1*15)+(3*3,55)</t>
  </si>
  <si>
    <t>49</t>
  </si>
  <si>
    <t>59051512</t>
  </si>
  <si>
    <t>profil začišťovací s okapnicí PVC s výztužnou tkaninou pro parapet ETICS</t>
  </si>
  <si>
    <t>-1637111556</t>
  </si>
  <si>
    <t>34,2*1,05 'Přepočtené koeficientem množství</t>
  </si>
  <si>
    <t>50</t>
  </si>
  <si>
    <t>59051510</t>
  </si>
  <si>
    <t>profil začišťovací s okapnicí PVC s výztužnou tkaninou pro nadpraží ETICS</t>
  </si>
  <si>
    <t>-378320568</t>
  </si>
  <si>
    <t>38,8*1,05 'Přepočtené koeficientem množství</t>
  </si>
  <si>
    <t>51</t>
  </si>
  <si>
    <t>63127416</t>
  </si>
  <si>
    <t>profil rohový PVC 23x23mm s výztužnou tkaninou š 100mm pro ETICS</t>
  </si>
  <si>
    <t>1508799812</t>
  </si>
  <si>
    <t>56,9*1,05 'Přepočtené koeficientem množství</t>
  </si>
  <si>
    <t>52</t>
  </si>
  <si>
    <t>622511111</t>
  </si>
  <si>
    <t>Tenkovrstvá akrylátová mozaiková střednězrnná omítka včetně penetrace vnějších stěn</t>
  </si>
  <si>
    <t>-1058228029</t>
  </si>
  <si>
    <t>(32,575+21,685+24,38)*0,3</t>
  </si>
  <si>
    <t>53</t>
  </si>
  <si>
    <t>622531021</t>
  </si>
  <si>
    <t>Tenkovrstvá silikonová zrnitá omítka tl. 2,0 mm včetně penetrace vnějších stěn</t>
  </si>
  <si>
    <t>164087752</t>
  </si>
  <si>
    <t>(((0,6+1,35+0,6)*7)+(1,5+1,25+1,5)+(2,85+1,05+2,85))*0,4</t>
  </si>
  <si>
    <t>(((1,5+2,3+1,5)*3)+(2,3+2,75+2,3)+(2,75+1,25+2,75)+(1,1+1,05+1,1))*0,4</t>
  </si>
  <si>
    <t>((1,1+2,25+1,1)+((1,1+2,25+1,1)*6))*0,4</t>
  </si>
  <si>
    <t>54</t>
  </si>
  <si>
    <t>629135102</t>
  </si>
  <si>
    <t>Vyrovnávací vrstva pod klempířské prvky z MC š do 300 mm</t>
  </si>
  <si>
    <t>-290063692</t>
  </si>
  <si>
    <t>o.01</t>
  </si>
  <si>
    <t>6*2,25</t>
  </si>
  <si>
    <t>o.02</t>
  </si>
  <si>
    <t>2,25</t>
  </si>
  <si>
    <t>o.03</t>
  </si>
  <si>
    <t>1,05</t>
  </si>
  <si>
    <t>o.05</t>
  </si>
  <si>
    <t>1,25</t>
  </si>
  <si>
    <t>o.04</t>
  </si>
  <si>
    <t>2,3*3</t>
  </si>
  <si>
    <t>o.06</t>
  </si>
  <si>
    <t>1,35*7</t>
  </si>
  <si>
    <t>55</t>
  </si>
  <si>
    <t>629991011</t>
  </si>
  <si>
    <t>Zakrytí výplní otvorů a svislých ploch fólií přilepenou lepící páskou</t>
  </si>
  <si>
    <t>696252576</t>
  </si>
  <si>
    <t>(1,35*0,6*7)+(1,25*1,5)+(1,05*2,85)</t>
  </si>
  <si>
    <t>(2,3*1,5*3)+(2,3*2,75)+(1,25*2,75)+(1,05*1,1)</t>
  </si>
  <si>
    <t>(2,25*1,1)+(2,25*1,1*6)</t>
  </si>
  <si>
    <t>56</t>
  </si>
  <si>
    <t>631311114</t>
  </si>
  <si>
    <t>Mazanina tl do 80 mm z betonu prostého bez zvýšených nároků na prostředí tř. C 16/20</t>
  </si>
  <si>
    <t>-1996655916</t>
  </si>
  <si>
    <t>plocha podlah mimo m.č.101a,102 a 103</t>
  </si>
  <si>
    <t>(523,18-7,97-5,3-7,05)*0,07</t>
  </si>
  <si>
    <t>57</t>
  </si>
  <si>
    <t>631311115</t>
  </si>
  <si>
    <t>Mazanina tl do 80 mm z betonu prostého bez zvýšených nároků na prostředí tř. C 20/25</t>
  </si>
  <si>
    <t>1071799381</t>
  </si>
  <si>
    <t>(523,18-7,97-5,3-7,05)*0,06</t>
  </si>
  <si>
    <t>58</t>
  </si>
  <si>
    <t>631362021</t>
  </si>
  <si>
    <t>Výztuž mazanin svařovanými sítěmi Kari</t>
  </si>
  <si>
    <t>773358729</t>
  </si>
  <si>
    <t>Kari síť 100x100x6, váha 4,44 kg/m2</t>
  </si>
  <si>
    <t>(523,18-7,97-5,3-7,05)*0,00444</t>
  </si>
  <si>
    <t>59</t>
  </si>
  <si>
    <t>632451435</t>
  </si>
  <si>
    <t>Potěr pískocementový tl do 30 mm tř. C 20 běžný</t>
  </si>
  <si>
    <t>1900716803</t>
  </si>
  <si>
    <t>střecha</t>
  </si>
  <si>
    <t>481+(23,14*0,15)-(1,5*1,5*6)</t>
  </si>
  <si>
    <t>60</t>
  </si>
  <si>
    <t>637211122</t>
  </si>
  <si>
    <t>Okapový chodník z betonových dlaždic tl 60 mm kladených do písku se zalitím spár MC</t>
  </si>
  <si>
    <t>-1302826790</t>
  </si>
  <si>
    <t>61</t>
  </si>
  <si>
    <t>642942611</t>
  </si>
  <si>
    <t>Osazování zárubní nebo rámů dveřních kovových do 2,5 m2 na montážní pěnu</t>
  </si>
  <si>
    <t>-1721909279</t>
  </si>
  <si>
    <t>DV04,05,07</t>
  </si>
  <si>
    <t>DV23,24,25,26,27,28</t>
  </si>
  <si>
    <t>DV22/L</t>
  </si>
  <si>
    <t>DV18</t>
  </si>
  <si>
    <t>DV14,15</t>
  </si>
  <si>
    <t>62</t>
  </si>
  <si>
    <t>55331486</t>
  </si>
  <si>
    <t>zárubeň jednokřídlá ocelová pro zdění tl stěny 110-150mm rozměru 700/1970, 2100mm</t>
  </si>
  <si>
    <t>641681263</t>
  </si>
  <si>
    <t>63</t>
  </si>
  <si>
    <t>55331487</t>
  </si>
  <si>
    <t>zárubeň jednokřídlá ocelová pro zdění tl stěny 110-150mm rozměru 800/1970, 2100mm</t>
  </si>
  <si>
    <t>1928314497</t>
  </si>
  <si>
    <t>64</t>
  </si>
  <si>
    <t>55331488</t>
  </si>
  <si>
    <t>zárubeň jednokřídlá ocelová pro zdění tl stěny 110-150mm rozměru 900/1970, 2100mm</t>
  </si>
  <si>
    <t>620315126</t>
  </si>
  <si>
    <t>65</t>
  </si>
  <si>
    <t>642945111</t>
  </si>
  <si>
    <t>Osazování protipožárních nebo protiplynových zárubní dveří jednokřídlových do 2,5 m2</t>
  </si>
  <si>
    <t>1467154059</t>
  </si>
  <si>
    <t>DV 02/P, 03/P</t>
  </si>
  <si>
    <t>DV8,9,10</t>
  </si>
  <si>
    <t>DV11/P</t>
  </si>
  <si>
    <t>DV13,16,17</t>
  </si>
  <si>
    <t>66</t>
  </si>
  <si>
    <t>55331561</t>
  </si>
  <si>
    <t>zárubeň jednokřídlá ocelová pro zdění s protipožární úpravou tl stěny 110-150mm rozměru 700/1970, 2100mm</t>
  </si>
  <si>
    <t>-2019289684</t>
  </si>
  <si>
    <t>67</t>
  </si>
  <si>
    <t>55331562</t>
  </si>
  <si>
    <t>zárubeň jednokřídlá ocelová pro zdění s protipožární úpravou tl stěny 110-150mm rozměru 800/1970, 2100mm</t>
  </si>
  <si>
    <t>1754573402</t>
  </si>
  <si>
    <t>68</t>
  </si>
  <si>
    <t>55331563</t>
  </si>
  <si>
    <t>zárubeň jednokřídlá ocelová pro zdění s protipožární úpravou tl stěny 110-150mm rozměru 900/1970, 2100mm</t>
  </si>
  <si>
    <t>70466065</t>
  </si>
  <si>
    <t>Trubní vedení</t>
  </si>
  <si>
    <t>69</t>
  </si>
  <si>
    <t>871260310</t>
  </si>
  <si>
    <t>Montáž kanalizačního potrubí hladkého plnostěnného SN 10 z polypropylenu DN 100</t>
  </si>
  <si>
    <t>1767604581</t>
  </si>
  <si>
    <t>7+7,26</t>
  </si>
  <si>
    <t>70</t>
  </si>
  <si>
    <t>28611170</t>
  </si>
  <si>
    <t>trubka kanalizační PVC DN 110x1000mm SN10</t>
  </si>
  <si>
    <t>1138814511</t>
  </si>
  <si>
    <t>14,26*1,015 'Přepočtené koeficientem množství</t>
  </si>
  <si>
    <t>71</t>
  </si>
  <si>
    <t>28611353</t>
  </si>
  <si>
    <t>koleno kanalizační PVC KG 110x87°</t>
  </si>
  <si>
    <t>29266083</t>
  </si>
  <si>
    <t>1*1,015 'Přepočtené koeficientem množství</t>
  </si>
  <si>
    <t>72</t>
  </si>
  <si>
    <t>894411311</t>
  </si>
  <si>
    <t>Osazení betonových nebo železobetonových dílců pro šachty skruží rovných</t>
  </si>
  <si>
    <t>1771061242</t>
  </si>
  <si>
    <t>73</t>
  </si>
  <si>
    <t>59224104</t>
  </si>
  <si>
    <t>skruž betonová studniční 100x100x9cm</t>
  </si>
  <si>
    <t>2046886560</t>
  </si>
  <si>
    <t>74</t>
  </si>
  <si>
    <t>894414211</t>
  </si>
  <si>
    <t>Osazení betonových nebo železobetonových dílců pro šachty desek zákrytových</t>
  </si>
  <si>
    <t>-1938871471</t>
  </si>
  <si>
    <t>75</t>
  </si>
  <si>
    <t>59225741</t>
  </si>
  <si>
    <t>deska betonová zákrytová na skruže 100x80x10cm</t>
  </si>
  <si>
    <t>-1671409462</t>
  </si>
  <si>
    <t>Ostatní konstrukce a práce, bourání</t>
  </si>
  <si>
    <t>76</t>
  </si>
  <si>
    <t>916231213</t>
  </si>
  <si>
    <t>Osazení chodníkového obrubníku betonového stojatého s boční opěrou do lože z betonu prostého</t>
  </si>
  <si>
    <t>-1486066444</t>
  </si>
  <si>
    <t>okolo chodníků</t>
  </si>
  <si>
    <t>32,568</t>
  </si>
  <si>
    <t>77</t>
  </si>
  <si>
    <t>59217037</t>
  </si>
  <si>
    <t>obrubník betonový parkový přírodní 500x50x200mm</t>
  </si>
  <si>
    <t>75202226</t>
  </si>
  <si>
    <t>32,568*1,02 'Přepočtené koeficientem množství</t>
  </si>
  <si>
    <t>78</t>
  </si>
  <si>
    <t>935113211</t>
  </si>
  <si>
    <t>Osazení odvodňovacího betonového žlabu s krycím roštem šířky do 200 mm</t>
  </si>
  <si>
    <t>-1277089311</t>
  </si>
  <si>
    <t>79</t>
  </si>
  <si>
    <t>592270101R</t>
  </si>
  <si>
    <t>žlab odvodňovací polymerbetonový se spádem dna 0,5% 1000x130x175/180mm s litinovou mřížkou</t>
  </si>
  <si>
    <t>-1295796833</t>
  </si>
  <si>
    <t>80</t>
  </si>
  <si>
    <t>59227027</t>
  </si>
  <si>
    <t>čelo plné na začátek a konec odvodňovacího žlabu polymerický beton všechny stavební výšky</t>
  </si>
  <si>
    <t>488159522</t>
  </si>
  <si>
    <t>81</t>
  </si>
  <si>
    <t>949101112</t>
  </si>
  <si>
    <t>Lešení pomocné pro objekty pozemních staveb s lešeňovou podlahou v do 3,5 m zatížení do 150 kg/m2</t>
  </si>
  <si>
    <t>-1757591092</t>
  </si>
  <si>
    <t>(32,568+22,085+24,18)*2,5</t>
  </si>
  <si>
    <t>82</t>
  </si>
  <si>
    <t>952901111</t>
  </si>
  <si>
    <t>Vyčištění budov bytové a občanské výstavby při výšce podlaží do 4 m</t>
  </si>
  <si>
    <t>1415338631</t>
  </si>
  <si>
    <t>83</t>
  </si>
  <si>
    <t>953943211</t>
  </si>
  <si>
    <t>Osazování hasicího přístroje</t>
  </si>
  <si>
    <t>-1657418953</t>
  </si>
  <si>
    <t>84</t>
  </si>
  <si>
    <t>44932114</t>
  </si>
  <si>
    <t>přístroj hasicí ruční práškový PG 6 LE</t>
  </si>
  <si>
    <t>-905797170</t>
  </si>
  <si>
    <t>85</t>
  </si>
  <si>
    <t>962031136</t>
  </si>
  <si>
    <t>Bourání příček z tvárnic nebo příčkovek tl do 150 mm</t>
  </si>
  <si>
    <t>1800544085</t>
  </si>
  <si>
    <t>B.12</t>
  </si>
  <si>
    <t>(9,25+2,6)*3,1</t>
  </si>
  <si>
    <t>B.15</t>
  </si>
  <si>
    <t>(5,4*3,1)-(1,45*1,97)</t>
  </si>
  <si>
    <t>2*0,5*6</t>
  </si>
  <si>
    <t>B.19</t>
  </si>
  <si>
    <t>(4,78*3,1)-(1,45*1,97)</t>
  </si>
  <si>
    <t>B.34 odbourání atiky</t>
  </si>
  <si>
    <t>23,14*0,8</t>
  </si>
  <si>
    <t>B.09</t>
  </si>
  <si>
    <t>(2,38*3,7)-1,6-1,6-(2,38*0,6)</t>
  </si>
  <si>
    <t>B10</t>
  </si>
  <si>
    <t>4,445*3,1</t>
  </si>
  <si>
    <t>86</t>
  </si>
  <si>
    <t>962081141</t>
  </si>
  <si>
    <t>Bourání příček ze skleněných tvárnic tl do 150 mm</t>
  </si>
  <si>
    <t>2134809655</t>
  </si>
  <si>
    <t>B.03</t>
  </si>
  <si>
    <t>2,3*1,1*4</t>
  </si>
  <si>
    <t>2,38*0,6</t>
  </si>
  <si>
    <t>87</t>
  </si>
  <si>
    <t>964073221</t>
  </si>
  <si>
    <t>Vybourání válcovaných nosníků ze zdiva cihelného dl do 4 m hmotnosti 20 kg/m</t>
  </si>
  <si>
    <t>-2118926238</t>
  </si>
  <si>
    <t xml:space="preserve">B.02 - Ič.16 </t>
  </si>
  <si>
    <t>3,75*2*0,01634</t>
  </si>
  <si>
    <t>88</t>
  </si>
  <si>
    <t>965041441</t>
  </si>
  <si>
    <t>Bourání podkladů pod dlažby nebo mazanin škvárobetonových tl přes 100 mm pl přes 4 m2</t>
  </si>
  <si>
    <t>1599373701</t>
  </si>
  <si>
    <t>B.36</t>
  </si>
  <si>
    <t>481*0,135</t>
  </si>
  <si>
    <t>89</t>
  </si>
  <si>
    <t>965042141</t>
  </si>
  <si>
    <t>Bourání podkladů pod dlažby nebo mazanin betonových nebo z litého asfaltu tl do 100 mm pl přes 4 m2</t>
  </si>
  <si>
    <t>605912019</t>
  </si>
  <si>
    <t>všechny podlahy</t>
  </si>
  <si>
    <t>503*0,1</t>
  </si>
  <si>
    <t>90</t>
  </si>
  <si>
    <t>968062374</t>
  </si>
  <si>
    <t>Vybourání dřevěných rámů oken zdvojených včetně křídel pl do 1 m2</t>
  </si>
  <si>
    <t>1942941574</t>
  </si>
  <si>
    <t>B.04</t>
  </si>
  <si>
    <t>1,35*0,6*7</t>
  </si>
  <si>
    <t>91</t>
  </si>
  <si>
    <t>968072246</t>
  </si>
  <si>
    <t>Vybourání kovových rámů oken jednoduchých včetně křídel pl do 4 m2</t>
  </si>
  <si>
    <t>690991479</t>
  </si>
  <si>
    <t>B20</t>
  </si>
  <si>
    <t>2,25*1,1</t>
  </si>
  <si>
    <t>92</t>
  </si>
  <si>
    <t>968072247</t>
  </si>
  <si>
    <t>Vybourání kovových rámů oken jednoduchých včetně křídel pl přes 4 m2</t>
  </si>
  <si>
    <t>1065467486</t>
  </si>
  <si>
    <t>2,4*1,775*3</t>
  </si>
  <si>
    <t>93</t>
  </si>
  <si>
    <t>968072356</t>
  </si>
  <si>
    <t>Vybourání kovových rámů oken zdvojených včetně křídel pl do 4 m2</t>
  </si>
  <si>
    <t>-1684558032</t>
  </si>
  <si>
    <t>B.01</t>
  </si>
  <si>
    <t>2,25*1,1*7</t>
  </si>
  <si>
    <t>94</t>
  </si>
  <si>
    <t>968072455</t>
  </si>
  <si>
    <t>Vybourání kovových dveřních zárubní pl do 2 m2</t>
  </si>
  <si>
    <t>1914023298</t>
  </si>
  <si>
    <t>6*1,8</t>
  </si>
  <si>
    <t>B09</t>
  </si>
  <si>
    <t>2*1,6</t>
  </si>
  <si>
    <t>95</t>
  </si>
  <si>
    <t>968072456</t>
  </si>
  <si>
    <t>Vybourání kovových dveřních zárubní pl přes 2 m2</t>
  </si>
  <si>
    <t>-964347155</t>
  </si>
  <si>
    <t>B.06</t>
  </si>
  <si>
    <t>1,55*2,2*3</t>
  </si>
  <si>
    <t>B.07</t>
  </si>
  <si>
    <t>1,45*2,2</t>
  </si>
  <si>
    <t>B.08</t>
  </si>
  <si>
    <t>1,45*1,97</t>
  </si>
  <si>
    <t>B.14</t>
  </si>
  <si>
    <t>1,2*1,97</t>
  </si>
  <si>
    <t>96</t>
  </si>
  <si>
    <t>968072559</t>
  </si>
  <si>
    <t>Vybourání kovových vrat pl přes 5 m2</t>
  </si>
  <si>
    <t>-164606938</t>
  </si>
  <si>
    <t>2,7*2,3</t>
  </si>
  <si>
    <t>97</t>
  </si>
  <si>
    <t>971033561</t>
  </si>
  <si>
    <t>Vybourání otvorů ve zdivu cihelném pl do 1 m2 na MVC nebo MV tl do 600 mm</t>
  </si>
  <si>
    <t>-1620863049</t>
  </si>
  <si>
    <t>B.03 snížení parapetu a vybourání pro nové dveře</t>
  </si>
  <si>
    <t>(2,3*0,4*0,395)+(1,2*0,4*0,395)+(1,1*0,9*0,395)</t>
  </si>
  <si>
    <t>98</t>
  </si>
  <si>
    <t>971033631</t>
  </si>
  <si>
    <t>Vybourání otvorů ve zdivu cihelném pl do 4 m2 na MVC nebo MV tl do 150 mm</t>
  </si>
  <si>
    <t>-1495228312</t>
  </si>
  <si>
    <t>2,96*1,4*2</t>
  </si>
  <si>
    <t>99</t>
  </si>
  <si>
    <t>971033651</t>
  </si>
  <si>
    <t>Vybourání otvorů ve zdivu cihelném pl do 4 m2 na MVC nebo MV tl do 600 mm</t>
  </si>
  <si>
    <t>1098292544</t>
  </si>
  <si>
    <t>1,4*2,5*0,5</t>
  </si>
  <si>
    <t>B17</t>
  </si>
  <si>
    <t>2,4*1,3*0,405</t>
  </si>
  <si>
    <t>2,25*1,8*0,395</t>
  </si>
  <si>
    <t>100</t>
  </si>
  <si>
    <t>974031666</t>
  </si>
  <si>
    <t>Vysekání rýh ve zdivu cihelném pro vtahování nosníků hl do 150 mm v do 250 mm</t>
  </si>
  <si>
    <t>1528991405</t>
  </si>
  <si>
    <t>2*1,8</t>
  </si>
  <si>
    <t>2,5*2</t>
  </si>
  <si>
    <t>1,25*6</t>
  </si>
  <si>
    <t>101</t>
  </si>
  <si>
    <t>975043111</t>
  </si>
  <si>
    <t>Jednořadové podchycení stropů pro osazení nosníků v do 3,5 m pro zatížení do 750 kg/m</t>
  </si>
  <si>
    <t>1674526353</t>
  </si>
  <si>
    <t>B.02 - podepření před dozděním pilíře</t>
  </si>
  <si>
    <t>102</t>
  </si>
  <si>
    <t>976044312R</t>
  </si>
  <si>
    <t>Vybourání ŽB komínků vč. ventilační mřížky</t>
  </si>
  <si>
    <t>-1088682842</t>
  </si>
  <si>
    <t>103</t>
  </si>
  <si>
    <t>977151122</t>
  </si>
  <si>
    <t>Jádrové vrty diamantovými korunkami do D 130 mm do stavebních materiálů</t>
  </si>
  <si>
    <t>-1906730090</t>
  </si>
  <si>
    <t>3*0,215</t>
  </si>
  <si>
    <t>104</t>
  </si>
  <si>
    <t>977151128</t>
  </si>
  <si>
    <t>Jádrové vrty diamantovými korunkami do D 300 mm do stavebních materiálů</t>
  </si>
  <si>
    <t>-1763323031</t>
  </si>
  <si>
    <t>B.40</t>
  </si>
  <si>
    <t>6*0,15</t>
  </si>
  <si>
    <t>B.41</t>
  </si>
  <si>
    <t>4*0,375</t>
  </si>
  <si>
    <t>B.42</t>
  </si>
  <si>
    <t>6*0,375</t>
  </si>
  <si>
    <t>105</t>
  </si>
  <si>
    <t>977151133</t>
  </si>
  <si>
    <t>Jádrové vrty diamantovými korunkami do D 500 mm do stavebních materiálů</t>
  </si>
  <si>
    <t>1255051123</t>
  </si>
  <si>
    <t>16*0,3</t>
  </si>
  <si>
    <t>106</t>
  </si>
  <si>
    <t>978011141</t>
  </si>
  <si>
    <t>Otlučení (osekání) vnitřní vápenné nebo vápenocementové omítky stropů v rozsahu do 30 %</t>
  </si>
  <si>
    <t>-517888313</t>
  </si>
  <si>
    <t>107</t>
  </si>
  <si>
    <t>978015391</t>
  </si>
  <si>
    <t>Otlučení (osekání) vnější vápenné nebo vápenocementové omítky stupně členitosti 1 a 2 do 100%</t>
  </si>
  <si>
    <t>885508527</t>
  </si>
  <si>
    <t>B.02 otlučení nadpraží</t>
  </si>
  <si>
    <t>2,7*0,395</t>
  </si>
  <si>
    <t>108</t>
  </si>
  <si>
    <t>979054451</t>
  </si>
  <si>
    <t>Očištění vybouraných zámkových dlaždic s původním spárováním z kameniva těženého</t>
  </si>
  <si>
    <t>59510443</t>
  </si>
  <si>
    <t>109</t>
  </si>
  <si>
    <t>985311111</t>
  </si>
  <si>
    <t>Reprofilace stěn cementovými sanačními maltami tl 10 mm</t>
  </si>
  <si>
    <t>-81961493</t>
  </si>
  <si>
    <t>B.24 oprava věnců</t>
  </si>
  <si>
    <t>(5,5+2,5)*2*6*0,75</t>
  </si>
  <si>
    <t>110</t>
  </si>
  <si>
    <t>985331112</t>
  </si>
  <si>
    <t>Dodatečné vlepování betonářské výztuže D 10 mm do cementové aktivované malty včetně vyvrtání otvoru</t>
  </si>
  <si>
    <t>587379704</t>
  </si>
  <si>
    <t>sanace trhlin - výměra předběžná</t>
  </si>
  <si>
    <t>111</t>
  </si>
  <si>
    <t>13021012</t>
  </si>
  <si>
    <t>tyč ocelová žebírková jakost BSt 500S (10 505) výztuž do betonu D 10mm</t>
  </si>
  <si>
    <t>-275699714</t>
  </si>
  <si>
    <t>6*0,00064 'Přepočtené koeficientem množství</t>
  </si>
  <si>
    <t>112</t>
  </si>
  <si>
    <t>988990001R</t>
  </si>
  <si>
    <t>Vyklizení prostoru pod přístřeškem vč. odvozu a likvidace</t>
  </si>
  <si>
    <t>sou</t>
  </si>
  <si>
    <t>416174192</t>
  </si>
  <si>
    <t>113</t>
  </si>
  <si>
    <t>988990002R</t>
  </si>
  <si>
    <t>Vyklizení  mobiliáře vč. odvozu a likvidace</t>
  </si>
  <si>
    <t>-1672382723</t>
  </si>
  <si>
    <t>114</t>
  </si>
  <si>
    <t>988990003R</t>
  </si>
  <si>
    <t>Demontáž zařizovacích předmětů. vodo. kanalizace a ÚT</t>
  </si>
  <si>
    <t>-1197746446</t>
  </si>
  <si>
    <t>115</t>
  </si>
  <si>
    <t>988990004R</t>
  </si>
  <si>
    <t>Stavební přípomoce pro ZTI a ÚT</t>
  </si>
  <si>
    <t>HZS</t>
  </si>
  <si>
    <t>-1151905532</t>
  </si>
  <si>
    <t>997</t>
  </si>
  <si>
    <t>Přesun sutě</t>
  </si>
  <si>
    <t>116</t>
  </si>
  <si>
    <t>997013151</t>
  </si>
  <si>
    <t>Vnitrostaveništní doprava suti a vybouraných hmot pro budovy v do 6 m s omezením mechanizace</t>
  </si>
  <si>
    <t>577447518</t>
  </si>
  <si>
    <t>117</t>
  </si>
  <si>
    <t>997013501</t>
  </si>
  <si>
    <t>Odvoz suti a vybouraných hmot na skládku nebo meziskládku do 1 km se složením</t>
  </si>
  <si>
    <t>-838762848</t>
  </si>
  <si>
    <t>118</t>
  </si>
  <si>
    <t>997013509</t>
  </si>
  <si>
    <t>Příplatek k odvozu suti a vybouraných hmot na skládku ZKD 1 km přes 1 km</t>
  </si>
  <si>
    <t>548964160</t>
  </si>
  <si>
    <t>385,179*11 'Přepočtené koeficientem množství</t>
  </si>
  <si>
    <t>119</t>
  </si>
  <si>
    <t>997013601</t>
  </si>
  <si>
    <t>Poplatek za uložení na skládce (skládkovné) stavebního odpadu betonového kód odpadu 17 01 01</t>
  </si>
  <si>
    <t>-905283861</t>
  </si>
  <si>
    <t>232,089+80,327</t>
  </si>
  <si>
    <t>120</t>
  </si>
  <si>
    <t>997013603</t>
  </si>
  <si>
    <t>Poplatek za uložení na skládce (skládkovné) stavebního odpadu cihelného kód odpadu 17 01 02</t>
  </si>
  <si>
    <t>-1991050079</t>
  </si>
  <si>
    <t>270,698-232,089</t>
  </si>
  <si>
    <t>121</t>
  </si>
  <si>
    <t>997013631</t>
  </si>
  <si>
    <t>Poplatek za uložení na skládce (skládkovné) stavebního odpadu směsného kód odpadu 17 09 04</t>
  </si>
  <si>
    <t>-262454725</t>
  </si>
  <si>
    <t>385,179-312,416-38,609-10,656-6,975</t>
  </si>
  <si>
    <t>122</t>
  </si>
  <si>
    <t>997013645</t>
  </si>
  <si>
    <t>Poplatek za uložení na skládce (skládkovné) odpadu asfaltového bez dehtu kód odpadu 17 03 02</t>
  </si>
  <si>
    <t>-425792329</t>
  </si>
  <si>
    <t>10,656</t>
  </si>
  <si>
    <t>123</t>
  </si>
  <si>
    <t>997013814</t>
  </si>
  <si>
    <t>Poplatek za uložení na skládce (skládkovné) stavebního odpadu izolací kód odpadu 17 06 04</t>
  </si>
  <si>
    <t>1281993306</t>
  </si>
  <si>
    <t>6,975</t>
  </si>
  <si>
    <t>PSV</t>
  </si>
  <si>
    <t>Práce a dodávky PSV</t>
  </si>
  <si>
    <t>711</t>
  </si>
  <si>
    <t>Izolace proti vodě, vlhkosti a plynům</t>
  </si>
  <si>
    <t>124</t>
  </si>
  <si>
    <t>711111001</t>
  </si>
  <si>
    <t>Provedení izolace proti zemní vlhkosti vodorovné za studena nátěrem penetračním</t>
  </si>
  <si>
    <t>2120648119</t>
  </si>
  <si>
    <t>(523,18-7,97-5,3-7,05)</t>
  </si>
  <si>
    <t>125</t>
  </si>
  <si>
    <t>11163150</t>
  </si>
  <si>
    <t>lak penetrační asfaltový</t>
  </si>
  <si>
    <t>-585537764</t>
  </si>
  <si>
    <t>502,86*0,00033 'Přepočtené koeficientem množství</t>
  </si>
  <si>
    <t>126</t>
  </si>
  <si>
    <t>711141559</t>
  </si>
  <si>
    <t>Provedení izolace proti zemní vlhkosti pásy přitavením vodorovné NAIP</t>
  </si>
  <si>
    <t>17883500</t>
  </si>
  <si>
    <t>127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</si>
  <si>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</si>
  <si>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</si>
  <si>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-1170866130</t>
  </si>
  <si>
    <t>502,86</t>
  </si>
  <si>
    <t>502,86*1,1655 'Přepočtené koeficientem množství</t>
  </si>
  <si>
    <t>128</t>
  </si>
  <si>
    <t>998711101</t>
  </si>
  <si>
    <t>Přesun hmot tonážní pro izolace proti vodě, vlhkosti a plynům v objektech výšky do 6 m</t>
  </si>
  <si>
    <t>-405963637</t>
  </si>
  <si>
    <t>712</t>
  </si>
  <si>
    <t>Povlakové krytiny</t>
  </si>
  <si>
    <t>129</t>
  </si>
  <si>
    <t>712300831</t>
  </si>
  <si>
    <t>Odstranění povlakové krytiny střech do 10° jednovrstvé</t>
  </si>
  <si>
    <t>1498658717</t>
  </si>
  <si>
    <t>B.35</t>
  </si>
  <si>
    <t>481</t>
  </si>
  <si>
    <t>130</t>
  </si>
  <si>
    <t>712300833</t>
  </si>
  <si>
    <t>Odstranění povlakové krytiny střech do 10° třívrstvé</t>
  </si>
  <si>
    <t>1280830741</t>
  </si>
  <si>
    <t>131</t>
  </si>
  <si>
    <t>712300842R</t>
  </si>
  <si>
    <t>Odstranění povlakové krytiny střech do 10° očištění + dospárování</t>
  </si>
  <si>
    <t>1251251696</t>
  </si>
  <si>
    <t>B.37</t>
  </si>
  <si>
    <t>154</t>
  </si>
  <si>
    <t>132</t>
  </si>
  <si>
    <t>712300843R</t>
  </si>
  <si>
    <t>Odstranění povlakové krytiny střech do 10° očištění + oprava statických poruch - cena předběžná</t>
  </si>
  <si>
    <t>765381386</t>
  </si>
  <si>
    <t>B.38</t>
  </si>
  <si>
    <t>364</t>
  </si>
  <si>
    <t>133</t>
  </si>
  <si>
    <t>712331111</t>
  </si>
  <si>
    <t>Provedení povlakové krytiny střech do 10° podkladní vrstvy pásy na sucho samolepící</t>
  </si>
  <si>
    <t>2006043193</t>
  </si>
  <si>
    <t>481+(23,14*0,15)-(1,5*1,5*6)+(1,5*0,4*4*6)</t>
  </si>
  <si>
    <t>(22,17+24,24+22,17)*0,85</t>
  </si>
  <si>
    <t>134</t>
  </si>
  <si>
    <t>62866281</t>
  </si>
  <si>
    <t>pás asfaltový samolepicí modifikovaný SBS tl 3,0mm s vložkou ze skleněné tkaniny se spalitelnou fólií nebo jemnozrnným minerálním posypem nebo textilií na horním povrchu</t>
  </si>
  <si>
    <t>-391029811</t>
  </si>
  <si>
    <t>543,664*1,1655 'Přepočtené koeficientem množství</t>
  </si>
  <si>
    <t>135</t>
  </si>
  <si>
    <t>712361701</t>
  </si>
  <si>
    <t>Provedení povlakové krytiny střech do 10° fólií položenou volně s přilepením spojů</t>
  </si>
  <si>
    <t>-535508606</t>
  </si>
  <si>
    <t>136</t>
  </si>
  <si>
    <t>28343016</t>
  </si>
  <si>
    <t>fólie hydroizolační střešní mPVC určená ke stabilizaci přitížením a do vegetačních střech tl 2,0mm</t>
  </si>
  <si>
    <t>-1876685700</t>
  </si>
  <si>
    <t>137</t>
  </si>
  <si>
    <t>712363352</t>
  </si>
  <si>
    <t>Povlakové krytiny střech do 10° z tvarovaných poplastovaných lišt délky 2 m koutová lišta vnitřní rš 100 mm</t>
  </si>
  <si>
    <t>-1951648072</t>
  </si>
  <si>
    <t>okolo světlíků</t>
  </si>
  <si>
    <t>2*4*6</t>
  </si>
  <si>
    <t>pod atikami</t>
  </si>
  <si>
    <t>(22,17+24,24+22,17)</t>
  </si>
  <si>
    <t>138</t>
  </si>
  <si>
    <t>712363353</t>
  </si>
  <si>
    <t>Povlakové krytiny střech do 10° z tvarovaných poplastovaných lišt délky 2 m koutová lišta vnější rš 100 mm</t>
  </si>
  <si>
    <t>836312130</t>
  </si>
  <si>
    <t>1,8*4*6</t>
  </si>
  <si>
    <t>139</t>
  </si>
  <si>
    <t>712391171</t>
  </si>
  <si>
    <t>Provedení povlakové krytiny střech do 10° podkladní textilní vrstvy</t>
  </si>
  <si>
    <t>921691729</t>
  </si>
  <si>
    <t>(22,17+24,24+22,17)*0,3</t>
  </si>
  <si>
    <t>140</t>
  </si>
  <si>
    <t>69311081</t>
  </si>
  <si>
    <t>geotextilie netkaná separační, ochranná, filtrační, drenážní PES 300g/m2</t>
  </si>
  <si>
    <t>-862661983</t>
  </si>
  <si>
    <t>505,45</t>
  </si>
  <si>
    <t>505,45*1,15 'Přepočtené koeficientem množství</t>
  </si>
  <si>
    <t>141</t>
  </si>
  <si>
    <t>712391172</t>
  </si>
  <si>
    <t>Provedení povlakové krytiny střech do 10° ochranné textilní vrstvy</t>
  </si>
  <si>
    <t>-1580785827</t>
  </si>
  <si>
    <t>142</t>
  </si>
  <si>
    <t>778977771</t>
  </si>
  <si>
    <t>505,945*1,15 'Přepočtené koeficientem množství</t>
  </si>
  <si>
    <t>143</t>
  </si>
  <si>
    <t>712771201</t>
  </si>
  <si>
    <t>Provedení drenážní vrstvy vegetační střechy z kameniva tloušťky do 100 mm sklon do 5°</t>
  </si>
  <si>
    <t>-1800632524</t>
  </si>
  <si>
    <t>144</t>
  </si>
  <si>
    <t>58337402</t>
  </si>
  <si>
    <t>kamenivo dekorační (kačírek) frakce 16/22</t>
  </si>
  <si>
    <t>-2107328303</t>
  </si>
  <si>
    <t>470,971*0,05*2</t>
  </si>
  <si>
    <t>145</t>
  </si>
  <si>
    <t>712771613</t>
  </si>
  <si>
    <t>Osazení ochranné kačírkové lišty navařením na hydroizolaci</t>
  </si>
  <si>
    <t>848164281</t>
  </si>
  <si>
    <t>32,8+(17,575*4)+(2,475*2)</t>
  </si>
  <si>
    <t>146</t>
  </si>
  <si>
    <t>69334020</t>
  </si>
  <si>
    <t>lišta kačírková výška 40-50mm Al</t>
  </si>
  <si>
    <t>-985709337</t>
  </si>
  <si>
    <t>108,05*1,02 'Přepočtené koeficientem množství</t>
  </si>
  <si>
    <t>147</t>
  </si>
  <si>
    <t>712990813</t>
  </si>
  <si>
    <t>Odstranění povlakové krytiny střech do 10° násypu nebo nánosu tloušťky do 100 mm</t>
  </si>
  <si>
    <t>539390182</t>
  </si>
  <si>
    <t>148</t>
  </si>
  <si>
    <t>998712101</t>
  </si>
  <si>
    <t>Přesun hmot tonážní tonážní pro krytiny povlakové v objektech v do 6 m</t>
  </si>
  <si>
    <t>-1124854692</t>
  </si>
  <si>
    <t>713</t>
  </si>
  <si>
    <t>Izolace tepelné</t>
  </si>
  <si>
    <t>149</t>
  </si>
  <si>
    <t>713121121</t>
  </si>
  <si>
    <t>Montáž izolace tepelné podlah volně kladenými rohožemi, pásy, dílci, deskami 2 vrstvy</t>
  </si>
  <si>
    <t>165522298</t>
  </si>
  <si>
    <t>150</t>
  </si>
  <si>
    <t>28376060</t>
  </si>
  <si>
    <t>deska EPS 150 grafitová podlahová λ=0,031 tl 50mm</t>
  </si>
  <si>
    <t>1888719316</t>
  </si>
  <si>
    <t>502,86*2</t>
  </si>
  <si>
    <t>1005,72*1,02 'Přepočtené koeficientem množství</t>
  </si>
  <si>
    <t>151</t>
  </si>
  <si>
    <t>713140811</t>
  </si>
  <si>
    <t>Odstranění tepelné izolace střech nadstřešní volně kladené z vláknitých materiálů suchých tl do 100 mm</t>
  </si>
  <si>
    <t>-300888119</t>
  </si>
  <si>
    <t>152</t>
  </si>
  <si>
    <t>713141136</t>
  </si>
  <si>
    <t>Montáž izolace tepelné střech plochých lepené za studena nízkoexpanzní (PUR) pěnou 1 vrstva desek</t>
  </si>
  <si>
    <t>54412494</t>
  </si>
  <si>
    <t>153</t>
  </si>
  <si>
    <t>28376102</t>
  </si>
  <si>
    <t>klín izolační z pěnového polystyrenu EPS GREY 150 spádový</t>
  </si>
  <si>
    <t>-621229578</t>
  </si>
  <si>
    <t>485,371*0,06 'Přepočtené koeficientem množství</t>
  </si>
  <si>
    <t>-2077198855</t>
  </si>
  <si>
    <t>155</t>
  </si>
  <si>
    <t>28376065</t>
  </si>
  <si>
    <t>deska EPS 150 grafitová podlahová λ=0,031 tl 200mm</t>
  </si>
  <si>
    <t>-210594638</t>
  </si>
  <si>
    <t>505,921568627451*1,02 'Přepočtené koeficientem množství</t>
  </si>
  <si>
    <t>156</t>
  </si>
  <si>
    <t>713191132</t>
  </si>
  <si>
    <t>Montáž izolace tepelné podlah, stropů vrchem nebo střech překrytí separační fólií z PE</t>
  </si>
  <si>
    <t>-984342742</t>
  </si>
  <si>
    <t>157</t>
  </si>
  <si>
    <t>28323053</t>
  </si>
  <si>
    <t>fólie PE (500 kg/m3) separační podlahová oddělující tepelnou izolaci tl 0,6mm</t>
  </si>
  <si>
    <t>-1810895622</t>
  </si>
  <si>
    <t>158</t>
  </si>
  <si>
    <t>998713101</t>
  </si>
  <si>
    <t>Přesun hmot tonážní pro izolace tepelné v objektech v do 6 m</t>
  </si>
  <si>
    <t>643456249</t>
  </si>
  <si>
    <t>721</t>
  </si>
  <si>
    <t>Zdravotechnika - vnitřní kanalizace</t>
  </si>
  <si>
    <t>159</t>
  </si>
  <si>
    <t>721173401</t>
  </si>
  <si>
    <t>Potrubí kanalizační z PVC SN 4 svodné DN 110</t>
  </si>
  <si>
    <t>-1581133148</t>
  </si>
  <si>
    <t>160</t>
  </si>
  <si>
    <t>721173402</t>
  </si>
  <si>
    <t>Potrubí kanalizační z PVC SN 4 svodné DN 125</t>
  </si>
  <si>
    <t>-730761915</t>
  </si>
  <si>
    <t>161</t>
  </si>
  <si>
    <t>721174042</t>
  </si>
  <si>
    <t>Potrubí kanalizační z PP připojovací DN 40</t>
  </si>
  <si>
    <t>-1515892586</t>
  </si>
  <si>
    <t>32+40</t>
  </si>
  <si>
    <t>162</t>
  </si>
  <si>
    <t>721174043</t>
  </si>
  <si>
    <t>Potrubí kanalizační z PP připojovací DN 50</t>
  </si>
  <si>
    <t>-122950514</t>
  </si>
  <si>
    <t>163</t>
  </si>
  <si>
    <t>721174044</t>
  </si>
  <si>
    <t>Potrubí kanalizační z PP připojovací DN 75</t>
  </si>
  <si>
    <t>612746959</t>
  </si>
  <si>
    <t>164</t>
  </si>
  <si>
    <t>721174045</t>
  </si>
  <si>
    <t>Potrubí kanalizační z PP připojovací DN 110</t>
  </si>
  <si>
    <t>-784597022</t>
  </si>
  <si>
    <t>165</t>
  </si>
  <si>
    <t>721226511</t>
  </si>
  <si>
    <t>Zápachová uzávěrka podomítková pro pračku a myčku DN 40</t>
  </si>
  <si>
    <t>1887888576</t>
  </si>
  <si>
    <t>166</t>
  </si>
  <si>
    <t>721239114</t>
  </si>
  <si>
    <t>Montáž střešního vtoku svislý odtok do DN 160 ostatní typ</t>
  </si>
  <si>
    <t>871503294</t>
  </si>
  <si>
    <t>167</t>
  </si>
  <si>
    <t>56231116</t>
  </si>
  <si>
    <t>vtok střešní pro PVC izolaci pochůzných střech s vyhříváním 75-160mm</t>
  </si>
  <si>
    <t>1026200348</t>
  </si>
  <si>
    <t>168</t>
  </si>
  <si>
    <t>721273153</t>
  </si>
  <si>
    <t>Hlavice ventilační polypropylen PP DN 110</t>
  </si>
  <si>
    <t>1043419026</t>
  </si>
  <si>
    <t>169</t>
  </si>
  <si>
    <t>998721201</t>
  </si>
  <si>
    <t>Přesun hmot procentní pro vnitřní kanalizace v objektech v do 6 m</t>
  </si>
  <si>
    <t>%</t>
  </si>
  <si>
    <t>1789656461</t>
  </si>
  <si>
    <t>722</t>
  </si>
  <si>
    <t>Zdravotechnika - vnitřní vodovod</t>
  </si>
  <si>
    <t>170</t>
  </si>
  <si>
    <t>722174002</t>
  </si>
  <si>
    <t>Potrubí vodovodní plastové PPR svar polyfúze PN 16 D 20x2,8 mm</t>
  </si>
  <si>
    <t>-2119819032</t>
  </si>
  <si>
    <t>171</t>
  </si>
  <si>
    <t>722174003</t>
  </si>
  <si>
    <t>Potrubí vodovodní plastové PPR svar polyfúze PN 16 D 25x3,5 mm</t>
  </si>
  <si>
    <t>1014180286</t>
  </si>
  <si>
    <t>172</t>
  </si>
  <si>
    <t>722174004</t>
  </si>
  <si>
    <t>Potrubí vodovodní plastové PPR svar polyfúze PN 16 D 32x4,4 mm</t>
  </si>
  <si>
    <t>-2082896781</t>
  </si>
  <si>
    <t>173</t>
  </si>
  <si>
    <t>722181211</t>
  </si>
  <si>
    <t>Ochrana vodovodního potrubí přilepenými termoizolačními trubicemi z PE tl do 6 mm DN do 22 mm</t>
  </si>
  <si>
    <t>-1912945644</t>
  </si>
  <si>
    <t>174</t>
  </si>
  <si>
    <t>722181222</t>
  </si>
  <si>
    <t>Ochrana vodovodního potrubí přilepenými termoizolačními trubicemi z PE tl do 9 mm DN do 45 mm</t>
  </si>
  <si>
    <t>314335244</t>
  </si>
  <si>
    <t>36,2+54,7</t>
  </si>
  <si>
    <t>175</t>
  </si>
  <si>
    <t>722181231</t>
  </si>
  <si>
    <t>Ochrana vodovodního potrubí přilepenými termoizolačními trubicemi z PE tl do 13 mm DN do 22 mm</t>
  </si>
  <si>
    <t>2012053406</t>
  </si>
  <si>
    <t>176</t>
  </si>
  <si>
    <t>722181232</t>
  </si>
  <si>
    <t>Ochrana vodovodního potrubí přilepenými termoizolačními trubicemi z PE tl do 13 mm DN do 45 mm</t>
  </si>
  <si>
    <t>-1145215318</t>
  </si>
  <si>
    <t>177</t>
  </si>
  <si>
    <t>722182013</t>
  </si>
  <si>
    <t>Podpůrný žlab pro potrubí D 32</t>
  </si>
  <si>
    <t>-683410414</t>
  </si>
  <si>
    <t>178</t>
  </si>
  <si>
    <t>722220111</t>
  </si>
  <si>
    <t>Nástěnka pro výtokový ventil G 1/2" s jedním závitem</t>
  </si>
  <si>
    <t>363160535</t>
  </si>
  <si>
    <t>179</t>
  </si>
  <si>
    <t>722220121</t>
  </si>
  <si>
    <t>Nástěnka pro baterii G 1/2" s jedním závitem</t>
  </si>
  <si>
    <t>pár</t>
  </si>
  <si>
    <t>-1902956813</t>
  </si>
  <si>
    <t>180</t>
  </si>
  <si>
    <t>722224156R</t>
  </si>
  <si>
    <t>Ventil zahradní nezámrzný</t>
  </si>
  <si>
    <t>-1278733446</t>
  </si>
  <si>
    <t>181</t>
  </si>
  <si>
    <t>722229101</t>
  </si>
  <si>
    <t>Montáž vodovodních armatur s jedním závitem G 1/2" ostatní typ</t>
  </si>
  <si>
    <t>-1510367327</t>
  </si>
  <si>
    <t>182</t>
  </si>
  <si>
    <t>55128018</t>
  </si>
  <si>
    <t>teploměr axiální 0-120°C zadní napojení 1/2" s jímkou D 80/dl 50mm</t>
  </si>
  <si>
    <t>-1646127195</t>
  </si>
  <si>
    <t>183</t>
  </si>
  <si>
    <t>55128991</t>
  </si>
  <si>
    <t>manometr 1/4"</t>
  </si>
  <si>
    <t>1314863437</t>
  </si>
  <si>
    <t>184</t>
  </si>
  <si>
    <t>722231072</t>
  </si>
  <si>
    <t>Ventil zpětný mosazný G 1/2" PN 10 do 110°C se dvěma závity</t>
  </si>
  <si>
    <t>-1835602168</t>
  </si>
  <si>
    <t>185</t>
  </si>
  <si>
    <t>722231073</t>
  </si>
  <si>
    <t>Ventil zpětný mosazný G 3/4" PN 10 do 110°C se dvěma závity</t>
  </si>
  <si>
    <t>1735316292</t>
  </si>
  <si>
    <t>186</t>
  </si>
  <si>
    <t>722231221</t>
  </si>
  <si>
    <t>Ventil pojistný mosazný G 1/2" PN 6 do 100°C k bojleru s vnitřním x vnějším závitem</t>
  </si>
  <si>
    <t>-1370069689</t>
  </si>
  <si>
    <t>187</t>
  </si>
  <si>
    <t>722232043</t>
  </si>
  <si>
    <t>Kohout kulový přímý G 1/2" PN 42 do 185°C vnitřní závit</t>
  </si>
  <si>
    <t>377320096</t>
  </si>
  <si>
    <t>188</t>
  </si>
  <si>
    <t>722232044</t>
  </si>
  <si>
    <t>Kohout kulový přímý G 3/4" PN 42 do 185°C vnitřní závit</t>
  </si>
  <si>
    <t>-290908364</t>
  </si>
  <si>
    <t>189</t>
  </si>
  <si>
    <t>722232061</t>
  </si>
  <si>
    <t>Kohout kulový přímý G 1/2" PN 42 do 185°C vnitřní závit s vypouštěním</t>
  </si>
  <si>
    <t>1555670370</t>
  </si>
  <si>
    <t>190</t>
  </si>
  <si>
    <t>722239101</t>
  </si>
  <si>
    <t>Montáž armatur vodovodních se dvěma závity G 1/2"</t>
  </si>
  <si>
    <t>-4260374</t>
  </si>
  <si>
    <t>191</t>
  </si>
  <si>
    <t>722254116</t>
  </si>
  <si>
    <t>Hydrantová skříň vnitřní s výzbrojí C 52 polyesterová hadice</t>
  </si>
  <si>
    <t>soubor</t>
  </si>
  <si>
    <t>-1137037882</t>
  </si>
  <si>
    <t>192</t>
  </si>
  <si>
    <t>998722201</t>
  </si>
  <si>
    <t>Přesun hmot procentní pro vnitřní vodovod v objektech v do 6 m</t>
  </si>
  <si>
    <t>489839820</t>
  </si>
  <si>
    <t>723</t>
  </si>
  <si>
    <t>Zdravotechnika - vnitřní plynovod</t>
  </si>
  <si>
    <t>193</t>
  </si>
  <si>
    <t>723230103</t>
  </si>
  <si>
    <t>Kulový uzávěr přímý PN 5 G 3/4" FF s protipožární armaturou a 2x vnitřním závitem</t>
  </si>
  <si>
    <t>-601913987</t>
  </si>
  <si>
    <t>uzavírací armatura v HUP</t>
  </si>
  <si>
    <t>194</t>
  </si>
  <si>
    <t>7232301031R</t>
  </si>
  <si>
    <t>D+M plynoměrové skříně plastové na zeď</t>
  </si>
  <si>
    <t>1084702144</t>
  </si>
  <si>
    <t>195</t>
  </si>
  <si>
    <t>998723201</t>
  </si>
  <si>
    <t>Přesun hmot procentní pro vnitřní plynovod v objektech v do 6 m</t>
  </si>
  <si>
    <t>1314102803</t>
  </si>
  <si>
    <t>725</t>
  </si>
  <si>
    <t>Zdravotechnika - zařizovací předměty</t>
  </si>
  <si>
    <t>196</t>
  </si>
  <si>
    <t>725112022</t>
  </si>
  <si>
    <t>Klozet keramický závěsný na nosné stěny s hlubokým splachováním odpad vodorovný</t>
  </si>
  <si>
    <t>535884404</t>
  </si>
  <si>
    <t>197</t>
  </si>
  <si>
    <t>725112173</t>
  </si>
  <si>
    <t>Kombi klozeti s hlubokým splachováním zvýšený odpad svislý</t>
  </si>
  <si>
    <t>1213118608</t>
  </si>
  <si>
    <t>198</t>
  </si>
  <si>
    <t>725211601</t>
  </si>
  <si>
    <t>Umyvadlo keramické bílé šířky 500 mm bez krytu na sifon připevněné na stěnu šrouby, vč. nerez sifonu</t>
  </si>
  <si>
    <t>1704778405</t>
  </si>
  <si>
    <t>199</t>
  </si>
  <si>
    <t>725211604</t>
  </si>
  <si>
    <t>Umyvadlo keramické bílé šířky 700 mm bez krytu na sifon připevněné na stěnu šrouby, vč. nerez sifonu</t>
  </si>
  <si>
    <t>1577535056</t>
  </si>
  <si>
    <t>200</t>
  </si>
  <si>
    <t>725211681</t>
  </si>
  <si>
    <t>Umyvadlo keramické bílé zdravotní šířky 550mm připevněné na stěnu šrouby</t>
  </si>
  <si>
    <t>552196746</t>
  </si>
  <si>
    <t>201</t>
  </si>
  <si>
    <t>725211703</t>
  </si>
  <si>
    <t>Umývátko keramické bílé stěnové šířky 420 mm připevněné na stěnu šrouby vč. nerez sifonu</t>
  </si>
  <si>
    <t>-1266161987</t>
  </si>
  <si>
    <t>202</t>
  </si>
  <si>
    <t>725291511</t>
  </si>
  <si>
    <t>Doplňky zařízení koupelen a záchodů plastové dávkovač tekutého mýdla na 350 ml</t>
  </si>
  <si>
    <t>-55170220</t>
  </si>
  <si>
    <t>203</t>
  </si>
  <si>
    <t>55431079</t>
  </si>
  <si>
    <t>koš odpadkový nášlapný plastový 6L</t>
  </si>
  <si>
    <t>-1027760357</t>
  </si>
  <si>
    <t>204</t>
  </si>
  <si>
    <t>725291521</t>
  </si>
  <si>
    <t>Doplňky zařízení koupelen a záchodů plastové zásobník toaletních papírů</t>
  </si>
  <si>
    <t>1238054556</t>
  </si>
  <si>
    <t>205</t>
  </si>
  <si>
    <t>725291531</t>
  </si>
  <si>
    <t>Doplňky zařízení koupelen a záchodů plastové zásobník papírových ručníků</t>
  </si>
  <si>
    <t>1398869698</t>
  </si>
  <si>
    <t>206</t>
  </si>
  <si>
    <t>725291611R</t>
  </si>
  <si>
    <t>Montáž a dodávka nerez věšáku</t>
  </si>
  <si>
    <t>-44532990</t>
  </si>
  <si>
    <t>207</t>
  </si>
  <si>
    <t>725291713R</t>
  </si>
  <si>
    <t>Doplňky zařízení koupelen a záchodů nerez madlo krakorcové dl 834 mm, sklopné</t>
  </si>
  <si>
    <t>1247548718</t>
  </si>
  <si>
    <t>208</t>
  </si>
  <si>
    <t>725291714R</t>
  </si>
  <si>
    <t>Doplňky zařízení koupelen a záchodů nerez madlo krakorcové dl 850 mm</t>
  </si>
  <si>
    <t>1239556899</t>
  </si>
  <si>
    <t>209</t>
  </si>
  <si>
    <t>725291715R</t>
  </si>
  <si>
    <t>Doplňky zařízení koupelen a záchodů nerez madlo krakorcové dl 600 mm, sklopné</t>
  </si>
  <si>
    <t>-679015839</t>
  </si>
  <si>
    <t>210</t>
  </si>
  <si>
    <t>725291716R</t>
  </si>
  <si>
    <t>Doplňky zařízení koupelen a záchodů nerez madlo krakorcové dl 600 mm</t>
  </si>
  <si>
    <t>231500952</t>
  </si>
  <si>
    <t>211</t>
  </si>
  <si>
    <t>725311121</t>
  </si>
  <si>
    <t>Dřez jednoduchý nerezový se zápachovou uzávěrkou s odkapávací plochou 600x600 mm a miskou, nerez sifon</t>
  </si>
  <si>
    <t>594574191</t>
  </si>
  <si>
    <t>212</t>
  </si>
  <si>
    <t>725311131</t>
  </si>
  <si>
    <t>Dřez dvojitý nerezový se zápachovou uzávěrkou nástavný 900x600 mm</t>
  </si>
  <si>
    <t>1574681890</t>
  </si>
  <si>
    <t>213</t>
  </si>
  <si>
    <t>725331211</t>
  </si>
  <si>
    <t>Výlevka bez výtokových armatur nerezová připevněná na zeď konzolou 450x550x300 mm</t>
  </si>
  <si>
    <t>-1350653790</t>
  </si>
  <si>
    <t>214</t>
  </si>
  <si>
    <t>725813111</t>
  </si>
  <si>
    <t>Ventil rohový bez připojovací trubičky nebo flexi hadičky G 1/2"</t>
  </si>
  <si>
    <t>382399856</t>
  </si>
  <si>
    <t>215</t>
  </si>
  <si>
    <t>725821325</t>
  </si>
  <si>
    <t>Baterie dřezová stojánková páková s otáčivým kulatým ústím a délkou ramínka 220 mm</t>
  </si>
  <si>
    <t>-1078739566</t>
  </si>
  <si>
    <t>216</t>
  </si>
  <si>
    <t>725822613</t>
  </si>
  <si>
    <t>Baterie umyvadlová stojánková páková s výpustí</t>
  </si>
  <si>
    <t>-1104243706</t>
  </si>
  <si>
    <t>217</t>
  </si>
  <si>
    <t>725822664</t>
  </si>
  <si>
    <t>Baterie umyvadlová samouzavírací tlačná s výtokem po dobu 15 s a 6 l/min</t>
  </si>
  <si>
    <t>852195183</t>
  </si>
  <si>
    <t>218</t>
  </si>
  <si>
    <t>998725201</t>
  </si>
  <si>
    <t>Přesun hmot procentní pro zařizovací předměty v objektech v do 6 m</t>
  </si>
  <si>
    <t>-1825702004</t>
  </si>
  <si>
    <t>726</t>
  </si>
  <si>
    <t>Zdravotechnika - předstěnové instalace</t>
  </si>
  <si>
    <t>219</t>
  </si>
  <si>
    <t>726131011</t>
  </si>
  <si>
    <t>Instalační předstěna - výlevka v 1120 mm do lehkých stěn s kovovou kcí</t>
  </si>
  <si>
    <t>-700387743</t>
  </si>
  <si>
    <t>220</t>
  </si>
  <si>
    <t>726131041</t>
  </si>
  <si>
    <t>Instalační předstěna - klozet závěsný v 1120 mm s ovládáním zepředu do lehkých stěn s kovovou kcí</t>
  </si>
  <si>
    <t>-368441642</t>
  </si>
  <si>
    <t>221</t>
  </si>
  <si>
    <t>726131204</t>
  </si>
  <si>
    <t>Instalační předstěna - montáž klozetu do lehkých stěn s kovovou kcí</t>
  </si>
  <si>
    <t>1836318588</t>
  </si>
  <si>
    <t>222</t>
  </si>
  <si>
    <t>55281708</t>
  </si>
  <si>
    <t>montážní prvek pro závěsné WC do lehkých stěn s kovovou konstrukcí pro tělesně postižené stavební v 1120mm</t>
  </si>
  <si>
    <t>874523977</t>
  </si>
  <si>
    <t>223</t>
  </si>
  <si>
    <t>726191001</t>
  </si>
  <si>
    <t>Zvukoizolační souprava pro klozet a bidet</t>
  </si>
  <si>
    <t>-163042356</t>
  </si>
  <si>
    <t>224</t>
  </si>
  <si>
    <t>726191002</t>
  </si>
  <si>
    <t>Souprava pro předstěnovou montáž</t>
  </si>
  <si>
    <t>-1747900522</t>
  </si>
  <si>
    <t>225</t>
  </si>
  <si>
    <t>998726211</t>
  </si>
  <si>
    <t>Přesun hmot procentní pro instalační prefabrikáty v objektech v do 6 m</t>
  </si>
  <si>
    <t>-1864219206</t>
  </si>
  <si>
    <t>732</t>
  </si>
  <si>
    <t>Ústřední vytápění - strojovny</t>
  </si>
  <si>
    <t>226</t>
  </si>
  <si>
    <t>732219103</t>
  </si>
  <si>
    <t>Montáž ohříváků vody zásobníkových ležatých kombinovaných do 200 litrů</t>
  </si>
  <si>
    <t>-61539541</t>
  </si>
  <si>
    <t>227</t>
  </si>
  <si>
    <t>48438804</t>
  </si>
  <si>
    <t>ohřívač vody elektrický zásobníkový závěsný akumulační vodorovný příkon 200L 2,2kW</t>
  </si>
  <si>
    <t>1179863238</t>
  </si>
  <si>
    <t>228</t>
  </si>
  <si>
    <t>998732201</t>
  </si>
  <si>
    <t>Přesun hmot procentní pro strojovny v objektech v do 6 m</t>
  </si>
  <si>
    <t>1236320679</t>
  </si>
  <si>
    <t>733</t>
  </si>
  <si>
    <t>Ústřední vytápění - rozvodné potrubí</t>
  </si>
  <si>
    <t>229</t>
  </si>
  <si>
    <t>733223102</t>
  </si>
  <si>
    <t>Potrubí měděné tvrdé spojované měkkým pájením D 15x1 mm</t>
  </si>
  <si>
    <t>363958951</t>
  </si>
  <si>
    <t>230</t>
  </si>
  <si>
    <t>733223103</t>
  </si>
  <si>
    <t>Potrubí měděné tvrdé spojované měkkým pájením D 18x1 mm</t>
  </si>
  <si>
    <t>-1238494902</t>
  </si>
  <si>
    <t>231</t>
  </si>
  <si>
    <t>733223104</t>
  </si>
  <si>
    <t>Potrubí měděné tvrdé spojované měkkým pájením D 22x1 mm</t>
  </si>
  <si>
    <t>1939539458</t>
  </si>
  <si>
    <t>232</t>
  </si>
  <si>
    <t>733223105</t>
  </si>
  <si>
    <t>Potrubí měděné tvrdé spojované měkkým pájením D 28x1,5 mm</t>
  </si>
  <si>
    <t>-1866044161</t>
  </si>
  <si>
    <t>233</t>
  </si>
  <si>
    <t>733223107</t>
  </si>
  <si>
    <t>Potrubí měděné tvrdé spojované měkkým pájením D 42x1,5 mm</t>
  </si>
  <si>
    <t>491771097</t>
  </si>
  <si>
    <t>234</t>
  </si>
  <si>
    <t>733223108</t>
  </si>
  <si>
    <t>Potrubí měděné tvrdé spojované měkkým pájením D 54x2 mm</t>
  </si>
  <si>
    <t>154730587</t>
  </si>
  <si>
    <t>235</t>
  </si>
  <si>
    <t>733291101</t>
  </si>
  <si>
    <t>Zkouška těsnosti potrubí měděné do D 35x1,5</t>
  </si>
  <si>
    <t>1024754455</t>
  </si>
  <si>
    <t>173+51,2+84,8+109,4</t>
  </si>
  <si>
    <t>236</t>
  </si>
  <si>
    <t>733291102</t>
  </si>
  <si>
    <t>Zkouška těsnosti potrubí měděné do D 64x2</t>
  </si>
  <si>
    <t>1638933777</t>
  </si>
  <si>
    <t>20,4+12,4</t>
  </si>
  <si>
    <t>237</t>
  </si>
  <si>
    <t>733811221</t>
  </si>
  <si>
    <t>Ochrana potrubí ústředního vytápění termoizolačními trubicemi z PE tl do 9 mm DN do 22 mm</t>
  </si>
  <si>
    <t>-799839365</t>
  </si>
  <si>
    <t>173+51,2</t>
  </si>
  <si>
    <t>238</t>
  </si>
  <si>
    <t>733811232</t>
  </si>
  <si>
    <t>Ochrana potrubí ústředního vytápění termoizolačními trubicemi z PE tl do 13 mm DN do 45 mm</t>
  </si>
  <si>
    <t>628893435</t>
  </si>
  <si>
    <t>84,8+109,4+20,4</t>
  </si>
  <si>
    <t>239</t>
  </si>
  <si>
    <t>733811253</t>
  </si>
  <si>
    <t>Ochrana potrubí ústředního vytápění termoizolačními trubicemi z PE tl do 25 mm DN do 63 mm</t>
  </si>
  <si>
    <t>1844690763</t>
  </si>
  <si>
    <t>240</t>
  </si>
  <si>
    <t>998733201</t>
  </si>
  <si>
    <t>Přesun hmot procentní pro rozvody potrubí v objektech v do 6 m</t>
  </si>
  <si>
    <t>615685439</t>
  </si>
  <si>
    <t>734</t>
  </si>
  <si>
    <t>Ústřední vytápění - armatury</t>
  </si>
  <si>
    <t>241</t>
  </si>
  <si>
    <t>734220101</t>
  </si>
  <si>
    <t>Ventil závitový regulační přímý G 3/4 PN 20 do 100°C vyvažovací</t>
  </si>
  <si>
    <t>-1917033369</t>
  </si>
  <si>
    <t>242</t>
  </si>
  <si>
    <t>734221531</t>
  </si>
  <si>
    <t>Ventil závitový termostatický rohový jednoregulační G 3/8 PN 16 do 110°C bez hlavice ovládání</t>
  </si>
  <si>
    <t>-1551845255</t>
  </si>
  <si>
    <t>243</t>
  </si>
  <si>
    <t>734221682</t>
  </si>
  <si>
    <t>Termostatická hlavice kapalinová PN 10 do 110°C otopných těles VK</t>
  </si>
  <si>
    <t>-873315694</t>
  </si>
  <si>
    <t>244</t>
  </si>
  <si>
    <t>734261402</t>
  </si>
  <si>
    <t>Armatura připojovací rohová G 1/2x18 PN 10 do 110°C radiátorů typu VK</t>
  </si>
  <si>
    <t>-1969576938</t>
  </si>
  <si>
    <t>245</t>
  </si>
  <si>
    <t>734292714</t>
  </si>
  <si>
    <t>Kohout kulový přímý G 3/4 PN 42 do 185°C vnitřní závit</t>
  </si>
  <si>
    <t>-1234037344</t>
  </si>
  <si>
    <t>246</t>
  </si>
  <si>
    <t>734292718</t>
  </si>
  <si>
    <t>Kohout kulový přímý G 2 PN 42 do 185°C vnitřní závit</t>
  </si>
  <si>
    <t>789902838</t>
  </si>
  <si>
    <t>247</t>
  </si>
  <si>
    <t>734292723</t>
  </si>
  <si>
    <t>Kohout kulový přímý G 1/2 PN 42 do 185°C vnitřní závit s vypouštěním</t>
  </si>
  <si>
    <t>107768081</t>
  </si>
  <si>
    <t>248</t>
  </si>
  <si>
    <t>734411103</t>
  </si>
  <si>
    <t>Teploměr technický s pevným stonkem a jímkou zadní připojení průměr 63 mm délky 100 mm</t>
  </si>
  <si>
    <t>1416836698</t>
  </si>
  <si>
    <t>249</t>
  </si>
  <si>
    <t>998734201</t>
  </si>
  <si>
    <t>Přesun hmot procentní pro armatury v objektech v do 6 m</t>
  </si>
  <si>
    <t>1951433875</t>
  </si>
  <si>
    <t>735</t>
  </si>
  <si>
    <t>Ústřední vytápění - otopná tělesa</t>
  </si>
  <si>
    <t>250</t>
  </si>
  <si>
    <t>735152471</t>
  </si>
  <si>
    <t>Otopné těleso panelové VK dvoudeskové 1 přídavná přestupní plocha výška/délka 600/400 mm výkon 515 W</t>
  </si>
  <si>
    <t>-894117326</t>
  </si>
  <si>
    <t>251</t>
  </si>
  <si>
    <t>735152472</t>
  </si>
  <si>
    <t>Otopné těleso panelové VK dvoudeskové 1 přídavná přestupní plocha výška/délka 600/500 mm výkon 644 W</t>
  </si>
  <si>
    <t>803671181</t>
  </si>
  <si>
    <t>252</t>
  </si>
  <si>
    <t>735152473</t>
  </si>
  <si>
    <t>Otopné těleso panelové VK dvoudeskové 1 přídavná přestupní plocha výška/délka 600/600 mm výkon 773 W</t>
  </si>
  <si>
    <t>300267767</t>
  </si>
  <si>
    <t>253</t>
  </si>
  <si>
    <t>735152474</t>
  </si>
  <si>
    <t>Otopné těleso panelové VK dvoudeskové 1 přídavná přestupní plocha výška/délka 600/700 mm výkon 902 W</t>
  </si>
  <si>
    <t>-935518299</t>
  </si>
  <si>
    <t>254</t>
  </si>
  <si>
    <t>735152475</t>
  </si>
  <si>
    <t>Otopné těleso panelové VK dvoudeskové 1 přídavná přestupní plocha výška/délka 600/800 mm výkon 1030 W</t>
  </si>
  <si>
    <t>776980681</t>
  </si>
  <si>
    <t>255</t>
  </si>
  <si>
    <t>735152476</t>
  </si>
  <si>
    <t>Otopné těleso panelové VK dvoudeskové 1 přídavná přestupní plocha výška/délka 600/900 mm výkon 1159 W</t>
  </si>
  <si>
    <t>-1363035938</t>
  </si>
  <si>
    <t>256</t>
  </si>
  <si>
    <t>735152478</t>
  </si>
  <si>
    <t>Otopné těleso panelové VK dvoudeskové 1 přídavná přestupní plocha výška/délka 600/1100 mm výkon 1417 W</t>
  </si>
  <si>
    <t>-1920302143</t>
  </si>
  <si>
    <t>257</t>
  </si>
  <si>
    <t>735152479</t>
  </si>
  <si>
    <t>Otopné těleso panelové VK dvoudeskové 1 přídavná přestupní plocha výška/délka 600/1200 mm výkon 1546 W</t>
  </si>
  <si>
    <t>1337660244</t>
  </si>
  <si>
    <t>258</t>
  </si>
  <si>
    <t>735152482</t>
  </si>
  <si>
    <t>Otopné těleso panelové VK dvoudeskové 1 přídavná přestupní plocha výška/délka 600/1800 mm výkon 2318 W</t>
  </si>
  <si>
    <t>1210218776</t>
  </si>
  <si>
    <t>259</t>
  </si>
  <si>
    <t>735152483</t>
  </si>
  <si>
    <t>Otopné těleso panelové VK dvoudeskové 1 přídavná přestupní plocha výška/délka 600/2000 mm výkon 2576 W</t>
  </si>
  <si>
    <t>-680721651</t>
  </si>
  <si>
    <t>260</t>
  </si>
  <si>
    <t>735152492</t>
  </si>
  <si>
    <t>Otopné těleso panelové VK dvoudeskové 1 přídavná přestupní plocha výška/délka 900/500 mm výkon 877 W</t>
  </si>
  <si>
    <t>1478654187</t>
  </si>
  <si>
    <t>261</t>
  </si>
  <si>
    <t>735152494</t>
  </si>
  <si>
    <t>Otopné těleso panelové VK dvoudeskové 1 přídavná přestupní plocha výška/délka 900/700 mm výkon 1228 W</t>
  </si>
  <si>
    <t>-314600912</t>
  </si>
  <si>
    <t>262</t>
  </si>
  <si>
    <t>735152599</t>
  </si>
  <si>
    <t>Otopné těleso panelové VK dvoudeskové 2 přídavné přestupní plochy výška/délka 900/1200 mm výkon 2776 W</t>
  </si>
  <si>
    <t>-675323505</t>
  </si>
  <si>
    <t>263</t>
  </si>
  <si>
    <t>998735201</t>
  </si>
  <si>
    <t>Přesun hmot procentní pro otopná tělesa v objektech v do 6 m</t>
  </si>
  <si>
    <t>64248897</t>
  </si>
  <si>
    <t>742</t>
  </si>
  <si>
    <t>Elektroinstalace - slaboproud</t>
  </si>
  <si>
    <t>264</t>
  </si>
  <si>
    <t>7422102411R</t>
  </si>
  <si>
    <t>Dodávka a montáž dveřního koordinátoru s postupným zavíráním dvoukřídlých dveří</t>
  </si>
  <si>
    <t>745750572</t>
  </si>
  <si>
    <t>DV30</t>
  </si>
  <si>
    <t>762</t>
  </si>
  <si>
    <t>Konstrukce tesařské</t>
  </si>
  <si>
    <t>265</t>
  </si>
  <si>
    <t>762361313</t>
  </si>
  <si>
    <t>Konstrukční a vyrovnávací vrstva pod klempířské prvky (atiky) z desek dřevoštěpkových tl. 25 mm</t>
  </si>
  <si>
    <t>638643706</t>
  </si>
  <si>
    <t>(8,65+5,685)*0,445</t>
  </si>
  <si>
    <t>16,275*0,47</t>
  </si>
  <si>
    <t>46,41*0,605</t>
  </si>
  <si>
    <t>266</t>
  </si>
  <si>
    <t>762412101</t>
  </si>
  <si>
    <t>Montáž olištování stěn nehoblovanými lištami</t>
  </si>
  <si>
    <t>-47667683</t>
  </si>
  <si>
    <t>32,58</t>
  </si>
  <si>
    <t>267</t>
  </si>
  <si>
    <t>60514114</t>
  </si>
  <si>
    <t>řezivo jehličnaté lať impregnovaná dl 4 m</t>
  </si>
  <si>
    <t>-1848391858</t>
  </si>
  <si>
    <t>32,58*0,04*0,06*1,1</t>
  </si>
  <si>
    <t>268</t>
  </si>
  <si>
    <t>762810036</t>
  </si>
  <si>
    <t>Záklop stropů z desek OSB tl 22 mm na sraz šroubovaných na rošt</t>
  </si>
  <si>
    <t>-149236551</t>
  </si>
  <si>
    <t>původní světlíky</t>
  </si>
  <si>
    <t>2*1,8*2*6</t>
  </si>
  <si>
    <t>269</t>
  </si>
  <si>
    <t>998762101</t>
  </si>
  <si>
    <t>Přesun hmot tonážní pro kce tesařské v objektech v do 6 m</t>
  </si>
  <si>
    <t>-50269436</t>
  </si>
  <si>
    <t>763</t>
  </si>
  <si>
    <t>Konstrukce suché výstavby</t>
  </si>
  <si>
    <t>270</t>
  </si>
  <si>
    <t>763111336</t>
  </si>
  <si>
    <t>SDK příčka tl 125 mm profil CW+UW 100 desky 1xH2 12,5 s izolací EI 30 Rw do 48 dB</t>
  </si>
  <si>
    <t>2060843636</t>
  </si>
  <si>
    <t>(2,95+2,95+5,03+3,9)*3,1</t>
  </si>
  <si>
    <t>271</t>
  </si>
  <si>
    <t>763111433</t>
  </si>
  <si>
    <t>SDK příčka tl 125 mm profil CW+UW 75 desky 2xH2 12,5 s izolací EI 60 Rw do 51 dB</t>
  </si>
  <si>
    <t>1037783555</t>
  </si>
  <si>
    <t>(14,2+0,15+6,915+0,15+1,125+1,025+0,15+1,025+0,125+1,05+0,125+2,775)*3,1</t>
  </si>
  <si>
    <t>(2,95+1,005+2,95+1,025+3,25+1,025+1,15+4,16+2,97+5,4)*3,1</t>
  </si>
  <si>
    <t>((2,82+4,39)*3,1)+(2,38*3,7)-(0,9*2,6)-(1,1*2,6)</t>
  </si>
  <si>
    <t>272</t>
  </si>
  <si>
    <t>763111717</t>
  </si>
  <si>
    <t>SDK příčka základní penetrační nátěr (oboustranně)</t>
  </si>
  <si>
    <t>-974146141</t>
  </si>
  <si>
    <t>45,973+169,571+25,957</t>
  </si>
  <si>
    <t>273</t>
  </si>
  <si>
    <t>763131411</t>
  </si>
  <si>
    <t>SDK podhled desky 1xA 12,5 bez izolace dvouvrstvá spodní kce profil CD+UD</t>
  </si>
  <si>
    <t>1188475868</t>
  </si>
  <si>
    <t>m.č. 06-10</t>
  </si>
  <si>
    <t>274</t>
  </si>
  <si>
    <t>763131453</t>
  </si>
  <si>
    <t>SDK podhled deska 1xH2 15 bez izolace dvouvrstvá spodní kce profil CD+UD</t>
  </si>
  <si>
    <t>-1442709204</t>
  </si>
  <si>
    <t>m.č.106-109 + opláštění světlíků</t>
  </si>
  <si>
    <t>11,98+36</t>
  </si>
  <si>
    <t>m.č.101-103</t>
  </si>
  <si>
    <t>20,3</t>
  </si>
  <si>
    <t>275</t>
  </si>
  <si>
    <t>763131751</t>
  </si>
  <si>
    <t>Montáž parotěsné zábrany do SDK podhledu</t>
  </si>
  <si>
    <t>692653126</t>
  </si>
  <si>
    <t>20,32</t>
  </si>
  <si>
    <t>276</t>
  </si>
  <si>
    <t>28329274</t>
  </si>
  <si>
    <t>fólie PE vyztužená pro parotěsnou vrstvu (reakce na oheň - třída E) 110g/m2</t>
  </si>
  <si>
    <t>-1727178768</t>
  </si>
  <si>
    <t>20,32*1,1235 'Přepočtené koeficientem množství</t>
  </si>
  <si>
    <t>277</t>
  </si>
  <si>
    <t>763131752</t>
  </si>
  <si>
    <t>Montáž jedné vrstvy tepelné izolace do SDK podhledu</t>
  </si>
  <si>
    <t>-134523931</t>
  </si>
  <si>
    <t>278</t>
  </si>
  <si>
    <t>63152108</t>
  </si>
  <si>
    <t>pás tepelně izolační univerzální λ=0,033-0,035 tl 200mm</t>
  </si>
  <si>
    <t>846138709</t>
  </si>
  <si>
    <t>20,3*1,02 'Přepočtené koeficientem množství</t>
  </si>
  <si>
    <t>279</t>
  </si>
  <si>
    <t>763131765</t>
  </si>
  <si>
    <t>Příplatek k SDK podhledu za výšku zavěšení přes 0,5 do 1,0 m</t>
  </si>
  <si>
    <t>2069043329</t>
  </si>
  <si>
    <t>m.č.106-109</t>
  </si>
  <si>
    <t>11,98</t>
  </si>
  <si>
    <t>280</t>
  </si>
  <si>
    <t>763131766</t>
  </si>
  <si>
    <t>Příplatek k SDK podhledu za výšku zavěšení přes 1,0 do 1,5 m</t>
  </si>
  <si>
    <t>-145217513</t>
  </si>
  <si>
    <t>281</t>
  </si>
  <si>
    <t>763135103R</t>
  </si>
  <si>
    <t>Dodávka a montáž kazetového podhledu z kazet 1200x600 mm tl.desek 15 mm, širokopásmový akustický podhled</t>
  </si>
  <si>
    <t>515363830</t>
  </si>
  <si>
    <t>263,1</t>
  </si>
  <si>
    <t>282</t>
  </si>
  <si>
    <t>763131714</t>
  </si>
  <si>
    <t>SDK podhled základní penetrační nátěr</t>
  </si>
  <si>
    <t>688966124</t>
  </si>
  <si>
    <t>89+68,28</t>
  </si>
  <si>
    <t>283</t>
  </si>
  <si>
    <t>998763301</t>
  </si>
  <si>
    <t>Přesun hmot tonážní pro sádrokartonové konstrukce v objektech v do 6 m</t>
  </si>
  <si>
    <t>781298525</t>
  </si>
  <si>
    <t>764</t>
  </si>
  <si>
    <t>Konstrukce klempířské</t>
  </si>
  <si>
    <t>284</t>
  </si>
  <si>
    <t>764002811</t>
  </si>
  <si>
    <t>Demontáž okapového plechu do suti v krytině povlakové</t>
  </si>
  <si>
    <t>-1190348888</t>
  </si>
  <si>
    <t>32,8</t>
  </si>
  <si>
    <t>285</t>
  </si>
  <si>
    <t>764002851</t>
  </si>
  <si>
    <t>Demontáž oplechování parapetů do suti</t>
  </si>
  <si>
    <t>1984514247</t>
  </si>
  <si>
    <t>2,25*7</t>
  </si>
  <si>
    <t>2,3*4</t>
  </si>
  <si>
    <t>B.20</t>
  </si>
  <si>
    <t>286</t>
  </si>
  <si>
    <t>764002871</t>
  </si>
  <si>
    <t>Demontáž lemování zdí do suti</t>
  </si>
  <si>
    <t>-47573738</t>
  </si>
  <si>
    <t>B.34</t>
  </si>
  <si>
    <t>287</t>
  </si>
  <si>
    <t>764004801</t>
  </si>
  <si>
    <t>Demontáž podokapního žlabu do suti</t>
  </si>
  <si>
    <t>-954291578</t>
  </si>
  <si>
    <t>288</t>
  </si>
  <si>
    <t>764004861</t>
  </si>
  <si>
    <t>Demontáž svodu do suti</t>
  </si>
  <si>
    <t>-1220027732</t>
  </si>
  <si>
    <t>289</t>
  </si>
  <si>
    <t>7640214041R</t>
  </si>
  <si>
    <t>Podkladní plech z Al plechu rš 330 mm, antracit</t>
  </si>
  <si>
    <t>1376350930</t>
  </si>
  <si>
    <t>290</t>
  </si>
  <si>
    <t>7642244061R</t>
  </si>
  <si>
    <t>Oplechování horních ploch a nadezdívek (atik) bez rohů z Al plechu mechanicky kotvené rš 500 mm, antracit</t>
  </si>
  <si>
    <t>-841613684</t>
  </si>
  <si>
    <t>8,65+5,685+10,32</t>
  </si>
  <si>
    <t>291</t>
  </si>
  <si>
    <t>7642244071R</t>
  </si>
  <si>
    <t>Oplechování horních ploch a nadezdívek (atik) bez rohů z Al plechu mechanicky kotvené rš 670 mm, antracit</t>
  </si>
  <si>
    <t>-1226337009</t>
  </si>
  <si>
    <t>16,275</t>
  </si>
  <si>
    <t>292</t>
  </si>
  <si>
    <t>7642244081R</t>
  </si>
  <si>
    <t>Oplechování horních ploch a nadezdívek (atik) bez rohů z Al plechu mechanicky kotvené rš 750 mm, antracit</t>
  </si>
  <si>
    <t>-1685126449</t>
  </si>
  <si>
    <t>22,17+24,24</t>
  </si>
  <si>
    <t>293</t>
  </si>
  <si>
    <t>7642264441R</t>
  </si>
  <si>
    <t>Oplechování parapetů rovných celoplošně lepené z Al plechu rš 330 mm, antracit</t>
  </si>
  <si>
    <t>1720791948</t>
  </si>
  <si>
    <t>294</t>
  </si>
  <si>
    <t>7645214041R</t>
  </si>
  <si>
    <t>Žlab podokapní půlkruhový z Al plechu rš 330 mm, antracit</t>
  </si>
  <si>
    <t>-822820587</t>
  </si>
  <si>
    <t>295</t>
  </si>
  <si>
    <t>7645214441R</t>
  </si>
  <si>
    <t>Kotlík oválný (trychtýřový) pro podokapní žlaby z Al plechu 330/100 mm, antracit</t>
  </si>
  <si>
    <t>1777798435</t>
  </si>
  <si>
    <t>296</t>
  </si>
  <si>
    <t>7645284221R</t>
  </si>
  <si>
    <t>Svody kruhové včetně objímek, kolen, odskoků z Al plechu průměru 100 mm, antracit</t>
  </si>
  <si>
    <t>-1601676286</t>
  </si>
  <si>
    <t>4,3*2</t>
  </si>
  <si>
    <t>297</t>
  </si>
  <si>
    <t>998764101</t>
  </si>
  <si>
    <t>Přesun hmot tonážní pro konstrukce klempířské v objektech v do 6 m</t>
  </si>
  <si>
    <t>1945679634</t>
  </si>
  <si>
    <t>766</t>
  </si>
  <si>
    <t>Konstrukce truhlářské</t>
  </si>
  <si>
    <t>298</t>
  </si>
  <si>
    <t>766629613</t>
  </si>
  <si>
    <t>Předsazená montáž oken kotvením do TI nosného profilu vyložení do 90 mm</t>
  </si>
  <si>
    <t>2104296031</t>
  </si>
  <si>
    <t>110,845+42,6</t>
  </si>
  <si>
    <t>299</t>
  </si>
  <si>
    <t>61140243R</t>
  </si>
  <si>
    <t>okno plastové s fixním zasklením dvojsklo přes plochu 1m2 do v 1,5m, probarvené, RW=30 dB, Uw=0,71W/m2K</t>
  </si>
  <si>
    <t>-24947228</t>
  </si>
  <si>
    <t>o.10</t>
  </si>
  <si>
    <t>2*1,4*3</t>
  </si>
  <si>
    <t>o.07</t>
  </si>
  <si>
    <t>2,25*1,4*2</t>
  </si>
  <si>
    <t>300</t>
  </si>
  <si>
    <t>61140352R</t>
  </si>
  <si>
    <t>okno plastové otevíravé/sklopné trojsklo přes plochu 1m2 do v 1,5m, dělené, probarvené, RW=30 dB, Uw=0,71W/m2K</t>
  </si>
  <si>
    <t>1552171875</t>
  </si>
  <si>
    <t>2,25*1,1*6</t>
  </si>
  <si>
    <t>1,1*1,05</t>
  </si>
  <si>
    <t>1,25*1,49</t>
  </si>
  <si>
    <t>2,3*1,49*3</t>
  </si>
  <si>
    <t>301</t>
  </si>
  <si>
    <t>61140041</t>
  </si>
  <si>
    <t>okno plastové s fixním zasklením dvojsklo do plochy 1m2, probarvené, RW=30 dB, Uw=0,71W/m2K</t>
  </si>
  <si>
    <t>359553452</t>
  </si>
  <si>
    <t>nadsvětlík DV02 a 03</t>
  </si>
  <si>
    <t>0,9*0,6*2</t>
  </si>
  <si>
    <t>nadsvětlík 04,05,07</t>
  </si>
  <si>
    <t>0,58*1*3</t>
  </si>
  <si>
    <t>302</t>
  </si>
  <si>
    <t>61140250R</t>
  </si>
  <si>
    <t>okno plastové otevíravé/sklopné trojsklo do plochy 1m2, probarvené, RW=30 dB, Uw=0,71W/m2K</t>
  </si>
  <si>
    <t>-11723237</t>
  </si>
  <si>
    <t>303</t>
  </si>
  <si>
    <t>766629639</t>
  </si>
  <si>
    <t>Montáž těsnění připojovací spáry parapetu těsnící fólií</t>
  </si>
  <si>
    <t>-72671169</t>
  </si>
  <si>
    <t>3*2</t>
  </si>
  <si>
    <t>2,3*2</t>
  </si>
  <si>
    <t>2,25*2</t>
  </si>
  <si>
    <t>304</t>
  </si>
  <si>
    <t>59071091</t>
  </si>
  <si>
    <t>fólie okenní těsnící univerzální klimaticky aktivní omítatelná 50mm s butylem</t>
  </si>
  <si>
    <t>-322541367</t>
  </si>
  <si>
    <t>46,7105263157894*1,1 'Přepočtené koeficientem množství</t>
  </si>
  <si>
    <t>305</t>
  </si>
  <si>
    <t>766629649</t>
  </si>
  <si>
    <t>Předsazená montáž dveří kotvením prahovými body a rámem z termoplastické pěny vyložení 95 mm</t>
  </si>
  <si>
    <t>-500650883</t>
  </si>
  <si>
    <t>DV19</t>
  </si>
  <si>
    <t>2,75+1,25+2,75</t>
  </si>
  <si>
    <t>DV21/P</t>
  </si>
  <si>
    <t>2,84+1,05+2,84</t>
  </si>
  <si>
    <t>306</t>
  </si>
  <si>
    <t>61140500</t>
  </si>
  <si>
    <t>dveře jednokřídlé plastové probarvené plné max rozměru otvoru 2,42m2 U=0,93W/m2K</t>
  </si>
  <si>
    <t>1092878032</t>
  </si>
  <si>
    <t>1,25*2,75</t>
  </si>
  <si>
    <t>2,84*1,05</t>
  </si>
  <si>
    <t>307</t>
  </si>
  <si>
    <t>766629651</t>
  </si>
  <si>
    <t>Montáž těsnění připojovací spáry ostění nebo nadpraží těsnící fólií</t>
  </si>
  <si>
    <t>-1043342166</t>
  </si>
  <si>
    <t>4,8*3</t>
  </si>
  <si>
    <t>4,45*6</t>
  </si>
  <si>
    <t>4,45*1,1</t>
  </si>
  <si>
    <t>3,25</t>
  </si>
  <si>
    <t>6,85</t>
  </si>
  <si>
    <t>6,73</t>
  </si>
  <si>
    <t>4,23</t>
  </si>
  <si>
    <t>5,28*3</t>
  </si>
  <si>
    <t>2,55*7</t>
  </si>
  <si>
    <t>5,05*2</t>
  </si>
  <si>
    <t>308</t>
  </si>
  <si>
    <t>28355025</t>
  </si>
  <si>
    <t>fólie těsnící š 90mm pro vnitřní parotěsnou připojovací spáru otvorových výplní při předsazené montáži</t>
  </si>
  <si>
    <t>-495828683</t>
  </si>
  <si>
    <t>124,325*1,1 'Přepočtené koeficientem množství</t>
  </si>
  <si>
    <t>309</t>
  </si>
  <si>
    <t>766660001</t>
  </si>
  <si>
    <t>Montáž dveřních křídel otvíravých jednokřídlových š do 0,8 m do ocelové zárubně</t>
  </si>
  <si>
    <t>-613605631</t>
  </si>
  <si>
    <t>DV22</t>
  </si>
  <si>
    <t>310</t>
  </si>
  <si>
    <t>61162073</t>
  </si>
  <si>
    <t>dveře jednokřídlé voštinové povrch laminátový plné 700x1970-2100mm</t>
  </si>
  <si>
    <t>654282661</t>
  </si>
  <si>
    <t>311</t>
  </si>
  <si>
    <t>61162080</t>
  </si>
  <si>
    <t>dveře jednokřídlé voštinové povrch laminátový částečně prosklené 800x1970-2100mm</t>
  </si>
  <si>
    <t>1664964673</t>
  </si>
  <si>
    <t>312</t>
  </si>
  <si>
    <t>766660002</t>
  </si>
  <si>
    <t>Montáž dveřních křídel otvíravých jednokřídlových š přes 0,8 m do ocelové zárubně</t>
  </si>
  <si>
    <t>-2089564750</t>
  </si>
  <si>
    <t>313</t>
  </si>
  <si>
    <t>61162081</t>
  </si>
  <si>
    <t>dveře jednokřídlé voštinové povrch laminátový částečně prosklené 900x1970-2100mm, RW=37dB</t>
  </si>
  <si>
    <t>1292496293</t>
  </si>
  <si>
    <t>314</t>
  </si>
  <si>
    <t>766660021</t>
  </si>
  <si>
    <t>Montáž dveřních křídel otvíravých jednokřídlových š do 0,8 m požárních do ocelové zárubně</t>
  </si>
  <si>
    <t>-1669048896</t>
  </si>
  <si>
    <t>315</t>
  </si>
  <si>
    <t>61165313R</t>
  </si>
  <si>
    <t>dveře jednokřídlé dřevotřískové protipožární EI (EW) 30 D3 povrch laminátový prosklené 700x1970-2100mm, RW=37dB</t>
  </si>
  <si>
    <t>1677687573</t>
  </si>
  <si>
    <t>316</t>
  </si>
  <si>
    <t>61162098</t>
  </si>
  <si>
    <t>dveře jednokřídlé dřevotřískové protipožární EI (EW) 30 D3 povrch laminátový plné 800x1970-2100mm</t>
  </si>
  <si>
    <t>-2002603951</t>
  </si>
  <si>
    <t>317</t>
  </si>
  <si>
    <t>766660022</t>
  </si>
  <si>
    <t>Montáž dveřních křídel otvíravých jednokřídlových š přes 0,8 m požárních do ocelové zárubně</t>
  </si>
  <si>
    <t>396191185</t>
  </si>
  <si>
    <t>DV11</t>
  </si>
  <si>
    <t>318</t>
  </si>
  <si>
    <t>61165315R</t>
  </si>
  <si>
    <t>dveře jednokřídlé dřevotřískové protipožární EI (EW) 30 D3 povrch laminátový prosklené 900x1970-2100mm, RW=37dB</t>
  </si>
  <si>
    <t>-741786873</t>
  </si>
  <si>
    <t>319</t>
  </si>
  <si>
    <t>766660717</t>
  </si>
  <si>
    <t>Montáž dveřních křídel samozavírače na ocelovou zárubeň</t>
  </si>
  <si>
    <t>-859001565</t>
  </si>
  <si>
    <t>DV01</t>
  </si>
  <si>
    <t>DV 02, 03</t>
  </si>
  <si>
    <t>DV6</t>
  </si>
  <si>
    <t>DV07</t>
  </si>
  <si>
    <t>320</t>
  </si>
  <si>
    <t>54917250</t>
  </si>
  <si>
    <t>samozavírač dveří hydraulický K214 č.11 šedý</t>
  </si>
  <si>
    <t>1614452236</t>
  </si>
  <si>
    <t>321</t>
  </si>
  <si>
    <t>766660729</t>
  </si>
  <si>
    <t>Montáž dveřního interiérového kování - štítku s klikou</t>
  </si>
  <si>
    <t>268243826</t>
  </si>
  <si>
    <t>DV12/P</t>
  </si>
  <si>
    <t>DV22,11</t>
  </si>
  <si>
    <t>DV18,17,16,13</t>
  </si>
  <si>
    <t>322</t>
  </si>
  <si>
    <t>54914620</t>
  </si>
  <si>
    <t>kování dveřní vrchní klika včetně rozet a montážního materiálu R PZ nerez PK</t>
  </si>
  <si>
    <t>972812909</t>
  </si>
  <si>
    <t>323</t>
  </si>
  <si>
    <t>766660734</t>
  </si>
  <si>
    <t>Montáž dveřního bezpečnostního kování - panikového</t>
  </si>
  <si>
    <t>712749868</t>
  </si>
  <si>
    <t>324</t>
  </si>
  <si>
    <t>549141101R</t>
  </si>
  <si>
    <t xml:space="preserve">kování panikové </t>
  </si>
  <si>
    <t>305892583</t>
  </si>
  <si>
    <t>325</t>
  </si>
  <si>
    <t>766660741</t>
  </si>
  <si>
    <t>Montáž dveřního kování - držadla kyvných dveří</t>
  </si>
  <si>
    <t>1743046804</t>
  </si>
  <si>
    <t>326</t>
  </si>
  <si>
    <t>54914113</t>
  </si>
  <si>
    <t>kování bezpečnostní R1 /madlo Cr</t>
  </si>
  <si>
    <t>-87094183</t>
  </si>
  <si>
    <t>327</t>
  </si>
  <si>
    <t>766662811</t>
  </si>
  <si>
    <t xml:space="preserve">Demontáž dveřních prahů u dveří jednokřídlových </t>
  </si>
  <si>
    <t>-384219004</t>
  </si>
  <si>
    <t>328</t>
  </si>
  <si>
    <t>766662812</t>
  </si>
  <si>
    <t xml:space="preserve">Demontáž dveřních prahů u dveří dvoukřídlových </t>
  </si>
  <si>
    <t>-332712533</t>
  </si>
  <si>
    <t>329</t>
  </si>
  <si>
    <t>766691914</t>
  </si>
  <si>
    <t>Vyvěšení nebo zavěšení dřevěných křídel dveří pl do 2 m2</t>
  </si>
  <si>
    <t>560543696</t>
  </si>
  <si>
    <t>330</t>
  </si>
  <si>
    <t>766694113</t>
  </si>
  <si>
    <t>Montáž parapetních desek dřevěných nebo plastových šířky do 30 cm délky do 2,6 m</t>
  </si>
  <si>
    <t>840272733</t>
  </si>
  <si>
    <t>0.07</t>
  </si>
  <si>
    <t>331</t>
  </si>
  <si>
    <t>60794100</t>
  </si>
  <si>
    <t>parapet dřevotřískový vnitřní povrch laminátový š 150mm</t>
  </si>
  <si>
    <t>1207450618</t>
  </si>
  <si>
    <t>2*2*3</t>
  </si>
  <si>
    <t>2,25*4</t>
  </si>
  <si>
    <t>332</t>
  </si>
  <si>
    <t>766694123</t>
  </si>
  <si>
    <t>Montáž parapetních dřevěných nebo plastových šířky přes 30 cm délky do 2,6 m</t>
  </si>
  <si>
    <t>-2105227447</t>
  </si>
  <si>
    <t>333</t>
  </si>
  <si>
    <t>60794106</t>
  </si>
  <si>
    <t>parapet dřevotřískový vnitřní povrch laminátový š 450mm</t>
  </si>
  <si>
    <t>1049022086</t>
  </si>
  <si>
    <t>334</t>
  </si>
  <si>
    <t>60794121</t>
  </si>
  <si>
    <t>koncovka PVC k parapetním dřevotřískovým deskám 600mm</t>
  </si>
  <si>
    <t>-1753140529</t>
  </si>
  <si>
    <t>4*3</t>
  </si>
  <si>
    <t>6*2</t>
  </si>
  <si>
    <t>7*2</t>
  </si>
  <si>
    <t>4*2</t>
  </si>
  <si>
    <t>335</t>
  </si>
  <si>
    <t>998766101</t>
  </si>
  <si>
    <t>Přesun hmot tonážní pro konstrukce truhlářské v objektech v do 6 m</t>
  </si>
  <si>
    <t>258975334</t>
  </si>
  <si>
    <t>767</t>
  </si>
  <si>
    <t>Konstrukce zámečnické</t>
  </si>
  <si>
    <t>336</t>
  </si>
  <si>
    <t>767165111</t>
  </si>
  <si>
    <t>Montáž zábradlí rovného madla z trubek nebo tenkostěnných profilů šroubovaného</t>
  </si>
  <si>
    <t>-1077957427</t>
  </si>
  <si>
    <t>337</t>
  </si>
  <si>
    <t>553430511R</t>
  </si>
  <si>
    <t>madlo nerez pr.40 mm, vzdálenost od stěny 60 mm</t>
  </si>
  <si>
    <t>477245912</t>
  </si>
  <si>
    <t>338</t>
  </si>
  <si>
    <t>767311850</t>
  </si>
  <si>
    <t>Demontáž světlíků pásových sedlových se skleněnou výplní</t>
  </si>
  <si>
    <t>-622707373</t>
  </si>
  <si>
    <t>B.24</t>
  </si>
  <si>
    <t>5,5*2,5*6</t>
  </si>
  <si>
    <t>339</t>
  </si>
  <si>
    <t>767316318R</t>
  </si>
  <si>
    <t>Montáž střešního bodového světlíku, manžety + doprava</t>
  </si>
  <si>
    <t>-1817823863</t>
  </si>
  <si>
    <t>340</t>
  </si>
  <si>
    <t>56245360R</t>
  </si>
  <si>
    <t>světlík bodový průchod světla 1,5x1,5m dvojsklo, tepelná folie</t>
  </si>
  <si>
    <t>-1557244235</t>
  </si>
  <si>
    <t>341</t>
  </si>
  <si>
    <t>56245361R</t>
  </si>
  <si>
    <t>PVC manžet, zateplení 30mm, výška 45 cm stavební otvor 150x150</t>
  </si>
  <si>
    <t>-1656526266</t>
  </si>
  <si>
    <t>342</t>
  </si>
  <si>
    <t>56245362R</t>
  </si>
  <si>
    <t>El.řet.pohon, 230V, 0,64A, zdvih 400 mm, tandem</t>
  </si>
  <si>
    <t>-56325018</t>
  </si>
  <si>
    <t>343</t>
  </si>
  <si>
    <t>56245363R</t>
  </si>
  <si>
    <t>Tlačítkový pohon s použitím centrály a čidel 1x 13.000,-kč,</t>
  </si>
  <si>
    <t>-393067217</t>
  </si>
  <si>
    <t>344</t>
  </si>
  <si>
    <t>767330112</t>
  </si>
  <si>
    <t>Montáž tubusového světlovodu kopule s lemováním zabudovaného v rovné střeše</t>
  </si>
  <si>
    <t>1367079765</t>
  </si>
  <si>
    <t>345</t>
  </si>
  <si>
    <t>55381325</t>
  </si>
  <si>
    <t>světlovod pro hladkou krytinu s křišťálovou kopulí, stropním difuzérem, tubus dl 625mm D 350mm</t>
  </si>
  <si>
    <t>869893263</t>
  </si>
  <si>
    <t>346</t>
  </si>
  <si>
    <t>55381051</t>
  </si>
  <si>
    <t>prodlužovací díl tubusového světlovodu 600 mm</t>
  </si>
  <si>
    <t>1999728972</t>
  </si>
  <si>
    <t>347</t>
  </si>
  <si>
    <t>767392802</t>
  </si>
  <si>
    <t>Demontáž krytin střech z plechů šroubovaných do suti</t>
  </si>
  <si>
    <t>-1061051570</t>
  </si>
  <si>
    <t>přístřešek kovový</t>
  </si>
  <si>
    <t>8*1</t>
  </si>
  <si>
    <t>348</t>
  </si>
  <si>
    <t>767590110</t>
  </si>
  <si>
    <t>Montáž podlahového roštu svařovaného</t>
  </si>
  <si>
    <t>kg</t>
  </si>
  <si>
    <t>990272515</t>
  </si>
  <si>
    <t>L160</t>
  </si>
  <si>
    <t>(5,39+1,78)*2*6*26,26</t>
  </si>
  <si>
    <t>jakl 100x60</t>
  </si>
  <si>
    <t>((1,78*10)+(2*1,84))*6*7</t>
  </si>
  <si>
    <t>349</t>
  </si>
  <si>
    <t>14550326</t>
  </si>
  <si>
    <t>profil ocelový obdélníkový svařovaný 100x60x6mm, pozink</t>
  </si>
  <si>
    <t>-1004055319</t>
  </si>
  <si>
    <t>((1,78*10)+(2*1,84))*6*0,007*1,1</t>
  </si>
  <si>
    <t>350</t>
  </si>
  <si>
    <t>13010448</t>
  </si>
  <si>
    <t>úhelník ocelový rovnostranný jakost 11 375 160x160x12mm, pozink</t>
  </si>
  <si>
    <t>820294644</t>
  </si>
  <si>
    <t>(5,39+1,78)*2*6*0,02626*1,1</t>
  </si>
  <si>
    <t>351</t>
  </si>
  <si>
    <t>767640112</t>
  </si>
  <si>
    <t>Montáž dveří ocelových vchodových jednokřídlových s nadsvětlíkem</t>
  </si>
  <si>
    <t>-1921709310</t>
  </si>
  <si>
    <t>DV01/L</t>
  </si>
  <si>
    <t>352</t>
  </si>
  <si>
    <t>55341337</t>
  </si>
  <si>
    <t>dveře jednokřídlé Al prosklené s nadsvětlíkem max rozměru otvoru 3,3m2</t>
  </si>
  <si>
    <t>1686627884</t>
  </si>
  <si>
    <t>2,6*1</t>
  </si>
  <si>
    <t>2,6*1,25</t>
  </si>
  <si>
    <t>353</t>
  </si>
  <si>
    <t>767640221</t>
  </si>
  <si>
    <t>Montáž dveří ocelových vchodových dvoukřídlových bez nadsvětlíku</t>
  </si>
  <si>
    <t>478676516</t>
  </si>
  <si>
    <t>354</t>
  </si>
  <si>
    <t>55341341</t>
  </si>
  <si>
    <t>dveře dvoukřídlé Al plné protipožární</t>
  </si>
  <si>
    <t>-1880471044</t>
  </si>
  <si>
    <t>2,4*2,2</t>
  </si>
  <si>
    <t>355</t>
  </si>
  <si>
    <t>767640322</t>
  </si>
  <si>
    <t>Montáž dveří ocelových vnitřních dvoukřídlových</t>
  </si>
  <si>
    <t>68368087</t>
  </si>
  <si>
    <t>356</t>
  </si>
  <si>
    <t>55341334</t>
  </si>
  <si>
    <t>dveře dvoukřídlé Al prosklené s nadsvětlíkem max rozměru otvoru 4,84m2, sklo connex</t>
  </si>
  <si>
    <t>-222281331</t>
  </si>
  <si>
    <t>2,57*1,6</t>
  </si>
  <si>
    <t>357</t>
  </si>
  <si>
    <t>767651111</t>
  </si>
  <si>
    <t>Montáž vrat garážových sekčních zajížděcích pod strop plochy do 6 m2</t>
  </si>
  <si>
    <t>-1438339585</t>
  </si>
  <si>
    <t>DV20</t>
  </si>
  <si>
    <t>358</t>
  </si>
  <si>
    <t>55345869R</t>
  </si>
  <si>
    <t>vrata garážová sekční z ocelových lamel, zateplená PUR tl 42mm 2,25x2,6m s dveřmi</t>
  </si>
  <si>
    <t>642588432</t>
  </si>
  <si>
    <t>359</t>
  </si>
  <si>
    <t>767651121</t>
  </si>
  <si>
    <t>Montáž vrat garážových sekčních - kliky se zámkem</t>
  </si>
  <si>
    <t>807278107</t>
  </si>
  <si>
    <t>360</t>
  </si>
  <si>
    <t>55345889</t>
  </si>
  <si>
    <t>pohon garážových vrat ruční klika se zámkem chrom sada</t>
  </si>
  <si>
    <t>-79896259</t>
  </si>
  <si>
    <t>361</t>
  </si>
  <si>
    <t>767651126</t>
  </si>
  <si>
    <t>Montáž vrat garážových sekčních elektrického stropního pohonu</t>
  </si>
  <si>
    <t>-569707160</t>
  </si>
  <si>
    <t>362</t>
  </si>
  <si>
    <t>55345877</t>
  </si>
  <si>
    <t>pohon garážových sekčních a výklopných vrat o síle 800N  max. 25 cyklů denně</t>
  </si>
  <si>
    <t>-1393320252</t>
  </si>
  <si>
    <t>363</t>
  </si>
  <si>
    <t>55345886</t>
  </si>
  <si>
    <t>příslušenství garážových vrat dálkové ovládání 4 kanály</t>
  </si>
  <si>
    <t>1624995164</t>
  </si>
  <si>
    <t>767661811</t>
  </si>
  <si>
    <t>Demontáž mříží pevných nebo otevíravých</t>
  </si>
  <si>
    <t>-72715089</t>
  </si>
  <si>
    <t>365</t>
  </si>
  <si>
    <t>767691822</t>
  </si>
  <si>
    <t>Vyvěšení nebo zavěšení kovových křídel dveří do 2 m2</t>
  </si>
  <si>
    <t>1433515530</t>
  </si>
  <si>
    <t>B07</t>
  </si>
  <si>
    <t>366</t>
  </si>
  <si>
    <t>767832102</t>
  </si>
  <si>
    <t>Montáž venkovních požárních žebříků do zdiva bez suchovodu</t>
  </si>
  <si>
    <t>864315098</t>
  </si>
  <si>
    <t>367</t>
  </si>
  <si>
    <t>44983000</t>
  </si>
  <si>
    <t>žebřík venkovní bez suchovodu v provedení žárový Zn</t>
  </si>
  <si>
    <t>2004136420</t>
  </si>
  <si>
    <t>368</t>
  </si>
  <si>
    <t>7678811121R</t>
  </si>
  <si>
    <t>Dodávka a montáž záchytného systému kluzného</t>
  </si>
  <si>
    <t>796298563</t>
  </si>
  <si>
    <t>369</t>
  </si>
  <si>
    <t>767996701</t>
  </si>
  <si>
    <t>Demontáž atypických zámečnických konstrukcí řezáním hmotnosti jednotlivých dílů do 50 kg</t>
  </si>
  <si>
    <t>-284660085</t>
  </si>
  <si>
    <t>(24+32)*2,7</t>
  </si>
  <si>
    <t>370</t>
  </si>
  <si>
    <t>7679967011R</t>
  </si>
  <si>
    <t>Demontáž , úprava, nátěr a zpětná montáž brány</t>
  </si>
  <si>
    <t>118045580</t>
  </si>
  <si>
    <t>371</t>
  </si>
  <si>
    <t>998767101</t>
  </si>
  <si>
    <t>Přesun hmot tonážní pro zámečnické konstrukce v objektech v do 6 m</t>
  </si>
  <si>
    <t>1581325062</t>
  </si>
  <si>
    <t>771</t>
  </si>
  <si>
    <t>Podlahy z dlaždic</t>
  </si>
  <si>
    <t>372</t>
  </si>
  <si>
    <t>771573810</t>
  </si>
  <si>
    <t>Demontáž podlah z dlaždic keramických lepených</t>
  </si>
  <si>
    <t>566937354</t>
  </si>
  <si>
    <t>m.č.1-04 až 1-07, 1-10, 1-12, 1-16</t>
  </si>
  <si>
    <t>11,3+20,81+22,3+76,42+8,22+8,06+7,56</t>
  </si>
  <si>
    <t>776</t>
  </si>
  <si>
    <t>Podlahy povlakové</t>
  </si>
  <si>
    <t>373</t>
  </si>
  <si>
    <t>776111311</t>
  </si>
  <si>
    <t>Vysátí podkladu povlakových podlah</t>
  </si>
  <si>
    <t>-553904885</t>
  </si>
  <si>
    <t xml:space="preserve">plocha podlah </t>
  </si>
  <si>
    <t>(523,18-7,97-5,3-7,05)+20,32</t>
  </si>
  <si>
    <t>374</t>
  </si>
  <si>
    <t>776121111</t>
  </si>
  <si>
    <t>Vodou ředitelná penetrace savého podkladu povlakových podlah ředěná v poměru 1:3</t>
  </si>
  <si>
    <t>-294998939</t>
  </si>
  <si>
    <t>375</t>
  </si>
  <si>
    <t>776141112</t>
  </si>
  <si>
    <t>Vyrovnání podkladu povlakových podlah stěrkou pevnosti 20 MPa tl 5 mm</t>
  </si>
  <si>
    <t>1519759672</t>
  </si>
  <si>
    <t>m.č. 101-103</t>
  </si>
  <si>
    <t>7,97+5,3+7,05</t>
  </si>
  <si>
    <t>376</t>
  </si>
  <si>
    <t>776201813R</t>
  </si>
  <si>
    <t>Demontáž lepených povlakových podlah bez podložky ručně včetně soklíků</t>
  </si>
  <si>
    <t>-2144315828</t>
  </si>
  <si>
    <t>m.č.1-02 až 1-07</t>
  </si>
  <si>
    <t>12,4+8+11,3+20,81+22,3+76,42</t>
  </si>
  <si>
    <t>377</t>
  </si>
  <si>
    <t>776231111</t>
  </si>
  <si>
    <t>Lepení lamel a čtverců z vinylu standardním lepidlem</t>
  </si>
  <si>
    <t>-1667986421</t>
  </si>
  <si>
    <t>378</t>
  </si>
  <si>
    <t>28411113</t>
  </si>
  <si>
    <t>PVC vinyl LVT dílec zátěžový tl 2,5mm, nášlapná vrstva 0.7mm, hořlavost Bfl-s1, smykové tření µ 0.5, třída zátěže 34/43, rozměrová stálost ≤0.15 pro komerční prostory</t>
  </si>
  <si>
    <t>-1928074726</t>
  </si>
  <si>
    <t>523,18*1,1 'Přepočtené koeficientem množství</t>
  </si>
  <si>
    <t>379</t>
  </si>
  <si>
    <t>776421111</t>
  </si>
  <si>
    <t>Montáž obvodových lišt lepením</t>
  </si>
  <si>
    <t>-109939364</t>
  </si>
  <si>
    <t>452,78-12,5-9,7-10,88-18,2+12,5+9,7+10,88</t>
  </si>
  <si>
    <t>380</t>
  </si>
  <si>
    <t>28411008</t>
  </si>
  <si>
    <t>lišta soklová PVC 16x60mm</t>
  </si>
  <si>
    <t>-198857251</t>
  </si>
  <si>
    <t>434,58*1,02 'Přepočtené koeficientem množství</t>
  </si>
  <si>
    <t>381</t>
  </si>
  <si>
    <t>776421311</t>
  </si>
  <si>
    <t>Montáž přechodových samolepících lišt</t>
  </si>
  <si>
    <t>-255294796</t>
  </si>
  <si>
    <t>1+(0,9*3)+(0,9*6)+(0,9*3)+0,9+0,9+0,9+(0,7*3)+0,9+0,7</t>
  </si>
  <si>
    <t>382</t>
  </si>
  <si>
    <t>553431241R</t>
  </si>
  <si>
    <t>profil přechodový samolepící, AL elox 30mm</t>
  </si>
  <si>
    <t>-73446977</t>
  </si>
  <si>
    <t>18,2*1,02 'Přepočtené koeficientem množství</t>
  </si>
  <si>
    <t>383</t>
  </si>
  <si>
    <t>998776101</t>
  </si>
  <si>
    <t>Přesun hmot tonážní pro podlahy povlakové v objektech v do 6 m</t>
  </si>
  <si>
    <t>221573030</t>
  </si>
  <si>
    <t>781</t>
  </si>
  <si>
    <t>Dokončovací práce - obklady</t>
  </si>
  <si>
    <t>384</t>
  </si>
  <si>
    <t>781471810</t>
  </si>
  <si>
    <t>Demontáž obkladů z obkladaček keramických kladených do malty</t>
  </si>
  <si>
    <t>-884962541</t>
  </si>
  <si>
    <t>B.18</t>
  </si>
  <si>
    <t>385</t>
  </si>
  <si>
    <t>776232112R</t>
  </si>
  <si>
    <t>Lepení lamel a čtverců z vinylu 2-složkovým lepidlem na stěny vč. penetrace</t>
  </si>
  <si>
    <t>854022904</t>
  </si>
  <si>
    <t>obklad stěn</t>
  </si>
  <si>
    <t>m.č.104</t>
  </si>
  <si>
    <t>1,2*2</t>
  </si>
  <si>
    <t>((10,2+3,8+8,4+8,31)*2,95)-(5*1,4)-1,6</t>
  </si>
  <si>
    <t>m.č 111-116, 118, 120-122</t>
  </si>
  <si>
    <t>1,1*2*14</t>
  </si>
  <si>
    <t>386</t>
  </si>
  <si>
    <t>28411025</t>
  </si>
  <si>
    <t>PVC vinyl homogenní zátěžová antistatické tl 2,00mm, R &lt;1000MΩ, třída zátěže 34/43, hořlavost Bfl S1</t>
  </si>
  <si>
    <t>143634722</t>
  </si>
  <si>
    <t>115,195*1,1 'Přepočtené koeficientem množství</t>
  </si>
  <si>
    <t>387</t>
  </si>
  <si>
    <t>998781101</t>
  </si>
  <si>
    <t>Přesun hmot tonážní pro obklady keramické v objektech v do 6 m</t>
  </si>
  <si>
    <t>234495217</t>
  </si>
  <si>
    <t>782</t>
  </si>
  <si>
    <t>Dokončovací práce - obklady z kamene</t>
  </si>
  <si>
    <t>388</t>
  </si>
  <si>
    <t>782611811</t>
  </si>
  <si>
    <t>Demontáž obkladů parapetů z kamene do suti z měkkých kamenů kladených do malty</t>
  </si>
  <si>
    <t>978916352</t>
  </si>
  <si>
    <t>2,25*7*0,35</t>
  </si>
  <si>
    <t>2,3*4*0,35</t>
  </si>
  <si>
    <t>1,35*7*0,35</t>
  </si>
  <si>
    <t>2,4*3*0,35</t>
  </si>
  <si>
    <t>783</t>
  </si>
  <si>
    <t>Dokončovací práce - nátěry</t>
  </si>
  <si>
    <t>389</t>
  </si>
  <si>
    <t>783314101</t>
  </si>
  <si>
    <t>Základní jednonásobný syntetický nátěr zámečnických konstrukcí</t>
  </si>
  <si>
    <t>-567498223</t>
  </si>
  <si>
    <t>zárubně</t>
  </si>
  <si>
    <t xml:space="preserve">DV02 a 03 </t>
  </si>
  <si>
    <t>2*1,5</t>
  </si>
  <si>
    <t>1,5</t>
  </si>
  <si>
    <t>3*1,5</t>
  </si>
  <si>
    <t>DV24-28</t>
  </si>
  <si>
    <t>6*1,5</t>
  </si>
  <si>
    <t>DV8-10</t>
  </si>
  <si>
    <t>DV22 a 11</t>
  </si>
  <si>
    <t>4*1,5</t>
  </si>
  <si>
    <t>390</t>
  </si>
  <si>
    <t>783314201</t>
  </si>
  <si>
    <t>Základní antikorozní jednonásobný syntetický standardní nátěr zámečnických konstrukcí</t>
  </si>
  <si>
    <t>1978785576</t>
  </si>
  <si>
    <t>((1,78*10)+(2*1,84))*6*0,32</t>
  </si>
  <si>
    <t>(5,39+1,78)*2*6*0,64</t>
  </si>
  <si>
    <t>391</t>
  </si>
  <si>
    <t>783315101</t>
  </si>
  <si>
    <t>Mezinátěr jednonásobný syntetický standardní zámečnických konstrukcí</t>
  </si>
  <si>
    <t>2104005790</t>
  </si>
  <si>
    <t>392</t>
  </si>
  <si>
    <t>783317101</t>
  </si>
  <si>
    <t>Krycí jednonásobný syntetický standardní nátěr zámečnických konstrukcí</t>
  </si>
  <si>
    <t>1640144115</t>
  </si>
  <si>
    <t>393</t>
  </si>
  <si>
    <t>783614551</t>
  </si>
  <si>
    <t>Základní jednonásobný syntetický nátěr potrubí DN do 50 mm</t>
  </si>
  <si>
    <t>1685958506</t>
  </si>
  <si>
    <t>13+13,4+1,8</t>
  </si>
  <si>
    <t>394</t>
  </si>
  <si>
    <t>783617611</t>
  </si>
  <si>
    <t>Krycí dvojnásobný syntetický nátěr potrubí DN do 50 mm</t>
  </si>
  <si>
    <t>670328139</t>
  </si>
  <si>
    <t>784</t>
  </si>
  <si>
    <t>Dokončovací práce - malby a tapety</t>
  </si>
  <si>
    <t>395</t>
  </si>
  <si>
    <t>784111001</t>
  </si>
  <si>
    <t>Oprášení (ometení ) podkladu v místnostech výšky do 3,80 m</t>
  </si>
  <si>
    <t>1796431680</t>
  </si>
  <si>
    <t>34,41+772,643+(45,973*2)+(169,571*2)+506,62-72,064</t>
  </si>
  <si>
    <t>396</t>
  </si>
  <si>
    <t>784211101</t>
  </si>
  <si>
    <t>Dvojnásobné bílé malby ze směsí za mokra výborně otěruvzdorných v místnostech výšky do 3,80 m</t>
  </si>
  <si>
    <t>-809524702</t>
  </si>
  <si>
    <t>397</t>
  </si>
  <si>
    <t>784211163</t>
  </si>
  <si>
    <t>Příplatek k cenám 2x maleb ze směsí za mokra otěruvzdorných za barevnou malbu středně sytého odstínu</t>
  </si>
  <si>
    <t>2084448309</t>
  </si>
  <si>
    <t>(12,5+34,3+17,73+12,24+17,4+14+35,26+13,2+38,6)*3,1</t>
  </si>
  <si>
    <t>(11,4+11,25+38,77+11,35+11,36+37,71+11,47+11,11)*3,1</t>
  </si>
  <si>
    <t>786</t>
  </si>
  <si>
    <t>Dokončovací práce - čalounické úpravy</t>
  </si>
  <si>
    <t>398</t>
  </si>
  <si>
    <t>786624112R</t>
  </si>
  <si>
    <t>Montáž lamelové žaluzie vnitřní</t>
  </si>
  <si>
    <t>119184110</t>
  </si>
  <si>
    <t>(1,05*1,1)+(1,25*0,655)</t>
  </si>
  <si>
    <t>(2,3*0,7)+(1,25*0,79)</t>
  </si>
  <si>
    <t>1,4*2,25*2</t>
  </si>
  <si>
    <t>399</t>
  </si>
  <si>
    <t>55346200</t>
  </si>
  <si>
    <t>žaluzie horizontální interiérové</t>
  </si>
  <si>
    <t>-1135834829</t>
  </si>
  <si>
    <t>400</t>
  </si>
  <si>
    <t>998786101</t>
  </si>
  <si>
    <t>Přesun hmot tonážní pro stínění a čalounické úpravy v objektech v do 6 m</t>
  </si>
  <si>
    <t>-2811254</t>
  </si>
  <si>
    <t>VRN</t>
  </si>
  <si>
    <t>Vedlejší rozpočtové náklady</t>
  </si>
  <si>
    <t>401</t>
  </si>
  <si>
    <t>030001000</t>
  </si>
  <si>
    <t>Zařízení staveniště, čištění komunikací, územní vlivy apod</t>
  </si>
  <si>
    <t>1024</t>
  </si>
  <si>
    <t>339185882</t>
  </si>
  <si>
    <t>SO 04 - Tělocvična</t>
  </si>
  <si>
    <t>195036401</t>
  </si>
  <si>
    <t>B.50</t>
  </si>
  <si>
    <t>2,6*1,85</t>
  </si>
  <si>
    <t>B.51-B.53</t>
  </si>
  <si>
    <t>2,8*2,85*3</t>
  </si>
  <si>
    <t>317944325</t>
  </si>
  <si>
    <t>Válcované nosníky č.24 a vyšší dodatečně osazované do připravených otvorů</t>
  </si>
  <si>
    <t>1723985274</t>
  </si>
  <si>
    <t>3*3*0,0307</t>
  </si>
  <si>
    <t>2094229869</t>
  </si>
  <si>
    <t>(1,98*2)+(2,7*2*3)</t>
  </si>
  <si>
    <t>346244382</t>
  </si>
  <si>
    <t>Plentování jednostranné v do 300 mm válcovaných nosníků cihlami</t>
  </si>
  <si>
    <t>554344251</t>
  </si>
  <si>
    <t>3*0,24*2</t>
  </si>
  <si>
    <t>-325750598</t>
  </si>
  <si>
    <t>1840746261</t>
  </si>
  <si>
    <t>(4,545+1,82+0,575+4,545+2,3)*3,085</t>
  </si>
  <si>
    <t>619991001</t>
  </si>
  <si>
    <t>Zakrytí podlah fólií přilepenou lepící páskou</t>
  </si>
  <si>
    <t>658725214</t>
  </si>
  <si>
    <t>15*5</t>
  </si>
  <si>
    <t>587925912</t>
  </si>
  <si>
    <t>2,6*4</t>
  </si>
  <si>
    <t>941211111</t>
  </si>
  <si>
    <t>Montáž lešení řadového rámového lehkého zatížení do 200 kg/m2 š do 0,9 m v do 10 m</t>
  </si>
  <si>
    <t>532536283</t>
  </si>
  <si>
    <t>14*5</t>
  </si>
  <si>
    <t>941211211</t>
  </si>
  <si>
    <t>Příplatek k lešení řadovému rámovému lehkému š 0,9 m v do 25 m za první a ZKD den použití</t>
  </si>
  <si>
    <t>1633414271</t>
  </si>
  <si>
    <t>70*14 'Přepočtené koeficientem množství</t>
  </si>
  <si>
    <t>941211811</t>
  </si>
  <si>
    <t>Demontáž lešení řadového rámového lehkého zatížení do 200 kg/m2 š do 0,9 m v do 10 m</t>
  </si>
  <si>
    <t>528835441</t>
  </si>
  <si>
    <t>-1956263164</t>
  </si>
  <si>
    <t>B.50 - B.54</t>
  </si>
  <si>
    <t>2,6*3*4</t>
  </si>
  <si>
    <t>1519158400</t>
  </si>
  <si>
    <t>2,6*0,8*4</t>
  </si>
  <si>
    <t>973042351</t>
  </si>
  <si>
    <t>Vysekání kapes ve zdivu z betonu pl do 0,16 m2 hl do 300 mm</t>
  </si>
  <si>
    <t>1078530302</t>
  </si>
  <si>
    <t>977211113</t>
  </si>
  <si>
    <t>Řezání stěnovou pilou ŽB kcí s výztuží průměru do 16 mm hl do 420 mm</t>
  </si>
  <si>
    <t>650033815</t>
  </si>
  <si>
    <t>978013161</t>
  </si>
  <si>
    <t>Otlučení (osekání) vnitřní vápenné nebo vápenocementové omítky stěn v rozsahu do 50 %</t>
  </si>
  <si>
    <t>1944783833</t>
  </si>
  <si>
    <t>399302465</t>
  </si>
  <si>
    <t>Demontáž ÚT</t>
  </si>
  <si>
    <t>2002512152</t>
  </si>
  <si>
    <t>Úpravy klempířské</t>
  </si>
  <si>
    <t>103701694</t>
  </si>
  <si>
    <t>926029868</t>
  </si>
  <si>
    <t>-2017673178</t>
  </si>
  <si>
    <t>167140040</t>
  </si>
  <si>
    <t>4,474*11 'Přepočtené koeficientem množství</t>
  </si>
  <si>
    <t>-1346710157</t>
  </si>
  <si>
    <t>733121114</t>
  </si>
  <si>
    <t>Potrubí ocelové hladké bezešvé nízkotlaké spojované svařováním D 31,8x2,6</t>
  </si>
  <si>
    <t>-1422403086</t>
  </si>
  <si>
    <t>733121115</t>
  </si>
  <si>
    <t>Potrubí ocelové hladké bezešvé nízkotlaké spojované svařováním D 38x2,6</t>
  </si>
  <si>
    <t>483578157</t>
  </si>
  <si>
    <t>733121117</t>
  </si>
  <si>
    <t>Potrubí ocelové hladké bezešvé nízkotlaké spojované svařováním D 51x3,2</t>
  </si>
  <si>
    <t>418204245</t>
  </si>
  <si>
    <t>733190217</t>
  </si>
  <si>
    <t>Zkouška těsnosti potrubí ocelové hladké do D 51x2,6</t>
  </si>
  <si>
    <t>803434018</t>
  </si>
  <si>
    <t>-923102339</t>
  </si>
  <si>
    <t>766411821</t>
  </si>
  <si>
    <t>Demontáž truhlářského obložení stěn z palubek</t>
  </si>
  <si>
    <t>-1386535597</t>
  </si>
  <si>
    <t>m.č.1-01</t>
  </si>
  <si>
    <t>12,85*2,6</t>
  </si>
  <si>
    <t>766411822</t>
  </si>
  <si>
    <t>Demontáž truhlářského obložení stěn podkladových roštů</t>
  </si>
  <si>
    <t>-915024391</t>
  </si>
  <si>
    <t>766414232</t>
  </si>
  <si>
    <t>Montáž obložení stěn plochy do 5 m2 panely dýhovanými do 1,50 m2</t>
  </si>
  <si>
    <t>2064866656</t>
  </si>
  <si>
    <t>60722285</t>
  </si>
  <si>
    <t>deska dřevotřísková laminovaná 2070x2800mm tl 22mm</t>
  </si>
  <si>
    <t>-637209235</t>
  </si>
  <si>
    <t>61418101</t>
  </si>
  <si>
    <t>lišta dřevěná dub 8x35mm</t>
  </si>
  <si>
    <t>-39866978</t>
  </si>
  <si>
    <t>(12,85+2,6)*2</t>
  </si>
  <si>
    <t>766417211</t>
  </si>
  <si>
    <t>Montáž obložení stěn podkladového roštu</t>
  </si>
  <si>
    <t>510072749</t>
  </si>
  <si>
    <t>33,41*3,5</t>
  </si>
  <si>
    <t>60514112</t>
  </si>
  <si>
    <t>řezivo jehličnaté lať surová dl 4m</t>
  </si>
  <si>
    <t>-686621142</t>
  </si>
  <si>
    <t>116,935*0,05*0,03*1,1</t>
  </si>
  <si>
    <t>766622115</t>
  </si>
  <si>
    <t>Montáž plastových oken plochy přes 1 m2 pevných výšky do 1,5 m s rámem do zdiva</t>
  </si>
  <si>
    <t>1737016368</t>
  </si>
  <si>
    <t>o11 - o13</t>
  </si>
  <si>
    <t>2,6*0,95*4</t>
  </si>
  <si>
    <t>61140144R</t>
  </si>
  <si>
    <t>okno plastové s fixním zasklením trojsklo přes plochu 1m2 do v 1,5m, dělené 2 části</t>
  </si>
  <si>
    <t>519551040</t>
  </si>
  <si>
    <t>9,88/2</t>
  </si>
  <si>
    <t>61140244R</t>
  </si>
  <si>
    <t>okno plastové s fixním zasklením trojsklo přes plochu 1m2 do v 1,5m, dělené 3 části</t>
  </si>
  <si>
    <t>-121975081</t>
  </si>
  <si>
    <t>-906124890</t>
  </si>
  <si>
    <t>o11</t>
  </si>
  <si>
    <t>60794103</t>
  </si>
  <si>
    <t>parapet dřevotřískový vnitřní povrch laminátový š 300mm</t>
  </si>
  <si>
    <t>1060708318</t>
  </si>
  <si>
    <t>2,6*2</t>
  </si>
  <si>
    <t>-827149892</t>
  </si>
  <si>
    <t>766699611</t>
  </si>
  <si>
    <t>Montáž krytů topného tělesa dřevěných povrchově upravených</t>
  </si>
  <si>
    <t>-1495977545</t>
  </si>
  <si>
    <t>2,8*1,3*3</t>
  </si>
  <si>
    <t>-1697548323</t>
  </si>
  <si>
    <t>-1113018570</t>
  </si>
  <si>
    <t>12,8</t>
  </si>
  <si>
    <t>-605529753</t>
  </si>
  <si>
    <t>532240988</t>
  </si>
  <si>
    <t>-1468794047</t>
  </si>
  <si>
    <t>-1041603330</t>
  </si>
  <si>
    <t>12,8*1,1 'Přepočtené koeficientem množství</t>
  </si>
  <si>
    <t>1788606060</t>
  </si>
  <si>
    <t>16,2-0,8</t>
  </si>
  <si>
    <t>-1553827473</t>
  </si>
  <si>
    <t>15,4*1,02 'Přepočtené koeficientem množství</t>
  </si>
  <si>
    <t>776421312</t>
  </si>
  <si>
    <t>Montáž přechodových šroubovaných lišt</t>
  </si>
  <si>
    <t>180424765</t>
  </si>
  <si>
    <t>55343120</t>
  </si>
  <si>
    <t>profil přechodový Al vrtaný 30mm stříbro</t>
  </si>
  <si>
    <t>-454393365</t>
  </si>
  <si>
    <t>2,6*1,02 'Přepočtené koeficientem množství</t>
  </si>
  <si>
    <t>1504763024</t>
  </si>
  <si>
    <t>-258826237</t>
  </si>
  <si>
    <t>-331268083</t>
  </si>
  <si>
    <t>878045347</t>
  </si>
  <si>
    <t>1252795182</t>
  </si>
  <si>
    <t>Z - VZT - Vzduchotechnika</t>
  </si>
  <si>
    <t xml:space="preserve">    751 - Vzduchotechnika</t>
  </si>
  <si>
    <t xml:space="preserve">      751/1 - č.1 učebna elektrotechniky a kanceláře</t>
  </si>
  <si>
    <t xml:space="preserve">      751/2 - č.2 učebna polytechniky</t>
  </si>
  <si>
    <t xml:space="preserve">      751/3 - č.3 učebna polytechniky II.</t>
  </si>
  <si>
    <t xml:space="preserve">      751/4 - č.4 učebna robotiky</t>
  </si>
  <si>
    <t xml:space="preserve">      751/5 - č.5 sklad a přípravna pomůcek polytechniky</t>
  </si>
  <si>
    <t xml:space="preserve">      751/6 - č.6 sociální zázemí</t>
  </si>
  <si>
    <t xml:space="preserve">      751/7 - č.7 úklid a server</t>
  </si>
  <si>
    <t xml:space="preserve">      751/8 - č.8 učebny klimatizace</t>
  </si>
  <si>
    <t xml:space="preserve">      751/9 - č.9 OSTATNÍ</t>
  </si>
  <si>
    <t>751</t>
  </si>
  <si>
    <t>751/1</t>
  </si>
  <si>
    <t>č.1 učebna elektrotechniky a kanceláře</t>
  </si>
  <si>
    <t>Montáž tepelné izolace</t>
  </si>
  <si>
    <t>-833786455</t>
  </si>
  <si>
    <t>24051-1320</t>
  </si>
  <si>
    <t>Montáž vzduchotechnické jednotky</t>
  </si>
  <si>
    <t>ks</t>
  </si>
  <si>
    <t>-575450478</t>
  </si>
  <si>
    <t>24071-5118</t>
  </si>
  <si>
    <t>Montáž požární klapky</t>
  </si>
  <si>
    <t>-1808040675</t>
  </si>
  <si>
    <t>24073-4216</t>
  </si>
  <si>
    <t>Montáž žaluzie</t>
  </si>
  <si>
    <t>46205596</t>
  </si>
  <si>
    <t>24074-2113</t>
  </si>
  <si>
    <t>Montáž vyústky</t>
  </si>
  <si>
    <t>1014485620</t>
  </si>
  <si>
    <t>24076-1118</t>
  </si>
  <si>
    <t>Montáž tlumiče hluku</t>
  </si>
  <si>
    <t>-1273210572</t>
  </si>
  <si>
    <t>24082-1317</t>
  </si>
  <si>
    <t>Montáž čtyřhranného potrubí</t>
  </si>
  <si>
    <t>1073643798</t>
  </si>
  <si>
    <t>24084-1116</t>
  </si>
  <si>
    <t>Montáž Spira potrubí</t>
  </si>
  <si>
    <t>-1042612355</t>
  </si>
  <si>
    <t>Tepelná izolace vnitřní minerální tl.40 mm Al folie</t>
  </si>
  <si>
    <t>-203533608</t>
  </si>
  <si>
    <t>859557648</t>
  </si>
  <si>
    <t>Pol1</t>
  </si>
  <si>
    <t>Kompaktní větrací jednotka s protiproudým deskovým rekuperátorem</t>
  </si>
  <si>
    <t>597634982</t>
  </si>
  <si>
    <t>Pol10</t>
  </si>
  <si>
    <t>Protidešťová žaluzie 315x250 vč. síta a upevňonvacího rámečku</t>
  </si>
  <si>
    <t>595679332</t>
  </si>
  <si>
    <t>Pol11</t>
  </si>
  <si>
    <t>Tlumič hluku pr. 250 dl. 900mm</t>
  </si>
  <si>
    <t>-1481058668</t>
  </si>
  <si>
    <t>Pol12</t>
  </si>
  <si>
    <t>Přívodní vyústka dvouřadá 400x200, s regulací R2</t>
  </si>
  <si>
    <t>-1015938311</t>
  </si>
  <si>
    <t>Pol13</t>
  </si>
  <si>
    <t>Přívodní vyústka dvouřadá 400x150, s regulací R2</t>
  </si>
  <si>
    <t>1884392603</t>
  </si>
  <si>
    <t>Pol14</t>
  </si>
  <si>
    <t>Přívodní vyústka dvouřadá 200x150, s regulací R2</t>
  </si>
  <si>
    <t>259728309</t>
  </si>
  <si>
    <t>Pol15</t>
  </si>
  <si>
    <t>Odvodní vyústka jednořadá 400x200, s regulací R1</t>
  </si>
  <si>
    <t>1332035260</t>
  </si>
  <si>
    <t>Pol16</t>
  </si>
  <si>
    <t>Průchozí stěnový ventil čtyřhranný 600x130 se zvukovou izolací</t>
  </si>
  <si>
    <t>645347578</t>
  </si>
  <si>
    <t>Pol17</t>
  </si>
  <si>
    <t>Montáž stěnového ventilu</t>
  </si>
  <si>
    <t>-1630787839</t>
  </si>
  <si>
    <t>Pol18</t>
  </si>
  <si>
    <t>Potrubí Spiro pr. 180</t>
  </si>
  <si>
    <t>845431636</t>
  </si>
  <si>
    <t>Pol19</t>
  </si>
  <si>
    <t>Potrubí Spiro pr. 225, 10% tvarovek</t>
  </si>
  <si>
    <t>-318496556</t>
  </si>
  <si>
    <t>Pol2</t>
  </si>
  <si>
    <t>STARTPACK - zprovoznění jednotky odbornou firmou</t>
  </si>
  <si>
    <t>kpl</t>
  </si>
  <si>
    <t>-1523119383</t>
  </si>
  <si>
    <t>Pol20</t>
  </si>
  <si>
    <t>Potrubí Spiro pr. 250, 50% tvarovek</t>
  </si>
  <si>
    <t>-548041611</t>
  </si>
  <si>
    <t>Pol21</t>
  </si>
  <si>
    <t>Čtyřhranné potrubí sk. I, pozink, do obvodu 1050, 30% tvarovek</t>
  </si>
  <si>
    <t>-2054924121</t>
  </si>
  <si>
    <t>Pol22</t>
  </si>
  <si>
    <t>Čtyřhranné potrubí sk. I, pozink, do obvodu 1500, 50% tvarovek</t>
  </si>
  <si>
    <t>-1329543307</t>
  </si>
  <si>
    <t>Pol23</t>
  </si>
  <si>
    <t>Tepelná izolace kaučuková tl. 20 samolep METAL</t>
  </si>
  <si>
    <t>-2145640006</t>
  </si>
  <si>
    <t>Pol3</t>
  </si>
  <si>
    <t>Prostorové čidlo pro sledování kvality vzduchu a řízení výkonu větracích systémů</t>
  </si>
  <si>
    <t>603450938</t>
  </si>
  <si>
    <t>Pol4</t>
  </si>
  <si>
    <t>Montáž čidla kvality vzduchu</t>
  </si>
  <si>
    <t>-1812736954</t>
  </si>
  <si>
    <t>Pol5</t>
  </si>
  <si>
    <t>Sumátor k zapojení více čidel kvality vzduchu do společné VZT</t>
  </si>
  <si>
    <t>-246075734</t>
  </si>
  <si>
    <t>Pol6</t>
  </si>
  <si>
    <t>Montáž sumátoru</t>
  </si>
  <si>
    <t>-1539565348</t>
  </si>
  <si>
    <t>Pol7</t>
  </si>
  <si>
    <t>Kouřové čidlo do VZT potrubí vč. transformátoru 12/15W</t>
  </si>
  <si>
    <t>1111323434</t>
  </si>
  <si>
    <t>Pol8</t>
  </si>
  <si>
    <t>Montáž čidla</t>
  </si>
  <si>
    <t>571399031</t>
  </si>
  <si>
    <t>Pol9</t>
  </si>
  <si>
    <t>Požární klapka EI 45 pr. 250, ruční a teplotní</t>
  </si>
  <si>
    <t>1030094937</t>
  </si>
  <si>
    <t>751/2</t>
  </si>
  <si>
    <t>č.2 učebna polytechniky</t>
  </si>
  <si>
    <t>112151657</t>
  </si>
  <si>
    <t>1302718975</t>
  </si>
  <si>
    <t>24074-2113.1</t>
  </si>
  <si>
    <t>Montáž vyústek</t>
  </si>
  <si>
    <t>1351055116</t>
  </si>
  <si>
    <t>-1075201600</t>
  </si>
  <si>
    <t>-1827719302</t>
  </si>
  <si>
    <t>-766700412</t>
  </si>
  <si>
    <t>1476452811</t>
  </si>
  <si>
    <t>1786247874</t>
  </si>
  <si>
    <t>-1716024020</t>
  </si>
  <si>
    <t>-477366108</t>
  </si>
  <si>
    <t>-1733582159</t>
  </si>
  <si>
    <t>-1992973985</t>
  </si>
  <si>
    <t>Pol24</t>
  </si>
  <si>
    <t>Potrubí s dýzami přívodní pr. 250/ profil výseče 180/ délka 1m, RAL dle stavby</t>
  </si>
  <si>
    <t>-187816966</t>
  </si>
  <si>
    <t>Pol25</t>
  </si>
  <si>
    <t>Odvodní vyústka jednořadá 500x200, s regulací R1</t>
  </si>
  <si>
    <t>-1152255403</t>
  </si>
  <si>
    <t>Pol26</t>
  </si>
  <si>
    <t>Odvodní vyústka jednořadá 200x100, s regulací R1</t>
  </si>
  <si>
    <t>1983043225</t>
  </si>
  <si>
    <t>Pol27</t>
  </si>
  <si>
    <t>Potrubí Spiro pr. 125</t>
  </si>
  <si>
    <t>1612600302</t>
  </si>
  <si>
    <t>Pol28</t>
  </si>
  <si>
    <t>Potrubí Spiro pr. 250, 30% tvarovek</t>
  </si>
  <si>
    <t>1693281314</t>
  </si>
  <si>
    <t>Pol29</t>
  </si>
  <si>
    <t>Čtyřhranné potrubí sk. I, pozink, do obvodu 650</t>
  </si>
  <si>
    <t>-980188670</t>
  </si>
  <si>
    <t>-1971880237</t>
  </si>
  <si>
    <t>Pol30</t>
  </si>
  <si>
    <t>Čtyřhranné potrubí sk. I, pozink, do obvodu 1500, 90% tvarovek</t>
  </si>
  <si>
    <t>684383116</t>
  </si>
  <si>
    <t>1210062949</t>
  </si>
  <si>
    <t>-1021285197</t>
  </si>
  <si>
    <t>-95284105</t>
  </si>
  <si>
    <t>751/3</t>
  </si>
  <si>
    <t>č.3 učebna polytechniky II.</t>
  </si>
  <si>
    <t>-2106367276</t>
  </si>
  <si>
    <t>-1082824760</t>
  </si>
  <si>
    <t>1793126289</t>
  </si>
  <si>
    <t>24076-1116</t>
  </si>
  <si>
    <t>-818071189</t>
  </si>
  <si>
    <t>187448831</t>
  </si>
  <si>
    <t>929332403</t>
  </si>
  <si>
    <t>643402394</t>
  </si>
  <si>
    <t>161564430</t>
  </si>
  <si>
    <t>-1324615538</t>
  </si>
  <si>
    <t>569690285</t>
  </si>
  <si>
    <t>1255501820</t>
  </si>
  <si>
    <t>1936062050</t>
  </si>
  <si>
    <t>252426275</t>
  </si>
  <si>
    <t>217273576</t>
  </si>
  <si>
    <t>Pol31</t>
  </si>
  <si>
    <t>1597461608</t>
  </si>
  <si>
    <t>Pol32</t>
  </si>
  <si>
    <t>Protidešťová žaluzie 250x250 vč. síta a upevňonvacího rámečku</t>
  </si>
  <si>
    <t>-1499652190</t>
  </si>
  <si>
    <t>Pol33</t>
  </si>
  <si>
    <t>Tlumič hluku pr. 200 dl. 900mm</t>
  </si>
  <si>
    <t>-964444018</t>
  </si>
  <si>
    <t>Pol34</t>
  </si>
  <si>
    <t>Potrubí s dýzami přívodní pr. 200/ profil výseče 180/ délka 1m, RAL dle stavby</t>
  </si>
  <si>
    <t>671129279</t>
  </si>
  <si>
    <t>Pol35</t>
  </si>
  <si>
    <t>Potrubí Spiro pr. 125, 20% tvarovek</t>
  </si>
  <si>
    <t>348767418</t>
  </si>
  <si>
    <t>Pol36</t>
  </si>
  <si>
    <t>Potrubí Spiro pr. 250, 40% tvarovek</t>
  </si>
  <si>
    <t>628131473</t>
  </si>
  <si>
    <t>Pol37</t>
  </si>
  <si>
    <t>Čtyřhranné potrubí sk. I, pozink, do obvodu 1050, 80% tvarovek</t>
  </si>
  <si>
    <t>1017963201</t>
  </si>
  <si>
    <t>-1029006138</t>
  </si>
  <si>
    <t>-1793492631</t>
  </si>
  <si>
    <t>1491338245</t>
  </si>
  <si>
    <t>751/4</t>
  </si>
  <si>
    <t>č.4 učebna robotiky</t>
  </si>
  <si>
    <t>-1227851934</t>
  </si>
  <si>
    <t>982521775</t>
  </si>
  <si>
    <t>-631048599</t>
  </si>
  <si>
    <t>2015698690</t>
  </si>
  <si>
    <t>1223374574</t>
  </si>
  <si>
    <t>1366808415</t>
  </si>
  <si>
    <t>-387073711</t>
  </si>
  <si>
    <t>173127450</t>
  </si>
  <si>
    <t>207106032</t>
  </si>
  <si>
    <t>-1422818564</t>
  </si>
  <si>
    <t>534213048</t>
  </si>
  <si>
    <t>1556510985</t>
  </si>
  <si>
    <t>1625707971</t>
  </si>
  <si>
    <t>-288012629</t>
  </si>
  <si>
    <t>379655470</t>
  </si>
  <si>
    <t>1726107807</t>
  </si>
  <si>
    <t>1710858814</t>
  </si>
  <si>
    <t>1222789520</t>
  </si>
  <si>
    <t>-983495853</t>
  </si>
  <si>
    <t>1881291453</t>
  </si>
  <si>
    <t>922343834</t>
  </si>
  <si>
    <t>-1993416071</t>
  </si>
  <si>
    <t>120348297</t>
  </si>
  <si>
    <t>1402870236</t>
  </si>
  <si>
    <t>751/5</t>
  </si>
  <si>
    <t>č.5 sklad a přípravna pomůcek polytechniky</t>
  </si>
  <si>
    <t>491850538</t>
  </si>
  <si>
    <t>-196343616</t>
  </si>
  <si>
    <t>-267180561</t>
  </si>
  <si>
    <t>1563358916</t>
  </si>
  <si>
    <t>994515983</t>
  </si>
  <si>
    <t>-1358986533</t>
  </si>
  <si>
    <t>-651650893</t>
  </si>
  <si>
    <t>-1139258342</t>
  </si>
  <si>
    <t>-1464268148</t>
  </si>
  <si>
    <t>1146100877</t>
  </si>
  <si>
    <t>-677752488</t>
  </si>
  <si>
    <t>-455800683</t>
  </si>
  <si>
    <t>1319314632</t>
  </si>
  <si>
    <t>580307805</t>
  </si>
  <si>
    <t>175301610</t>
  </si>
  <si>
    <t>-921454460</t>
  </si>
  <si>
    <t>1511014272</t>
  </si>
  <si>
    <t>-1578518508</t>
  </si>
  <si>
    <t>-2094320049</t>
  </si>
  <si>
    <t>-851782687</t>
  </si>
  <si>
    <t>1260503315</t>
  </si>
  <si>
    <t>1016648594</t>
  </si>
  <si>
    <t>705221801</t>
  </si>
  <si>
    <t>-1331658462</t>
  </si>
  <si>
    <t>751/6</t>
  </si>
  <si>
    <t>č.6 sociální zázemí</t>
  </si>
  <si>
    <t>24076--2112</t>
  </si>
  <si>
    <t>Montáž střešní hlavice</t>
  </si>
  <si>
    <t>-1856789496</t>
  </si>
  <si>
    <t>1790013980</t>
  </si>
  <si>
    <t>2120905360</t>
  </si>
  <si>
    <t>-324676211</t>
  </si>
  <si>
    <t>Diagonální ventilátor do kruh.potrubí pr.125 ( 200m3/hod,70Pa)</t>
  </si>
  <si>
    <t>-1405196531</t>
  </si>
  <si>
    <t>Montáž ventilátoru</t>
  </si>
  <si>
    <t>1377427816</t>
  </si>
  <si>
    <t>Talířový ventil odvodní kovový pr.100</t>
  </si>
  <si>
    <t>-1848448804</t>
  </si>
  <si>
    <t>Talířový ventil odvodní kovový pr.125</t>
  </si>
  <si>
    <t>-589248518</t>
  </si>
  <si>
    <t>Montáž ventilu</t>
  </si>
  <si>
    <t>-990779517</t>
  </si>
  <si>
    <t>Ohebná akusticky izolovaná hadice pr.102</t>
  </si>
  <si>
    <t>-1880413062</t>
  </si>
  <si>
    <t>Ohebná akusticky izolovaná hadice pr.127</t>
  </si>
  <si>
    <t>-1579807069</t>
  </si>
  <si>
    <t>Montáž ohebné hadice</t>
  </si>
  <si>
    <t>1328611157</t>
  </si>
  <si>
    <t>Potrubí Spiro pr. 100, 20% tvarovek</t>
  </si>
  <si>
    <t>-666719438</t>
  </si>
  <si>
    <t>Potrubí Spiro pr. 125, 30% tvarovek</t>
  </si>
  <si>
    <t>2074086196</t>
  </si>
  <si>
    <t>Zaslepení potrubí pr.125 pro odvodnění</t>
  </si>
  <si>
    <t>-1716339942</t>
  </si>
  <si>
    <t xml:space="preserve">Montáž zaslepení </t>
  </si>
  <si>
    <t>1389566032</t>
  </si>
  <si>
    <t>Pol38</t>
  </si>
  <si>
    <t>Střešní hlavice pr. 125</t>
  </si>
  <si>
    <t>-1199586002</t>
  </si>
  <si>
    <t>751/7</t>
  </si>
  <si>
    <t>č.7 úklid a server</t>
  </si>
  <si>
    <t>-1574107186</t>
  </si>
  <si>
    <t>1910019940</t>
  </si>
  <si>
    <t>-212773738</t>
  </si>
  <si>
    <t>512794145</t>
  </si>
  <si>
    <t>1888602900</t>
  </si>
  <si>
    <t>-396645061</t>
  </si>
  <si>
    <t>-825800007</t>
  </si>
  <si>
    <t>468236510</t>
  </si>
  <si>
    <t>-1575464557</t>
  </si>
  <si>
    <t>1158992002</t>
  </si>
  <si>
    <t>1471379171</t>
  </si>
  <si>
    <t>2139871851</t>
  </si>
  <si>
    <t>-125822889</t>
  </si>
  <si>
    <t>-1935334788</t>
  </si>
  <si>
    <t>751/8</t>
  </si>
  <si>
    <t>č.8 učebny klimatizace</t>
  </si>
  <si>
    <t>Pol42</t>
  </si>
  <si>
    <t>Venkovní klimatizační jednotka</t>
  </si>
  <si>
    <t>1758597479</t>
  </si>
  <si>
    <t>Pol43</t>
  </si>
  <si>
    <t>Montáž venkovní klimatizační jednotky</t>
  </si>
  <si>
    <t>395228916</t>
  </si>
  <si>
    <t>Pol44</t>
  </si>
  <si>
    <t>Vnitřní nástěnná jednotka</t>
  </si>
  <si>
    <t>-489809591</t>
  </si>
  <si>
    <t>Pol45</t>
  </si>
  <si>
    <t>Montáž vnitřní klimatizační jednotky</t>
  </si>
  <si>
    <t>-1891515156</t>
  </si>
  <si>
    <t>-1345533770</t>
  </si>
  <si>
    <t>Pol46</t>
  </si>
  <si>
    <t>-681398551</t>
  </si>
  <si>
    <t>Pol47</t>
  </si>
  <si>
    <t>Dálkový kabelový ovladač</t>
  </si>
  <si>
    <t>520719728</t>
  </si>
  <si>
    <t>Pol48</t>
  </si>
  <si>
    <t>Montáž dálkového kabelového ovladače</t>
  </si>
  <si>
    <t>1795697564</t>
  </si>
  <si>
    <t>Pol49</t>
  </si>
  <si>
    <t>Rozbočka chladiva</t>
  </si>
  <si>
    <t>768107231</t>
  </si>
  <si>
    <t>Pol50</t>
  </si>
  <si>
    <t>Montáž rozbočky chladiva</t>
  </si>
  <si>
    <t>-1197096240</t>
  </si>
  <si>
    <t>-1318703423</t>
  </si>
  <si>
    <t>-856561796</t>
  </si>
  <si>
    <t>Pol51</t>
  </si>
  <si>
    <t>1500984762</t>
  </si>
  <si>
    <t>Pol52</t>
  </si>
  <si>
    <t>-279534045</t>
  </si>
  <si>
    <t>Pol53</t>
  </si>
  <si>
    <t>Potrubí chladiva vč. tepelné izolace a propojovacího kabelu</t>
  </si>
  <si>
    <t>-1411092165</t>
  </si>
  <si>
    <t>Pol54</t>
  </si>
  <si>
    <t>Montáž potrubí chladiva</t>
  </si>
  <si>
    <t>1268617353</t>
  </si>
  <si>
    <t>Pol55</t>
  </si>
  <si>
    <t>Chladivo R410a</t>
  </si>
  <si>
    <t>-692376490</t>
  </si>
  <si>
    <t>751/9</t>
  </si>
  <si>
    <t>č.9 OSTATNÍ</t>
  </si>
  <si>
    <t>Montážní a spojovací materiál</t>
  </si>
  <si>
    <t>695470790</t>
  </si>
  <si>
    <t>Doprava a výškové práce</t>
  </si>
  <si>
    <t>1142181678</t>
  </si>
  <si>
    <t>Nátěr potrubí 2x základ, 2x vrchní</t>
  </si>
  <si>
    <t>818554860</t>
  </si>
  <si>
    <t>Značení VZT zařízení dle ČSN</t>
  </si>
  <si>
    <t>hod</t>
  </si>
  <si>
    <t>-1799752874</t>
  </si>
  <si>
    <t>Pol56</t>
  </si>
  <si>
    <t>Revize úniku chladiva dle nařízení evropského parlamentu a rady (ES) č. 1005/2009 vč. zavedení nové evidenční knihy chladícího zařízení</t>
  </si>
  <si>
    <t>539587879</t>
  </si>
  <si>
    <t>Pol57</t>
  </si>
  <si>
    <t>Revize kabelových připojení vč. komunikačních kabelů</t>
  </si>
  <si>
    <t>583654889</t>
  </si>
  <si>
    <t>Realizační dokumentace</t>
  </si>
  <si>
    <t>-209803725</t>
  </si>
  <si>
    <t>Dokumentace skutečného provedení</t>
  </si>
  <si>
    <t>504724434</t>
  </si>
  <si>
    <t>Předávací dokumentace , zaškolení obsluhy</t>
  </si>
  <si>
    <t>-1657057453</t>
  </si>
  <si>
    <t>Zprovoznění, komplexní zkoušky, zaregulování</t>
  </si>
  <si>
    <t>-1655260119</t>
  </si>
  <si>
    <t>Stavební přípomoce</t>
  </si>
  <si>
    <t>-1772355068</t>
  </si>
  <si>
    <t>Z -  Elektro - Elektroinstalační práce</t>
  </si>
  <si>
    <t xml:space="preserve">    D1 - Nouzové osvětlení</t>
  </si>
  <si>
    <t xml:space="preserve">    D2 - Hromosvod a uzemnění</t>
  </si>
  <si>
    <t xml:space="preserve">    D3 - Domácí rozhas</t>
  </si>
  <si>
    <t xml:space="preserve">    D4 - Požární uzavření dveří</t>
  </si>
  <si>
    <t xml:space="preserve">    D5 - Kamerový systém</t>
  </si>
  <si>
    <t xml:space="preserve">    741 - Elektroinstalace - silnoproud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</si>
  <si>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</si>
  <si>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</si>
  <si>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</si>
  <si>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</si>
  <si>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D1</t>
  </si>
  <si>
    <t>Nouzové osvětlení</t>
  </si>
  <si>
    <t>Svítidlo nouzové autonomní s bateriovým zdojem doba svícení 1 hod</t>
  </si>
  <si>
    <t>-661049978</t>
  </si>
  <si>
    <t>CYKY-J-V 3x1,5 mm2</t>
  </si>
  <si>
    <t>345564936</t>
  </si>
  <si>
    <t>Montáž nouzového svítidla</t>
  </si>
  <si>
    <t>-800096239</t>
  </si>
  <si>
    <t>D2</t>
  </si>
  <si>
    <t>Hromosvod a uzemnění</t>
  </si>
  <si>
    <t>Jímací soustava drát AlMgSi 8 mm2, vč podpěr a svorek</t>
  </si>
  <si>
    <t>680666862</t>
  </si>
  <si>
    <t>Montáž jímací soustavy</t>
  </si>
  <si>
    <t>1698869568</t>
  </si>
  <si>
    <t>Jímací tyč 1000 mm vč podpěry</t>
  </si>
  <si>
    <t>-855872304</t>
  </si>
  <si>
    <t>Jímací tyč 1500 mm vč podpěry</t>
  </si>
  <si>
    <t>-145450078</t>
  </si>
  <si>
    <t>Montáž jímací tyče</t>
  </si>
  <si>
    <t>97406058</t>
  </si>
  <si>
    <t>Zemnící pásek FeZn 30x4 mm2</t>
  </si>
  <si>
    <t>166362769</t>
  </si>
  <si>
    <t>Montáž zemnícího pásku</t>
  </si>
  <si>
    <t>713135163</t>
  </si>
  <si>
    <t>Svod hromosvodu, drátem FeZn 8 mm2, vč. uchycení označení</t>
  </si>
  <si>
    <t>1898044059</t>
  </si>
  <si>
    <t>montáž svodu hromosvodu</t>
  </si>
  <si>
    <t>-1611005119</t>
  </si>
  <si>
    <t>D3</t>
  </si>
  <si>
    <t>Domácí rozhas</t>
  </si>
  <si>
    <t>Reproduktor domácího rozhlasu 100V 15W EN54-24</t>
  </si>
  <si>
    <t>1716214013</t>
  </si>
  <si>
    <t>Regulátor hlasitosti s funkcí relé pro bypass při nouzové evakuaci</t>
  </si>
  <si>
    <t>-877673461</t>
  </si>
  <si>
    <t>CHKE-V 5x1,5</t>
  </si>
  <si>
    <t>-1956039711</t>
  </si>
  <si>
    <t>Montáž rozšíření domácího rozhlasu</t>
  </si>
  <si>
    <t>595553414</t>
  </si>
  <si>
    <t>Dopojení linky do stávající ústředny domácího rozhlasu</t>
  </si>
  <si>
    <t>-1819826681</t>
  </si>
  <si>
    <t>D4</t>
  </si>
  <si>
    <t>Požární uzavření dveří</t>
  </si>
  <si>
    <t>51322594</t>
  </si>
  <si>
    <t>Přídržný magnet 24V</t>
  </si>
  <si>
    <t>273795439</t>
  </si>
  <si>
    <t>Autonomní stropní požární čidlo s reléovým výstupem</t>
  </si>
  <si>
    <t>2126756443</t>
  </si>
  <si>
    <t>Napájecí zdroj 24V 3A v kovovém krytu</t>
  </si>
  <si>
    <t>1061844231</t>
  </si>
  <si>
    <t>Tlačítko pro ruční provozní uvolnění dveří</t>
  </si>
  <si>
    <t>-848198371</t>
  </si>
  <si>
    <t>Resetovací tlačítko</t>
  </si>
  <si>
    <t>806593171</t>
  </si>
  <si>
    <t>JY-St-Y 2x2x0,8</t>
  </si>
  <si>
    <t>-1839572088</t>
  </si>
  <si>
    <t>Montáž přídržného magnetu pro požární uzavření dveří</t>
  </si>
  <si>
    <t>-51859785</t>
  </si>
  <si>
    <t>D5</t>
  </si>
  <si>
    <t>Kamerový systém</t>
  </si>
  <si>
    <t>IP Kamera 4 MP, varifokal objektiv, minidom provedení</t>
  </si>
  <si>
    <t>-705602876</t>
  </si>
  <si>
    <t>Záznamové zařízení IP pro 4 kamery, vč. 4TB diskového úložiště a 8 portů pro IP kamery, vč. POE výstupů</t>
  </si>
  <si>
    <t>-488220016</t>
  </si>
  <si>
    <t>Datový kabel cat. 5e exteriérový</t>
  </si>
  <si>
    <t>-333230540</t>
  </si>
  <si>
    <t>Montáž a oživení kamerového systému</t>
  </si>
  <si>
    <t>-846600794</t>
  </si>
  <si>
    <t>741</t>
  </si>
  <si>
    <t>Elektroinstalace - silnoproud</t>
  </si>
  <si>
    <t>ROZORE</t>
  </si>
  <si>
    <t>Rozvaděč ORE</t>
  </si>
  <si>
    <t>1317172789</t>
  </si>
  <si>
    <t>PR01</t>
  </si>
  <si>
    <t>Rozvaděč PR1</t>
  </si>
  <si>
    <t>-1826411374</t>
  </si>
  <si>
    <t>PR02</t>
  </si>
  <si>
    <t>Rozvaděč PR2</t>
  </si>
  <si>
    <t>-1631961166</t>
  </si>
  <si>
    <t>PR03</t>
  </si>
  <si>
    <t>Rozvaděč PR3</t>
  </si>
  <si>
    <t>-2068987476</t>
  </si>
  <si>
    <t>PR04</t>
  </si>
  <si>
    <t>Rozvaděč PR4</t>
  </si>
  <si>
    <t>-391882808</t>
  </si>
  <si>
    <t>PR05</t>
  </si>
  <si>
    <t>Rozvaděč PR5</t>
  </si>
  <si>
    <t>-1976994830</t>
  </si>
  <si>
    <t>PR06</t>
  </si>
  <si>
    <t>Rozvaděč PR6</t>
  </si>
  <si>
    <t>1175083386</t>
  </si>
  <si>
    <t>PR07</t>
  </si>
  <si>
    <t>Rozvaděč PR7</t>
  </si>
  <si>
    <t>-2074560360</t>
  </si>
  <si>
    <t>PR08</t>
  </si>
  <si>
    <t>Rozvaděč PR8</t>
  </si>
  <si>
    <t>-767774445</t>
  </si>
  <si>
    <t>MON001</t>
  </si>
  <si>
    <t>Montáž rozvaděčů</t>
  </si>
  <si>
    <t>2125279091</t>
  </si>
  <si>
    <t>kom1</t>
  </si>
  <si>
    <t>Zvonkové tablo pro 5 uč</t>
  </si>
  <si>
    <t>sada</t>
  </si>
  <si>
    <t>-407364775</t>
  </si>
  <si>
    <t>742121001</t>
  </si>
  <si>
    <t>Montáž kabelů sdělovacích pro vnitřní rozvody do 15 žil</t>
  </si>
  <si>
    <t>-685439391</t>
  </si>
  <si>
    <t>1257382008</t>
  </si>
  <si>
    <t>KABEL SYKFY 5x2x0,5, BUBEN</t>
  </si>
  <si>
    <t>-1844263462</t>
  </si>
  <si>
    <t>kom1.1</t>
  </si>
  <si>
    <t>Montáž DT</t>
  </si>
  <si>
    <t>-1174997975</t>
  </si>
  <si>
    <t>744</t>
  </si>
  <si>
    <t>Elektromontáže - rozvody vodičů měděných</t>
  </si>
  <si>
    <t>741120001</t>
  </si>
  <si>
    <t>Montáž vodič Cu izolovaný plný a laněný žíla 0,35-6 mm2 pod omítku (např. CY)</t>
  </si>
  <si>
    <t>481093990</t>
  </si>
  <si>
    <t>1189178</t>
  </si>
  <si>
    <t>VODIC CY 6 ZLUTOZELENA H07V-U</t>
  </si>
  <si>
    <t>471933570</t>
  </si>
  <si>
    <t>741122015</t>
  </si>
  <si>
    <t>Montáž kabel Cu bez ukončení uložený pod omítku plný kulatý 3x1,5 mm2 (např. CYKY)</t>
  </si>
  <si>
    <t>1144377794</t>
  </si>
  <si>
    <t>1257383007</t>
  </si>
  <si>
    <t>KABEL CYKY-J 3x1,5, BUBEN</t>
  </si>
  <si>
    <t>1291156863</t>
  </si>
  <si>
    <t>741122016</t>
  </si>
  <si>
    <t>Montáž kabel Cu bez ukončení uložený pod omítku plný kulatý 3x2,5 až 6 mm2 (např. CYKY)</t>
  </si>
  <si>
    <t>-1875682498</t>
  </si>
  <si>
    <t>1257420007</t>
  </si>
  <si>
    <t>KABEL CYKY-J 3x2,5, BUBEN</t>
  </si>
  <si>
    <t>1419278971</t>
  </si>
  <si>
    <t>741122031</t>
  </si>
  <si>
    <t>Montáž kabel Cu bez ukončení uložený pod omítku plný kulatý 5x1,5 až 2,5 mm2 (např. CYKY)</t>
  </si>
  <si>
    <t>-1790887300</t>
  </si>
  <si>
    <t>1257427007</t>
  </si>
  <si>
    <t>KABEL CYKY-J 5x2,5, BUBEN</t>
  </si>
  <si>
    <t>1289101032</t>
  </si>
  <si>
    <t>-73386655</t>
  </si>
  <si>
    <t>1257397007</t>
  </si>
  <si>
    <t>KABEL CYKY-J 5x1,5, BUBEN</t>
  </si>
  <si>
    <t>219300404</t>
  </si>
  <si>
    <t>741122032</t>
  </si>
  <si>
    <t>Montáž kabel Cu bez ukončení uložený pod omítku plný kulatý 5x4 až 6 mm2 (např. CYKY)</t>
  </si>
  <si>
    <t>-1224356044</t>
  </si>
  <si>
    <t>1257429004</t>
  </si>
  <si>
    <t>KABEL CYKY-J 5x6, BUBEN</t>
  </si>
  <si>
    <t>499312639</t>
  </si>
  <si>
    <t>747</t>
  </si>
  <si>
    <t>Elektromontáže - kompletace rozvodů</t>
  </si>
  <si>
    <t>1222222</t>
  </si>
  <si>
    <t>Montáž nouzové signalizace</t>
  </si>
  <si>
    <t>-1288571794</t>
  </si>
  <si>
    <t>1305479</t>
  </si>
  <si>
    <t>SADA NOUZOVE SIGNALIZACE 3280B-C10001 B</t>
  </si>
  <si>
    <t>826449432</t>
  </si>
  <si>
    <t>741112061</t>
  </si>
  <si>
    <t>Montáž krabice přístrojová zapuštěná plastová kruhová</t>
  </si>
  <si>
    <t>905535892</t>
  </si>
  <si>
    <t>1188900</t>
  </si>
  <si>
    <t>KRABICE UNIVERZALNI KU 68-1901 KA</t>
  </si>
  <si>
    <t>-105204754</t>
  </si>
  <si>
    <t>741310122</t>
  </si>
  <si>
    <t>Montáž přepínač (polo)zapuštěný bezšroubové připojení 6-střídavý</t>
  </si>
  <si>
    <t>-1705781494</t>
  </si>
  <si>
    <t>1183315</t>
  </si>
  <si>
    <t>PREPINAC STRIDAVY 3559-A06345</t>
  </si>
  <si>
    <t>-1732797248</t>
  </si>
  <si>
    <t>1195604</t>
  </si>
  <si>
    <t>KRYT SPINACE JEDNODUCHY 3558A-A651 B</t>
  </si>
  <si>
    <t>-589504864</t>
  </si>
  <si>
    <t>1188530</t>
  </si>
  <si>
    <t>JEDNORAMECEK 3901A-B10 B</t>
  </si>
  <si>
    <t>-69377655</t>
  </si>
  <si>
    <t>741310231</t>
  </si>
  <si>
    <t>Montáž přepínač (polo)zapuštěný šroubové připojení 5-seriový</t>
  </si>
  <si>
    <t>1077231354</t>
  </si>
  <si>
    <t>1188801</t>
  </si>
  <si>
    <t>PREPINAC SERIOVY 3558-A05340</t>
  </si>
  <si>
    <t>1394097313</t>
  </si>
  <si>
    <t>1188793</t>
  </si>
  <si>
    <t>KRYT SPINACE DELENY 3558A-A652 B</t>
  </si>
  <si>
    <t>-557089581</t>
  </si>
  <si>
    <t>313774211</t>
  </si>
  <si>
    <t>741311004</t>
  </si>
  <si>
    <t>Montáž čidlo pohybu nástěnné se zapojením vodičů</t>
  </si>
  <si>
    <t>-1322302450</t>
  </si>
  <si>
    <t>1488098</t>
  </si>
  <si>
    <t>CIDLO POHYBU MD 360/8 BILA EB10430404</t>
  </si>
  <si>
    <t>-596805833</t>
  </si>
  <si>
    <t>741313001</t>
  </si>
  <si>
    <t>Montáž zásuvka (polo)zapuštěná bezšroubové připojení 2P+PE se zapojením vodičů</t>
  </si>
  <si>
    <t>733211499</t>
  </si>
  <si>
    <t>1183391</t>
  </si>
  <si>
    <t>ZASUVKA S CLONKAMI 5519A-A02357 B</t>
  </si>
  <si>
    <t>1448957931</t>
  </si>
  <si>
    <t>688567384</t>
  </si>
  <si>
    <t>741313052</t>
  </si>
  <si>
    <t>Montáž zásuvka nástěnná šroubové připojení 3P+N+PE se zapojením vodičů</t>
  </si>
  <si>
    <t>-1618025710</t>
  </si>
  <si>
    <t>1219751</t>
  </si>
  <si>
    <t>ZASUVKA  16A 5P 400V 6H IP44 116</t>
  </si>
  <si>
    <t>-114623973</t>
  </si>
  <si>
    <t>741313082</t>
  </si>
  <si>
    <t>Montáž zásuvka chráněná v krabici šroubové připojení 2P+PE prostředí venkovní, mokré</t>
  </si>
  <si>
    <t>1661938318</t>
  </si>
  <si>
    <t>1183514</t>
  </si>
  <si>
    <t>ZASUVKA IP44 CLONKY 5518A-2999 B</t>
  </si>
  <si>
    <t>-1075788193</t>
  </si>
  <si>
    <t>7421102000</t>
  </si>
  <si>
    <t>Montáž zásuvkové kombinace závěsna</t>
  </si>
  <si>
    <t>-1021895346</t>
  </si>
  <si>
    <t>1219856</t>
  </si>
  <si>
    <t>Závěsná zás.kostka (2x230V+1x24V)</t>
  </si>
  <si>
    <t>-150927232</t>
  </si>
  <si>
    <t>742110202.1</t>
  </si>
  <si>
    <t>Montáž podlahových krabic</t>
  </si>
  <si>
    <t>928381717</t>
  </si>
  <si>
    <t>3451000</t>
  </si>
  <si>
    <t>Podlahová krabice 200x276 ( 2x230V + zas data)</t>
  </si>
  <si>
    <t>-1789108839</t>
  </si>
  <si>
    <t>M011</t>
  </si>
  <si>
    <t>301257511</t>
  </si>
  <si>
    <t>1211336</t>
  </si>
  <si>
    <t>VENTILATOR TD-350/125</t>
  </si>
  <si>
    <t>805785233</t>
  </si>
  <si>
    <t>748</t>
  </si>
  <si>
    <t>Elektromontáže - osvětlovací zařízení a svítidla</t>
  </si>
  <si>
    <t>1406708</t>
  </si>
  <si>
    <t>SVITIDLO  LED světelný tok 7300 lm, 63W</t>
  </si>
  <si>
    <t>-1096773740</t>
  </si>
  <si>
    <t>1243787</t>
  </si>
  <si>
    <t>SVITIDLO  LED čtvercové přisazené 5800lm,  52W</t>
  </si>
  <si>
    <t>-902622185</t>
  </si>
  <si>
    <t>1245201</t>
  </si>
  <si>
    <t>SVITIDLO  LED čtvercové přisazené 4100lm, 34W</t>
  </si>
  <si>
    <t>-358649198</t>
  </si>
  <si>
    <t>1458226</t>
  </si>
  <si>
    <t>SVITIDLO LED obdélníkové přisazené 5650 lm, 54W</t>
  </si>
  <si>
    <t>1967693494</t>
  </si>
  <si>
    <t>1422937</t>
  </si>
  <si>
    <t>SVITIDLO LED obdélníkové přisazené 4000  lm, 35W</t>
  </si>
  <si>
    <t>1549975500</t>
  </si>
  <si>
    <t>1255610</t>
  </si>
  <si>
    <t>SVITIDLLO LED Kulaté, přisazené 2600lm, 28W</t>
  </si>
  <si>
    <t>811801829</t>
  </si>
  <si>
    <t>1615655</t>
  </si>
  <si>
    <t>SVITIDLO LED, tabulové asymetrické 4500lm, 35W</t>
  </si>
  <si>
    <t>1754890188</t>
  </si>
  <si>
    <t>741372112</t>
  </si>
  <si>
    <t>Montáž svítidlo LED bytové vestavné podhledové čtvercové do 0,36 m2</t>
  </si>
  <si>
    <t>-1130264530</t>
  </si>
  <si>
    <t>Svítidlo IP44 s pohybovým čidlem LED lineární 1500 mm 8500lm 58W</t>
  </si>
  <si>
    <t>180373504</t>
  </si>
  <si>
    <t>Montáž svítidlo LED IP44 s pohybovým čidlem</t>
  </si>
  <si>
    <t>1878330381</t>
  </si>
  <si>
    <t>749</t>
  </si>
  <si>
    <t>Elektromontáže - ostatní práce a konstrukce</t>
  </si>
  <si>
    <t>K001</t>
  </si>
  <si>
    <t>Sekání kabel.drážek</t>
  </si>
  <si>
    <t>-1218723997</t>
  </si>
  <si>
    <t>K002</t>
  </si>
  <si>
    <t>Odvoz suti</t>
  </si>
  <si>
    <t>-1044623303</t>
  </si>
  <si>
    <t>K003</t>
  </si>
  <si>
    <t>Koordinační činnost</t>
  </si>
  <si>
    <t>687867616</t>
  </si>
  <si>
    <t>K004</t>
  </si>
  <si>
    <t>Dokumentace skut.provedení</t>
  </si>
  <si>
    <t>-1573642309</t>
  </si>
  <si>
    <t>K005</t>
  </si>
  <si>
    <t>Elektro revize</t>
  </si>
  <si>
    <t>685618309</t>
  </si>
  <si>
    <t>-1484611521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</si>
</sst>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LS2021-038A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Modernizace 5.ZŠ Cheb, Kopeckého 1160/1, pavilon dílen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Cheb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20. 2. 2022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Cheb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MgA Hana Fischerová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Sadílek L.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03 - Učebny'!J30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03 - Učebny'!P152</f>
        <v>0</v>
      </c>
      <c r="AV95" s="129">
        <f>'SO 03 - Učebny'!J33</f>
        <v>0</v>
      </c>
      <c r="AW95" s="129">
        <f>'SO 03 - Učebny'!J34</f>
        <v>0</v>
      </c>
      <c r="AX95" s="129">
        <f>'SO 03 - Učebny'!J35</f>
        <v>0</v>
      </c>
      <c r="AY95" s="129">
        <f>'SO 03 - Učebny'!J36</f>
        <v>0</v>
      </c>
      <c r="AZ95" s="129">
        <f>'SO 03 - Učebny'!F33</f>
        <v>0</v>
      </c>
      <c r="BA95" s="129">
        <f>'SO 03 - Učebny'!F34</f>
        <v>0</v>
      </c>
      <c r="BB95" s="129">
        <f>'SO 03 - Učebny'!F35</f>
        <v>0</v>
      </c>
      <c r="BC95" s="129">
        <f>'SO 03 - Učebny'!F36</f>
        <v>0</v>
      </c>
      <c r="BD95" s="131">
        <f>'SO 03 - Učebny'!F37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04 - Tělocvična'!J30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04 - Tělocvična'!P127</f>
        <v>0</v>
      </c>
      <c r="AV96" s="129">
        <f>'SO 04 - Tělocvična'!J33</f>
        <v>0</v>
      </c>
      <c r="AW96" s="129">
        <f>'SO 04 - Tělocvična'!J34</f>
        <v>0</v>
      </c>
      <c r="AX96" s="129">
        <f>'SO 04 - Tělocvična'!J35</f>
        <v>0</v>
      </c>
      <c r="AY96" s="129">
        <f>'SO 04 - Tělocvična'!J36</f>
        <v>0</v>
      </c>
      <c r="AZ96" s="129">
        <f>'SO 04 - Tělocvična'!F33</f>
        <v>0</v>
      </c>
      <c r="BA96" s="129">
        <f>'SO 04 - Tělocvična'!F34</f>
        <v>0</v>
      </c>
      <c r="BB96" s="129">
        <f>'SO 04 - Tělocvična'!F35</f>
        <v>0</v>
      </c>
      <c r="BC96" s="129">
        <f>'SO 04 - Tělocvična'!F36</f>
        <v>0</v>
      </c>
      <c r="BD96" s="131">
        <f>'SO 04 - Tělocvična'!F37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24.7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'Z - VZT - Vzduchotechnika'!J30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'Z - VZT - Vzduchotechnika'!P127</f>
        <v>0</v>
      </c>
      <c r="AV97" s="129">
        <f>'Z - VZT - Vzduchotechnika'!J33</f>
        <v>0</v>
      </c>
      <c r="AW97" s="129">
        <f>'Z - VZT - Vzduchotechnika'!J34</f>
        <v>0</v>
      </c>
      <c r="AX97" s="129">
        <f>'Z - VZT - Vzduchotechnika'!J35</f>
        <v>0</v>
      </c>
      <c r="AY97" s="129">
        <f>'Z - VZT - Vzduchotechnika'!J36</f>
        <v>0</v>
      </c>
      <c r="AZ97" s="129">
        <f>'Z - VZT - Vzduchotechnika'!F33</f>
        <v>0</v>
      </c>
      <c r="BA97" s="129">
        <f>'Z - VZT - Vzduchotechnika'!F34</f>
        <v>0</v>
      </c>
      <c r="BB97" s="129">
        <f>'Z - VZT - Vzduchotechnika'!F35</f>
        <v>0</v>
      </c>
      <c r="BC97" s="129">
        <f>'Z - VZT - Vzduchotechnika'!F36</f>
        <v>0</v>
      </c>
      <c r="BD97" s="131">
        <f>'Z - VZT - Vzduchotechnika'!F37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24.7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'Z -  Elektro - Elektroins...'!J30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33">
        <v>0</v>
      </c>
      <c r="AT98" s="134">
        <f>ROUND(SUM(AV98:AW98),2)</f>
        <v>0</v>
      </c>
      <c r="AU98" s="135">
        <f>'Z -  Elektro - Elektroins...'!P128</f>
        <v>0</v>
      </c>
      <c r="AV98" s="134">
        <f>'Z -  Elektro - Elektroins...'!J33</f>
        <v>0</v>
      </c>
      <c r="AW98" s="134">
        <f>'Z -  Elektro - Elektroins...'!J34</f>
        <v>0</v>
      </c>
      <c r="AX98" s="134">
        <f>'Z -  Elektro - Elektroins...'!J35</f>
        <v>0</v>
      </c>
      <c r="AY98" s="134">
        <f>'Z -  Elektro - Elektroins...'!J36</f>
        <v>0</v>
      </c>
      <c r="AZ98" s="134">
        <f>'Z -  Elektro - Elektroins...'!F33</f>
        <v>0</v>
      </c>
      <c r="BA98" s="134">
        <f>'Z -  Elektro - Elektroins...'!F34</f>
        <v>0</v>
      </c>
      <c r="BB98" s="134">
        <f>'Z -  Elektro - Elektroins...'!F35</f>
        <v>0</v>
      </c>
      <c r="BC98" s="134">
        <f>'Z -  Elektro - Elektroins...'!F36</f>
        <v>0</v>
      </c>
      <c r="BD98" s="136">
        <f>'Z -  Elektro - Elektroins...'!F37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3 - Učebny'!C2" display="/"/>
    <hyperlink ref="A96" location="'SO 04 - Tělocvična'!C2" display="/"/>
    <hyperlink ref="A97" location="'Z - VZT - Vzduchotechnika'!C2" display="/"/>
    <hyperlink ref="A98" location="'Z -  Elektro - Elektroin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5.ZŠ Cheb, Kopeckého 1160/1, pavilon dílen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ROUND(J152,2)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ROUND((SUM(BE152:BE1435)),2)</f>
        <v>0</v>
      </c>
      <c r="G33" s="39"/>
      <c r="H33" s="39"/>
      <c r="I33" s="156">
        <v>0.21</v>
      </c>
      <c r="J33" s="155">
        <f>ROUND(((SUM(BE152:BE1435))*I33),2)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ROUND((SUM(BF152:BF1435)),2)</f>
        <v>0</v>
      </c>
      <c r="G34" s="39"/>
      <c r="H34" s="39"/>
      <c r="I34" s="156">
        <v>0.15</v>
      </c>
      <c r="J34" s="155">
        <f>ROUND(((SUM(BF152:BF1435))*I34),2)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ROUND((SUM(BG152:BG1435)),2)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ROUND((SUM(BH152:BH1435)),2)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ROUND((SUM(BI152:BI1435)),2)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5.ZŠ Cheb, Kopeckého 1160/1, pavilon dílen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Učebny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20. 2. 2022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Cheb</v>
      </c>
      <c r="G91" s="41"/>
      <c r="H91" s="41"/>
      <c r="I91" s="33" t="s">
        <v>30</v>
      </c>
      <c r="J91" s="37" t="str">
        <f>E21</f>
        <v>MgA Hana Fischerová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J152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104</v>
      </c>
      <c r="E97" s="183"/>
      <c r="F97" s="183"/>
      <c r="G97" s="183"/>
      <c r="H97" s="183"/>
      <c r="I97" s="183"/>
      <c r="J97" s="184">
        <f>J153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105</v>
      </c>
      <c r="E98" s="189"/>
      <c r="F98" s="189"/>
      <c r="G98" s="189"/>
      <c r="H98" s="189"/>
      <c r="I98" s="189"/>
      <c r="J98" s="190">
        <f>J154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106</v>
      </c>
      <c r="E99" s="189"/>
      <c r="F99" s="189"/>
      <c r="G99" s="189"/>
      <c r="H99" s="189"/>
      <c r="I99" s="189"/>
      <c r="J99" s="190">
        <f>J216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107</v>
      </c>
      <c r="E100" s="189"/>
      <c r="F100" s="189"/>
      <c r="G100" s="189"/>
      <c r="H100" s="189"/>
      <c r="I100" s="189"/>
      <c r="J100" s="190">
        <f>J273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108</v>
      </c>
      <c r="E101" s="189"/>
      <c r="F101" s="189"/>
      <c r="G101" s="189"/>
      <c r="H101" s="189"/>
      <c r="I101" s="189"/>
      <c r="J101" s="190">
        <f>J277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109</v>
      </c>
      <c r="E102" s="189"/>
      <c r="F102" s="189"/>
      <c r="G102" s="189"/>
      <c r="H102" s="189"/>
      <c r="I102" s="189"/>
      <c r="J102" s="190">
        <f>J286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110</v>
      </c>
      <c r="E103" s="189"/>
      <c r="F103" s="189"/>
      <c r="G103" s="189"/>
      <c r="H103" s="189"/>
      <c r="I103" s="189"/>
      <c r="J103" s="190">
        <f>J474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111</v>
      </c>
      <c r="E104" s="189"/>
      <c r="F104" s="189"/>
      <c r="G104" s="189"/>
      <c r="H104" s="189"/>
      <c r="I104" s="189"/>
      <c r="J104" s="190">
        <f>J485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112</v>
      </c>
      <c r="E105" s="189"/>
      <c r="F105" s="189"/>
      <c r="G105" s="189"/>
      <c r="H105" s="189"/>
      <c r="I105" s="189"/>
      <c r="J105" s="190">
        <f>J625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113</v>
      </c>
      <c r="E106" s="183"/>
      <c r="F106" s="183"/>
      <c r="G106" s="183"/>
      <c r="H106" s="183"/>
      <c r="I106" s="183"/>
      <c r="J106" s="184">
        <f>J640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114</v>
      </c>
      <c r="E107" s="189"/>
      <c r="F107" s="189"/>
      <c r="G107" s="189"/>
      <c r="H107" s="189"/>
      <c r="I107" s="189"/>
      <c r="J107" s="190">
        <f>J641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115</v>
      </c>
      <c r="E108" s="189"/>
      <c r="F108" s="189"/>
      <c r="G108" s="189"/>
      <c r="H108" s="189"/>
      <c r="I108" s="189"/>
      <c r="J108" s="190">
        <f>J654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116</v>
      </c>
      <c r="E109" s="189"/>
      <c r="F109" s="189"/>
      <c r="G109" s="189"/>
      <c r="H109" s="189"/>
      <c r="I109" s="189"/>
      <c r="J109" s="190">
        <f>J714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117</v>
      </c>
      <c r="E110" s="189"/>
      <c r="F110" s="189"/>
      <c r="G110" s="189"/>
      <c r="H110" s="189"/>
      <c r="I110" s="189"/>
      <c r="J110" s="190">
        <f>J740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118</v>
      </c>
      <c r="E111" s="189"/>
      <c r="F111" s="189"/>
      <c r="G111" s="189"/>
      <c r="H111" s="189"/>
      <c r="I111" s="189"/>
      <c r="J111" s="190">
        <f>J753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119</v>
      </c>
      <c r="E112" s="189"/>
      <c r="F112" s="189"/>
      <c r="G112" s="189"/>
      <c r="H112" s="189"/>
      <c r="I112" s="189"/>
      <c r="J112" s="190">
        <f>J779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120</v>
      </c>
      <c r="E113" s="189"/>
      <c r="F113" s="189"/>
      <c r="G113" s="189"/>
      <c r="H113" s="189"/>
      <c r="I113" s="189"/>
      <c r="J113" s="190">
        <f>J786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121</v>
      </c>
      <c r="E114" s="189"/>
      <c r="F114" s="189"/>
      <c r="G114" s="189"/>
      <c r="H114" s="189"/>
      <c r="I114" s="189"/>
      <c r="J114" s="190">
        <f>J810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122</v>
      </c>
      <c r="E115" s="189"/>
      <c r="F115" s="189"/>
      <c r="G115" s="189"/>
      <c r="H115" s="189"/>
      <c r="I115" s="189"/>
      <c r="J115" s="190">
        <f>J818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123</v>
      </c>
      <c r="E116" s="189"/>
      <c r="F116" s="189"/>
      <c r="G116" s="189"/>
      <c r="H116" s="189"/>
      <c r="I116" s="189"/>
      <c r="J116" s="190">
        <f>J822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124</v>
      </c>
      <c r="E117" s="189"/>
      <c r="F117" s="189"/>
      <c r="G117" s="189"/>
      <c r="H117" s="189"/>
      <c r="I117" s="189"/>
      <c r="J117" s="190">
        <f>J839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6"/>
      <c r="C118" s="187"/>
      <c r="D118" s="188" t="s">
        <v>125</v>
      </c>
      <c r="E118" s="189"/>
      <c r="F118" s="189"/>
      <c r="G118" s="189"/>
      <c r="H118" s="189"/>
      <c r="I118" s="189"/>
      <c r="J118" s="190">
        <f>J849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6"/>
      <c r="C119" s="187"/>
      <c r="D119" s="188" t="s">
        <v>126</v>
      </c>
      <c r="E119" s="189"/>
      <c r="F119" s="189"/>
      <c r="G119" s="189"/>
      <c r="H119" s="189"/>
      <c r="I119" s="189"/>
      <c r="J119" s="190">
        <f>J864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6"/>
      <c r="C120" s="187"/>
      <c r="D120" s="188" t="s">
        <v>127</v>
      </c>
      <c r="E120" s="189"/>
      <c r="F120" s="189"/>
      <c r="G120" s="189"/>
      <c r="H120" s="189"/>
      <c r="I120" s="189"/>
      <c r="J120" s="190">
        <f>J868</f>
        <v>0</v>
      </c>
      <c r="K120" s="187"/>
      <c r="L120" s="19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86"/>
      <c r="C121" s="187"/>
      <c r="D121" s="188" t="s">
        <v>128</v>
      </c>
      <c r="E121" s="189"/>
      <c r="F121" s="189"/>
      <c r="G121" s="189"/>
      <c r="H121" s="189"/>
      <c r="I121" s="189"/>
      <c r="J121" s="190">
        <f>J882</f>
        <v>0</v>
      </c>
      <c r="K121" s="187"/>
      <c r="L121" s="19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86"/>
      <c r="C122" s="187"/>
      <c r="D122" s="188" t="s">
        <v>129</v>
      </c>
      <c r="E122" s="189"/>
      <c r="F122" s="189"/>
      <c r="G122" s="189"/>
      <c r="H122" s="189"/>
      <c r="I122" s="189"/>
      <c r="J122" s="190">
        <f>J925</f>
        <v>0</v>
      </c>
      <c r="K122" s="187"/>
      <c r="L122" s="19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86"/>
      <c r="C123" s="187"/>
      <c r="D123" s="188" t="s">
        <v>130</v>
      </c>
      <c r="E123" s="189"/>
      <c r="F123" s="189"/>
      <c r="G123" s="189"/>
      <c r="H123" s="189"/>
      <c r="I123" s="189"/>
      <c r="J123" s="190">
        <f>J974</f>
        <v>0</v>
      </c>
      <c r="K123" s="187"/>
      <c r="L123" s="19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86"/>
      <c r="C124" s="187"/>
      <c r="D124" s="188" t="s">
        <v>131</v>
      </c>
      <c r="E124" s="189"/>
      <c r="F124" s="189"/>
      <c r="G124" s="189"/>
      <c r="H124" s="189"/>
      <c r="I124" s="189"/>
      <c r="J124" s="190">
        <f>J1243</f>
        <v>0</v>
      </c>
      <c r="K124" s="187"/>
      <c r="L124" s="191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86"/>
      <c r="C125" s="187"/>
      <c r="D125" s="188" t="s">
        <v>132</v>
      </c>
      <c r="E125" s="189"/>
      <c r="F125" s="189"/>
      <c r="G125" s="189"/>
      <c r="H125" s="189"/>
      <c r="I125" s="189"/>
      <c r="J125" s="190">
        <f>J1318</f>
        <v>0</v>
      </c>
      <c r="K125" s="187"/>
      <c r="L125" s="191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86"/>
      <c r="C126" s="187"/>
      <c r="D126" s="188" t="s">
        <v>133</v>
      </c>
      <c r="E126" s="189"/>
      <c r="F126" s="189"/>
      <c r="G126" s="189"/>
      <c r="H126" s="189"/>
      <c r="I126" s="189"/>
      <c r="J126" s="190">
        <f>J1322</f>
        <v>0</v>
      </c>
      <c r="K126" s="187"/>
      <c r="L126" s="191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86"/>
      <c r="C127" s="187"/>
      <c r="D127" s="188" t="s">
        <v>134</v>
      </c>
      <c r="E127" s="189"/>
      <c r="F127" s="189"/>
      <c r="G127" s="189"/>
      <c r="H127" s="189"/>
      <c r="I127" s="189"/>
      <c r="J127" s="190">
        <f>J1346</f>
        <v>0</v>
      </c>
      <c r="K127" s="187"/>
      <c r="L127" s="191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86"/>
      <c r="C128" s="187"/>
      <c r="D128" s="188" t="s">
        <v>135</v>
      </c>
      <c r="E128" s="189"/>
      <c r="F128" s="189"/>
      <c r="G128" s="189"/>
      <c r="H128" s="189"/>
      <c r="I128" s="189"/>
      <c r="J128" s="190">
        <f>J1362</f>
        <v>0</v>
      </c>
      <c r="K128" s="187"/>
      <c r="L128" s="191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86"/>
      <c r="C129" s="187"/>
      <c r="D129" s="188" t="s">
        <v>136</v>
      </c>
      <c r="E129" s="189"/>
      <c r="F129" s="189"/>
      <c r="G129" s="189"/>
      <c r="H129" s="189"/>
      <c r="I129" s="189"/>
      <c r="J129" s="190">
        <f>J1375</f>
        <v>0</v>
      </c>
      <c r="K129" s="187"/>
      <c r="L129" s="191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86"/>
      <c r="C130" s="187"/>
      <c r="D130" s="188" t="s">
        <v>137</v>
      </c>
      <c r="E130" s="189"/>
      <c r="F130" s="189"/>
      <c r="G130" s="189"/>
      <c r="H130" s="189"/>
      <c r="I130" s="189"/>
      <c r="J130" s="190">
        <f>J1406</f>
        <v>0</v>
      </c>
      <c r="K130" s="187"/>
      <c r="L130" s="191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86"/>
      <c r="C131" s="187"/>
      <c r="D131" s="188" t="s">
        <v>138</v>
      </c>
      <c r="E131" s="189"/>
      <c r="F131" s="189"/>
      <c r="G131" s="189"/>
      <c r="H131" s="189"/>
      <c r="I131" s="189"/>
      <c r="J131" s="190">
        <f>J1415</f>
        <v>0</v>
      </c>
      <c r="K131" s="187"/>
      <c r="L131" s="191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9" customFormat="1" ht="24.95" customHeight="1">
      <c r="A132" s="9"/>
      <c r="B132" s="180"/>
      <c r="C132" s="181"/>
      <c r="D132" s="182" t="s">
        <v>139</v>
      </c>
      <c r="E132" s="183"/>
      <c r="F132" s="183"/>
      <c r="G132" s="183"/>
      <c r="H132" s="183"/>
      <c r="I132" s="183"/>
      <c r="J132" s="184">
        <f>J1434</f>
        <v>0</v>
      </c>
      <c r="K132" s="181"/>
      <c r="L132" s="185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2" customFormat="1" ht="21.8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67"/>
      <c r="C134" s="68"/>
      <c r="D134" s="68"/>
      <c r="E134" s="68"/>
      <c r="F134" s="68"/>
      <c r="G134" s="68"/>
      <c r="H134" s="68"/>
      <c r="I134" s="68"/>
      <c r="J134" s="68"/>
      <c r="K134" s="68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8" spans="1:31" s="2" customFormat="1" ht="6.95" customHeight="1">
      <c r="A138" s="39"/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4.95" customHeight="1">
      <c r="A139" s="39"/>
      <c r="B139" s="40"/>
      <c r="C139" s="24" t="s">
        <v>140</v>
      </c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3" t="s">
        <v>16</v>
      </c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6.5" customHeight="1">
      <c r="A142" s="39"/>
      <c r="B142" s="40"/>
      <c r="C142" s="41"/>
      <c r="D142" s="41"/>
      <c r="E142" s="175" t="str">
        <f>E7</f>
        <v>Modernizace 5.ZŠ Cheb, Kopeckého 1160/1, pavilon dílen</v>
      </c>
      <c r="F142" s="33"/>
      <c r="G142" s="33"/>
      <c r="H142" s="33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2" customHeight="1">
      <c r="A143" s="39"/>
      <c r="B143" s="40"/>
      <c r="C143" s="33" t="s">
        <v>97</v>
      </c>
      <c r="D143" s="41"/>
      <c r="E143" s="41"/>
      <c r="F143" s="41"/>
      <c r="G143" s="41"/>
      <c r="H143" s="41"/>
      <c r="I143" s="41"/>
      <c r="J143" s="41"/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6.5" customHeight="1">
      <c r="A144" s="39"/>
      <c r="B144" s="40"/>
      <c r="C144" s="41"/>
      <c r="D144" s="41"/>
      <c r="E144" s="77" t="str">
        <f>E9</f>
        <v>SO 03 - Učebny</v>
      </c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6.95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2" customHeight="1">
      <c r="A146" s="39"/>
      <c r="B146" s="40"/>
      <c r="C146" s="33" t="s">
        <v>20</v>
      </c>
      <c r="D146" s="41"/>
      <c r="E146" s="41"/>
      <c r="F146" s="28" t="str">
        <f>F12</f>
        <v>Cheb</v>
      </c>
      <c r="G146" s="41"/>
      <c r="H146" s="41"/>
      <c r="I146" s="33" t="s">
        <v>22</v>
      </c>
      <c r="J146" s="80" t="str">
        <f>IF(J12="","",J12)</f>
        <v>20. 2. 2022</v>
      </c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6.95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15.15" customHeight="1">
      <c r="A148" s="39"/>
      <c r="B148" s="40"/>
      <c r="C148" s="33" t="s">
        <v>24</v>
      </c>
      <c r="D148" s="41"/>
      <c r="E148" s="41"/>
      <c r="F148" s="28" t="str">
        <f>E15</f>
        <v>Město Cheb</v>
      </c>
      <c r="G148" s="41"/>
      <c r="H148" s="41"/>
      <c r="I148" s="33" t="s">
        <v>30</v>
      </c>
      <c r="J148" s="37" t="str">
        <f>E21</f>
        <v>MgA Hana Fischerová</v>
      </c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15.15" customHeight="1">
      <c r="A149" s="39"/>
      <c r="B149" s="40"/>
      <c r="C149" s="33" t="s">
        <v>28</v>
      </c>
      <c r="D149" s="41"/>
      <c r="E149" s="41"/>
      <c r="F149" s="28" t="str">
        <f>IF(E18="","",E18)</f>
        <v>Vyplň údaj</v>
      </c>
      <c r="G149" s="41"/>
      <c r="H149" s="41"/>
      <c r="I149" s="33" t="s">
        <v>33</v>
      </c>
      <c r="J149" s="37" t="str">
        <f>E24</f>
        <v>Sadílek L.</v>
      </c>
      <c r="K149" s="41"/>
      <c r="L149" s="64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2" customFormat="1" ht="10.3" customHeight="1">
      <c r="A150" s="39"/>
      <c r="B150" s="40"/>
      <c r="C150" s="41"/>
      <c r="D150" s="41"/>
      <c r="E150" s="41"/>
      <c r="F150" s="41"/>
      <c r="G150" s="41"/>
      <c r="H150" s="41"/>
      <c r="I150" s="41"/>
      <c r="J150" s="41"/>
      <c r="K150" s="41"/>
      <c r="L150" s="64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11" customFormat="1" ht="29.25" customHeight="1">
      <c r="A151" s="192"/>
      <c r="B151" s="193"/>
      <c r="C151" s="194" t="s">
        <v>141</v>
      </c>
      <c r="D151" s="195" t="s">
        <v>61</v>
      </c>
      <c r="E151" s="195" t="s">
        <v>57</v>
      </c>
      <c r="F151" s="195" t="s">
        <v>58</v>
      </c>
      <c r="G151" s="195" t="s">
        <v>142</v>
      </c>
      <c r="H151" s="195" t="s">
        <v>143</v>
      </c>
      <c r="I151" s="195" t="s">
        <v>144</v>
      </c>
      <c r="J151" s="196" t="s">
        <v>101</v>
      </c>
      <c r="K151" s="197" t="s">
        <v>145</v>
      </c>
      <c r="L151" s="198"/>
      <c r="M151" s="101" t="s">
        <v>1</v>
      </c>
      <c r="N151" s="102" t="s">
        <v>40</v>
      </c>
      <c r="O151" s="102" t="s">
        <v>146</v>
      </c>
      <c r="P151" s="102" t="s">
        <v>147</v>
      </c>
      <c r="Q151" s="102" t="s">
        <v>148</v>
      </c>
      <c r="R151" s="102" t="s">
        <v>149</v>
      </c>
      <c r="S151" s="102" t="s">
        <v>150</v>
      </c>
      <c r="T151" s="103" t="s">
        <v>151</v>
      </c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</row>
    <row r="152" spans="1:63" s="2" customFormat="1" ht="22.8" customHeight="1">
      <c r="A152" s="39"/>
      <c r="B152" s="40"/>
      <c r="C152" s="108" t="s">
        <v>152</v>
      </c>
      <c r="D152" s="41"/>
      <c r="E152" s="41"/>
      <c r="F152" s="41"/>
      <c r="G152" s="41"/>
      <c r="H152" s="41"/>
      <c r="I152" s="41"/>
      <c r="J152" s="199">
        <f>BK152</f>
        <v>0</v>
      </c>
      <c r="K152" s="41"/>
      <c r="L152" s="45"/>
      <c r="M152" s="104"/>
      <c r="N152" s="200"/>
      <c r="O152" s="105"/>
      <c r="P152" s="201">
        <f>P153+P640+P1434</f>
        <v>0</v>
      </c>
      <c r="Q152" s="105"/>
      <c r="R152" s="201">
        <f>R153+R640+R1434</f>
        <v>415.65499874625</v>
      </c>
      <c r="S152" s="105"/>
      <c r="T152" s="202">
        <f>T153+T640+T1434</f>
        <v>385.17946549999994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75</v>
      </c>
      <c r="AU152" s="18" t="s">
        <v>103</v>
      </c>
      <c r="BK152" s="203">
        <f>BK153+BK640+BK1434</f>
        <v>0</v>
      </c>
    </row>
    <row r="153" spans="1:63" s="12" customFormat="1" ht="25.9" customHeight="1">
      <c r="A153" s="12"/>
      <c r="B153" s="204"/>
      <c r="C153" s="205"/>
      <c r="D153" s="206" t="s">
        <v>75</v>
      </c>
      <c r="E153" s="207" t="s">
        <v>153</v>
      </c>
      <c r="F153" s="207" t="s">
        <v>154</v>
      </c>
      <c r="G153" s="205"/>
      <c r="H153" s="205"/>
      <c r="I153" s="208"/>
      <c r="J153" s="209">
        <f>BK153</f>
        <v>0</v>
      </c>
      <c r="K153" s="205"/>
      <c r="L153" s="210"/>
      <c r="M153" s="211"/>
      <c r="N153" s="212"/>
      <c r="O153" s="212"/>
      <c r="P153" s="213">
        <f>P154+P216+P273+P277+P286+P474+P485+P625</f>
        <v>0</v>
      </c>
      <c r="Q153" s="212"/>
      <c r="R153" s="213">
        <f>R154+R216+R273+R277+R286+R474+R485+R625</f>
        <v>329.37801588</v>
      </c>
      <c r="S153" s="212"/>
      <c r="T153" s="214">
        <f>T154+T216+T273+T277+T286+T474+T485+T625</f>
        <v>275.24186499999996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84</v>
      </c>
      <c r="AT153" s="216" t="s">
        <v>75</v>
      </c>
      <c r="AU153" s="216" t="s">
        <v>76</v>
      </c>
      <c r="AY153" s="215" t="s">
        <v>155</v>
      </c>
      <c r="BK153" s="217">
        <f>BK154+BK216+BK273+BK277+BK286+BK474+BK485+BK625</f>
        <v>0</v>
      </c>
    </row>
    <row r="154" spans="1:63" s="12" customFormat="1" ht="22.8" customHeight="1">
      <c r="A154" s="12"/>
      <c r="B154" s="204"/>
      <c r="C154" s="205"/>
      <c r="D154" s="206" t="s">
        <v>75</v>
      </c>
      <c r="E154" s="218" t="s">
        <v>84</v>
      </c>
      <c r="F154" s="218" t="s">
        <v>156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SUM(P155:P215)</f>
        <v>0</v>
      </c>
      <c r="Q154" s="212"/>
      <c r="R154" s="213">
        <f>SUM(R155:R215)</f>
        <v>66.51</v>
      </c>
      <c r="S154" s="212"/>
      <c r="T154" s="214">
        <f>SUM(T155:T215)</f>
        <v>18.2804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84</v>
      </c>
      <c r="AT154" s="216" t="s">
        <v>75</v>
      </c>
      <c r="AU154" s="216" t="s">
        <v>84</v>
      </c>
      <c r="AY154" s="215" t="s">
        <v>155</v>
      </c>
      <c r="BK154" s="217">
        <f>SUM(BK155:BK215)</f>
        <v>0</v>
      </c>
    </row>
    <row r="155" spans="1:65" s="2" customFormat="1" ht="24.15" customHeight="1">
      <c r="A155" s="39"/>
      <c r="B155" s="40"/>
      <c r="C155" s="220" t="s">
        <v>84</v>
      </c>
      <c r="D155" s="220" t="s">
        <v>157</v>
      </c>
      <c r="E155" s="221" t="s">
        <v>158</v>
      </c>
      <c r="F155" s="222" t="s">
        <v>159</v>
      </c>
      <c r="G155" s="223" t="s">
        <v>160</v>
      </c>
      <c r="H155" s="224">
        <v>28.38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0.255</v>
      </c>
      <c r="T155" s="231">
        <f>S155*H155</f>
        <v>7.2368999999999994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161</v>
      </c>
      <c r="AT155" s="232" t="s">
        <v>157</v>
      </c>
      <c r="AU155" s="232" t="s">
        <v>86</v>
      </c>
      <c r="AY155" s="18" t="s">
        <v>155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161</v>
      </c>
      <c r="BM155" s="232" t="s">
        <v>162</v>
      </c>
    </row>
    <row r="156" spans="1:51" s="13" customFormat="1" ht="12">
      <c r="A156" s="13"/>
      <c r="B156" s="234"/>
      <c r="C156" s="235"/>
      <c r="D156" s="236" t="s">
        <v>163</v>
      </c>
      <c r="E156" s="237" t="s">
        <v>1</v>
      </c>
      <c r="F156" s="238" t="s">
        <v>164</v>
      </c>
      <c r="G156" s="235"/>
      <c r="H156" s="237" t="s">
        <v>1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163</v>
      </c>
      <c r="AU156" s="244" t="s">
        <v>86</v>
      </c>
      <c r="AV156" s="13" t="s">
        <v>84</v>
      </c>
      <c r="AW156" s="13" t="s">
        <v>32</v>
      </c>
      <c r="AX156" s="13" t="s">
        <v>76</v>
      </c>
      <c r="AY156" s="244" t="s">
        <v>155</v>
      </c>
    </row>
    <row r="157" spans="1:51" s="14" customFormat="1" ht="12">
      <c r="A157" s="14"/>
      <c r="B157" s="245"/>
      <c r="C157" s="246"/>
      <c r="D157" s="236" t="s">
        <v>163</v>
      </c>
      <c r="E157" s="247" t="s">
        <v>1</v>
      </c>
      <c r="F157" s="248" t="s">
        <v>165</v>
      </c>
      <c r="G157" s="246"/>
      <c r="H157" s="249">
        <v>28.38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163</v>
      </c>
      <c r="AU157" s="255" t="s">
        <v>86</v>
      </c>
      <c r="AV157" s="14" t="s">
        <v>86</v>
      </c>
      <c r="AW157" s="14" t="s">
        <v>32</v>
      </c>
      <c r="AX157" s="14" t="s">
        <v>84</v>
      </c>
      <c r="AY157" s="255" t="s">
        <v>155</v>
      </c>
    </row>
    <row r="158" spans="1:65" s="2" customFormat="1" ht="24.15" customHeight="1">
      <c r="A158" s="39"/>
      <c r="B158" s="40"/>
      <c r="C158" s="220" t="s">
        <v>86</v>
      </c>
      <c r="D158" s="220" t="s">
        <v>157</v>
      </c>
      <c r="E158" s="221" t="s">
        <v>166</v>
      </c>
      <c r="F158" s="222" t="s">
        <v>167</v>
      </c>
      <c r="G158" s="223" t="s">
        <v>160</v>
      </c>
      <c r="H158" s="224">
        <v>39.6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0.26</v>
      </c>
      <c r="T158" s="231">
        <f>S158*H158</f>
        <v>10.296000000000001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161</v>
      </c>
      <c r="AT158" s="232" t="s">
        <v>157</v>
      </c>
      <c r="AU158" s="232" t="s">
        <v>86</v>
      </c>
      <c r="AY158" s="18" t="s">
        <v>155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161</v>
      </c>
      <c r="BM158" s="232" t="s">
        <v>168</v>
      </c>
    </row>
    <row r="159" spans="1:51" s="13" customFormat="1" ht="12">
      <c r="A159" s="13"/>
      <c r="B159" s="234"/>
      <c r="C159" s="235"/>
      <c r="D159" s="236" t="s">
        <v>163</v>
      </c>
      <c r="E159" s="237" t="s">
        <v>1</v>
      </c>
      <c r="F159" s="238" t="s">
        <v>169</v>
      </c>
      <c r="G159" s="235"/>
      <c r="H159" s="237" t="s">
        <v>1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163</v>
      </c>
      <c r="AU159" s="244" t="s">
        <v>86</v>
      </c>
      <c r="AV159" s="13" t="s">
        <v>84</v>
      </c>
      <c r="AW159" s="13" t="s">
        <v>32</v>
      </c>
      <c r="AX159" s="13" t="s">
        <v>76</v>
      </c>
      <c r="AY159" s="244" t="s">
        <v>155</v>
      </c>
    </row>
    <row r="160" spans="1:51" s="14" customFormat="1" ht="12">
      <c r="A160" s="14"/>
      <c r="B160" s="245"/>
      <c r="C160" s="246"/>
      <c r="D160" s="236" t="s">
        <v>163</v>
      </c>
      <c r="E160" s="247" t="s">
        <v>1</v>
      </c>
      <c r="F160" s="248" t="s">
        <v>170</v>
      </c>
      <c r="G160" s="246"/>
      <c r="H160" s="249">
        <v>39.6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163</v>
      </c>
      <c r="AU160" s="255" t="s">
        <v>86</v>
      </c>
      <c r="AV160" s="14" t="s">
        <v>86</v>
      </c>
      <c r="AW160" s="14" t="s">
        <v>32</v>
      </c>
      <c r="AX160" s="14" t="s">
        <v>84</v>
      </c>
      <c r="AY160" s="255" t="s">
        <v>155</v>
      </c>
    </row>
    <row r="161" spans="1:65" s="2" customFormat="1" ht="24.15" customHeight="1">
      <c r="A161" s="39"/>
      <c r="B161" s="40"/>
      <c r="C161" s="220" t="s">
        <v>171</v>
      </c>
      <c r="D161" s="220" t="s">
        <v>157</v>
      </c>
      <c r="E161" s="221" t="s">
        <v>172</v>
      </c>
      <c r="F161" s="222" t="s">
        <v>173</v>
      </c>
      <c r="G161" s="223" t="s">
        <v>160</v>
      </c>
      <c r="H161" s="224">
        <v>2.3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41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0.325</v>
      </c>
      <c r="T161" s="231">
        <f>S161*H161</f>
        <v>0.7474999999999999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161</v>
      </c>
      <c r="AT161" s="232" t="s">
        <v>157</v>
      </c>
      <c r="AU161" s="232" t="s">
        <v>86</v>
      </c>
      <c r="AY161" s="18" t="s">
        <v>155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84</v>
      </c>
      <c r="BK161" s="233">
        <f>ROUND(I161*H161,2)</f>
        <v>0</v>
      </c>
      <c r="BL161" s="18" t="s">
        <v>161</v>
      </c>
      <c r="BM161" s="232" t="s">
        <v>174</v>
      </c>
    </row>
    <row r="162" spans="1:51" s="13" customFormat="1" ht="12">
      <c r="A162" s="13"/>
      <c r="B162" s="234"/>
      <c r="C162" s="235"/>
      <c r="D162" s="236" t="s">
        <v>163</v>
      </c>
      <c r="E162" s="237" t="s">
        <v>1</v>
      </c>
      <c r="F162" s="238" t="s">
        <v>175</v>
      </c>
      <c r="G162" s="235"/>
      <c r="H162" s="237" t="s">
        <v>1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86</v>
      </c>
      <c r="AV162" s="13" t="s">
        <v>84</v>
      </c>
      <c r="AW162" s="13" t="s">
        <v>32</v>
      </c>
      <c r="AX162" s="13" t="s">
        <v>76</v>
      </c>
      <c r="AY162" s="244" t="s">
        <v>155</v>
      </c>
    </row>
    <row r="163" spans="1:51" s="14" customFormat="1" ht="12">
      <c r="A163" s="14"/>
      <c r="B163" s="245"/>
      <c r="C163" s="246"/>
      <c r="D163" s="236" t="s">
        <v>163</v>
      </c>
      <c r="E163" s="247" t="s">
        <v>1</v>
      </c>
      <c r="F163" s="248" t="s">
        <v>176</v>
      </c>
      <c r="G163" s="246"/>
      <c r="H163" s="249">
        <v>2.3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163</v>
      </c>
      <c r="AU163" s="255" t="s">
        <v>86</v>
      </c>
      <c r="AV163" s="14" t="s">
        <v>86</v>
      </c>
      <c r="AW163" s="14" t="s">
        <v>32</v>
      </c>
      <c r="AX163" s="14" t="s">
        <v>76</v>
      </c>
      <c r="AY163" s="255" t="s">
        <v>155</v>
      </c>
    </row>
    <row r="164" spans="1:51" s="15" customFormat="1" ht="12">
      <c r="A164" s="15"/>
      <c r="B164" s="256"/>
      <c r="C164" s="257"/>
      <c r="D164" s="236" t="s">
        <v>163</v>
      </c>
      <c r="E164" s="258" t="s">
        <v>1</v>
      </c>
      <c r="F164" s="259" t="s">
        <v>177</v>
      </c>
      <c r="G164" s="257"/>
      <c r="H164" s="260">
        <v>2.3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163</v>
      </c>
      <c r="AU164" s="266" t="s">
        <v>86</v>
      </c>
      <c r="AV164" s="15" t="s">
        <v>161</v>
      </c>
      <c r="AW164" s="15" t="s">
        <v>32</v>
      </c>
      <c r="AX164" s="15" t="s">
        <v>84</v>
      </c>
      <c r="AY164" s="266" t="s">
        <v>155</v>
      </c>
    </row>
    <row r="165" spans="1:65" s="2" customFormat="1" ht="33" customHeight="1">
      <c r="A165" s="39"/>
      <c r="B165" s="40"/>
      <c r="C165" s="220" t="s">
        <v>161</v>
      </c>
      <c r="D165" s="220" t="s">
        <v>157</v>
      </c>
      <c r="E165" s="221" t="s">
        <v>178</v>
      </c>
      <c r="F165" s="222" t="s">
        <v>179</v>
      </c>
      <c r="G165" s="223" t="s">
        <v>180</v>
      </c>
      <c r="H165" s="224">
        <v>4.5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161</v>
      </c>
      <c r="AT165" s="232" t="s">
        <v>157</v>
      </c>
      <c r="AU165" s="232" t="s">
        <v>86</v>
      </c>
      <c r="AY165" s="18" t="s">
        <v>155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161</v>
      </c>
      <c r="BM165" s="232" t="s">
        <v>181</v>
      </c>
    </row>
    <row r="166" spans="1:51" s="13" customFormat="1" ht="12">
      <c r="A166" s="13"/>
      <c r="B166" s="234"/>
      <c r="C166" s="235"/>
      <c r="D166" s="236" t="s">
        <v>163</v>
      </c>
      <c r="E166" s="237" t="s">
        <v>1</v>
      </c>
      <c r="F166" s="238" t="s">
        <v>182</v>
      </c>
      <c r="G166" s="235"/>
      <c r="H166" s="237" t="s">
        <v>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163</v>
      </c>
      <c r="AU166" s="244" t="s">
        <v>86</v>
      </c>
      <c r="AV166" s="13" t="s">
        <v>84</v>
      </c>
      <c r="AW166" s="13" t="s">
        <v>32</v>
      </c>
      <c r="AX166" s="13" t="s">
        <v>76</v>
      </c>
      <c r="AY166" s="244" t="s">
        <v>155</v>
      </c>
    </row>
    <row r="167" spans="1:51" s="14" customFormat="1" ht="12">
      <c r="A167" s="14"/>
      <c r="B167" s="245"/>
      <c r="C167" s="246"/>
      <c r="D167" s="236" t="s">
        <v>163</v>
      </c>
      <c r="E167" s="247" t="s">
        <v>1</v>
      </c>
      <c r="F167" s="248" t="s">
        <v>183</v>
      </c>
      <c r="G167" s="246"/>
      <c r="H167" s="249">
        <v>4.5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163</v>
      </c>
      <c r="AU167" s="255" t="s">
        <v>86</v>
      </c>
      <c r="AV167" s="14" t="s">
        <v>86</v>
      </c>
      <c r="AW167" s="14" t="s">
        <v>32</v>
      </c>
      <c r="AX167" s="14" t="s">
        <v>84</v>
      </c>
      <c r="AY167" s="255" t="s">
        <v>155</v>
      </c>
    </row>
    <row r="168" spans="1:65" s="2" customFormat="1" ht="33" customHeight="1">
      <c r="A168" s="39"/>
      <c r="B168" s="40"/>
      <c r="C168" s="220" t="s">
        <v>184</v>
      </c>
      <c r="D168" s="220" t="s">
        <v>157</v>
      </c>
      <c r="E168" s="221" t="s">
        <v>185</v>
      </c>
      <c r="F168" s="222" t="s">
        <v>186</v>
      </c>
      <c r="G168" s="223" t="s">
        <v>180</v>
      </c>
      <c r="H168" s="224">
        <v>39.556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41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161</v>
      </c>
      <c r="AT168" s="232" t="s">
        <v>157</v>
      </c>
      <c r="AU168" s="232" t="s">
        <v>86</v>
      </c>
      <c r="AY168" s="18" t="s">
        <v>155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84</v>
      </c>
      <c r="BK168" s="233">
        <f>ROUND(I168*H168,2)</f>
        <v>0</v>
      </c>
      <c r="BL168" s="18" t="s">
        <v>161</v>
      </c>
      <c r="BM168" s="232" t="s">
        <v>187</v>
      </c>
    </row>
    <row r="169" spans="1:51" s="13" customFormat="1" ht="12">
      <c r="A169" s="13"/>
      <c r="B169" s="234"/>
      <c r="C169" s="235"/>
      <c r="D169" s="236" t="s">
        <v>163</v>
      </c>
      <c r="E169" s="237" t="s">
        <v>1</v>
      </c>
      <c r="F169" s="238" t="s">
        <v>188</v>
      </c>
      <c r="G169" s="235"/>
      <c r="H169" s="237" t="s">
        <v>1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163</v>
      </c>
      <c r="AU169" s="244" t="s">
        <v>86</v>
      </c>
      <c r="AV169" s="13" t="s">
        <v>84</v>
      </c>
      <c r="AW169" s="13" t="s">
        <v>32</v>
      </c>
      <c r="AX169" s="13" t="s">
        <v>76</v>
      </c>
      <c r="AY169" s="244" t="s">
        <v>155</v>
      </c>
    </row>
    <row r="170" spans="1:51" s="14" customFormat="1" ht="12">
      <c r="A170" s="14"/>
      <c r="B170" s="245"/>
      <c r="C170" s="246"/>
      <c r="D170" s="236" t="s">
        <v>163</v>
      </c>
      <c r="E170" s="247" t="s">
        <v>1</v>
      </c>
      <c r="F170" s="248" t="s">
        <v>189</v>
      </c>
      <c r="G170" s="246"/>
      <c r="H170" s="249">
        <v>19.866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163</v>
      </c>
      <c r="AU170" s="255" t="s">
        <v>86</v>
      </c>
      <c r="AV170" s="14" t="s">
        <v>86</v>
      </c>
      <c r="AW170" s="14" t="s">
        <v>32</v>
      </c>
      <c r="AX170" s="14" t="s">
        <v>76</v>
      </c>
      <c r="AY170" s="255" t="s">
        <v>155</v>
      </c>
    </row>
    <row r="171" spans="1:51" s="13" customFormat="1" ht="12">
      <c r="A171" s="13"/>
      <c r="B171" s="234"/>
      <c r="C171" s="235"/>
      <c r="D171" s="236" t="s">
        <v>163</v>
      </c>
      <c r="E171" s="237" t="s">
        <v>1</v>
      </c>
      <c r="F171" s="238" t="s">
        <v>169</v>
      </c>
      <c r="G171" s="235"/>
      <c r="H171" s="237" t="s">
        <v>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86</v>
      </c>
      <c r="AV171" s="13" t="s">
        <v>84</v>
      </c>
      <c r="AW171" s="13" t="s">
        <v>32</v>
      </c>
      <c r="AX171" s="13" t="s">
        <v>76</v>
      </c>
      <c r="AY171" s="244" t="s">
        <v>155</v>
      </c>
    </row>
    <row r="172" spans="1:51" s="14" customFormat="1" ht="12">
      <c r="A172" s="14"/>
      <c r="B172" s="245"/>
      <c r="C172" s="246"/>
      <c r="D172" s="236" t="s">
        <v>163</v>
      </c>
      <c r="E172" s="247" t="s">
        <v>1</v>
      </c>
      <c r="F172" s="248" t="s">
        <v>190</v>
      </c>
      <c r="G172" s="246"/>
      <c r="H172" s="249">
        <v>13.986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163</v>
      </c>
      <c r="AU172" s="255" t="s">
        <v>86</v>
      </c>
      <c r="AV172" s="14" t="s">
        <v>86</v>
      </c>
      <c r="AW172" s="14" t="s">
        <v>32</v>
      </c>
      <c r="AX172" s="14" t="s">
        <v>76</v>
      </c>
      <c r="AY172" s="255" t="s">
        <v>155</v>
      </c>
    </row>
    <row r="173" spans="1:51" s="13" customFormat="1" ht="12">
      <c r="A173" s="13"/>
      <c r="B173" s="234"/>
      <c r="C173" s="235"/>
      <c r="D173" s="236" t="s">
        <v>163</v>
      </c>
      <c r="E173" s="237" t="s">
        <v>1</v>
      </c>
      <c r="F173" s="238" t="s">
        <v>191</v>
      </c>
      <c r="G173" s="235"/>
      <c r="H173" s="237" t="s">
        <v>1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163</v>
      </c>
      <c r="AU173" s="244" t="s">
        <v>86</v>
      </c>
      <c r="AV173" s="13" t="s">
        <v>84</v>
      </c>
      <c r="AW173" s="13" t="s">
        <v>32</v>
      </c>
      <c r="AX173" s="13" t="s">
        <v>76</v>
      </c>
      <c r="AY173" s="244" t="s">
        <v>155</v>
      </c>
    </row>
    <row r="174" spans="1:51" s="14" customFormat="1" ht="12">
      <c r="A174" s="14"/>
      <c r="B174" s="245"/>
      <c r="C174" s="246"/>
      <c r="D174" s="236" t="s">
        <v>163</v>
      </c>
      <c r="E174" s="247" t="s">
        <v>1</v>
      </c>
      <c r="F174" s="248" t="s">
        <v>192</v>
      </c>
      <c r="G174" s="246"/>
      <c r="H174" s="249">
        <v>5.704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163</v>
      </c>
      <c r="AU174" s="255" t="s">
        <v>86</v>
      </c>
      <c r="AV174" s="14" t="s">
        <v>86</v>
      </c>
      <c r="AW174" s="14" t="s">
        <v>32</v>
      </c>
      <c r="AX174" s="14" t="s">
        <v>76</v>
      </c>
      <c r="AY174" s="255" t="s">
        <v>155</v>
      </c>
    </row>
    <row r="175" spans="1:51" s="15" customFormat="1" ht="12">
      <c r="A175" s="15"/>
      <c r="B175" s="256"/>
      <c r="C175" s="257"/>
      <c r="D175" s="236" t="s">
        <v>163</v>
      </c>
      <c r="E175" s="258" t="s">
        <v>1</v>
      </c>
      <c r="F175" s="259" t="s">
        <v>177</v>
      </c>
      <c r="G175" s="257"/>
      <c r="H175" s="260">
        <v>39.556000000000004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163</v>
      </c>
      <c r="AU175" s="266" t="s">
        <v>86</v>
      </c>
      <c r="AV175" s="15" t="s">
        <v>161</v>
      </c>
      <c r="AW175" s="15" t="s">
        <v>32</v>
      </c>
      <c r="AX175" s="15" t="s">
        <v>84</v>
      </c>
      <c r="AY175" s="266" t="s">
        <v>155</v>
      </c>
    </row>
    <row r="176" spans="1:65" s="2" customFormat="1" ht="24.15" customHeight="1">
      <c r="A176" s="39"/>
      <c r="B176" s="40"/>
      <c r="C176" s="220" t="s">
        <v>193</v>
      </c>
      <c r="D176" s="220" t="s">
        <v>157</v>
      </c>
      <c r="E176" s="221" t="s">
        <v>194</v>
      </c>
      <c r="F176" s="222" t="s">
        <v>195</v>
      </c>
      <c r="G176" s="223" t="s">
        <v>180</v>
      </c>
      <c r="H176" s="224">
        <v>5.85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161</v>
      </c>
      <c r="AT176" s="232" t="s">
        <v>157</v>
      </c>
      <c r="AU176" s="232" t="s">
        <v>86</v>
      </c>
      <c r="AY176" s="18" t="s">
        <v>155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161</v>
      </c>
      <c r="BM176" s="232" t="s">
        <v>196</v>
      </c>
    </row>
    <row r="177" spans="1:51" s="13" customFormat="1" ht="12">
      <c r="A177" s="13"/>
      <c r="B177" s="234"/>
      <c r="C177" s="235"/>
      <c r="D177" s="236" t="s">
        <v>163</v>
      </c>
      <c r="E177" s="237" t="s">
        <v>1</v>
      </c>
      <c r="F177" s="238" t="s">
        <v>197</v>
      </c>
      <c r="G177" s="235"/>
      <c r="H177" s="237" t="s">
        <v>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163</v>
      </c>
      <c r="AU177" s="244" t="s">
        <v>86</v>
      </c>
      <c r="AV177" s="13" t="s">
        <v>84</v>
      </c>
      <c r="AW177" s="13" t="s">
        <v>32</v>
      </c>
      <c r="AX177" s="13" t="s">
        <v>76</v>
      </c>
      <c r="AY177" s="244" t="s">
        <v>155</v>
      </c>
    </row>
    <row r="178" spans="1:51" s="14" customFormat="1" ht="12">
      <c r="A178" s="14"/>
      <c r="B178" s="245"/>
      <c r="C178" s="246"/>
      <c r="D178" s="236" t="s">
        <v>163</v>
      </c>
      <c r="E178" s="247" t="s">
        <v>1</v>
      </c>
      <c r="F178" s="248" t="s">
        <v>198</v>
      </c>
      <c r="G178" s="246"/>
      <c r="H178" s="249">
        <v>5.85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163</v>
      </c>
      <c r="AU178" s="255" t="s">
        <v>86</v>
      </c>
      <c r="AV178" s="14" t="s">
        <v>86</v>
      </c>
      <c r="AW178" s="14" t="s">
        <v>32</v>
      </c>
      <c r="AX178" s="14" t="s">
        <v>84</v>
      </c>
      <c r="AY178" s="255" t="s">
        <v>155</v>
      </c>
    </row>
    <row r="179" spans="1:65" s="2" customFormat="1" ht="33" customHeight="1">
      <c r="A179" s="39"/>
      <c r="B179" s="40"/>
      <c r="C179" s="220" t="s">
        <v>199</v>
      </c>
      <c r="D179" s="220" t="s">
        <v>157</v>
      </c>
      <c r="E179" s="221" t="s">
        <v>200</v>
      </c>
      <c r="F179" s="222" t="s">
        <v>201</v>
      </c>
      <c r="G179" s="223" t="s">
        <v>180</v>
      </c>
      <c r="H179" s="224">
        <v>41.841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41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161</v>
      </c>
      <c r="AT179" s="232" t="s">
        <v>157</v>
      </c>
      <c r="AU179" s="232" t="s">
        <v>86</v>
      </c>
      <c r="AY179" s="18" t="s">
        <v>155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84</v>
      </c>
      <c r="BK179" s="233">
        <f>ROUND(I179*H179,2)</f>
        <v>0</v>
      </c>
      <c r="BL179" s="18" t="s">
        <v>161</v>
      </c>
      <c r="BM179" s="232" t="s">
        <v>202</v>
      </c>
    </row>
    <row r="180" spans="1:51" s="13" customFormat="1" ht="12">
      <c r="A180" s="13"/>
      <c r="B180" s="234"/>
      <c r="C180" s="235"/>
      <c r="D180" s="236" t="s">
        <v>163</v>
      </c>
      <c r="E180" s="237" t="s">
        <v>1</v>
      </c>
      <c r="F180" s="238" t="s">
        <v>188</v>
      </c>
      <c r="G180" s="235"/>
      <c r="H180" s="237" t="s">
        <v>1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163</v>
      </c>
      <c r="AU180" s="244" t="s">
        <v>86</v>
      </c>
      <c r="AV180" s="13" t="s">
        <v>84</v>
      </c>
      <c r="AW180" s="13" t="s">
        <v>32</v>
      </c>
      <c r="AX180" s="13" t="s">
        <v>76</v>
      </c>
      <c r="AY180" s="244" t="s">
        <v>155</v>
      </c>
    </row>
    <row r="181" spans="1:51" s="14" customFormat="1" ht="12">
      <c r="A181" s="14"/>
      <c r="B181" s="245"/>
      <c r="C181" s="246"/>
      <c r="D181" s="236" t="s">
        <v>163</v>
      </c>
      <c r="E181" s="247" t="s">
        <v>1</v>
      </c>
      <c r="F181" s="248" t="s">
        <v>189</v>
      </c>
      <c r="G181" s="246"/>
      <c r="H181" s="249">
        <v>19.866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163</v>
      </c>
      <c r="AU181" s="255" t="s">
        <v>86</v>
      </c>
      <c r="AV181" s="14" t="s">
        <v>86</v>
      </c>
      <c r="AW181" s="14" t="s">
        <v>32</v>
      </c>
      <c r="AX181" s="14" t="s">
        <v>76</v>
      </c>
      <c r="AY181" s="255" t="s">
        <v>155</v>
      </c>
    </row>
    <row r="182" spans="1:51" s="13" customFormat="1" ht="12">
      <c r="A182" s="13"/>
      <c r="B182" s="234"/>
      <c r="C182" s="235"/>
      <c r="D182" s="236" t="s">
        <v>163</v>
      </c>
      <c r="E182" s="237" t="s">
        <v>1</v>
      </c>
      <c r="F182" s="238" t="s">
        <v>169</v>
      </c>
      <c r="G182" s="235"/>
      <c r="H182" s="237" t="s">
        <v>1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163</v>
      </c>
      <c r="AU182" s="244" t="s">
        <v>86</v>
      </c>
      <c r="AV182" s="13" t="s">
        <v>84</v>
      </c>
      <c r="AW182" s="13" t="s">
        <v>32</v>
      </c>
      <c r="AX182" s="13" t="s">
        <v>76</v>
      </c>
      <c r="AY182" s="244" t="s">
        <v>155</v>
      </c>
    </row>
    <row r="183" spans="1:51" s="14" customFormat="1" ht="12">
      <c r="A183" s="14"/>
      <c r="B183" s="245"/>
      <c r="C183" s="246"/>
      <c r="D183" s="236" t="s">
        <v>163</v>
      </c>
      <c r="E183" s="247" t="s">
        <v>1</v>
      </c>
      <c r="F183" s="248" t="s">
        <v>190</v>
      </c>
      <c r="G183" s="246"/>
      <c r="H183" s="249">
        <v>13.986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163</v>
      </c>
      <c r="AU183" s="255" t="s">
        <v>86</v>
      </c>
      <c r="AV183" s="14" t="s">
        <v>86</v>
      </c>
      <c r="AW183" s="14" t="s">
        <v>32</v>
      </c>
      <c r="AX183" s="14" t="s">
        <v>76</v>
      </c>
      <c r="AY183" s="255" t="s">
        <v>155</v>
      </c>
    </row>
    <row r="184" spans="1:51" s="13" customFormat="1" ht="12">
      <c r="A184" s="13"/>
      <c r="B184" s="234"/>
      <c r="C184" s="235"/>
      <c r="D184" s="236" t="s">
        <v>163</v>
      </c>
      <c r="E184" s="237" t="s">
        <v>1</v>
      </c>
      <c r="F184" s="238" t="s">
        <v>203</v>
      </c>
      <c r="G184" s="235"/>
      <c r="H184" s="237" t="s">
        <v>1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163</v>
      </c>
      <c r="AU184" s="244" t="s">
        <v>86</v>
      </c>
      <c r="AV184" s="13" t="s">
        <v>84</v>
      </c>
      <c r="AW184" s="13" t="s">
        <v>32</v>
      </c>
      <c r="AX184" s="13" t="s">
        <v>76</v>
      </c>
      <c r="AY184" s="244" t="s">
        <v>155</v>
      </c>
    </row>
    <row r="185" spans="1:51" s="14" customFormat="1" ht="12">
      <c r="A185" s="14"/>
      <c r="B185" s="245"/>
      <c r="C185" s="246"/>
      <c r="D185" s="236" t="s">
        <v>163</v>
      </c>
      <c r="E185" s="247" t="s">
        <v>1</v>
      </c>
      <c r="F185" s="248" t="s">
        <v>204</v>
      </c>
      <c r="G185" s="246"/>
      <c r="H185" s="249">
        <v>5.85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163</v>
      </c>
      <c r="AU185" s="255" t="s">
        <v>86</v>
      </c>
      <c r="AV185" s="14" t="s">
        <v>86</v>
      </c>
      <c r="AW185" s="14" t="s">
        <v>32</v>
      </c>
      <c r="AX185" s="14" t="s">
        <v>76</v>
      </c>
      <c r="AY185" s="255" t="s">
        <v>155</v>
      </c>
    </row>
    <row r="186" spans="1:51" s="13" customFormat="1" ht="12">
      <c r="A186" s="13"/>
      <c r="B186" s="234"/>
      <c r="C186" s="235"/>
      <c r="D186" s="236" t="s">
        <v>163</v>
      </c>
      <c r="E186" s="237" t="s">
        <v>1</v>
      </c>
      <c r="F186" s="238" t="s">
        <v>191</v>
      </c>
      <c r="G186" s="235"/>
      <c r="H186" s="237" t="s">
        <v>1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163</v>
      </c>
      <c r="AU186" s="244" t="s">
        <v>86</v>
      </c>
      <c r="AV186" s="13" t="s">
        <v>84</v>
      </c>
      <c r="AW186" s="13" t="s">
        <v>32</v>
      </c>
      <c r="AX186" s="13" t="s">
        <v>76</v>
      </c>
      <c r="AY186" s="244" t="s">
        <v>155</v>
      </c>
    </row>
    <row r="187" spans="1:51" s="14" customFormat="1" ht="12">
      <c r="A187" s="14"/>
      <c r="B187" s="245"/>
      <c r="C187" s="246"/>
      <c r="D187" s="236" t="s">
        <v>163</v>
      </c>
      <c r="E187" s="247" t="s">
        <v>1</v>
      </c>
      <c r="F187" s="248" t="s">
        <v>205</v>
      </c>
      <c r="G187" s="246"/>
      <c r="H187" s="249">
        <v>2.139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163</v>
      </c>
      <c r="AU187" s="255" t="s">
        <v>86</v>
      </c>
      <c r="AV187" s="14" t="s">
        <v>86</v>
      </c>
      <c r="AW187" s="14" t="s">
        <v>32</v>
      </c>
      <c r="AX187" s="14" t="s">
        <v>76</v>
      </c>
      <c r="AY187" s="255" t="s">
        <v>155</v>
      </c>
    </row>
    <row r="188" spans="1:51" s="15" customFormat="1" ht="12">
      <c r="A188" s="15"/>
      <c r="B188" s="256"/>
      <c r="C188" s="257"/>
      <c r="D188" s="236" t="s">
        <v>163</v>
      </c>
      <c r="E188" s="258" t="s">
        <v>1</v>
      </c>
      <c r="F188" s="259" t="s">
        <v>177</v>
      </c>
      <c r="G188" s="257"/>
      <c r="H188" s="260">
        <v>41.84100000000001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6" t="s">
        <v>163</v>
      </c>
      <c r="AU188" s="266" t="s">
        <v>86</v>
      </c>
      <c r="AV188" s="15" t="s">
        <v>161</v>
      </c>
      <c r="AW188" s="15" t="s">
        <v>32</v>
      </c>
      <c r="AX188" s="15" t="s">
        <v>84</v>
      </c>
      <c r="AY188" s="266" t="s">
        <v>155</v>
      </c>
    </row>
    <row r="189" spans="1:65" s="2" customFormat="1" ht="24.15" customHeight="1">
      <c r="A189" s="39"/>
      <c r="B189" s="40"/>
      <c r="C189" s="220" t="s">
        <v>206</v>
      </c>
      <c r="D189" s="220" t="s">
        <v>157</v>
      </c>
      <c r="E189" s="221" t="s">
        <v>207</v>
      </c>
      <c r="F189" s="222" t="s">
        <v>208</v>
      </c>
      <c r="G189" s="223" t="s">
        <v>180</v>
      </c>
      <c r="H189" s="224">
        <v>41.841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161</v>
      </c>
      <c r="AT189" s="232" t="s">
        <v>157</v>
      </c>
      <c r="AU189" s="232" t="s">
        <v>86</v>
      </c>
      <c r="AY189" s="18" t="s">
        <v>155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161</v>
      </c>
      <c r="BM189" s="232" t="s">
        <v>209</v>
      </c>
    </row>
    <row r="190" spans="1:65" s="2" customFormat="1" ht="33" customHeight="1">
      <c r="A190" s="39"/>
      <c r="B190" s="40"/>
      <c r="C190" s="220" t="s">
        <v>210</v>
      </c>
      <c r="D190" s="220" t="s">
        <v>157</v>
      </c>
      <c r="E190" s="221" t="s">
        <v>211</v>
      </c>
      <c r="F190" s="222" t="s">
        <v>212</v>
      </c>
      <c r="G190" s="223" t="s">
        <v>213</v>
      </c>
      <c r="H190" s="224">
        <v>83.682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41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161</v>
      </c>
      <c r="AT190" s="232" t="s">
        <v>157</v>
      </c>
      <c r="AU190" s="232" t="s">
        <v>86</v>
      </c>
      <c r="AY190" s="18" t="s">
        <v>155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84</v>
      </c>
      <c r="BK190" s="233">
        <f>ROUND(I190*H190,2)</f>
        <v>0</v>
      </c>
      <c r="BL190" s="18" t="s">
        <v>161</v>
      </c>
      <c r="BM190" s="232" t="s">
        <v>214</v>
      </c>
    </row>
    <row r="191" spans="1:51" s="14" customFormat="1" ht="12">
      <c r="A191" s="14"/>
      <c r="B191" s="245"/>
      <c r="C191" s="246"/>
      <c r="D191" s="236" t="s">
        <v>163</v>
      </c>
      <c r="E191" s="247" t="s">
        <v>1</v>
      </c>
      <c r="F191" s="248" t="s">
        <v>215</v>
      </c>
      <c r="G191" s="246"/>
      <c r="H191" s="249">
        <v>41.841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163</v>
      </c>
      <c r="AU191" s="255" t="s">
        <v>86</v>
      </c>
      <c r="AV191" s="14" t="s">
        <v>86</v>
      </c>
      <c r="AW191" s="14" t="s">
        <v>32</v>
      </c>
      <c r="AX191" s="14" t="s">
        <v>84</v>
      </c>
      <c r="AY191" s="255" t="s">
        <v>155</v>
      </c>
    </row>
    <row r="192" spans="1:51" s="14" customFormat="1" ht="12">
      <c r="A192" s="14"/>
      <c r="B192" s="245"/>
      <c r="C192" s="246"/>
      <c r="D192" s="236" t="s">
        <v>163</v>
      </c>
      <c r="E192" s="246"/>
      <c r="F192" s="248" t="s">
        <v>216</v>
      </c>
      <c r="G192" s="246"/>
      <c r="H192" s="249">
        <v>83.682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163</v>
      </c>
      <c r="AU192" s="255" t="s">
        <v>86</v>
      </c>
      <c r="AV192" s="14" t="s">
        <v>86</v>
      </c>
      <c r="AW192" s="14" t="s">
        <v>4</v>
      </c>
      <c r="AX192" s="14" t="s">
        <v>84</v>
      </c>
      <c r="AY192" s="255" t="s">
        <v>155</v>
      </c>
    </row>
    <row r="193" spans="1:65" s="2" customFormat="1" ht="24.15" customHeight="1">
      <c r="A193" s="39"/>
      <c r="B193" s="40"/>
      <c r="C193" s="220" t="s">
        <v>217</v>
      </c>
      <c r="D193" s="220" t="s">
        <v>157</v>
      </c>
      <c r="E193" s="221" t="s">
        <v>218</v>
      </c>
      <c r="F193" s="222" t="s">
        <v>219</v>
      </c>
      <c r="G193" s="223" t="s">
        <v>180</v>
      </c>
      <c r="H193" s="224">
        <v>25.266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41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161</v>
      </c>
      <c r="AT193" s="232" t="s">
        <v>157</v>
      </c>
      <c r="AU193" s="232" t="s">
        <v>86</v>
      </c>
      <c r="AY193" s="18" t="s">
        <v>155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84</v>
      </c>
      <c r="BK193" s="233">
        <f>ROUND(I193*H193,2)</f>
        <v>0</v>
      </c>
      <c r="BL193" s="18" t="s">
        <v>161</v>
      </c>
      <c r="BM193" s="232" t="s">
        <v>220</v>
      </c>
    </row>
    <row r="194" spans="1:51" s="13" customFormat="1" ht="12">
      <c r="A194" s="13"/>
      <c r="B194" s="234"/>
      <c r="C194" s="235"/>
      <c r="D194" s="236" t="s">
        <v>163</v>
      </c>
      <c r="E194" s="237" t="s">
        <v>1</v>
      </c>
      <c r="F194" s="238" t="s">
        <v>188</v>
      </c>
      <c r="G194" s="235"/>
      <c r="H194" s="237" t="s">
        <v>1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163</v>
      </c>
      <c r="AU194" s="244" t="s">
        <v>86</v>
      </c>
      <c r="AV194" s="13" t="s">
        <v>84</v>
      </c>
      <c r="AW194" s="13" t="s">
        <v>32</v>
      </c>
      <c r="AX194" s="13" t="s">
        <v>76</v>
      </c>
      <c r="AY194" s="244" t="s">
        <v>155</v>
      </c>
    </row>
    <row r="195" spans="1:51" s="14" customFormat="1" ht="12">
      <c r="A195" s="14"/>
      <c r="B195" s="245"/>
      <c r="C195" s="246"/>
      <c r="D195" s="236" t="s">
        <v>163</v>
      </c>
      <c r="E195" s="247" t="s">
        <v>1</v>
      </c>
      <c r="F195" s="248" t="s">
        <v>221</v>
      </c>
      <c r="G195" s="246"/>
      <c r="H195" s="249">
        <v>13.906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163</v>
      </c>
      <c r="AU195" s="255" t="s">
        <v>86</v>
      </c>
      <c r="AV195" s="14" t="s">
        <v>86</v>
      </c>
      <c r="AW195" s="14" t="s">
        <v>32</v>
      </c>
      <c r="AX195" s="14" t="s">
        <v>76</v>
      </c>
      <c r="AY195" s="255" t="s">
        <v>155</v>
      </c>
    </row>
    <row r="196" spans="1:51" s="13" customFormat="1" ht="12">
      <c r="A196" s="13"/>
      <c r="B196" s="234"/>
      <c r="C196" s="235"/>
      <c r="D196" s="236" t="s">
        <v>163</v>
      </c>
      <c r="E196" s="237" t="s">
        <v>1</v>
      </c>
      <c r="F196" s="238" t="s">
        <v>169</v>
      </c>
      <c r="G196" s="235"/>
      <c r="H196" s="237" t="s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163</v>
      </c>
      <c r="AU196" s="244" t="s">
        <v>86</v>
      </c>
      <c r="AV196" s="13" t="s">
        <v>84</v>
      </c>
      <c r="AW196" s="13" t="s">
        <v>32</v>
      </c>
      <c r="AX196" s="13" t="s">
        <v>76</v>
      </c>
      <c r="AY196" s="244" t="s">
        <v>155</v>
      </c>
    </row>
    <row r="197" spans="1:51" s="14" customFormat="1" ht="12">
      <c r="A197" s="14"/>
      <c r="B197" s="245"/>
      <c r="C197" s="246"/>
      <c r="D197" s="236" t="s">
        <v>163</v>
      </c>
      <c r="E197" s="247" t="s">
        <v>1</v>
      </c>
      <c r="F197" s="248" t="s">
        <v>222</v>
      </c>
      <c r="G197" s="246"/>
      <c r="H197" s="249">
        <v>9.79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163</v>
      </c>
      <c r="AU197" s="255" t="s">
        <v>86</v>
      </c>
      <c r="AV197" s="14" t="s">
        <v>86</v>
      </c>
      <c r="AW197" s="14" t="s">
        <v>32</v>
      </c>
      <c r="AX197" s="14" t="s">
        <v>76</v>
      </c>
      <c r="AY197" s="255" t="s">
        <v>155</v>
      </c>
    </row>
    <row r="198" spans="1:51" s="13" customFormat="1" ht="12">
      <c r="A198" s="13"/>
      <c r="B198" s="234"/>
      <c r="C198" s="235"/>
      <c r="D198" s="236" t="s">
        <v>163</v>
      </c>
      <c r="E198" s="237" t="s">
        <v>1</v>
      </c>
      <c r="F198" s="238" t="s">
        <v>182</v>
      </c>
      <c r="G198" s="235"/>
      <c r="H198" s="237" t="s">
        <v>1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163</v>
      </c>
      <c r="AU198" s="244" t="s">
        <v>86</v>
      </c>
      <c r="AV198" s="13" t="s">
        <v>84</v>
      </c>
      <c r="AW198" s="13" t="s">
        <v>32</v>
      </c>
      <c r="AX198" s="13" t="s">
        <v>76</v>
      </c>
      <c r="AY198" s="244" t="s">
        <v>155</v>
      </c>
    </row>
    <row r="199" spans="1:51" s="14" customFormat="1" ht="12">
      <c r="A199" s="14"/>
      <c r="B199" s="245"/>
      <c r="C199" s="246"/>
      <c r="D199" s="236" t="s">
        <v>163</v>
      </c>
      <c r="E199" s="247" t="s">
        <v>1</v>
      </c>
      <c r="F199" s="248" t="s">
        <v>223</v>
      </c>
      <c r="G199" s="246"/>
      <c r="H199" s="249">
        <v>1.57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163</v>
      </c>
      <c r="AU199" s="255" t="s">
        <v>86</v>
      </c>
      <c r="AV199" s="14" t="s">
        <v>86</v>
      </c>
      <c r="AW199" s="14" t="s">
        <v>32</v>
      </c>
      <c r="AX199" s="14" t="s">
        <v>76</v>
      </c>
      <c r="AY199" s="255" t="s">
        <v>155</v>
      </c>
    </row>
    <row r="200" spans="1:51" s="15" customFormat="1" ht="12">
      <c r="A200" s="15"/>
      <c r="B200" s="256"/>
      <c r="C200" s="257"/>
      <c r="D200" s="236" t="s">
        <v>163</v>
      </c>
      <c r="E200" s="258" t="s">
        <v>1</v>
      </c>
      <c r="F200" s="259" t="s">
        <v>177</v>
      </c>
      <c r="G200" s="257"/>
      <c r="H200" s="260">
        <v>25.266</v>
      </c>
      <c r="I200" s="261"/>
      <c r="J200" s="257"/>
      <c r="K200" s="257"/>
      <c r="L200" s="262"/>
      <c r="M200" s="263"/>
      <c r="N200" s="264"/>
      <c r="O200" s="264"/>
      <c r="P200" s="264"/>
      <c r="Q200" s="264"/>
      <c r="R200" s="264"/>
      <c r="S200" s="264"/>
      <c r="T200" s="26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6" t="s">
        <v>163</v>
      </c>
      <c r="AU200" s="266" t="s">
        <v>86</v>
      </c>
      <c r="AV200" s="15" t="s">
        <v>161</v>
      </c>
      <c r="AW200" s="15" t="s">
        <v>32</v>
      </c>
      <c r="AX200" s="15" t="s">
        <v>84</v>
      </c>
      <c r="AY200" s="266" t="s">
        <v>155</v>
      </c>
    </row>
    <row r="201" spans="1:65" s="2" customFormat="1" ht="16.5" customHeight="1">
      <c r="A201" s="39"/>
      <c r="B201" s="40"/>
      <c r="C201" s="267" t="s">
        <v>224</v>
      </c>
      <c r="D201" s="267" t="s">
        <v>225</v>
      </c>
      <c r="E201" s="268" t="s">
        <v>226</v>
      </c>
      <c r="F201" s="269" t="s">
        <v>227</v>
      </c>
      <c r="G201" s="270" t="s">
        <v>213</v>
      </c>
      <c r="H201" s="271">
        <v>47.392</v>
      </c>
      <c r="I201" s="272"/>
      <c r="J201" s="273">
        <f>ROUND(I201*H201,2)</f>
        <v>0</v>
      </c>
      <c r="K201" s="274"/>
      <c r="L201" s="275"/>
      <c r="M201" s="276" t="s">
        <v>1</v>
      </c>
      <c r="N201" s="277" t="s">
        <v>41</v>
      </c>
      <c r="O201" s="92"/>
      <c r="P201" s="230">
        <f>O201*H201</f>
        <v>0</v>
      </c>
      <c r="Q201" s="230">
        <v>1</v>
      </c>
      <c r="R201" s="230">
        <f>Q201*H201</f>
        <v>47.392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206</v>
      </c>
      <c r="AT201" s="232" t="s">
        <v>225</v>
      </c>
      <c r="AU201" s="232" t="s">
        <v>86</v>
      </c>
      <c r="AY201" s="18" t="s">
        <v>155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84</v>
      </c>
      <c r="BK201" s="233">
        <f>ROUND(I201*H201,2)</f>
        <v>0</v>
      </c>
      <c r="BL201" s="18" t="s">
        <v>161</v>
      </c>
      <c r="BM201" s="232" t="s">
        <v>228</v>
      </c>
    </row>
    <row r="202" spans="1:51" s="14" customFormat="1" ht="12">
      <c r="A202" s="14"/>
      <c r="B202" s="245"/>
      <c r="C202" s="246"/>
      <c r="D202" s="236" t="s">
        <v>163</v>
      </c>
      <c r="E202" s="247" t="s">
        <v>1</v>
      </c>
      <c r="F202" s="248" t="s">
        <v>229</v>
      </c>
      <c r="G202" s="246"/>
      <c r="H202" s="249">
        <v>23.696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163</v>
      </c>
      <c r="AU202" s="255" t="s">
        <v>86</v>
      </c>
      <c r="AV202" s="14" t="s">
        <v>86</v>
      </c>
      <c r="AW202" s="14" t="s">
        <v>32</v>
      </c>
      <c r="AX202" s="14" t="s">
        <v>84</v>
      </c>
      <c r="AY202" s="255" t="s">
        <v>155</v>
      </c>
    </row>
    <row r="203" spans="1:51" s="14" customFormat="1" ht="12">
      <c r="A203" s="14"/>
      <c r="B203" s="245"/>
      <c r="C203" s="246"/>
      <c r="D203" s="236" t="s">
        <v>163</v>
      </c>
      <c r="E203" s="246"/>
      <c r="F203" s="248" t="s">
        <v>230</v>
      </c>
      <c r="G203" s="246"/>
      <c r="H203" s="249">
        <v>47.392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163</v>
      </c>
      <c r="AU203" s="255" t="s">
        <v>86</v>
      </c>
      <c r="AV203" s="14" t="s">
        <v>86</v>
      </c>
      <c r="AW203" s="14" t="s">
        <v>4</v>
      </c>
      <c r="AX203" s="14" t="s">
        <v>84</v>
      </c>
      <c r="AY203" s="255" t="s">
        <v>155</v>
      </c>
    </row>
    <row r="204" spans="1:65" s="2" customFormat="1" ht="16.5" customHeight="1">
      <c r="A204" s="39"/>
      <c r="B204" s="40"/>
      <c r="C204" s="267" t="s">
        <v>231</v>
      </c>
      <c r="D204" s="267" t="s">
        <v>225</v>
      </c>
      <c r="E204" s="268" t="s">
        <v>232</v>
      </c>
      <c r="F204" s="269" t="s">
        <v>233</v>
      </c>
      <c r="G204" s="270" t="s">
        <v>213</v>
      </c>
      <c r="H204" s="271">
        <v>3.14</v>
      </c>
      <c r="I204" s="272"/>
      <c r="J204" s="273">
        <f>ROUND(I204*H204,2)</f>
        <v>0</v>
      </c>
      <c r="K204" s="274"/>
      <c r="L204" s="275"/>
      <c r="M204" s="276" t="s">
        <v>1</v>
      </c>
      <c r="N204" s="277" t="s">
        <v>41</v>
      </c>
      <c r="O204" s="92"/>
      <c r="P204" s="230">
        <f>O204*H204</f>
        <v>0</v>
      </c>
      <c r="Q204" s="230">
        <v>1</v>
      </c>
      <c r="R204" s="230">
        <f>Q204*H204</f>
        <v>3.14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206</v>
      </c>
      <c r="AT204" s="232" t="s">
        <v>225</v>
      </c>
      <c r="AU204" s="232" t="s">
        <v>86</v>
      </c>
      <c r="AY204" s="18" t="s">
        <v>155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84</v>
      </c>
      <c r="BK204" s="233">
        <f>ROUND(I204*H204,2)</f>
        <v>0</v>
      </c>
      <c r="BL204" s="18" t="s">
        <v>161</v>
      </c>
      <c r="BM204" s="232" t="s">
        <v>234</v>
      </c>
    </row>
    <row r="205" spans="1:51" s="13" customFormat="1" ht="12">
      <c r="A205" s="13"/>
      <c r="B205" s="234"/>
      <c r="C205" s="235"/>
      <c r="D205" s="236" t="s">
        <v>163</v>
      </c>
      <c r="E205" s="237" t="s">
        <v>1</v>
      </c>
      <c r="F205" s="238" t="s">
        <v>182</v>
      </c>
      <c r="G205" s="235"/>
      <c r="H205" s="237" t="s">
        <v>1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163</v>
      </c>
      <c r="AU205" s="244" t="s">
        <v>86</v>
      </c>
      <c r="AV205" s="13" t="s">
        <v>84</v>
      </c>
      <c r="AW205" s="13" t="s">
        <v>32</v>
      </c>
      <c r="AX205" s="13" t="s">
        <v>76</v>
      </c>
      <c r="AY205" s="244" t="s">
        <v>155</v>
      </c>
    </row>
    <row r="206" spans="1:51" s="14" customFormat="1" ht="12">
      <c r="A206" s="14"/>
      <c r="B206" s="245"/>
      <c r="C206" s="246"/>
      <c r="D206" s="236" t="s">
        <v>163</v>
      </c>
      <c r="E206" s="247" t="s">
        <v>1</v>
      </c>
      <c r="F206" s="248" t="s">
        <v>223</v>
      </c>
      <c r="G206" s="246"/>
      <c r="H206" s="249">
        <v>1.57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163</v>
      </c>
      <c r="AU206" s="255" t="s">
        <v>86</v>
      </c>
      <c r="AV206" s="14" t="s">
        <v>86</v>
      </c>
      <c r="AW206" s="14" t="s">
        <v>32</v>
      </c>
      <c r="AX206" s="14" t="s">
        <v>84</v>
      </c>
      <c r="AY206" s="255" t="s">
        <v>155</v>
      </c>
    </row>
    <row r="207" spans="1:51" s="14" customFormat="1" ht="12">
      <c r="A207" s="14"/>
      <c r="B207" s="245"/>
      <c r="C207" s="246"/>
      <c r="D207" s="236" t="s">
        <v>163</v>
      </c>
      <c r="E207" s="246"/>
      <c r="F207" s="248" t="s">
        <v>235</v>
      </c>
      <c r="G207" s="246"/>
      <c r="H207" s="249">
        <v>3.14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163</v>
      </c>
      <c r="AU207" s="255" t="s">
        <v>86</v>
      </c>
      <c r="AV207" s="14" t="s">
        <v>86</v>
      </c>
      <c r="AW207" s="14" t="s">
        <v>4</v>
      </c>
      <c r="AX207" s="14" t="s">
        <v>84</v>
      </c>
      <c r="AY207" s="255" t="s">
        <v>155</v>
      </c>
    </row>
    <row r="208" spans="1:65" s="2" customFormat="1" ht="21.75" customHeight="1">
      <c r="A208" s="39"/>
      <c r="B208" s="40"/>
      <c r="C208" s="220" t="s">
        <v>236</v>
      </c>
      <c r="D208" s="220" t="s">
        <v>157</v>
      </c>
      <c r="E208" s="221" t="s">
        <v>237</v>
      </c>
      <c r="F208" s="222" t="s">
        <v>238</v>
      </c>
      <c r="G208" s="223" t="s">
        <v>180</v>
      </c>
      <c r="H208" s="224">
        <v>5.85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41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161</v>
      </c>
      <c r="AT208" s="232" t="s">
        <v>157</v>
      </c>
      <c r="AU208" s="232" t="s">
        <v>86</v>
      </c>
      <c r="AY208" s="18" t="s">
        <v>155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84</v>
      </c>
      <c r="BK208" s="233">
        <f>ROUND(I208*H208,2)</f>
        <v>0</v>
      </c>
      <c r="BL208" s="18" t="s">
        <v>161</v>
      </c>
      <c r="BM208" s="232" t="s">
        <v>239</v>
      </c>
    </row>
    <row r="209" spans="1:65" s="2" customFormat="1" ht="16.5" customHeight="1">
      <c r="A209" s="39"/>
      <c r="B209" s="40"/>
      <c r="C209" s="267" t="s">
        <v>240</v>
      </c>
      <c r="D209" s="267" t="s">
        <v>225</v>
      </c>
      <c r="E209" s="268" t="s">
        <v>241</v>
      </c>
      <c r="F209" s="269" t="s">
        <v>242</v>
      </c>
      <c r="G209" s="270" t="s">
        <v>213</v>
      </c>
      <c r="H209" s="271">
        <v>11.7</v>
      </c>
      <c r="I209" s="272"/>
      <c r="J209" s="273">
        <f>ROUND(I209*H209,2)</f>
        <v>0</v>
      </c>
      <c r="K209" s="274"/>
      <c r="L209" s="275"/>
      <c r="M209" s="276" t="s">
        <v>1</v>
      </c>
      <c r="N209" s="277" t="s">
        <v>41</v>
      </c>
      <c r="O209" s="92"/>
      <c r="P209" s="230">
        <f>O209*H209</f>
        <v>0</v>
      </c>
      <c r="Q209" s="230">
        <v>1</v>
      </c>
      <c r="R209" s="230">
        <f>Q209*H209</f>
        <v>11.7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206</v>
      </c>
      <c r="AT209" s="232" t="s">
        <v>225</v>
      </c>
      <c r="AU209" s="232" t="s">
        <v>86</v>
      </c>
      <c r="AY209" s="18" t="s">
        <v>155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84</v>
      </c>
      <c r="BK209" s="233">
        <f>ROUND(I209*H209,2)</f>
        <v>0</v>
      </c>
      <c r="BL209" s="18" t="s">
        <v>161</v>
      </c>
      <c r="BM209" s="232" t="s">
        <v>243</v>
      </c>
    </row>
    <row r="210" spans="1:51" s="14" customFormat="1" ht="12">
      <c r="A210" s="14"/>
      <c r="B210" s="245"/>
      <c r="C210" s="246"/>
      <c r="D210" s="236" t="s">
        <v>163</v>
      </c>
      <c r="E210" s="246"/>
      <c r="F210" s="248" t="s">
        <v>244</v>
      </c>
      <c r="G210" s="246"/>
      <c r="H210" s="249">
        <v>11.7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163</v>
      </c>
      <c r="AU210" s="255" t="s">
        <v>86</v>
      </c>
      <c r="AV210" s="14" t="s">
        <v>86</v>
      </c>
      <c r="AW210" s="14" t="s">
        <v>4</v>
      </c>
      <c r="AX210" s="14" t="s">
        <v>84</v>
      </c>
      <c r="AY210" s="255" t="s">
        <v>155</v>
      </c>
    </row>
    <row r="211" spans="1:65" s="2" customFormat="1" ht="24.15" customHeight="1">
      <c r="A211" s="39"/>
      <c r="B211" s="40"/>
      <c r="C211" s="220" t="s">
        <v>8</v>
      </c>
      <c r="D211" s="220" t="s">
        <v>157</v>
      </c>
      <c r="E211" s="221" t="s">
        <v>245</v>
      </c>
      <c r="F211" s="222" t="s">
        <v>246</v>
      </c>
      <c r="G211" s="223" t="s">
        <v>180</v>
      </c>
      <c r="H211" s="224">
        <v>2.139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41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161</v>
      </c>
      <c r="AT211" s="232" t="s">
        <v>157</v>
      </c>
      <c r="AU211" s="232" t="s">
        <v>86</v>
      </c>
      <c r="AY211" s="18" t="s">
        <v>155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84</v>
      </c>
      <c r="BK211" s="233">
        <f>ROUND(I211*H211,2)</f>
        <v>0</v>
      </c>
      <c r="BL211" s="18" t="s">
        <v>161</v>
      </c>
      <c r="BM211" s="232" t="s">
        <v>247</v>
      </c>
    </row>
    <row r="212" spans="1:51" s="13" customFormat="1" ht="12">
      <c r="A212" s="13"/>
      <c r="B212" s="234"/>
      <c r="C212" s="235"/>
      <c r="D212" s="236" t="s">
        <v>163</v>
      </c>
      <c r="E212" s="237" t="s">
        <v>1</v>
      </c>
      <c r="F212" s="238" t="s">
        <v>191</v>
      </c>
      <c r="G212" s="235"/>
      <c r="H212" s="237" t="s">
        <v>1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163</v>
      </c>
      <c r="AU212" s="244" t="s">
        <v>86</v>
      </c>
      <c r="AV212" s="13" t="s">
        <v>84</v>
      </c>
      <c r="AW212" s="13" t="s">
        <v>32</v>
      </c>
      <c r="AX212" s="13" t="s">
        <v>76</v>
      </c>
      <c r="AY212" s="244" t="s">
        <v>155</v>
      </c>
    </row>
    <row r="213" spans="1:51" s="14" customFormat="1" ht="12">
      <c r="A213" s="14"/>
      <c r="B213" s="245"/>
      <c r="C213" s="246"/>
      <c r="D213" s="236" t="s">
        <v>163</v>
      </c>
      <c r="E213" s="247" t="s">
        <v>1</v>
      </c>
      <c r="F213" s="248" t="s">
        <v>248</v>
      </c>
      <c r="G213" s="246"/>
      <c r="H213" s="249">
        <v>2.139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163</v>
      </c>
      <c r="AU213" s="255" t="s">
        <v>86</v>
      </c>
      <c r="AV213" s="14" t="s">
        <v>86</v>
      </c>
      <c r="AW213" s="14" t="s">
        <v>32</v>
      </c>
      <c r="AX213" s="14" t="s">
        <v>84</v>
      </c>
      <c r="AY213" s="255" t="s">
        <v>155</v>
      </c>
    </row>
    <row r="214" spans="1:65" s="2" customFormat="1" ht="16.5" customHeight="1">
      <c r="A214" s="39"/>
      <c r="B214" s="40"/>
      <c r="C214" s="267" t="s">
        <v>249</v>
      </c>
      <c r="D214" s="267" t="s">
        <v>225</v>
      </c>
      <c r="E214" s="268" t="s">
        <v>241</v>
      </c>
      <c r="F214" s="269" t="s">
        <v>242</v>
      </c>
      <c r="G214" s="270" t="s">
        <v>213</v>
      </c>
      <c r="H214" s="271">
        <v>4.278</v>
      </c>
      <c r="I214" s="272"/>
      <c r="J214" s="273">
        <f>ROUND(I214*H214,2)</f>
        <v>0</v>
      </c>
      <c r="K214" s="274"/>
      <c r="L214" s="275"/>
      <c r="M214" s="276" t="s">
        <v>1</v>
      </c>
      <c r="N214" s="277" t="s">
        <v>41</v>
      </c>
      <c r="O214" s="92"/>
      <c r="P214" s="230">
        <f>O214*H214</f>
        <v>0</v>
      </c>
      <c r="Q214" s="230">
        <v>1</v>
      </c>
      <c r="R214" s="230">
        <f>Q214*H214</f>
        <v>4.278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206</v>
      </c>
      <c r="AT214" s="232" t="s">
        <v>225</v>
      </c>
      <c r="AU214" s="232" t="s">
        <v>86</v>
      </c>
      <c r="AY214" s="18" t="s">
        <v>155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84</v>
      </c>
      <c r="BK214" s="233">
        <f>ROUND(I214*H214,2)</f>
        <v>0</v>
      </c>
      <c r="BL214" s="18" t="s">
        <v>161</v>
      </c>
      <c r="BM214" s="232" t="s">
        <v>250</v>
      </c>
    </row>
    <row r="215" spans="1:51" s="14" customFormat="1" ht="12">
      <c r="A215" s="14"/>
      <c r="B215" s="245"/>
      <c r="C215" s="246"/>
      <c r="D215" s="236" t="s">
        <v>163</v>
      </c>
      <c r="E215" s="246"/>
      <c r="F215" s="248" t="s">
        <v>251</v>
      </c>
      <c r="G215" s="246"/>
      <c r="H215" s="249">
        <v>4.278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163</v>
      </c>
      <c r="AU215" s="255" t="s">
        <v>86</v>
      </c>
      <c r="AV215" s="14" t="s">
        <v>86</v>
      </c>
      <c r="AW215" s="14" t="s">
        <v>4</v>
      </c>
      <c r="AX215" s="14" t="s">
        <v>84</v>
      </c>
      <c r="AY215" s="255" t="s">
        <v>155</v>
      </c>
    </row>
    <row r="216" spans="1:63" s="12" customFormat="1" ht="22.8" customHeight="1">
      <c r="A216" s="12"/>
      <c r="B216" s="204"/>
      <c r="C216" s="205"/>
      <c r="D216" s="206" t="s">
        <v>75</v>
      </c>
      <c r="E216" s="218" t="s">
        <v>171</v>
      </c>
      <c r="F216" s="218" t="s">
        <v>252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SUM(P217:P272)</f>
        <v>0</v>
      </c>
      <c r="Q216" s="212"/>
      <c r="R216" s="213">
        <f>SUM(R217:R272)</f>
        <v>7.68120702</v>
      </c>
      <c r="S216" s="212"/>
      <c r="T216" s="214">
        <f>SUM(T217:T272)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5" t="s">
        <v>84</v>
      </c>
      <c r="AT216" s="216" t="s">
        <v>75</v>
      </c>
      <c r="AU216" s="216" t="s">
        <v>84</v>
      </c>
      <c r="AY216" s="215" t="s">
        <v>155</v>
      </c>
      <c r="BK216" s="217">
        <f>SUM(BK217:BK272)</f>
        <v>0</v>
      </c>
    </row>
    <row r="217" spans="1:65" s="2" customFormat="1" ht="24.15" customHeight="1">
      <c r="A217" s="39"/>
      <c r="B217" s="40"/>
      <c r="C217" s="220" t="s">
        <v>253</v>
      </c>
      <c r="D217" s="220" t="s">
        <v>157</v>
      </c>
      <c r="E217" s="221" t="s">
        <v>254</v>
      </c>
      <c r="F217" s="222" t="s">
        <v>255</v>
      </c>
      <c r="G217" s="223" t="s">
        <v>256</v>
      </c>
      <c r="H217" s="224">
        <v>2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41</v>
      </c>
      <c r="O217" s="92"/>
      <c r="P217" s="230">
        <f>O217*H217</f>
        <v>0</v>
      </c>
      <c r="Q217" s="230">
        <v>0.07367</v>
      </c>
      <c r="R217" s="230">
        <f>Q217*H217</f>
        <v>0.14734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161</v>
      </c>
      <c r="AT217" s="232" t="s">
        <v>157</v>
      </c>
      <c r="AU217" s="232" t="s">
        <v>86</v>
      </c>
      <c r="AY217" s="18" t="s">
        <v>155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84</v>
      </c>
      <c r="BK217" s="233">
        <f>ROUND(I217*H217,2)</f>
        <v>0</v>
      </c>
      <c r="BL217" s="18" t="s">
        <v>161</v>
      </c>
      <c r="BM217" s="232" t="s">
        <v>257</v>
      </c>
    </row>
    <row r="218" spans="1:51" s="13" customFormat="1" ht="12">
      <c r="A218" s="13"/>
      <c r="B218" s="234"/>
      <c r="C218" s="235"/>
      <c r="D218" s="236" t="s">
        <v>163</v>
      </c>
      <c r="E218" s="237" t="s">
        <v>1</v>
      </c>
      <c r="F218" s="238" t="s">
        <v>258</v>
      </c>
      <c r="G218" s="235"/>
      <c r="H218" s="237" t="s">
        <v>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163</v>
      </c>
      <c r="AU218" s="244" t="s">
        <v>86</v>
      </c>
      <c r="AV218" s="13" t="s">
        <v>84</v>
      </c>
      <c r="AW218" s="13" t="s">
        <v>32</v>
      </c>
      <c r="AX218" s="13" t="s">
        <v>76</v>
      </c>
      <c r="AY218" s="244" t="s">
        <v>155</v>
      </c>
    </row>
    <row r="219" spans="1:51" s="14" customFormat="1" ht="12">
      <c r="A219" s="14"/>
      <c r="B219" s="245"/>
      <c r="C219" s="246"/>
      <c r="D219" s="236" t="s">
        <v>163</v>
      </c>
      <c r="E219" s="247" t="s">
        <v>1</v>
      </c>
      <c r="F219" s="248" t="s">
        <v>86</v>
      </c>
      <c r="G219" s="246"/>
      <c r="H219" s="249">
        <v>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163</v>
      </c>
      <c r="AU219" s="255" t="s">
        <v>86</v>
      </c>
      <c r="AV219" s="14" t="s">
        <v>86</v>
      </c>
      <c r="AW219" s="14" t="s">
        <v>32</v>
      </c>
      <c r="AX219" s="14" t="s">
        <v>84</v>
      </c>
      <c r="AY219" s="255" t="s">
        <v>155</v>
      </c>
    </row>
    <row r="220" spans="1:65" s="2" customFormat="1" ht="21.75" customHeight="1">
      <c r="A220" s="39"/>
      <c r="B220" s="40"/>
      <c r="C220" s="220" t="s">
        <v>259</v>
      </c>
      <c r="D220" s="220" t="s">
        <v>157</v>
      </c>
      <c r="E220" s="221" t="s">
        <v>260</v>
      </c>
      <c r="F220" s="222" t="s">
        <v>261</v>
      </c>
      <c r="G220" s="223" t="s">
        <v>180</v>
      </c>
      <c r="H220" s="224">
        <v>0.498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41</v>
      </c>
      <c r="O220" s="92"/>
      <c r="P220" s="230">
        <f>O220*H220</f>
        <v>0</v>
      </c>
      <c r="Q220" s="230">
        <v>1.676</v>
      </c>
      <c r="R220" s="230">
        <f>Q220*H220</f>
        <v>0.834648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161</v>
      </c>
      <c r="AT220" s="232" t="s">
        <v>157</v>
      </c>
      <c r="AU220" s="232" t="s">
        <v>86</v>
      </c>
      <c r="AY220" s="18" t="s">
        <v>155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84</v>
      </c>
      <c r="BK220" s="233">
        <f>ROUND(I220*H220,2)</f>
        <v>0</v>
      </c>
      <c r="BL220" s="18" t="s">
        <v>161</v>
      </c>
      <c r="BM220" s="232" t="s">
        <v>262</v>
      </c>
    </row>
    <row r="221" spans="1:51" s="13" customFormat="1" ht="12">
      <c r="A221" s="13"/>
      <c r="B221" s="234"/>
      <c r="C221" s="235"/>
      <c r="D221" s="236" t="s">
        <v>163</v>
      </c>
      <c r="E221" s="237" t="s">
        <v>1</v>
      </c>
      <c r="F221" s="238" t="s">
        <v>263</v>
      </c>
      <c r="G221" s="235"/>
      <c r="H221" s="237" t="s">
        <v>1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163</v>
      </c>
      <c r="AU221" s="244" t="s">
        <v>86</v>
      </c>
      <c r="AV221" s="13" t="s">
        <v>84</v>
      </c>
      <c r="AW221" s="13" t="s">
        <v>32</v>
      </c>
      <c r="AX221" s="13" t="s">
        <v>76</v>
      </c>
      <c r="AY221" s="244" t="s">
        <v>155</v>
      </c>
    </row>
    <row r="222" spans="1:51" s="14" customFormat="1" ht="12">
      <c r="A222" s="14"/>
      <c r="B222" s="245"/>
      <c r="C222" s="246"/>
      <c r="D222" s="236" t="s">
        <v>163</v>
      </c>
      <c r="E222" s="247" t="s">
        <v>1</v>
      </c>
      <c r="F222" s="248" t="s">
        <v>264</v>
      </c>
      <c r="G222" s="246"/>
      <c r="H222" s="249">
        <v>0.498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163</v>
      </c>
      <c r="AU222" s="255" t="s">
        <v>86</v>
      </c>
      <c r="AV222" s="14" t="s">
        <v>86</v>
      </c>
      <c r="AW222" s="14" t="s">
        <v>32</v>
      </c>
      <c r="AX222" s="14" t="s">
        <v>84</v>
      </c>
      <c r="AY222" s="255" t="s">
        <v>155</v>
      </c>
    </row>
    <row r="223" spans="1:65" s="2" customFormat="1" ht="33" customHeight="1">
      <c r="A223" s="39"/>
      <c r="B223" s="40"/>
      <c r="C223" s="220" t="s">
        <v>265</v>
      </c>
      <c r="D223" s="220" t="s">
        <v>157</v>
      </c>
      <c r="E223" s="221" t="s">
        <v>266</v>
      </c>
      <c r="F223" s="222" t="s">
        <v>267</v>
      </c>
      <c r="G223" s="223" t="s">
        <v>160</v>
      </c>
      <c r="H223" s="224">
        <v>8.64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0.18105</v>
      </c>
      <c r="R223" s="230">
        <f>Q223*H223</f>
        <v>1.564272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161</v>
      </c>
      <c r="AT223" s="232" t="s">
        <v>157</v>
      </c>
      <c r="AU223" s="232" t="s">
        <v>86</v>
      </c>
      <c r="AY223" s="18" t="s">
        <v>155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161</v>
      </c>
      <c r="BM223" s="232" t="s">
        <v>268</v>
      </c>
    </row>
    <row r="224" spans="1:51" s="13" customFormat="1" ht="12">
      <c r="A224" s="13"/>
      <c r="B224" s="234"/>
      <c r="C224" s="235"/>
      <c r="D224" s="236" t="s">
        <v>163</v>
      </c>
      <c r="E224" s="237" t="s">
        <v>1</v>
      </c>
      <c r="F224" s="238" t="s">
        <v>269</v>
      </c>
      <c r="G224" s="235"/>
      <c r="H224" s="237" t="s">
        <v>1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163</v>
      </c>
      <c r="AU224" s="244" t="s">
        <v>86</v>
      </c>
      <c r="AV224" s="13" t="s">
        <v>84</v>
      </c>
      <c r="AW224" s="13" t="s">
        <v>32</v>
      </c>
      <c r="AX224" s="13" t="s">
        <v>76</v>
      </c>
      <c r="AY224" s="244" t="s">
        <v>155</v>
      </c>
    </row>
    <row r="225" spans="1:51" s="14" customFormat="1" ht="12">
      <c r="A225" s="14"/>
      <c r="B225" s="245"/>
      <c r="C225" s="246"/>
      <c r="D225" s="236" t="s">
        <v>163</v>
      </c>
      <c r="E225" s="247" t="s">
        <v>1</v>
      </c>
      <c r="F225" s="248" t="s">
        <v>270</v>
      </c>
      <c r="G225" s="246"/>
      <c r="H225" s="249">
        <v>8.64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163</v>
      </c>
      <c r="AU225" s="255" t="s">
        <v>86</v>
      </c>
      <c r="AV225" s="14" t="s">
        <v>86</v>
      </c>
      <c r="AW225" s="14" t="s">
        <v>32</v>
      </c>
      <c r="AX225" s="14" t="s">
        <v>76</v>
      </c>
      <c r="AY225" s="255" t="s">
        <v>155</v>
      </c>
    </row>
    <row r="226" spans="1:51" s="15" customFormat="1" ht="12">
      <c r="A226" s="15"/>
      <c r="B226" s="256"/>
      <c r="C226" s="257"/>
      <c r="D226" s="236" t="s">
        <v>163</v>
      </c>
      <c r="E226" s="258" t="s">
        <v>1</v>
      </c>
      <c r="F226" s="259" t="s">
        <v>177</v>
      </c>
      <c r="G226" s="257"/>
      <c r="H226" s="260">
        <v>8.64</v>
      </c>
      <c r="I226" s="261"/>
      <c r="J226" s="257"/>
      <c r="K226" s="257"/>
      <c r="L226" s="262"/>
      <c r="M226" s="263"/>
      <c r="N226" s="264"/>
      <c r="O226" s="264"/>
      <c r="P226" s="264"/>
      <c r="Q226" s="264"/>
      <c r="R226" s="264"/>
      <c r="S226" s="264"/>
      <c r="T226" s="26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6" t="s">
        <v>163</v>
      </c>
      <c r="AU226" s="266" t="s">
        <v>86</v>
      </c>
      <c r="AV226" s="15" t="s">
        <v>161</v>
      </c>
      <c r="AW226" s="15" t="s">
        <v>32</v>
      </c>
      <c r="AX226" s="15" t="s">
        <v>84</v>
      </c>
      <c r="AY226" s="266" t="s">
        <v>155</v>
      </c>
    </row>
    <row r="227" spans="1:65" s="2" customFormat="1" ht="24.15" customHeight="1">
      <c r="A227" s="39"/>
      <c r="B227" s="40"/>
      <c r="C227" s="220" t="s">
        <v>271</v>
      </c>
      <c r="D227" s="220" t="s">
        <v>157</v>
      </c>
      <c r="E227" s="221" t="s">
        <v>272</v>
      </c>
      <c r="F227" s="222" t="s">
        <v>273</v>
      </c>
      <c r="G227" s="223" t="s">
        <v>274</v>
      </c>
      <c r="H227" s="224">
        <v>1.5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41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161</v>
      </c>
      <c r="AT227" s="232" t="s">
        <v>157</v>
      </c>
      <c r="AU227" s="232" t="s">
        <v>86</v>
      </c>
      <c r="AY227" s="18" t="s">
        <v>155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84</v>
      </c>
      <c r="BK227" s="233">
        <f>ROUND(I227*H227,2)</f>
        <v>0</v>
      </c>
      <c r="BL227" s="18" t="s">
        <v>161</v>
      </c>
      <c r="BM227" s="232" t="s">
        <v>275</v>
      </c>
    </row>
    <row r="228" spans="1:51" s="13" customFormat="1" ht="12">
      <c r="A228" s="13"/>
      <c r="B228" s="234"/>
      <c r="C228" s="235"/>
      <c r="D228" s="236" t="s">
        <v>163</v>
      </c>
      <c r="E228" s="237" t="s">
        <v>1</v>
      </c>
      <c r="F228" s="238" t="s">
        <v>276</v>
      </c>
      <c r="G228" s="235"/>
      <c r="H228" s="237" t="s">
        <v>1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163</v>
      </c>
      <c r="AU228" s="244" t="s">
        <v>86</v>
      </c>
      <c r="AV228" s="13" t="s">
        <v>84</v>
      </c>
      <c r="AW228" s="13" t="s">
        <v>32</v>
      </c>
      <c r="AX228" s="13" t="s">
        <v>76</v>
      </c>
      <c r="AY228" s="244" t="s">
        <v>155</v>
      </c>
    </row>
    <row r="229" spans="1:51" s="14" customFormat="1" ht="12">
      <c r="A229" s="14"/>
      <c r="B229" s="245"/>
      <c r="C229" s="246"/>
      <c r="D229" s="236" t="s">
        <v>163</v>
      </c>
      <c r="E229" s="247" t="s">
        <v>1</v>
      </c>
      <c r="F229" s="248" t="s">
        <v>277</v>
      </c>
      <c r="G229" s="246"/>
      <c r="H229" s="249">
        <v>1.5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163</v>
      </c>
      <c r="AU229" s="255" t="s">
        <v>86</v>
      </c>
      <c r="AV229" s="14" t="s">
        <v>86</v>
      </c>
      <c r="AW229" s="14" t="s">
        <v>32</v>
      </c>
      <c r="AX229" s="14" t="s">
        <v>84</v>
      </c>
      <c r="AY229" s="255" t="s">
        <v>155</v>
      </c>
    </row>
    <row r="230" spans="1:65" s="2" customFormat="1" ht="16.5" customHeight="1">
      <c r="A230" s="39"/>
      <c r="B230" s="40"/>
      <c r="C230" s="267" t="s">
        <v>7</v>
      </c>
      <c r="D230" s="267" t="s">
        <v>225</v>
      </c>
      <c r="E230" s="268" t="s">
        <v>278</v>
      </c>
      <c r="F230" s="269" t="s">
        <v>279</v>
      </c>
      <c r="G230" s="270" t="s">
        <v>274</v>
      </c>
      <c r="H230" s="271">
        <v>1.515</v>
      </c>
      <c r="I230" s="272"/>
      <c r="J230" s="273">
        <f>ROUND(I230*H230,2)</f>
        <v>0</v>
      </c>
      <c r="K230" s="274"/>
      <c r="L230" s="275"/>
      <c r="M230" s="276" t="s">
        <v>1</v>
      </c>
      <c r="N230" s="277" t="s">
        <v>41</v>
      </c>
      <c r="O230" s="92"/>
      <c r="P230" s="230">
        <f>O230*H230</f>
        <v>0</v>
      </c>
      <c r="Q230" s="230">
        <v>0.00178</v>
      </c>
      <c r="R230" s="230">
        <f>Q230*H230</f>
        <v>0.0026967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206</v>
      </c>
      <c r="AT230" s="232" t="s">
        <v>225</v>
      </c>
      <c r="AU230" s="232" t="s">
        <v>86</v>
      </c>
      <c r="AY230" s="18" t="s">
        <v>155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84</v>
      </c>
      <c r="BK230" s="233">
        <f>ROUND(I230*H230,2)</f>
        <v>0</v>
      </c>
      <c r="BL230" s="18" t="s">
        <v>161</v>
      </c>
      <c r="BM230" s="232" t="s">
        <v>280</v>
      </c>
    </row>
    <row r="231" spans="1:51" s="14" customFormat="1" ht="12">
      <c r="A231" s="14"/>
      <c r="B231" s="245"/>
      <c r="C231" s="246"/>
      <c r="D231" s="236" t="s">
        <v>163</v>
      </c>
      <c r="E231" s="246"/>
      <c r="F231" s="248" t="s">
        <v>281</v>
      </c>
      <c r="G231" s="246"/>
      <c r="H231" s="249">
        <v>1.515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163</v>
      </c>
      <c r="AU231" s="255" t="s">
        <v>86</v>
      </c>
      <c r="AV231" s="14" t="s">
        <v>86</v>
      </c>
      <c r="AW231" s="14" t="s">
        <v>4</v>
      </c>
      <c r="AX231" s="14" t="s">
        <v>84</v>
      </c>
      <c r="AY231" s="255" t="s">
        <v>155</v>
      </c>
    </row>
    <row r="232" spans="1:65" s="2" customFormat="1" ht="24.15" customHeight="1">
      <c r="A232" s="39"/>
      <c r="B232" s="40"/>
      <c r="C232" s="220" t="s">
        <v>282</v>
      </c>
      <c r="D232" s="220" t="s">
        <v>157</v>
      </c>
      <c r="E232" s="221" t="s">
        <v>283</v>
      </c>
      <c r="F232" s="222" t="s">
        <v>284</v>
      </c>
      <c r="G232" s="223" t="s">
        <v>274</v>
      </c>
      <c r="H232" s="224">
        <v>8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161</v>
      </c>
      <c r="AT232" s="232" t="s">
        <v>157</v>
      </c>
      <c r="AU232" s="232" t="s">
        <v>86</v>
      </c>
      <c r="AY232" s="18" t="s">
        <v>155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84</v>
      </c>
      <c r="BK232" s="233">
        <f>ROUND(I232*H232,2)</f>
        <v>0</v>
      </c>
      <c r="BL232" s="18" t="s">
        <v>161</v>
      </c>
      <c r="BM232" s="232" t="s">
        <v>285</v>
      </c>
    </row>
    <row r="233" spans="1:51" s="13" customFormat="1" ht="12">
      <c r="A233" s="13"/>
      <c r="B233" s="234"/>
      <c r="C233" s="235"/>
      <c r="D233" s="236" t="s">
        <v>163</v>
      </c>
      <c r="E233" s="237" t="s">
        <v>1</v>
      </c>
      <c r="F233" s="238" t="s">
        <v>286</v>
      </c>
      <c r="G233" s="235"/>
      <c r="H233" s="237" t="s">
        <v>1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163</v>
      </c>
      <c r="AU233" s="244" t="s">
        <v>86</v>
      </c>
      <c r="AV233" s="13" t="s">
        <v>84</v>
      </c>
      <c r="AW233" s="13" t="s">
        <v>32</v>
      </c>
      <c r="AX233" s="13" t="s">
        <v>76</v>
      </c>
      <c r="AY233" s="244" t="s">
        <v>155</v>
      </c>
    </row>
    <row r="234" spans="1:51" s="14" customFormat="1" ht="12">
      <c r="A234" s="14"/>
      <c r="B234" s="245"/>
      <c r="C234" s="246"/>
      <c r="D234" s="236" t="s">
        <v>163</v>
      </c>
      <c r="E234" s="247" t="s">
        <v>1</v>
      </c>
      <c r="F234" s="248" t="s">
        <v>287</v>
      </c>
      <c r="G234" s="246"/>
      <c r="H234" s="249">
        <v>8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163</v>
      </c>
      <c r="AU234" s="255" t="s">
        <v>86</v>
      </c>
      <c r="AV234" s="14" t="s">
        <v>86</v>
      </c>
      <c r="AW234" s="14" t="s">
        <v>32</v>
      </c>
      <c r="AX234" s="14" t="s">
        <v>84</v>
      </c>
      <c r="AY234" s="255" t="s">
        <v>155</v>
      </c>
    </row>
    <row r="235" spans="1:65" s="2" customFormat="1" ht="16.5" customHeight="1">
      <c r="A235" s="39"/>
      <c r="B235" s="40"/>
      <c r="C235" s="267" t="s">
        <v>288</v>
      </c>
      <c r="D235" s="267" t="s">
        <v>225</v>
      </c>
      <c r="E235" s="268" t="s">
        <v>289</v>
      </c>
      <c r="F235" s="269" t="s">
        <v>290</v>
      </c>
      <c r="G235" s="270" t="s">
        <v>274</v>
      </c>
      <c r="H235" s="271">
        <v>8.08</v>
      </c>
      <c r="I235" s="272"/>
      <c r="J235" s="273">
        <f>ROUND(I235*H235,2)</f>
        <v>0</v>
      </c>
      <c r="K235" s="274"/>
      <c r="L235" s="275"/>
      <c r="M235" s="276" t="s">
        <v>1</v>
      </c>
      <c r="N235" s="277" t="s">
        <v>41</v>
      </c>
      <c r="O235" s="92"/>
      <c r="P235" s="230">
        <f>O235*H235</f>
        <v>0</v>
      </c>
      <c r="Q235" s="230">
        <v>0.0499</v>
      </c>
      <c r="R235" s="230">
        <f>Q235*H235</f>
        <v>0.403192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206</v>
      </c>
      <c r="AT235" s="232" t="s">
        <v>225</v>
      </c>
      <c r="AU235" s="232" t="s">
        <v>86</v>
      </c>
      <c r="AY235" s="18" t="s">
        <v>155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84</v>
      </c>
      <c r="BK235" s="233">
        <f>ROUND(I235*H235,2)</f>
        <v>0</v>
      </c>
      <c r="BL235" s="18" t="s">
        <v>161</v>
      </c>
      <c r="BM235" s="232" t="s">
        <v>291</v>
      </c>
    </row>
    <row r="236" spans="1:51" s="14" customFormat="1" ht="12">
      <c r="A236" s="14"/>
      <c r="B236" s="245"/>
      <c r="C236" s="246"/>
      <c r="D236" s="236" t="s">
        <v>163</v>
      </c>
      <c r="E236" s="246"/>
      <c r="F236" s="248" t="s">
        <v>292</v>
      </c>
      <c r="G236" s="246"/>
      <c r="H236" s="249">
        <v>8.08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163</v>
      </c>
      <c r="AU236" s="255" t="s">
        <v>86</v>
      </c>
      <c r="AV236" s="14" t="s">
        <v>86</v>
      </c>
      <c r="AW236" s="14" t="s">
        <v>4</v>
      </c>
      <c r="AX236" s="14" t="s">
        <v>84</v>
      </c>
      <c r="AY236" s="255" t="s">
        <v>155</v>
      </c>
    </row>
    <row r="237" spans="1:65" s="2" customFormat="1" ht="21.75" customHeight="1">
      <c r="A237" s="39"/>
      <c r="B237" s="40"/>
      <c r="C237" s="220" t="s">
        <v>293</v>
      </c>
      <c r="D237" s="220" t="s">
        <v>157</v>
      </c>
      <c r="E237" s="221" t="s">
        <v>294</v>
      </c>
      <c r="F237" s="222" t="s">
        <v>295</v>
      </c>
      <c r="G237" s="223" t="s">
        <v>256</v>
      </c>
      <c r="H237" s="224">
        <v>6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41</v>
      </c>
      <c r="O237" s="92"/>
      <c r="P237" s="230">
        <f>O237*H237</f>
        <v>0</v>
      </c>
      <c r="Q237" s="230">
        <v>0.02693</v>
      </c>
      <c r="R237" s="230">
        <f>Q237*H237</f>
        <v>0.16158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161</v>
      </c>
      <c r="AT237" s="232" t="s">
        <v>157</v>
      </c>
      <c r="AU237" s="232" t="s">
        <v>86</v>
      </c>
      <c r="AY237" s="18" t="s">
        <v>155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84</v>
      </c>
      <c r="BK237" s="233">
        <f>ROUND(I237*H237,2)</f>
        <v>0</v>
      </c>
      <c r="BL237" s="18" t="s">
        <v>161</v>
      </c>
      <c r="BM237" s="232" t="s">
        <v>296</v>
      </c>
    </row>
    <row r="238" spans="1:51" s="13" customFormat="1" ht="12">
      <c r="A238" s="13"/>
      <c r="B238" s="234"/>
      <c r="C238" s="235"/>
      <c r="D238" s="236" t="s">
        <v>163</v>
      </c>
      <c r="E238" s="237" t="s">
        <v>1</v>
      </c>
      <c r="F238" s="238" t="s">
        <v>297</v>
      </c>
      <c r="G238" s="235"/>
      <c r="H238" s="237" t="s">
        <v>1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163</v>
      </c>
      <c r="AU238" s="244" t="s">
        <v>86</v>
      </c>
      <c r="AV238" s="13" t="s">
        <v>84</v>
      </c>
      <c r="AW238" s="13" t="s">
        <v>32</v>
      </c>
      <c r="AX238" s="13" t="s">
        <v>76</v>
      </c>
      <c r="AY238" s="244" t="s">
        <v>155</v>
      </c>
    </row>
    <row r="239" spans="1:51" s="14" customFormat="1" ht="12">
      <c r="A239" s="14"/>
      <c r="B239" s="245"/>
      <c r="C239" s="246"/>
      <c r="D239" s="236" t="s">
        <v>163</v>
      </c>
      <c r="E239" s="247" t="s">
        <v>1</v>
      </c>
      <c r="F239" s="248" t="s">
        <v>193</v>
      </c>
      <c r="G239" s="246"/>
      <c r="H239" s="249">
        <v>6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163</v>
      </c>
      <c r="AU239" s="255" t="s">
        <v>86</v>
      </c>
      <c r="AV239" s="14" t="s">
        <v>86</v>
      </c>
      <c r="AW239" s="14" t="s">
        <v>32</v>
      </c>
      <c r="AX239" s="14" t="s">
        <v>84</v>
      </c>
      <c r="AY239" s="255" t="s">
        <v>155</v>
      </c>
    </row>
    <row r="240" spans="1:65" s="2" customFormat="1" ht="21.75" customHeight="1">
      <c r="A240" s="39"/>
      <c r="B240" s="40"/>
      <c r="C240" s="220" t="s">
        <v>298</v>
      </c>
      <c r="D240" s="220" t="s">
        <v>157</v>
      </c>
      <c r="E240" s="221" t="s">
        <v>299</v>
      </c>
      <c r="F240" s="222" t="s">
        <v>300</v>
      </c>
      <c r="G240" s="223" t="s">
        <v>256</v>
      </c>
      <c r="H240" s="224">
        <v>4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41</v>
      </c>
      <c r="O240" s="92"/>
      <c r="P240" s="230">
        <f>O240*H240</f>
        <v>0</v>
      </c>
      <c r="Q240" s="230">
        <v>0.09105</v>
      </c>
      <c r="R240" s="230">
        <f>Q240*H240</f>
        <v>0.3642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161</v>
      </c>
      <c r="AT240" s="232" t="s">
        <v>157</v>
      </c>
      <c r="AU240" s="232" t="s">
        <v>86</v>
      </c>
      <c r="AY240" s="18" t="s">
        <v>155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84</v>
      </c>
      <c r="BK240" s="233">
        <f>ROUND(I240*H240,2)</f>
        <v>0</v>
      </c>
      <c r="BL240" s="18" t="s">
        <v>161</v>
      </c>
      <c r="BM240" s="232" t="s">
        <v>301</v>
      </c>
    </row>
    <row r="241" spans="1:51" s="13" customFormat="1" ht="12">
      <c r="A241" s="13"/>
      <c r="B241" s="234"/>
      <c r="C241" s="235"/>
      <c r="D241" s="236" t="s">
        <v>163</v>
      </c>
      <c r="E241" s="237" t="s">
        <v>1</v>
      </c>
      <c r="F241" s="238" t="s">
        <v>302</v>
      </c>
      <c r="G241" s="235"/>
      <c r="H241" s="237" t="s">
        <v>1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163</v>
      </c>
      <c r="AU241" s="244" t="s">
        <v>86</v>
      </c>
      <c r="AV241" s="13" t="s">
        <v>84</v>
      </c>
      <c r="AW241" s="13" t="s">
        <v>32</v>
      </c>
      <c r="AX241" s="13" t="s">
        <v>76</v>
      </c>
      <c r="AY241" s="244" t="s">
        <v>155</v>
      </c>
    </row>
    <row r="242" spans="1:51" s="14" customFormat="1" ht="12">
      <c r="A242" s="14"/>
      <c r="B242" s="245"/>
      <c r="C242" s="246"/>
      <c r="D242" s="236" t="s">
        <v>163</v>
      </c>
      <c r="E242" s="247" t="s">
        <v>1</v>
      </c>
      <c r="F242" s="248" t="s">
        <v>303</v>
      </c>
      <c r="G242" s="246"/>
      <c r="H242" s="249">
        <v>4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5" t="s">
        <v>163</v>
      </c>
      <c r="AU242" s="255" t="s">
        <v>86</v>
      </c>
      <c r="AV242" s="14" t="s">
        <v>86</v>
      </c>
      <c r="AW242" s="14" t="s">
        <v>32</v>
      </c>
      <c r="AX242" s="14" t="s">
        <v>84</v>
      </c>
      <c r="AY242" s="255" t="s">
        <v>155</v>
      </c>
    </row>
    <row r="243" spans="1:65" s="2" customFormat="1" ht="24.15" customHeight="1">
      <c r="A243" s="39"/>
      <c r="B243" s="40"/>
      <c r="C243" s="220" t="s">
        <v>304</v>
      </c>
      <c r="D243" s="220" t="s">
        <v>157</v>
      </c>
      <c r="E243" s="221" t="s">
        <v>305</v>
      </c>
      <c r="F243" s="222" t="s">
        <v>306</v>
      </c>
      <c r="G243" s="223" t="s">
        <v>213</v>
      </c>
      <c r="H243" s="224">
        <v>0.152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41</v>
      </c>
      <c r="O243" s="92"/>
      <c r="P243" s="230">
        <f>O243*H243</f>
        <v>0</v>
      </c>
      <c r="Q243" s="230">
        <v>1.09</v>
      </c>
      <c r="R243" s="230">
        <f>Q243*H243</f>
        <v>0.16568000000000002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161</v>
      </c>
      <c r="AT243" s="232" t="s">
        <v>157</v>
      </c>
      <c r="AU243" s="232" t="s">
        <v>86</v>
      </c>
      <c r="AY243" s="18" t="s">
        <v>155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84</v>
      </c>
      <c r="BK243" s="233">
        <f>ROUND(I243*H243,2)</f>
        <v>0</v>
      </c>
      <c r="BL243" s="18" t="s">
        <v>161</v>
      </c>
      <c r="BM243" s="232" t="s">
        <v>307</v>
      </c>
    </row>
    <row r="244" spans="1:51" s="13" customFormat="1" ht="12">
      <c r="A244" s="13"/>
      <c r="B244" s="234"/>
      <c r="C244" s="235"/>
      <c r="D244" s="236" t="s">
        <v>163</v>
      </c>
      <c r="E244" s="237" t="s">
        <v>1</v>
      </c>
      <c r="F244" s="238" t="s">
        <v>308</v>
      </c>
      <c r="G244" s="235"/>
      <c r="H244" s="237" t="s">
        <v>1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163</v>
      </c>
      <c r="AU244" s="244" t="s">
        <v>86</v>
      </c>
      <c r="AV244" s="13" t="s">
        <v>84</v>
      </c>
      <c r="AW244" s="13" t="s">
        <v>32</v>
      </c>
      <c r="AX244" s="13" t="s">
        <v>76</v>
      </c>
      <c r="AY244" s="244" t="s">
        <v>155</v>
      </c>
    </row>
    <row r="245" spans="1:51" s="14" customFormat="1" ht="12">
      <c r="A245" s="14"/>
      <c r="B245" s="245"/>
      <c r="C245" s="246"/>
      <c r="D245" s="236" t="s">
        <v>163</v>
      </c>
      <c r="E245" s="247" t="s">
        <v>1</v>
      </c>
      <c r="F245" s="248" t="s">
        <v>309</v>
      </c>
      <c r="G245" s="246"/>
      <c r="H245" s="249">
        <v>0.152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163</v>
      </c>
      <c r="AU245" s="255" t="s">
        <v>86</v>
      </c>
      <c r="AV245" s="14" t="s">
        <v>86</v>
      </c>
      <c r="AW245" s="14" t="s">
        <v>32</v>
      </c>
      <c r="AX245" s="14" t="s">
        <v>84</v>
      </c>
      <c r="AY245" s="255" t="s">
        <v>155</v>
      </c>
    </row>
    <row r="246" spans="1:65" s="2" customFormat="1" ht="24.15" customHeight="1">
      <c r="A246" s="39"/>
      <c r="B246" s="40"/>
      <c r="C246" s="220" t="s">
        <v>310</v>
      </c>
      <c r="D246" s="220" t="s">
        <v>157</v>
      </c>
      <c r="E246" s="221" t="s">
        <v>311</v>
      </c>
      <c r="F246" s="222" t="s">
        <v>312</v>
      </c>
      <c r="G246" s="223" t="s">
        <v>160</v>
      </c>
      <c r="H246" s="224">
        <v>15.146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41</v>
      </c>
      <c r="O246" s="92"/>
      <c r="P246" s="230">
        <f>O246*H246</f>
        <v>0</v>
      </c>
      <c r="Q246" s="230">
        <v>0.06688</v>
      </c>
      <c r="R246" s="230">
        <f>Q246*H246</f>
        <v>1.01296448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161</v>
      </c>
      <c r="AT246" s="232" t="s">
        <v>157</v>
      </c>
      <c r="AU246" s="232" t="s">
        <v>86</v>
      </c>
      <c r="AY246" s="18" t="s">
        <v>155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84</v>
      </c>
      <c r="BK246" s="233">
        <f>ROUND(I246*H246,2)</f>
        <v>0</v>
      </c>
      <c r="BL246" s="18" t="s">
        <v>161</v>
      </c>
      <c r="BM246" s="232" t="s">
        <v>313</v>
      </c>
    </row>
    <row r="247" spans="1:51" s="13" customFormat="1" ht="12">
      <c r="A247" s="13"/>
      <c r="B247" s="234"/>
      <c r="C247" s="235"/>
      <c r="D247" s="236" t="s">
        <v>163</v>
      </c>
      <c r="E247" s="237" t="s">
        <v>1</v>
      </c>
      <c r="F247" s="238" t="s">
        <v>314</v>
      </c>
      <c r="G247" s="235"/>
      <c r="H247" s="237" t="s">
        <v>1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163</v>
      </c>
      <c r="AU247" s="244" t="s">
        <v>86</v>
      </c>
      <c r="AV247" s="13" t="s">
        <v>84</v>
      </c>
      <c r="AW247" s="13" t="s">
        <v>32</v>
      </c>
      <c r="AX247" s="13" t="s">
        <v>76</v>
      </c>
      <c r="AY247" s="244" t="s">
        <v>155</v>
      </c>
    </row>
    <row r="248" spans="1:51" s="14" customFormat="1" ht="12">
      <c r="A248" s="14"/>
      <c r="B248" s="245"/>
      <c r="C248" s="246"/>
      <c r="D248" s="236" t="s">
        <v>163</v>
      </c>
      <c r="E248" s="247" t="s">
        <v>1</v>
      </c>
      <c r="F248" s="248" t="s">
        <v>315</v>
      </c>
      <c r="G248" s="246"/>
      <c r="H248" s="249">
        <v>4.226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5" t="s">
        <v>163</v>
      </c>
      <c r="AU248" s="255" t="s">
        <v>86</v>
      </c>
      <c r="AV248" s="14" t="s">
        <v>86</v>
      </c>
      <c r="AW248" s="14" t="s">
        <v>32</v>
      </c>
      <c r="AX248" s="14" t="s">
        <v>76</v>
      </c>
      <c r="AY248" s="255" t="s">
        <v>155</v>
      </c>
    </row>
    <row r="249" spans="1:51" s="13" customFormat="1" ht="12">
      <c r="A249" s="13"/>
      <c r="B249" s="234"/>
      <c r="C249" s="235"/>
      <c r="D249" s="236" t="s">
        <v>163</v>
      </c>
      <c r="E249" s="237" t="s">
        <v>1</v>
      </c>
      <c r="F249" s="238" t="s">
        <v>316</v>
      </c>
      <c r="G249" s="235"/>
      <c r="H249" s="237" t="s">
        <v>1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163</v>
      </c>
      <c r="AU249" s="244" t="s">
        <v>86</v>
      </c>
      <c r="AV249" s="13" t="s">
        <v>84</v>
      </c>
      <c r="AW249" s="13" t="s">
        <v>32</v>
      </c>
      <c r="AX249" s="13" t="s">
        <v>76</v>
      </c>
      <c r="AY249" s="244" t="s">
        <v>155</v>
      </c>
    </row>
    <row r="250" spans="1:51" s="14" customFormat="1" ht="12">
      <c r="A250" s="14"/>
      <c r="B250" s="245"/>
      <c r="C250" s="246"/>
      <c r="D250" s="236" t="s">
        <v>163</v>
      </c>
      <c r="E250" s="247" t="s">
        <v>1</v>
      </c>
      <c r="F250" s="248" t="s">
        <v>317</v>
      </c>
      <c r="G250" s="246"/>
      <c r="H250" s="249">
        <v>1.86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163</v>
      </c>
      <c r="AU250" s="255" t="s">
        <v>86</v>
      </c>
      <c r="AV250" s="14" t="s">
        <v>86</v>
      </c>
      <c r="AW250" s="14" t="s">
        <v>32</v>
      </c>
      <c r="AX250" s="14" t="s">
        <v>76</v>
      </c>
      <c r="AY250" s="255" t="s">
        <v>155</v>
      </c>
    </row>
    <row r="251" spans="1:51" s="13" customFormat="1" ht="12">
      <c r="A251" s="13"/>
      <c r="B251" s="234"/>
      <c r="C251" s="235"/>
      <c r="D251" s="236" t="s">
        <v>163</v>
      </c>
      <c r="E251" s="237" t="s">
        <v>1</v>
      </c>
      <c r="F251" s="238" t="s">
        <v>318</v>
      </c>
      <c r="G251" s="235"/>
      <c r="H251" s="237" t="s">
        <v>1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163</v>
      </c>
      <c r="AU251" s="244" t="s">
        <v>86</v>
      </c>
      <c r="AV251" s="13" t="s">
        <v>84</v>
      </c>
      <c r="AW251" s="13" t="s">
        <v>32</v>
      </c>
      <c r="AX251" s="13" t="s">
        <v>76</v>
      </c>
      <c r="AY251" s="244" t="s">
        <v>155</v>
      </c>
    </row>
    <row r="252" spans="1:51" s="14" customFormat="1" ht="12">
      <c r="A252" s="14"/>
      <c r="B252" s="245"/>
      <c r="C252" s="246"/>
      <c r="D252" s="236" t="s">
        <v>163</v>
      </c>
      <c r="E252" s="247" t="s">
        <v>1</v>
      </c>
      <c r="F252" s="248" t="s">
        <v>317</v>
      </c>
      <c r="G252" s="246"/>
      <c r="H252" s="249">
        <v>1.86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163</v>
      </c>
      <c r="AU252" s="255" t="s">
        <v>86</v>
      </c>
      <c r="AV252" s="14" t="s">
        <v>86</v>
      </c>
      <c r="AW252" s="14" t="s">
        <v>32</v>
      </c>
      <c r="AX252" s="14" t="s">
        <v>76</v>
      </c>
      <c r="AY252" s="255" t="s">
        <v>155</v>
      </c>
    </row>
    <row r="253" spans="1:51" s="13" customFormat="1" ht="12">
      <c r="A253" s="13"/>
      <c r="B253" s="234"/>
      <c r="C253" s="235"/>
      <c r="D253" s="236" t="s">
        <v>163</v>
      </c>
      <c r="E253" s="237" t="s">
        <v>1</v>
      </c>
      <c r="F253" s="238" t="s">
        <v>319</v>
      </c>
      <c r="G253" s="235"/>
      <c r="H253" s="237" t="s">
        <v>1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163</v>
      </c>
      <c r="AU253" s="244" t="s">
        <v>86</v>
      </c>
      <c r="AV253" s="13" t="s">
        <v>84</v>
      </c>
      <c r="AW253" s="13" t="s">
        <v>32</v>
      </c>
      <c r="AX253" s="13" t="s">
        <v>76</v>
      </c>
      <c r="AY253" s="244" t="s">
        <v>155</v>
      </c>
    </row>
    <row r="254" spans="1:51" s="14" customFormat="1" ht="12">
      <c r="A254" s="14"/>
      <c r="B254" s="245"/>
      <c r="C254" s="246"/>
      <c r="D254" s="236" t="s">
        <v>163</v>
      </c>
      <c r="E254" s="247" t="s">
        <v>1</v>
      </c>
      <c r="F254" s="248" t="s">
        <v>320</v>
      </c>
      <c r="G254" s="246"/>
      <c r="H254" s="249">
        <v>7.2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5" t="s">
        <v>163</v>
      </c>
      <c r="AU254" s="255" t="s">
        <v>86</v>
      </c>
      <c r="AV254" s="14" t="s">
        <v>86</v>
      </c>
      <c r="AW254" s="14" t="s">
        <v>32</v>
      </c>
      <c r="AX254" s="14" t="s">
        <v>76</v>
      </c>
      <c r="AY254" s="255" t="s">
        <v>155</v>
      </c>
    </row>
    <row r="255" spans="1:51" s="15" customFormat="1" ht="12">
      <c r="A255" s="15"/>
      <c r="B255" s="256"/>
      <c r="C255" s="257"/>
      <c r="D255" s="236" t="s">
        <v>163</v>
      </c>
      <c r="E255" s="258" t="s">
        <v>1</v>
      </c>
      <c r="F255" s="259" t="s">
        <v>177</v>
      </c>
      <c r="G255" s="257"/>
      <c r="H255" s="260">
        <v>15.146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163</v>
      </c>
      <c r="AU255" s="266" t="s">
        <v>86</v>
      </c>
      <c r="AV255" s="15" t="s">
        <v>161</v>
      </c>
      <c r="AW255" s="15" t="s">
        <v>32</v>
      </c>
      <c r="AX255" s="15" t="s">
        <v>84</v>
      </c>
      <c r="AY255" s="266" t="s">
        <v>155</v>
      </c>
    </row>
    <row r="256" spans="1:65" s="2" customFormat="1" ht="24.15" customHeight="1">
      <c r="A256" s="39"/>
      <c r="B256" s="40"/>
      <c r="C256" s="220" t="s">
        <v>321</v>
      </c>
      <c r="D256" s="220" t="s">
        <v>157</v>
      </c>
      <c r="E256" s="221" t="s">
        <v>322</v>
      </c>
      <c r="F256" s="222" t="s">
        <v>323</v>
      </c>
      <c r="G256" s="223" t="s">
        <v>160</v>
      </c>
      <c r="H256" s="224">
        <v>8.31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41</v>
      </c>
      <c r="O256" s="92"/>
      <c r="P256" s="230">
        <f>O256*H256</f>
        <v>0</v>
      </c>
      <c r="Q256" s="230">
        <v>0.07571</v>
      </c>
      <c r="R256" s="230">
        <f>Q256*H256</f>
        <v>0.6291501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161</v>
      </c>
      <c r="AT256" s="232" t="s">
        <v>157</v>
      </c>
      <c r="AU256" s="232" t="s">
        <v>86</v>
      </c>
      <c r="AY256" s="18" t="s">
        <v>155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84</v>
      </c>
      <c r="BK256" s="233">
        <f>ROUND(I256*H256,2)</f>
        <v>0</v>
      </c>
      <c r="BL256" s="18" t="s">
        <v>161</v>
      </c>
      <c r="BM256" s="232" t="s">
        <v>324</v>
      </c>
    </row>
    <row r="257" spans="1:51" s="13" customFormat="1" ht="12">
      <c r="A257" s="13"/>
      <c r="B257" s="234"/>
      <c r="C257" s="235"/>
      <c r="D257" s="236" t="s">
        <v>163</v>
      </c>
      <c r="E257" s="237" t="s">
        <v>1</v>
      </c>
      <c r="F257" s="238" t="s">
        <v>325</v>
      </c>
      <c r="G257" s="235"/>
      <c r="H257" s="237" t="s">
        <v>1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163</v>
      </c>
      <c r="AU257" s="244" t="s">
        <v>86</v>
      </c>
      <c r="AV257" s="13" t="s">
        <v>84</v>
      </c>
      <c r="AW257" s="13" t="s">
        <v>32</v>
      </c>
      <c r="AX257" s="13" t="s">
        <v>76</v>
      </c>
      <c r="AY257" s="244" t="s">
        <v>155</v>
      </c>
    </row>
    <row r="258" spans="1:51" s="14" customFormat="1" ht="12">
      <c r="A258" s="14"/>
      <c r="B258" s="245"/>
      <c r="C258" s="246"/>
      <c r="D258" s="236" t="s">
        <v>163</v>
      </c>
      <c r="E258" s="247" t="s">
        <v>1</v>
      </c>
      <c r="F258" s="248" t="s">
        <v>326</v>
      </c>
      <c r="G258" s="246"/>
      <c r="H258" s="249">
        <v>3.69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163</v>
      </c>
      <c r="AU258" s="255" t="s">
        <v>86</v>
      </c>
      <c r="AV258" s="14" t="s">
        <v>86</v>
      </c>
      <c r="AW258" s="14" t="s">
        <v>32</v>
      </c>
      <c r="AX258" s="14" t="s">
        <v>76</v>
      </c>
      <c r="AY258" s="255" t="s">
        <v>155</v>
      </c>
    </row>
    <row r="259" spans="1:51" s="13" customFormat="1" ht="12">
      <c r="A259" s="13"/>
      <c r="B259" s="234"/>
      <c r="C259" s="235"/>
      <c r="D259" s="236" t="s">
        <v>163</v>
      </c>
      <c r="E259" s="237" t="s">
        <v>1</v>
      </c>
      <c r="F259" s="238" t="s">
        <v>327</v>
      </c>
      <c r="G259" s="235"/>
      <c r="H259" s="237" t="s">
        <v>1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163</v>
      </c>
      <c r="AU259" s="244" t="s">
        <v>86</v>
      </c>
      <c r="AV259" s="13" t="s">
        <v>84</v>
      </c>
      <c r="AW259" s="13" t="s">
        <v>32</v>
      </c>
      <c r="AX259" s="13" t="s">
        <v>76</v>
      </c>
      <c r="AY259" s="244" t="s">
        <v>155</v>
      </c>
    </row>
    <row r="260" spans="1:51" s="14" customFormat="1" ht="12">
      <c r="A260" s="14"/>
      <c r="B260" s="245"/>
      <c r="C260" s="246"/>
      <c r="D260" s="236" t="s">
        <v>163</v>
      </c>
      <c r="E260" s="247" t="s">
        <v>1</v>
      </c>
      <c r="F260" s="248" t="s">
        <v>328</v>
      </c>
      <c r="G260" s="246"/>
      <c r="H260" s="249">
        <v>4.62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5" t="s">
        <v>163</v>
      </c>
      <c r="AU260" s="255" t="s">
        <v>86</v>
      </c>
      <c r="AV260" s="14" t="s">
        <v>86</v>
      </c>
      <c r="AW260" s="14" t="s">
        <v>32</v>
      </c>
      <c r="AX260" s="14" t="s">
        <v>76</v>
      </c>
      <c r="AY260" s="255" t="s">
        <v>155</v>
      </c>
    </row>
    <row r="261" spans="1:51" s="15" customFormat="1" ht="12">
      <c r="A261" s="15"/>
      <c r="B261" s="256"/>
      <c r="C261" s="257"/>
      <c r="D261" s="236" t="s">
        <v>163</v>
      </c>
      <c r="E261" s="258" t="s">
        <v>1</v>
      </c>
      <c r="F261" s="259" t="s">
        <v>177</v>
      </c>
      <c r="G261" s="257"/>
      <c r="H261" s="260">
        <v>8.31</v>
      </c>
      <c r="I261" s="261"/>
      <c r="J261" s="257"/>
      <c r="K261" s="257"/>
      <c r="L261" s="262"/>
      <c r="M261" s="263"/>
      <c r="N261" s="264"/>
      <c r="O261" s="264"/>
      <c r="P261" s="264"/>
      <c r="Q261" s="264"/>
      <c r="R261" s="264"/>
      <c r="S261" s="264"/>
      <c r="T261" s="26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6" t="s">
        <v>163</v>
      </c>
      <c r="AU261" s="266" t="s">
        <v>86</v>
      </c>
      <c r="AV261" s="15" t="s">
        <v>161</v>
      </c>
      <c r="AW261" s="15" t="s">
        <v>32</v>
      </c>
      <c r="AX261" s="15" t="s">
        <v>84</v>
      </c>
      <c r="AY261" s="266" t="s">
        <v>155</v>
      </c>
    </row>
    <row r="262" spans="1:65" s="2" customFormat="1" ht="24.15" customHeight="1">
      <c r="A262" s="39"/>
      <c r="B262" s="40"/>
      <c r="C262" s="220" t="s">
        <v>329</v>
      </c>
      <c r="D262" s="220" t="s">
        <v>157</v>
      </c>
      <c r="E262" s="221" t="s">
        <v>330</v>
      </c>
      <c r="F262" s="222" t="s">
        <v>331</v>
      </c>
      <c r="G262" s="223" t="s">
        <v>274</v>
      </c>
      <c r="H262" s="224">
        <v>22.2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41</v>
      </c>
      <c r="O262" s="92"/>
      <c r="P262" s="230">
        <f>O262*H262</f>
        <v>0</v>
      </c>
      <c r="Q262" s="230">
        <v>0.00013</v>
      </c>
      <c r="R262" s="230">
        <f>Q262*H262</f>
        <v>0.0028859999999999997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161</v>
      </c>
      <c r="AT262" s="232" t="s">
        <v>157</v>
      </c>
      <c r="AU262" s="232" t="s">
        <v>86</v>
      </c>
      <c r="AY262" s="18" t="s">
        <v>155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84</v>
      </c>
      <c r="BK262" s="233">
        <f>ROUND(I262*H262,2)</f>
        <v>0</v>
      </c>
      <c r="BL262" s="18" t="s">
        <v>161</v>
      </c>
      <c r="BM262" s="232" t="s">
        <v>332</v>
      </c>
    </row>
    <row r="263" spans="1:51" s="14" customFormat="1" ht="12">
      <c r="A263" s="14"/>
      <c r="B263" s="245"/>
      <c r="C263" s="246"/>
      <c r="D263" s="236" t="s">
        <v>163</v>
      </c>
      <c r="E263" s="247" t="s">
        <v>1</v>
      </c>
      <c r="F263" s="248" t="s">
        <v>333</v>
      </c>
      <c r="G263" s="246"/>
      <c r="H263" s="249">
        <v>22.2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5" t="s">
        <v>163</v>
      </c>
      <c r="AU263" s="255" t="s">
        <v>86</v>
      </c>
      <c r="AV263" s="14" t="s">
        <v>86</v>
      </c>
      <c r="AW263" s="14" t="s">
        <v>32</v>
      </c>
      <c r="AX263" s="14" t="s">
        <v>84</v>
      </c>
      <c r="AY263" s="255" t="s">
        <v>155</v>
      </c>
    </row>
    <row r="264" spans="1:65" s="2" customFormat="1" ht="24.15" customHeight="1">
      <c r="A264" s="39"/>
      <c r="B264" s="40"/>
      <c r="C264" s="220" t="s">
        <v>334</v>
      </c>
      <c r="D264" s="220" t="s">
        <v>157</v>
      </c>
      <c r="E264" s="221" t="s">
        <v>335</v>
      </c>
      <c r="F264" s="222" t="s">
        <v>336</v>
      </c>
      <c r="G264" s="223" t="s">
        <v>160</v>
      </c>
      <c r="H264" s="224">
        <v>0.56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41</v>
      </c>
      <c r="O264" s="92"/>
      <c r="P264" s="230">
        <f>O264*H264</f>
        <v>0</v>
      </c>
      <c r="Q264" s="230">
        <v>0.17818</v>
      </c>
      <c r="R264" s="230">
        <f>Q264*H264</f>
        <v>0.09978080000000002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161</v>
      </c>
      <c r="AT264" s="232" t="s">
        <v>157</v>
      </c>
      <c r="AU264" s="232" t="s">
        <v>86</v>
      </c>
      <c r="AY264" s="18" t="s">
        <v>155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84</v>
      </c>
      <c r="BK264" s="233">
        <f>ROUND(I264*H264,2)</f>
        <v>0</v>
      </c>
      <c r="BL264" s="18" t="s">
        <v>161</v>
      </c>
      <c r="BM264" s="232" t="s">
        <v>337</v>
      </c>
    </row>
    <row r="265" spans="1:51" s="13" customFormat="1" ht="12">
      <c r="A265" s="13"/>
      <c r="B265" s="234"/>
      <c r="C265" s="235"/>
      <c r="D265" s="236" t="s">
        <v>163</v>
      </c>
      <c r="E265" s="237" t="s">
        <v>1</v>
      </c>
      <c r="F265" s="238" t="s">
        <v>338</v>
      </c>
      <c r="G265" s="235"/>
      <c r="H265" s="237" t="s">
        <v>1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163</v>
      </c>
      <c r="AU265" s="244" t="s">
        <v>86</v>
      </c>
      <c r="AV265" s="13" t="s">
        <v>84</v>
      </c>
      <c r="AW265" s="13" t="s">
        <v>32</v>
      </c>
      <c r="AX265" s="13" t="s">
        <v>76</v>
      </c>
      <c r="AY265" s="244" t="s">
        <v>155</v>
      </c>
    </row>
    <row r="266" spans="1:51" s="14" customFormat="1" ht="12">
      <c r="A266" s="14"/>
      <c r="B266" s="245"/>
      <c r="C266" s="246"/>
      <c r="D266" s="236" t="s">
        <v>163</v>
      </c>
      <c r="E266" s="247" t="s">
        <v>1</v>
      </c>
      <c r="F266" s="248" t="s">
        <v>339</v>
      </c>
      <c r="G266" s="246"/>
      <c r="H266" s="249">
        <v>0.56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163</v>
      </c>
      <c r="AU266" s="255" t="s">
        <v>86</v>
      </c>
      <c r="AV266" s="14" t="s">
        <v>86</v>
      </c>
      <c r="AW266" s="14" t="s">
        <v>32</v>
      </c>
      <c r="AX266" s="14" t="s">
        <v>84</v>
      </c>
      <c r="AY266" s="255" t="s">
        <v>155</v>
      </c>
    </row>
    <row r="267" spans="1:65" s="2" customFormat="1" ht="16.5" customHeight="1">
      <c r="A267" s="39"/>
      <c r="B267" s="40"/>
      <c r="C267" s="220" t="s">
        <v>340</v>
      </c>
      <c r="D267" s="220" t="s">
        <v>157</v>
      </c>
      <c r="E267" s="221" t="s">
        <v>341</v>
      </c>
      <c r="F267" s="222" t="s">
        <v>342</v>
      </c>
      <c r="G267" s="223" t="s">
        <v>160</v>
      </c>
      <c r="H267" s="224">
        <v>4.658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41</v>
      </c>
      <c r="O267" s="92"/>
      <c r="P267" s="230">
        <f>O267*H267</f>
        <v>0</v>
      </c>
      <c r="Q267" s="230">
        <v>0.07038</v>
      </c>
      <c r="R267" s="230">
        <f>Q267*H267</f>
        <v>0.32783004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161</v>
      </c>
      <c r="AT267" s="232" t="s">
        <v>157</v>
      </c>
      <c r="AU267" s="232" t="s">
        <v>86</v>
      </c>
      <c r="AY267" s="18" t="s">
        <v>155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84</v>
      </c>
      <c r="BK267" s="233">
        <f>ROUND(I267*H267,2)</f>
        <v>0</v>
      </c>
      <c r="BL267" s="18" t="s">
        <v>161</v>
      </c>
      <c r="BM267" s="232" t="s">
        <v>343</v>
      </c>
    </row>
    <row r="268" spans="1:51" s="13" customFormat="1" ht="12">
      <c r="A268" s="13"/>
      <c r="B268" s="234"/>
      <c r="C268" s="235"/>
      <c r="D268" s="236" t="s">
        <v>163</v>
      </c>
      <c r="E268" s="237" t="s">
        <v>1</v>
      </c>
      <c r="F268" s="238" t="s">
        <v>314</v>
      </c>
      <c r="G268" s="235"/>
      <c r="H268" s="237" t="s">
        <v>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163</v>
      </c>
      <c r="AU268" s="244" t="s">
        <v>86</v>
      </c>
      <c r="AV268" s="13" t="s">
        <v>84</v>
      </c>
      <c r="AW268" s="13" t="s">
        <v>32</v>
      </c>
      <c r="AX268" s="13" t="s">
        <v>76</v>
      </c>
      <c r="AY268" s="244" t="s">
        <v>155</v>
      </c>
    </row>
    <row r="269" spans="1:51" s="14" customFormat="1" ht="12">
      <c r="A269" s="14"/>
      <c r="B269" s="245"/>
      <c r="C269" s="246"/>
      <c r="D269" s="236" t="s">
        <v>163</v>
      </c>
      <c r="E269" s="247" t="s">
        <v>1</v>
      </c>
      <c r="F269" s="248" t="s">
        <v>344</v>
      </c>
      <c r="G269" s="246"/>
      <c r="H269" s="249">
        <v>4.658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163</v>
      </c>
      <c r="AU269" s="255" t="s">
        <v>86</v>
      </c>
      <c r="AV269" s="14" t="s">
        <v>86</v>
      </c>
      <c r="AW269" s="14" t="s">
        <v>32</v>
      </c>
      <c r="AX269" s="14" t="s">
        <v>84</v>
      </c>
      <c r="AY269" s="255" t="s">
        <v>155</v>
      </c>
    </row>
    <row r="270" spans="1:65" s="2" customFormat="1" ht="16.5" customHeight="1">
      <c r="A270" s="39"/>
      <c r="B270" s="40"/>
      <c r="C270" s="220" t="s">
        <v>345</v>
      </c>
      <c r="D270" s="220" t="s">
        <v>157</v>
      </c>
      <c r="E270" s="221" t="s">
        <v>346</v>
      </c>
      <c r="F270" s="222" t="s">
        <v>347</v>
      </c>
      <c r="G270" s="223" t="s">
        <v>160</v>
      </c>
      <c r="H270" s="224">
        <v>24.59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41</v>
      </c>
      <c r="O270" s="92"/>
      <c r="P270" s="230">
        <f>O270*H270</f>
        <v>0</v>
      </c>
      <c r="Q270" s="230">
        <v>0.07991</v>
      </c>
      <c r="R270" s="230">
        <f>Q270*H270</f>
        <v>1.9649868999999998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161</v>
      </c>
      <c r="AT270" s="232" t="s">
        <v>157</v>
      </c>
      <c r="AU270" s="232" t="s">
        <v>86</v>
      </c>
      <c r="AY270" s="18" t="s">
        <v>155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84</v>
      </c>
      <c r="BK270" s="233">
        <f>ROUND(I270*H270,2)</f>
        <v>0</v>
      </c>
      <c r="BL270" s="18" t="s">
        <v>161</v>
      </c>
      <c r="BM270" s="232" t="s">
        <v>348</v>
      </c>
    </row>
    <row r="271" spans="1:51" s="13" customFormat="1" ht="12">
      <c r="A271" s="13"/>
      <c r="B271" s="234"/>
      <c r="C271" s="235"/>
      <c r="D271" s="236" t="s">
        <v>163</v>
      </c>
      <c r="E271" s="237" t="s">
        <v>1</v>
      </c>
      <c r="F271" s="238" t="s">
        <v>327</v>
      </c>
      <c r="G271" s="235"/>
      <c r="H271" s="237" t="s">
        <v>1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163</v>
      </c>
      <c r="AU271" s="244" t="s">
        <v>86</v>
      </c>
      <c r="AV271" s="13" t="s">
        <v>84</v>
      </c>
      <c r="AW271" s="13" t="s">
        <v>32</v>
      </c>
      <c r="AX271" s="13" t="s">
        <v>76</v>
      </c>
      <c r="AY271" s="244" t="s">
        <v>155</v>
      </c>
    </row>
    <row r="272" spans="1:51" s="14" customFormat="1" ht="12">
      <c r="A272" s="14"/>
      <c r="B272" s="245"/>
      <c r="C272" s="246"/>
      <c r="D272" s="236" t="s">
        <v>163</v>
      </c>
      <c r="E272" s="247" t="s">
        <v>1</v>
      </c>
      <c r="F272" s="248" t="s">
        <v>349</v>
      </c>
      <c r="G272" s="246"/>
      <c r="H272" s="249">
        <v>24.59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163</v>
      </c>
      <c r="AU272" s="255" t="s">
        <v>86</v>
      </c>
      <c r="AV272" s="14" t="s">
        <v>86</v>
      </c>
      <c r="AW272" s="14" t="s">
        <v>32</v>
      </c>
      <c r="AX272" s="14" t="s">
        <v>84</v>
      </c>
      <c r="AY272" s="255" t="s">
        <v>155</v>
      </c>
    </row>
    <row r="273" spans="1:63" s="12" customFormat="1" ht="22.8" customHeight="1">
      <c r="A273" s="12"/>
      <c r="B273" s="204"/>
      <c r="C273" s="205"/>
      <c r="D273" s="206" t="s">
        <v>75</v>
      </c>
      <c r="E273" s="218" t="s">
        <v>161</v>
      </c>
      <c r="F273" s="218" t="s">
        <v>350</v>
      </c>
      <c r="G273" s="205"/>
      <c r="H273" s="205"/>
      <c r="I273" s="208"/>
      <c r="J273" s="219">
        <f>BK273</f>
        <v>0</v>
      </c>
      <c r="K273" s="205"/>
      <c r="L273" s="210"/>
      <c r="M273" s="211"/>
      <c r="N273" s="212"/>
      <c r="O273" s="212"/>
      <c r="P273" s="213">
        <f>SUM(P274:P276)</f>
        <v>0</v>
      </c>
      <c r="Q273" s="212"/>
      <c r="R273" s="213">
        <f>SUM(R274:R276)</f>
        <v>0.32106</v>
      </c>
      <c r="S273" s="212"/>
      <c r="T273" s="214">
        <f>SUM(T274:T276)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5" t="s">
        <v>84</v>
      </c>
      <c r="AT273" s="216" t="s">
        <v>75</v>
      </c>
      <c r="AU273" s="216" t="s">
        <v>84</v>
      </c>
      <c r="AY273" s="215" t="s">
        <v>155</v>
      </c>
      <c r="BK273" s="217">
        <f>SUM(BK274:BK276)</f>
        <v>0</v>
      </c>
    </row>
    <row r="274" spans="1:65" s="2" customFormat="1" ht="24.15" customHeight="1">
      <c r="A274" s="39"/>
      <c r="B274" s="40"/>
      <c r="C274" s="220" t="s">
        <v>351</v>
      </c>
      <c r="D274" s="220" t="s">
        <v>157</v>
      </c>
      <c r="E274" s="221" t="s">
        <v>352</v>
      </c>
      <c r="F274" s="222" t="s">
        <v>353</v>
      </c>
      <c r="G274" s="223" t="s">
        <v>256</v>
      </c>
      <c r="H274" s="224">
        <v>6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41</v>
      </c>
      <c r="O274" s="92"/>
      <c r="P274" s="230">
        <f>O274*H274</f>
        <v>0</v>
      </c>
      <c r="Q274" s="230">
        <v>0.05351</v>
      </c>
      <c r="R274" s="230">
        <f>Q274*H274</f>
        <v>0.32106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161</v>
      </c>
      <c r="AT274" s="232" t="s">
        <v>157</v>
      </c>
      <c r="AU274" s="232" t="s">
        <v>86</v>
      </c>
      <c r="AY274" s="18" t="s">
        <v>155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84</v>
      </c>
      <c r="BK274" s="233">
        <f>ROUND(I274*H274,2)</f>
        <v>0</v>
      </c>
      <c r="BL274" s="18" t="s">
        <v>161</v>
      </c>
      <c r="BM274" s="232" t="s">
        <v>354</v>
      </c>
    </row>
    <row r="275" spans="1:51" s="13" customFormat="1" ht="12">
      <c r="A275" s="13"/>
      <c r="B275" s="234"/>
      <c r="C275" s="235"/>
      <c r="D275" s="236" t="s">
        <v>163</v>
      </c>
      <c r="E275" s="237" t="s">
        <v>1</v>
      </c>
      <c r="F275" s="238" t="s">
        <v>355</v>
      </c>
      <c r="G275" s="235"/>
      <c r="H275" s="237" t="s">
        <v>1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163</v>
      </c>
      <c r="AU275" s="244" t="s">
        <v>86</v>
      </c>
      <c r="AV275" s="13" t="s">
        <v>84</v>
      </c>
      <c r="AW275" s="13" t="s">
        <v>32</v>
      </c>
      <c r="AX275" s="13" t="s">
        <v>76</v>
      </c>
      <c r="AY275" s="244" t="s">
        <v>155</v>
      </c>
    </row>
    <row r="276" spans="1:51" s="14" customFormat="1" ht="12">
      <c r="A276" s="14"/>
      <c r="B276" s="245"/>
      <c r="C276" s="246"/>
      <c r="D276" s="236" t="s">
        <v>163</v>
      </c>
      <c r="E276" s="247" t="s">
        <v>1</v>
      </c>
      <c r="F276" s="248" t="s">
        <v>193</v>
      </c>
      <c r="G276" s="246"/>
      <c r="H276" s="249">
        <v>6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5" t="s">
        <v>163</v>
      </c>
      <c r="AU276" s="255" t="s">
        <v>86</v>
      </c>
      <c r="AV276" s="14" t="s">
        <v>86</v>
      </c>
      <c r="AW276" s="14" t="s">
        <v>32</v>
      </c>
      <c r="AX276" s="14" t="s">
        <v>84</v>
      </c>
      <c r="AY276" s="255" t="s">
        <v>155</v>
      </c>
    </row>
    <row r="277" spans="1:63" s="12" customFormat="1" ht="22.8" customHeight="1">
      <c r="A277" s="12"/>
      <c r="B277" s="204"/>
      <c r="C277" s="205"/>
      <c r="D277" s="206" t="s">
        <v>75</v>
      </c>
      <c r="E277" s="218" t="s">
        <v>184</v>
      </c>
      <c r="F277" s="218" t="s">
        <v>356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SUM(P278:P285)</f>
        <v>0</v>
      </c>
      <c r="Q277" s="212"/>
      <c r="R277" s="213">
        <f>SUM(R278:R285)</f>
        <v>3.3363000000000005</v>
      </c>
      <c r="S277" s="212"/>
      <c r="T277" s="214">
        <f>SUM(T278:T285)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5" t="s">
        <v>84</v>
      </c>
      <c r="AT277" s="216" t="s">
        <v>75</v>
      </c>
      <c r="AU277" s="216" t="s">
        <v>84</v>
      </c>
      <c r="AY277" s="215" t="s">
        <v>155</v>
      </c>
      <c r="BK277" s="217">
        <f>SUM(BK278:BK285)</f>
        <v>0</v>
      </c>
    </row>
    <row r="278" spans="1:65" s="2" customFormat="1" ht="24.15" customHeight="1">
      <c r="A278" s="39"/>
      <c r="B278" s="40"/>
      <c r="C278" s="220" t="s">
        <v>357</v>
      </c>
      <c r="D278" s="220" t="s">
        <v>157</v>
      </c>
      <c r="E278" s="221" t="s">
        <v>358</v>
      </c>
      <c r="F278" s="222" t="s">
        <v>359</v>
      </c>
      <c r="G278" s="223" t="s">
        <v>160</v>
      </c>
      <c r="H278" s="224">
        <v>28.38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41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161</v>
      </c>
      <c r="AT278" s="232" t="s">
        <v>157</v>
      </c>
      <c r="AU278" s="232" t="s">
        <v>86</v>
      </c>
      <c r="AY278" s="18" t="s">
        <v>155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84</v>
      </c>
      <c r="BK278" s="233">
        <f>ROUND(I278*H278,2)</f>
        <v>0</v>
      </c>
      <c r="BL278" s="18" t="s">
        <v>161</v>
      </c>
      <c r="BM278" s="232" t="s">
        <v>360</v>
      </c>
    </row>
    <row r="279" spans="1:51" s="13" customFormat="1" ht="12">
      <c r="A279" s="13"/>
      <c r="B279" s="234"/>
      <c r="C279" s="235"/>
      <c r="D279" s="236" t="s">
        <v>163</v>
      </c>
      <c r="E279" s="237" t="s">
        <v>1</v>
      </c>
      <c r="F279" s="238" t="s">
        <v>164</v>
      </c>
      <c r="G279" s="235"/>
      <c r="H279" s="237" t="s">
        <v>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163</v>
      </c>
      <c r="AU279" s="244" t="s">
        <v>86</v>
      </c>
      <c r="AV279" s="13" t="s">
        <v>84</v>
      </c>
      <c r="AW279" s="13" t="s">
        <v>32</v>
      </c>
      <c r="AX279" s="13" t="s">
        <v>76</v>
      </c>
      <c r="AY279" s="244" t="s">
        <v>155</v>
      </c>
    </row>
    <row r="280" spans="1:51" s="14" customFormat="1" ht="12">
      <c r="A280" s="14"/>
      <c r="B280" s="245"/>
      <c r="C280" s="246"/>
      <c r="D280" s="236" t="s">
        <v>163</v>
      </c>
      <c r="E280" s="247" t="s">
        <v>1</v>
      </c>
      <c r="F280" s="248" t="s">
        <v>165</v>
      </c>
      <c r="G280" s="246"/>
      <c r="H280" s="249">
        <v>28.38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163</v>
      </c>
      <c r="AU280" s="255" t="s">
        <v>86</v>
      </c>
      <c r="AV280" s="14" t="s">
        <v>86</v>
      </c>
      <c r="AW280" s="14" t="s">
        <v>32</v>
      </c>
      <c r="AX280" s="14" t="s">
        <v>84</v>
      </c>
      <c r="AY280" s="255" t="s">
        <v>155</v>
      </c>
    </row>
    <row r="281" spans="1:65" s="2" customFormat="1" ht="16.5" customHeight="1">
      <c r="A281" s="39"/>
      <c r="B281" s="40"/>
      <c r="C281" s="220" t="s">
        <v>361</v>
      </c>
      <c r="D281" s="220" t="s">
        <v>157</v>
      </c>
      <c r="E281" s="221" t="s">
        <v>362</v>
      </c>
      <c r="F281" s="222" t="s">
        <v>363</v>
      </c>
      <c r="G281" s="223" t="s">
        <v>160</v>
      </c>
      <c r="H281" s="224">
        <v>39.6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41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161</v>
      </c>
      <c r="AT281" s="232" t="s">
        <v>157</v>
      </c>
      <c r="AU281" s="232" t="s">
        <v>86</v>
      </c>
      <c r="AY281" s="18" t="s">
        <v>155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84</v>
      </c>
      <c r="BK281" s="233">
        <f>ROUND(I281*H281,2)</f>
        <v>0</v>
      </c>
      <c r="BL281" s="18" t="s">
        <v>161</v>
      </c>
      <c r="BM281" s="232" t="s">
        <v>364</v>
      </c>
    </row>
    <row r="282" spans="1:51" s="13" customFormat="1" ht="12">
      <c r="A282" s="13"/>
      <c r="B282" s="234"/>
      <c r="C282" s="235"/>
      <c r="D282" s="236" t="s">
        <v>163</v>
      </c>
      <c r="E282" s="237" t="s">
        <v>1</v>
      </c>
      <c r="F282" s="238" t="s">
        <v>365</v>
      </c>
      <c r="G282" s="235"/>
      <c r="H282" s="237" t="s">
        <v>1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163</v>
      </c>
      <c r="AU282" s="244" t="s">
        <v>86</v>
      </c>
      <c r="AV282" s="13" t="s">
        <v>84</v>
      </c>
      <c r="AW282" s="13" t="s">
        <v>32</v>
      </c>
      <c r="AX282" s="13" t="s">
        <v>76</v>
      </c>
      <c r="AY282" s="244" t="s">
        <v>155</v>
      </c>
    </row>
    <row r="283" spans="1:51" s="13" customFormat="1" ht="12">
      <c r="A283" s="13"/>
      <c r="B283" s="234"/>
      <c r="C283" s="235"/>
      <c r="D283" s="236" t="s">
        <v>163</v>
      </c>
      <c r="E283" s="237" t="s">
        <v>1</v>
      </c>
      <c r="F283" s="238" t="s">
        <v>169</v>
      </c>
      <c r="G283" s="235"/>
      <c r="H283" s="237" t="s">
        <v>1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163</v>
      </c>
      <c r="AU283" s="244" t="s">
        <v>86</v>
      </c>
      <c r="AV283" s="13" t="s">
        <v>84</v>
      </c>
      <c r="AW283" s="13" t="s">
        <v>32</v>
      </c>
      <c r="AX283" s="13" t="s">
        <v>76</v>
      </c>
      <c r="AY283" s="244" t="s">
        <v>155</v>
      </c>
    </row>
    <row r="284" spans="1:51" s="14" customFormat="1" ht="12">
      <c r="A284" s="14"/>
      <c r="B284" s="245"/>
      <c r="C284" s="246"/>
      <c r="D284" s="236" t="s">
        <v>163</v>
      </c>
      <c r="E284" s="247" t="s">
        <v>1</v>
      </c>
      <c r="F284" s="248" t="s">
        <v>170</v>
      </c>
      <c r="G284" s="246"/>
      <c r="H284" s="249">
        <v>39.6</v>
      </c>
      <c r="I284" s="250"/>
      <c r="J284" s="246"/>
      <c r="K284" s="246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163</v>
      </c>
      <c r="AU284" s="255" t="s">
        <v>86</v>
      </c>
      <c r="AV284" s="14" t="s">
        <v>86</v>
      </c>
      <c r="AW284" s="14" t="s">
        <v>32</v>
      </c>
      <c r="AX284" s="14" t="s">
        <v>84</v>
      </c>
      <c r="AY284" s="255" t="s">
        <v>155</v>
      </c>
    </row>
    <row r="285" spans="1:65" s="2" customFormat="1" ht="24.15" customHeight="1">
      <c r="A285" s="39"/>
      <c r="B285" s="40"/>
      <c r="C285" s="220" t="s">
        <v>366</v>
      </c>
      <c r="D285" s="220" t="s">
        <v>157</v>
      </c>
      <c r="E285" s="221" t="s">
        <v>367</v>
      </c>
      <c r="F285" s="222" t="s">
        <v>368</v>
      </c>
      <c r="G285" s="223" t="s">
        <v>160</v>
      </c>
      <c r="H285" s="224">
        <v>39.6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41</v>
      </c>
      <c r="O285" s="92"/>
      <c r="P285" s="230">
        <f>O285*H285</f>
        <v>0</v>
      </c>
      <c r="Q285" s="230">
        <v>0.08425</v>
      </c>
      <c r="R285" s="230">
        <f>Q285*H285</f>
        <v>3.3363000000000005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161</v>
      </c>
      <c r="AT285" s="232" t="s">
        <v>157</v>
      </c>
      <c r="AU285" s="232" t="s">
        <v>86</v>
      </c>
      <c r="AY285" s="18" t="s">
        <v>155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84</v>
      </c>
      <c r="BK285" s="233">
        <f>ROUND(I285*H285,2)</f>
        <v>0</v>
      </c>
      <c r="BL285" s="18" t="s">
        <v>161</v>
      </c>
      <c r="BM285" s="232" t="s">
        <v>369</v>
      </c>
    </row>
    <row r="286" spans="1:63" s="12" customFormat="1" ht="22.8" customHeight="1">
      <c r="A286" s="12"/>
      <c r="B286" s="204"/>
      <c r="C286" s="205"/>
      <c r="D286" s="206" t="s">
        <v>75</v>
      </c>
      <c r="E286" s="218" t="s">
        <v>193</v>
      </c>
      <c r="F286" s="218" t="s">
        <v>370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SUM(P287:P473)</f>
        <v>0</v>
      </c>
      <c r="Q286" s="212"/>
      <c r="R286" s="213">
        <f>SUM(R287:R473)</f>
        <v>241.30971438000003</v>
      </c>
      <c r="S286" s="212"/>
      <c r="T286" s="214">
        <f>SUM(T287:T473)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84</v>
      </c>
      <c r="AT286" s="216" t="s">
        <v>75</v>
      </c>
      <c r="AU286" s="216" t="s">
        <v>84</v>
      </c>
      <c r="AY286" s="215" t="s">
        <v>155</v>
      </c>
      <c r="BK286" s="217">
        <f>SUM(BK287:BK473)</f>
        <v>0</v>
      </c>
    </row>
    <row r="287" spans="1:65" s="2" customFormat="1" ht="24.15" customHeight="1">
      <c r="A287" s="39"/>
      <c r="B287" s="40"/>
      <c r="C287" s="220" t="s">
        <v>371</v>
      </c>
      <c r="D287" s="220" t="s">
        <v>157</v>
      </c>
      <c r="E287" s="221" t="s">
        <v>372</v>
      </c>
      <c r="F287" s="222" t="s">
        <v>373</v>
      </c>
      <c r="G287" s="223" t="s">
        <v>160</v>
      </c>
      <c r="H287" s="224">
        <v>102.8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41</v>
      </c>
      <c r="O287" s="92"/>
      <c r="P287" s="230">
        <f>O287*H287</f>
        <v>0</v>
      </c>
      <c r="Q287" s="230">
        <v>0.003</v>
      </c>
      <c r="R287" s="230">
        <f>Q287*H287</f>
        <v>0.3084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161</v>
      </c>
      <c r="AT287" s="232" t="s">
        <v>157</v>
      </c>
      <c r="AU287" s="232" t="s">
        <v>86</v>
      </c>
      <c r="AY287" s="18" t="s">
        <v>155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84</v>
      </c>
      <c r="BK287" s="233">
        <f>ROUND(I287*H287,2)</f>
        <v>0</v>
      </c>
      <c r="BL287" s="18" t="s">
        <v>161</v>
      </c>
      <c r="BM287" s="232" t="s">
        <v>374</v>
      </c>
    </row>
    <row r="288" spans="1:51" s="14" customFormat="1" ht="12">
      <c r="A288" s="14"/>
      <c r="B288" s="245"/>
      <c r="C288" s="246"/>
      <c r="D288" s="236" t="s">
        <v>163</v>
      </c>
      <c r="E288" s="247" t="s">
        <v>1</v>
      </c>
      <c r="F288" s="248" t="s">
        <v>375</v>
      </c>
      <c r="G288" s="246"/>
      <c r="H288" s="249">
        <v>102.8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163</v>
      </c>
      <c r="AU288" s="255" t="s">
        <v>86</v>
      </c>
      <c r="AV288" s="14" t="s">
        <v>86</v>
      </c>
      <c r="AW288" s="14" t="s">
        <v>32</v>
      </c>
      <c r="AX288" s="14" t="s">
        <v>84</v>
      </c>
      <c r="AY288" s="255" t="s">
        <v>155</v>
      </c>
    </row>
    <row r="289" spans="1:65" s="2" customFormat="1" ht="24.15" customHeight="1">
      <c r="A289" s="39"/>
      <c r="B289" s="40"/>
      <c r="C289" s="220" t="s">
        <v>376</v>
      </c>
      <c r="D289" s="220" t="s">
        <v>157</v>
      </c>
      <c r="E289" s="221" t="s">
        <v>377</v>
      </c>
      <c r="F289" s="222" t="s">
        <v>378</v>
      </c>
      <c r="G289" s="223" t="s">
        <v>160</v>
      </c>
      <c r="H289" s="224">
        <v>523.18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41</v>
      </c>
      <c r="O289" s="92"/>
      <c r="P289" s="230">
        <f>O289*H289</f>
        <v>0</v>
      </c>
      <c r="Q289" s="230">
        <v>0.0169</v>
      </c>
      <c r="R289" s="230">
        <f>Q289*H289</f>
        <v>8.841741999999998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161</v>
      </c>
      <c r="AT289" s="232" t="s">
        <v>157</v>
      </c>
      <c r="AU289" s="232" t="s">
        <v>86</v>
      </c>
      <c r="AY289" s="18" t="s">
        <v>155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84</v>
      </c>
      <c r="BK289" s="233">
        <f>ROUND(I289*H289,2)</f>
        <v>0</v>
      </c>
      <c r="BL289" s="18" t="s">
        <v>161</v>
      </c>
      <c r="BM289" s="232" t="s">
        <v>379</v>
      </c>
    </row>
    <row r="290" spans="1:51" s="14" customFormat="1" ht="12">
      <c r="A290" s="14"/>
      <c r="B290" s="245"/>
      <c r="C290" s="246"/>
      <c r="D290" s="236" t="s">
        <v>163</v>
      </c>
      <c r="E290" s="247" t="s">
        <v>1</v>
      </c>
      <c r="F290" s="248" t="s">
        <v>380</v>
      </c>
      <c r="G290" s="246"/>
      <c r="H290" s="249">
        <v>523.18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163</v>
      </c>
      <c r="AU290" s="255" t="s">
        <v>86</v>
      </c>
      <c r="AV290" s="14" t="s">
        <v>86</v>
      </c>
      <c r="AW290" s="14" t="s">
        <v>32</v>
      </c>
      <c r="AX290" s="14" t="s">
        <v>84</v>
      </c>
      <c r="AY290" s="255" t="s">
        <v>155</v>
      </c>
    </row>
    <row r="291" spans="1:65" s="2" customFormat="1" ht="24.15" customHeight="1">
      <c r="A291" s="39"/>
      <c r="B291" s="40"/>
      <c r="C291" s="220" t="s">
        <v>381</v>
      </c>
      <c r="D291" s="220" t="s">
        <v>157</v>
      </c>
      <c r="E291" s="221" t="s">
        <v>382</v>
      </c>
      <c r="F291" s="222" t="s">
        <v>383</v>
      </c>
      <c r="G291" s="223" t="s">
        <v>160</v>
      </c>
      <c r="H291" s="224">
        <v>772.643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41</v>
      </c>
      <c r="O291" s="92"/>
      <c r="P291" s="230">
        <f>O291*H291</f>
        <v>0</v>
      </c>
      <c r="Q291" s="230">
        <v>0.003</v>
      </c>
      <c r="R291" s="230">
        <f>Q291*H291</f>
        <v>2.3179290000000004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161</v>
      </c>
      <c r="AT291" s="232" t="s">
        <v>157</v>
      </c>
      <c r="AU291" s="232" t="s">
        <v>86</v>
      </c>
      <c r="AY291" s="18" t="s">
        <v>155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84</v>
      </c>
      <c r="BK291" s="233">
        <f>ROUND(I291*H291,2)</f>
        <v>0</v>
      </c>
      <c r="BL291" s="18" t="s">
        <v>161</v>
      </c>
      <c r="BM291" s="232" t="s">
        <v>384</v>
      </c>
    </row>
    <row r="292" spans="1:51" s="14" customFormat="1" ht="12">
      <c r="A292" s="14"/>
      <c r="B292" s="245"/>
      <c r="C292" s="246"/>
      <c r="D292" s="236" t="s">
        <v>163</v>
      </c>
      <c r="E292" s="247" t="s">
        <v>1</v>
      </c>
      <c r="F292" s="248" t="s">
        <v>385</v>
      </c>
      <c r="G292" s="246"/>
      <c r="H292" s="249">
        <v>112.84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163</v>
      </c>
      <c r="AU292" s="255" t="s">
        <v>86</v>
      </c>
      <c r="AV292" s="14" t="s">
        <v>86</v>
      </c>
      <c r="AW292" s="14" t="s">
        <v>32</v>
      </c>
      <c r="AX292" s="14" t="s">
        <v>76</v>
      </c>
      <c r="AY292" s="255" t="s">
        <v>155</v>
      </c>
    </row>
    <row r="293" spans="1:51" s="14" customFormat="1" ht="12">
      <c r="A293" s="14"/>
      <c r="B293" s="245"/>
      <c r="C293" s="246"/>
      <c r="D293" s="236" t="s">
        <v>163</v>
      </c>
      <c r="E293" s="247" t="s">
        <v>1</v>
      </c>
      <c r="F293" s="248" t="s">
        <v>386</v>
      </c>
      <c r="G293" s="246"/>
      <c r="H293" s="249">
        <v>77.485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163</v>
      </c>
      <c r="AU293" s="255" t="s">
        <v>86</v>
      </c>
      <c r="AV293" s="14" t="s">
        <v>86</v>
      </c>
      <c r="AW293" s="14" t="s">
        <v>32</v>
      </c>
      <c r="AX293" s="14" t="s">
        <v>76</v>
      </c>
      <c r="AY293" s="255" t="s">
        <v>155</v>
      </c>
    </row>
    <row r="294" spans="1:51" s="14" customFormat="1" ht="12">
      <c r="A294" s="14"/>
      <c r="B294" s="245"/>
      <c r="C294" s="246"/>
      <c r="D294" s="236" t="s">
        <v>163</v>
      </c>
      <c r="E294" s="247" t="s">
        <v>1</v>
      </c>
      <c r="F294" s="248" t="s">
        <v>387</v>
      </c>
      <c r="G294" s="246"/>
      <c r="H294" s="249">
        <v>164.145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163</v>
      </c>
      <c r="AU294" s="255" t="s">
        <v>86</v>
      </c>
      <c r="AV294" s="14" t="s">
        <v>86</v>
      </c>
      <c r="AW294" s="14" t="s">
        <v>32</v>
      </c>
      <c r="AX294" s="14" t="s">
        <v>76</v>
      </c>
      <c r="AY294" s="255" t="s">
        <v>155</v>
      </c>
    </row>
    <row r="295" spans="1:51" s="14" customFormat="1" ht="12">
      <c r="A295" s="14"/>
      <c r="B295" s="245"/>
      <c r="C295" s="246"/>
      <c r="D295" s="236" t="s">
        <v>163</v>
      </c>
      <c r="E295" s="247" t="s">
        <v>1</v>
      </c>
      <c r="F295" s="248" t="s">
        <v>388</v>
      </c>
      <c r="G295" s="246"/>
      <c r="H295" s="249">
        <v>73.78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163</v>
      </c>
      <c r="AU295" s="255" t="s">
        <v>86</v>
      </c>
      <c r="AV295" s="14" t="s">
        <v>86</v>
      </c>
      <c r="AW295" s="14" t="s">
        <v>32</v>
      </c>
      <c r="AX295" s="14" t="s">
        <v>76</v>
      </c>
      <c r="AY295" s="255" t="s">
        <v>155</v>
      </c>
    </row>
    <row r="296" spans="1:51" s="14" customFormat="1" ht="12">
      <c r="A296" s="14"/>
      <c r="B296" s="245"/>
      <c r="C296" s="246"/>
      <c r="D296" s="236" t="s">
        <v>163</v>
      </c>
      <c r="E296" s="247" t="s">
        <v>1</v>
      </c>
      <c r="F296" s="248" t="s">
        <v>389</v>
      </c>
      <c r="G296" s="246"/>
      <c r="H296" s="249">
        <v>314.131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163</v>
      </c>
      <c r="AU296" s="255" t="s">
        <v>86</v>
      </c>
      <c r="AV296" s="14" t="s">
        <v>86</v>
      </c>
      <c r="AW296" s="14" t="s">
        <v>32</v>
      </c>
      <c r="AX296" s="14" t="s">
        <v>76</v>
      </c>
      <c r="AY296" s="255" t="s">
        <v>155</v>
      </c>
    </row>
    <row r="297" spans="1:51" s="14" customFormat="1" ht="12">
      <c r="A297" s="14"/>
      <c r="B297" s="245"/>
      <c r="C297" s="246"/>
      <c r="D297" s="236" t="s">
        <v>163</v>
      </c>
      <c r="E297" s="247" t="s">
        <v>1</v>
      </c>
      <c r="F297" s="248" t="s">
        <v>390</v>
      </c>
      <c r="G297" s="246"/>
      <c r="H297" s="249">
        <v>73.393</v>
      </c>
      <c r="I297" s="250"/>
      <c r="J297" s="246"/>
      <c r="K297" s="246"/>
      <c r="L297" s="251"/>
      <c r="M297" s="252"/>
      <c r="N297" s="253"/>
      <c r="O297" s="253"/>
      <c r="P297" s="253"/>
      <c r="Q297" s="253"/>
      <c r="R297" s="253"/>
      <c r="S297" s="253"/>
      <c r="T297" s="25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5" t="s">
        <v>163</v>
      </c>
      <c r="AU297" s="255" t="s">
        <v>86</v>
      </c>
      <c r="AV297" s="14" t="s">
        <v>86</v>
      </c>
      <c r="AW297" s="14" t="s">
        <v>32</v>
      </c>
      <c r="AX297" s="14" t="s">
        <v>76</v>
      </c>
      <c r="AY297" s="255" t="s">
        <v>155</v>
      </c>
    </row>
    <row r="298" spans="1:51" s="13" customFormat="1" ht="12">
      <c r="A298" s="13"/>
      <c r="B298" s="234"/>
      <c r="C298" s="235"/>
      <c r="D298" s="236" t="s">
        <v>163</v>
      </c>
      <c r="E298" s="237" t="s">
        <v>1</v>
      </c>
      <c r="F298" s="238" t="s">
        <v>391</v>
      </c>
      <c r="G298" s="235"/>
      <c r="H298" s="237" t="s">
        <v>1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163</v>
      </c>
      <c r="AU298" s="244" t="s">
        <v>86</v>
      </c>
      <c r="AV298" s="13" t="s">
        <v>84</v>
      </c>
      <c r="AW298" s="13" t="s">
        <v>32</v>
      </c>
      <c r="AX298" s="13" t="s">
        <v>76</v>
      </c>
      <c r="AY298" s="244" t="s">
        <v>155</v>
      </c>
    </row>
    <row r="299" spans="1:51" s="14" customFormat="1" ht="12">
      <c r="A299" s="14"/>
      <c r="B299" s="245"/>
      <c r="C299" s="246"/>
      <c r="D299" s="236" t="s">
        <v>163</v>
      </c>
      <c r="E299" s="247" t="s">
        <v>1</v>
      </c>
      <c r="F299" s="248" t="s">
        <v>392</v>
      </c>
      <c r="G299" s="246"/>
      <c r="H299" s="249">
        <v>-43.131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5" t="s">
        <v>163</v>
      </c>
      <c r="AU299" s="255" t="s">
        <v>86</v>
      </c>
      <c r="AV299" s="14" t="s">
        <v>86</v>
      </c>
      <c r="AW299" s="14" t="s">
        <v>32</v>
      </c>
      <c r="AX299" s="14" t="s">
        <v>76</v>
      </c>
      <c r="AY299" s="255" t="s">
        <v>155</v>
      </c>
    </row>
    <row r="300" spans="1:51" s="15" customFormat="1" ht="12">
      <c r="A300" s="15"/>
      <c r="B300" s="256"/>
      <c r="C300" s="257"/>
      <c r="D300" s="236" t="s">
        <v>163</v>
      </c>
      <c r="E300" s="258" t="s">
        <v>1</v>
      </c>
      <c r="F300" s="259" t="s">
        <v>177</v>
      </c>
      <c r="G300" s="257"/>
      <c r="H300" s="260">
        <v>772.643</v>
      </c>
      <c r="I300" s="261"/>
      <c r="J300" s="257"/>
      <c r="K300" s="257"/>
      <c r="L300" s="262"/>
      <c r="M300" s="263"/>
      <c r="N300" s="264"/>
      <c r="O300" s="264"/>
      <c r="P300" s="264"/>
      <c r="Q300" s="264"/>
      <c r="R300" s="264"/>
      <c r="S300" s="264"/>
      <c r="T300" s="26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6" t="s">
        <v>163</v>
      </c>
      <c r="AU300" s="266" t="s">
        <v>86</v>
      </c>
      <c r="AV300" s="15" t="s">
        <v>161</v>
      </c>
      <c r="AW300" s="15" t="s">
        <v>32</v>
      </c>
      <c r="AX300" s="15" t="s">
        <v>84</v>
      </c>
      <c r="AY300" s="266" t="s">
        <v>155</v>
      </c>
    </row>
    <row r="301" spans="1:65" s="2" customFormat="1" ht="24.15" customHeight="1">
      <c r="A301" s="39"/>
      <c r="B301" s="40"/>
      <c r="C301" s="220" t="s">
        <v>393</v>
      </c>
      <c r="D301" s="220" t="s">
        <v>157</v>
      </c>
      <c r="E301" s="221" t="s">
        <v>394</v>
      </c>
      <c r="F301" s="222" t="s">
        <v>395</v>
      </c>
      <c r="G301" s="223" t="s">
        <v>160</v>
      </c>
      <c r="H301" s="224">
        <v>67.791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41</v>
      </c>
      <c r="O301" s="92"/>
      <c r="P301" s="230">
        <f>O301*H301</f>
        <v>0</v>
      </c>
      <c r="Q301" s="230">
        <v>0.01838</v>
      </c>
      <c r="R301" s="230">
        <f>Q301*H301</f>
        <v>1.24599858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161</v>
      </c>
      <c r="AT301" s="232" t="s">
        <v>157</v>
      </c>
      <c r="AU301" s="232" t="s">
        <v>86</v>
      </c>
      <c r="AY301" s="18" t="s">
        <v>155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84</v>
      </c>
      <c r="BK301" s="233">
        <f>ROUND(I301*H301,2)</f>
        <v>0</v>
      </c>
      <c r="BL301" s="18" t="s">
        <v>161</v>
      </c>
      <c r="BM301" s="232" t="s">
        <v>396</v>
      </c>
    </row>
    <row r="302" spans="1:51" s="13" customFormat="1" ht="12">
      <c r="A302" s="13"/>
      <c r="B302" s="234"/>
      <c r="C302" s="235"/>
      <c r="D302" s="236" t="s">
        <v>163</v>
      </c>
      <c r="E302" s="237" t="s">
        <v>1</v>
      </c>
      <c r="F302" s="238" t="s">
        <v>269</v>
      </c>
      <c r="G302" s="235"/>
      <c r="H302" s="237" t="s">
        <v>1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163</v>
      </c>
      <c r="AU302" s="244" t="s">
        <v>86</v>
      </c>
      <c r="AV302" s="13" t="s">
        <v>84</v>
      </c>
      <c r="AW302" s="13" t="s">
        <v>32</v>
      </c>
      <c r="AX302" s="13" t="s">
        <v>76</v>
      </c>
      <c r="AY302" s="244" t="s">
        <v>155</v>
      </c>
    </row>
    <row r="303" spans="1:51" s="14" customFormat="1" ht="12">
      <c r="A303" s="14"/>
      <c r="B303" s="245"/>
      <c r="C303" s="246"/>
      <c r="D303" s="236" t="s">
        <v>163</v>
      </c>
      <c r="E303" s="247" t="s">
        <v>1</v>
      </c>
      <c r="F303" s="248" t="s">
        <v>397</v>
      </c>
      <c r="G303" s="246"/>
      <c r="H303" s="249">
        <v>4.26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5" t="s">
        <v>163</v>
      </c>
      <c r="AU303" s="255" t="s">
        <v>86</v>
      </c>
      <c r="AV303" s="14" t="s">
        <v>86</v>
      </c>
      <c r="AW303" s="14" t="s">
        <v>32</v>
      </c>
      <c r="AX303" s="14" t="s">
        <v>76</v>
      </c>
      <c r="AY303" s="255" t="s">
        <v>155</v>
      </c>
    </row>
    <row r="304" spans="1:51" s="13" customFormat="1" ht="12">
      <c r="A304" s="13"/>
      <c r="B304" s="234"/>
      <c r="C304" s="235"/>
      <c r="D304" s="236" t="s">
        <v>163</v>
      </c>
      <c r="E304" s="237" t="s">
        <v>1</v>
      </c>
      <c r="F304" s="238" t="s">
        <v>314</v>
      </c>
      <c r="G304" s="235"/>
      <c r="H304" s="237" t="s">
        <v>1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163</v>
      </c>
      <c r="AU304" s="244" t="s">
        <v>86</v>
      </c>
      <c r="AV304" s="13" t="s">
        <v>84</v>
      </c>
      <c r="AW304" s="13" t="s">
        <v>32</v>
      </c>
      <c r="AX304" s="13" t="s">
        <v>76</v>
      </c>
      <c r="AY304" s="244" t="s">
        <v>155</v>
      </c>
    </row>
    <row r="305" spans="1:51" s="14" customFormat="1" ht="12">
      <c r="A305" s="14"/>
      <c r="B305" s="245"/>
      <c r="C305" s="246"/>
      <c r="D305" s="236" t="s">
        <v>163</v>
      </c>
      <c r="E305" s="247" t="s">
        <v>1</v>
      </c>
      <c r="F305" s="248" t="s">
        <v>398</v>
      </c>
      <c r="G305" s="246"/>
      <c r="H305" s="249">
        <v>8.451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163</v>
      </c>
      <c r="AU305" s="255" t="s">
        <v>86</v>
      </c>
      <c r="AV305" s="14" t="s">
        <v>86</v>
      </c>
      <c r="AW305" s="14" t="s">
        <v>32</v>
      </c>
      <c r="AX305" s="14" t="s">
        <v>76</v>
      </c>
      <c r="AY305" s="255" t="s">
        <v>155</v>
      </c>
    </row>
    <row r="306" spans="1:51" s="13" customFormat="1" ht="12">
      <c r="A306" s="13"/>
      <c r="B306" s="234"/>
      <c r="C306" s="235"/>
      <c r="D306" s="236" t="s">
        <v>163</v>
      </c>
      <c r="E306" s="237" t="s">
        <v>1</v>
      </c>
      <c r="F306" s="238" t="s">
        <v>316</v>
      </c>
      <c r="G306" s="235"/>
      <c r="H306" s="237" t="s">
        <v>1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163</v>
      </c>
      <c r="AU306" s="244" t="s">
        <v>86</v>
      </c>
      <c r="AV306" s="13" t="s">
        <v>84</v>
      </c>
      <c r="AW306" s="13" t="s">
        <v>32</v>
      </c>
      <c r="AX306" s="13" t="s">
        <v>76</v>
      </c>
      <c r="AY306" s="244" t="s">
        <v>155</v>
      </c>
    </row>
    <row r="307" spans="1:51" s="14" customFormat="1" ht="12">
      <c r="A307" s="14"/>
      <c r="B307" s="245"/>
      <c r="C307" s="246"/>
      <c r="D307" s="236" t="s">
        <v>163</v>
      </c>
      <c r="E307" s="247" t="s">
        <v>1</v>
      </c>
      <c r="F307" s="248" t="s">
        <v>399</v>
      </c>
      <c r="G307" s="246"/>
      <c r="H307" s="249">
        <v>3.72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163</v>
      </c>
      <c r="AU307" s="255" t="s">
        <v>86</v>
      </c>
      <c r="AV307" s="14" t="s">
        <v>86</v>
      </c>
      <c r="AW307" s="14" t="s">
        <v>32</v>
      </c>
      <c r="AX307" s="14" t="s">
        <v>76</v>
      </c>
      <c r="AY307" s="255" t="s">
        <v>155</v>
      </c>
    </row>
    <row r="308" spans="1:51" s="13" customFormat="1" ht="12">
      <c r="A308" s="13"/>
      <c r="B308" s="234"/>
      <c r="C308" s="235"/>
      <c r="D308" s="236" t="s">
        <v>163</v>
      </c>
      <c r="E308" s="237" t="s">
        <v>1</v>
      </c>
      <c r="F308" s="238" t="s">
        <v>318</v>
      </c>
      <c r="G308" s="235"/>
      <c r="H308" s="237" t="s">
        <v>1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163</v>
      </c>
      <c r="AU308" s="244" t="s">
        <v>86</v>
      </c>
      <c r="AV308" s="13" t="s">
        <v>84</v>
      </c>
      <c r="AW308" s="13" t="s">
        <v>32</v>
      </c>
      <c r="AX308" s="13" t="s">
        <v>76</v>
      </c>
      <c r="AY308" s="244" t="s">
        <v>155</v>
      </c>
    </row>
    <row r="309" spans="1:51" s="14" customFormat="1" ht="12">
      <c r="A309" s="14"/>
      <c r="B309" s="245"/>
      <c r="C309" s="246"/>
      <c r="D309" s="236" t="s">
        <v>163</v>
      </c>
      <c r="E309" s="247" t="s">
        <v>1</v>
      </c>
      <c r="F309" s="248" t="s">
        <v>399</v>
      </c>
      <c r="G309" s="246"/>
      <c r="H309" s="249">
        <v>3.72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163</v>
      </c>
      <c r="AU309" s="255" t="s">
        <v>86</v>
      </c>
      <c r="AV309" s="14" t="s">
        <v>86</v>
      </c>
      <c r="AW309" s="14" t="s">
        <v>32</v>
      </c>
      <c r="AX309" s="14" t="s">
        <v>76</v>
      </c>
      <c r="AY309" s="255" t="s">
        <v>155</v>
      </c>
    </row>
    <row r="310" spans="1:51" s="13" customFormat="1" ht="12">
      <c r="A310" s="13"/>
      <c r="B310" s="234"/>
      <c r="C310" s="235"/>
      <c r="D310" s="236" t="s">
        <v>163</v>
      </c>
      <c r="E310" s="237" t="s">
        <v>1</v>
      </c>
      <c r="F310" s="238" t="s">
        <v>319</v>
      </c>
      <c r="G310" s="235"/>
      <c r="H310" s="237" t="s">
        <v>1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163</v>
      </c>
      <c r="AU310" s="244" t="s">
        <v>86</v>
      </c>
      <c r="AV310" s="13" t="s">
        <v>84</v>
      </c>
      <c r="AW310" s="13" t="s">
        <v>32</v>
      </c>
      <c r="AX310" s="13" t="s">
        <v>76</v>
      </c>
      <c r="AY310" s="244" t="s">
        <v>155</v>
      </c>
    </row>
    <row r="311" spans="1:51" s="14" customFormat="1" ht="12">
      <c r="A311" s="14"/>
      <c r="B311" s="245"/>
      <c r="C311" s="246"/>
      <c r="D311" s="236" t="s">
        <v>163</v>
      </c>
      <c r="E311" s="247" t="s">
        <v>1</v>
      </c>
      <c r="F311" s="248" t="s">
        <v>400</v>
      </c>
      <c r="G311" s="246"/>
      <c r="H311" s="249">
        <v>14.4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163</v>
      </c>
      <c r="AU311" s="255" t="s">
        <v>86</v>
      </c>
      <c r="AV311" s="14" t="s">
        <v>86</v>
      </c>
      <c r="AW311" s="14" t="s">
        <v>32</v>
      </c>
      <c r="AX311" s="14" t="s">
        <v>76</v>
      </c>
      <c r="AY311" s="255" t="s">
        <v>155</v>
      </c>
    </row>
    <row r="312" spans="1:51" s="13" customFormat="1" ht="12">
      <c r="A312" s="13"/>
      <c r="B312" s="234"/>
      <c r="C312" s="235"/>
      <c r="D312" s="236" t="s">
        <v>163</v>
      </c>
      <c r="E312" s="237" t="s">
        <v>1</v>
      </c>
      <c r="F312" s="238" t="s">
        <v>325</v>
      </c>
      <c r="G312" s="235"/>
      <c r="H312" s="237" t="s">
        <v>1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163</v>
      </c>
      <c r="AU312" s="244" t="s">
        <v>86</v>
      </c>
      <c r="AV312" s="13" t="s">
        <v>84</v>
      </c>
      <c r="AW312" s="13" t="s">
        <v>32</v>
      </c>
      <c r="AX312" s="13" t="s">
        <v>76</v>
      </c>
      <c r="AY312" s="244" t="s">
        <v>155</v>
      </c>
    </row>
    <row r="313" spans="1:51" s="14" customFormat="1" ht="12">
      <c r="A313" s="14"/>
      <c r="B313" s="245"/>
      <c r="C313" s="246"/>
      <c r="D313" s="236" t="s">
        <v>163</v>
      </c>
      <c r="E313" s="247" t="s">
        <v>1</v>
      </c>
      <c r="F313" s="248" t="s">
        <v>401</v>
      </c>
      <c r="G313" s="246"/>
      <c r="H313" s="249">
        <v>7.38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163</v>
      </c>
      <c r="AU313" s="255" t="s">
        <v>86</v>
      </c>
      <c r="AV313" s="14" t="s">
        <v>86</v>
      </c>
      <c r="AW313" s="14" t="s">
        <v>32</v>
      </c>
      <c r="AX313" s="14" t="s">
        <v>76</v>
      </c>
      <c r="AY313" s="255" t="s">
        <v>155</v>
      </c>
    </row>
    <row r="314" spans="1:51" s="13" customFormat="1" ht="12">
      <c r="A314" s="13"/>
      <c r="B314" s="234"/>
      <c r="C314" s="235"/>
      <c r="D314" s="236" t="s">
        <v>163</v>
      </c>
      <c r="E314" s="237" t="s">
        <v>1</v>
      </c>
      <c r="F314" s="238" t="s">
        <v>327</v>
      </c>
      <c r="G314" s="235"/>
      <c r="H314" s="237" t="s">
        <v>1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163</v>
      </c>
      <c r="AU314" s="244" t="s">
        <v>86</v>
      </c>
      <c r="AV314" s="13" t="s">
        <v>84</v>
      </c>
      <c r="AW314" s="13" t="s">
        <v>32</v>
      </c>
      <c r="AX314" s="13" t="s">
        <v>76</v>
      </c>
      <c r="AY314" s="244" t="s">
        <v>155</v>
      </c>
    </row>
    <row r="315" spans="1:51" s="14" customFormat="1" ht="12">
      <c r="A315" s="14"/>
      <c r="B315" s="245"/>
      <c r="C315" s="246"/>
      <c r="D315" s="236" t="s">
        <v>163</v>
      </c>
      <c r="E315" s="247" t="s">
        <v>1</v>
      </c>
      <c r="F315" s="248" t="s">
        <v>402</v>
      </c>
      <c r="G315" s="246"/>
      <c r="H315" s="249">
        <v>9.24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163</v>
      </c>
      <c r="AU315" s="255" t="s">
        <v>86</v>
      </c>
      <c r="AV315" s="14" t="s">
        <v>86</v>
      </c>
      <c r="AW315" s="14" t="s">
        <v>32</v>
      </c>
      <c r="AX315" s="14" t="s">
        <v>76</v>
      </c>
      <c r="AY315" s="255" t="s">
        <v>155</v>
      </c>
    </row>
    <row r="316" spans="1:51" s="13" customFormat="1" ht="12">
      <c r="A316" s="13"/>
      <c r="B316" s="234"/>
      <c r="C316" s="235"/>
      <c r="D316" s="236" t="s">
        <v>163</v>
      </c>
      <c r="E316" s="237" t="s">
        <v>1</v>
      </c>
      <c r="F316" s="238" t="s">
        <v>325</v>
      </c>
      <c r="G316" s="235"/>
      <c r="H316" s="237" t="s">
        <v>1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163</v>
      </c>
      <c r="AU316" s="244" t="s">
        <v>86</v>
      </c>
      <c r="AV316" s="13" t="s">
        <v>84</v>
      </c>
      <c r="AW316" s="13" t="s">
        <v>32</v>
      </c>
      <c r="AX316" s="13" t="s">
        <v>76</v>
      </c>
      <c r="AY316" s="244" t="s">
        <v>155</v>
      </c>
    </row>
    <row r="317" spans="1:51" s="14" customFormat="1" ht="12">
      <c r="A317" s="14"/>
      <c r="B317" s="245"/>
      <c r="C317" s="246"/>
      <c r="D317" s="236" t="s">
        <v>163</v>
      </c>
      <c r="E317" s="247" t="s">
        <v>1</v>
      </c>
      <c r="F317" s="248" t="s">
        <v>401</v>
      </c>
      <c r="G317" s="246"/>
      <c r="H317" s="249">
        <v>7.38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5" t="s">
        <v>163</v>
      </c>
      <c r="AU317" s="255" t="s">
        <v>86</v>
      </c>
      <c r="AV317" s="14" t="s">
        <v>86</v>
      </c>
      <c r="AW317" s="14" t="s">
        <v>32</v>
      </c>
      <c r="AX317" s="14" t="s">
        <v>76</v>
      </c>
      <c r="AY317" s="255" t="s">
        <v>155</v>
      </c>
    </row>
    <row r="318" spans="1:51" s="13" customFormat="1" ht="12">
      <c r="A318" s="13"/>
      <c r="B318" s="234"/>
      <c r="C318" s="235"/>
      <c r="D318" s="236" t="s">
        <v>163</v>
      </c>
      <c r="E318" s="237" t="s">
        <v>1</v>
      </c>
      <c r="F318" s="238" t="s">
        <v>327</v>
      </c>
      <c r="G318" s="235"/>
      <c r="H318" s="237" t="s">
        <v>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163</v>
      </c>
      <c r="AU318" s="244" t="s">
        <v>86</v>
      </c>
      <c r="AV318" s="13" t="s">
        <v>84</v>
      </c>
      <c r="AW318" s="13" t="s">
        <v>32</v>
      </c>
      <c r="AX318" s="13" t="s">
        <v>76</v>
      </c>
      <c r="AY318" s="244" t="s">
        <v>155</v>
      </c>
    </row>
    <row r="319" spans="1:51" s="14" customFormat="1" ht="12">
      <c r="A319" s="14"/>
      <c r="B319" s="245"/>
      <c r="C319" s="246"/>
      <c r="D319" s="236" t="s">
        <v>163</v>
      </c>
      <c r="E319" s="247" t="s">
        <v>1</v>
      </c>
      <c r="F319" s="248" t="s">
        <v>402</v>
      </c>
      <c r="G319" s="246"/>
      <c r="H319" s="249">
        <v>9.24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163</v>
      </c>
      <c r="AU319" s="255" t="s">
        <v>86</v>
      </c>
      <c r="AV319" s="14" t="s">
        <v>86</v>
      </c>
      <c r="AW319" s="14" t="s">
        <v>32</v>
      </c>
      <c r="AX319" s="14" t="s">
        <v>76</v>
      </c>
      <c r="AY319" s="255" t="s">
        <v>155</v>
      </c>
    </row>
    <row r="320" spans="1:51" s="15" customFormat="1" ht="12">
      <c r="A320" s="15"/>
      <c r="B320" s="256"/>
      <c r="C320" s="257"/>
      <c r="D320" s="236" t="s">
        <v>163</v>
      </c>
      <c r="E320" s="258" t="s">
        <v>1</v>
      </c>
      <c r="F320" s="259" t="s">
        <v>177</v>
      </c>
      <c r="G320" s="257"/>
      <c r="H320" s="260">
        <v>67.79100000000001</v>
      </c>
      <c r="I320" s="261"/>
      <c r="J320" s="257"/>
      <c r="K320" s="257"/>
      <c r="L320" s="262"/>
      <c r="M320" s="263"/>
      <c r="N320" s="264"/>
      <c r="O320" s="264"/>
      <c r="P320" s="264"/>
      <c r="Q320" s="264"/>
      <c r="R320" s="264"/>
      <c r="S320" s="264"/>
      <c r="T320" s="26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6" t="s">
        <v>163</v>
      </c>
      <c r="AU320" s="266" t="s">
        <v>86</v>
      </c>
      <c r="AV320" s="15" t="s">
        <v>161</v>
      </c>
      <c r="AW320" s="15" t="s">
        <v>32</v>
      </c>
      <c r="AX320" s="15" t="s">
        <v>84</v>
      </c>
      <c r="AY320" s="266" t="s">
        <v>155</v>
      </c>
    </row>
    <row r="321" spans="1:65" s="2" customFormat="1" ht="24.15" customHeight="1">
      <c r="A321" s="39"/>
      <c r="B321" s="40"/>
      <c r="C321" s="220" t="s">
        <v>403</v>
      </c>
      <c r="D321" s="220" t="s">
        <v>157</v>
      </c>
      <c r="E321" s="221" t="s">
        <v>404</v>
      </c>
      <c r="F321" s="222" t="s">
        <v>405</v>
      </c>
      <c r="G321" s="223" t="s">
        <v>160</v>
      </c>
      <c r="H321" s="224">
        <v>3.2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41</v>
      </c>
      <c r="O321" s="92"/>
      <c r="P321" s="230">
        <f>O321*H321</f>
        <v>0</v>
      </c>
      <c r="Q321" s="230">
        <v>0.03358</v>
      </c>
      <c r="R321" s="230">
        <f>Q321*H321</f>
        <v>0.107456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161</v>
      </c>
      <c r="AT321" s="232" t="s">
        <v>157</v>
      </c>
      <c r="AU321" s="232" t="s">
        <v>86</v>
      </c>
      <c r="AY321" s="18" t="s">
        <v>155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84</v>
      </c>
      <c r="BK321" s="233">
        <f>ROUND(I321*H321,2)</f>
        <v>0</v>
      </c>
      <c r="BL321" s="18" t="s">
        <v>161</v>
      </c>
      <c r="BM321" s="232" t="s">
        <v>406</v>
      </c>
    </row>
    <row r="322" spans="1:51" s="13" customFormat="1" ht="12">
      <c r="A322" s="13"/>
      <c r="B322" s="234"/>
      <c r="C322" s="235"/>
      <c r="D322" s="236" t="s">
        <v>163</v>
      </c>
      <c r="E322" s="237" t="s">
        <v>1</v>
      </c>
      <c r="F322" s="238" t="s">
        <v>338</v>
      </c>
      <c r="G322" s="235"/>
      <c r="H322" s="237" t="s">
        <v>1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163</v>
      </c>
      <c r="AU322" s="244" t="s">
        <v>86</v>
      </c>
      <c r="AV322" s="13" t="s">
        <v>84</v>
      </c>
      <c r="AW322" s="13" t="s">
        <v>32</v>
      </c>
      <c r="AX322" s="13" t="s">
        <v>76</v>
      </c>
      <c r="AY322" s="244" t="s">
        <v>155</v>
      </c>
    </row>
    <row r="323" spans="1:51" s="14" customFormat="1" ht="12">
      <c r="A323" s="14"/>
      <c r="B323" s="245"/>
      <c r="C323" s="246"/>
      <c r="D323" s="236" t="s">
        <v>163</v>
      </c>
      <c r="E323" s="247" t="s">
        <v>1</v>
      </c>
      <c r="F323" s="248" t="s">
        <v>407</v>
      </c>
      <c r="G323" s="246"/>
      <c r="H323" s="249">
        <v>3.2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163</v>
      </c>
      <c r="AU323" s="255" t="s">
        <v>86</v>
      </c>
      <c r="AV323" s="14" t="s">
        <v>86</v>
      </c>
      <c r="AW323" s="14" t="s">
        <v>32</v>
      </c>
      <c r="AX323" s="14" t="s">
        <v>84</v>
      </c>
      <c r="AY323" s="255" t="s">
        <v>155</v>
      </c>
    </row>
    <row r="324" spans="1:65" s="2" customFormat="1" ht="24.15" customHeight="1">
      <c r="A324" s="39"/>
      <c r="B324" s="40"/>
      <c r="C324" s="220" t="s">
        <v>408</v>
      </c>
      <c r="D324" s="220" t="s">
        <v>157</v>
      </c>
      <c r="E324" s="221" t="s">
        <v>409</v>
      </c>
      <c r="F324" s="222" t="s">
        <v>410</v>
      </c>
      <c r="G324" s="223" t="s">
        <v>160</v>
      </c>
      <c r="H324" s="224">
        <v>815.774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41</v>
      </c>
      <c r="O324" s="92"/>
      <c r="P324" s="230">
        <f>O324*H324</f>
        <v>0</v>
      </c>
      <c r="Q324" s="230">
        <v>0.0262</v>
      </c>
      <c r="R324" s="230">
        <f>Q324*H324</f>
        <v>21.3732788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161</v>
      </c>
      <c r="AT324" s="232" t="s">
        <v>157</v>
      </c>
      <c r="AU324" s="232" t="s">
        <v>86</v>
      </c>
      <c r="AY324" s="18" t="s">
        <v>155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84</v>
      </c>
      <c r="BK324" s="233">
        <f>ROUND(I324*H324,2)</f>
        <v>0</v>
      </c>
      <c r="BL324" s="18" t="s">
        <v>161</v>
      </c>
      <c r="BM324" s="232" t="s">
        <v>411</v>
      </c>
    </row>
    <row r="325" spans="1:51" s="14" customFormat="1" ht="12">
      <c r="A325" s="14"/>
      <c r="B325" s="245"/>
      <c r="C325" s="246"/>
      <c r="D325" s="236" t="s">
        <v>163</v>
      </c>
      <c r="E325" s="247" t="s">
        <v>1</v>
      </c>
      <c r="F325" s="248" t="s">
        <v>385</v>
      </c>
      <c r="G325" s="246"/>
      <c r="H325" s="249">
        <v>112.84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5" t="s">
        <v>163</v>
      </c>
      <c r="AU325" s="255" t="s">
        <v>86</v>
      </c>
      <c r="AV325" s="14" t="s">
        <v>86</v>
      </c>
      <c r="AW325" s="14" t="s">
        <v>32</v>
      </c>
      <c r="AX325" s="14" t="s">
        <v>76</v>
      </c>
      <c r="AY325" s="255" t="s">
        <v>155</v>
      </c>
    </row>
    <row r="326" spans="1:51" s="14" customFormat="1" ht="12">
      <c r="A326" s="14"/>
      <c r="B326" s="245"/>
      <c r="C326" s="246"/>
      <c r="D326" s="236" t="s">
        <v>163</v>
      </c>
      <c r="E326" s="247" t="s">
        <v>1</v>
      </c>
      <c r="F326" s="248" t="s">
        <v>386</v>
      </c>
      <c r="G326" s="246"/>
      <c r="H326" s="249">
        <v>77.485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163</v>
      </c>
      <c r="AU326" s="255" t="s">
        <v>86</v>
      </c>
      <c r="AV326" s="14" t="s">
        <v>86</v>
      </c>
      <c r="AW326" s="14" t="s">
        <v>32</v>
      </c>
      <c r="AX326" s="14" t="s">
        <v>76</v>
      </c>
      <c r="AY326" s="255" t="s">
        <v>155</v>
      </c>
    </row>
    <row r="327" spans="1:51" s="14" customFormat="1" ht="12">
      <c r="A327" s="14"/>
      <c r="B327" s="245"/>
      <c r="C327" s="246"/>
      <c r="D327" s="236" t="s">
        <v>163</v>
      </c>
      <c r="E327" s="247" t="s">
        <v>1</v>
      </c>
      <c r="F327" s="248" t="s">
        <v>387</v>
      </c>
      <c r="G327" s="246"/>
      <c r="H327" s="249">
        <v>164.145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163</v>
      </c>
      <c r="AU327" s="255" t="s">
        <v>86</v>
      </c>
      <c r="AV327" s="14" t="s">
        <v>86</v>
      </c>
      <c r="AW327" s="14" t="s">
        <v>32</v>
      </c>
      <c r="AX327" s="14" t="s">
        <v>76</v>
      </c>
      <c r="AY327" s="255" t="s">
        <v>155</v>
      </c>
    </row>
    <row r="328" spans="1:51" s="14" customFormat="1" ht="12">
      <c r="A328" s="14"/>
      <c r="B328" s="245"/>
      <c r="C328" s="246"/>
      <c r="D328" s="236" t="s">
        <v>163</v>
      </c>
      <c r="E328" s="247" t="s">
        <v>1</v>
      </c>
      <c r="F328" s="248" t="s">
        <v>388</v>
      </c>
      <c r="G328" s="246"/>
      <c r="H328" s="249">
        <v>73.78</v>
      </c>
      <c r="I328" s="250"/>
      <c r="J328" s="246"/>
      <c r="K328" s="246"/>
      <c r="L328" s="251"/>
      <c r="M328" s="252"/>
      <c r="N328" s="253"/>
      <c r="O328" s="253"/>
      <c r="P328" s="253"/>
      <c r="Q328" s="253"/>
      <c r="R328" s="253"/>
      <c r="S328" s="253"/>
      <c r="T328" s="25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5" t="s">
        <v>163</v>
      </c>
      <c r="AU328" s="255" t="s">
        <v>86</v>
      </c>
      <c r="AV328" s="14" t="s">
        <v>86</v>
      </c>
      <c r="AW328" s="14" t="s">
        <v>32</v>
      </c>
      <c r="AX328" s="14" t="s">
        <v>76</v>
      </c>
      <c r="AY328" s="255" t="s">
        <v>155</v>
      </c>
    </row>
    <row r="329" spans="1:51" s="14" customFormat="1" ht="12">
      <c r="A329" s="14"/>
      <c r="B329" s="245"/>
      <c r="C329" s="246"/>
      <c r="D329" s="236" t="s">
        <v>163</v>
      </c>
      <c r="E329" s="247" t="s">
        <v>1</v>
      </c>
      <c r="F329" s="248" t="s">
        <v>389</v>
      </c>
      <c r="G329" s="246"/>
      <c r="H329" s="249">
        <v>314.131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163</v>
      </c>
      <c r="AU329" s="255" t="s">
        <v>86</v>
      </c>
      <c r="AV329" s="14" t="s">
        <v>86</v>
      </c>
      <c r="AW329" s="14" t="s">
        <v>32</v>
      </c>
      <c r="AX329" s="14" t="s">
        <v>76</v>
      </c>
      <c r="AY329" s="255" t="s">
        <v>155</v>
      </c>
    </row>
    <row r="330" spans="1:51" s="14" customFormat="1" ht="12">
      <c r="A330" s="14"/>
      <c r="B330" s="245"/>
      <c r="C330" s="246"/>
      <c r="D330" s="236" t="s">
        <v>163</v>
      </c>
      <c r="E330" s="247" t="s">
        <v>1</v>
      </c>
      <c r="F330" s="248" t="s">
        <v>390</v>
      </c>
      <c r="G330" s="246"/>
      <c r="H330" s="249">
        <v>73.393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5" t="s">
        <v>163</v>
      </c>
      <c r="AU330" s="255" t="s">
        <v>86</v>
      </c>
      <c r="AV330" s="14" t="s">
        <v>86</v>
      </c>
      <c r="AW330" s="14" t="s">
        <v>32</v>
      </c>
      <c r="AX330" s="14" t="s">
        <v>76</v>
      </c>
      <c r="AY330" s="255" t="s">
        <v>155</v>
      </c>
    </row>
    <row r="331" spans="1:51" s="15" customFormat="1" ht="12">
      <c r="A331" s="15"/>
      <c r="B331" s="256"/>
      <c r="C331" s="257"/>
      <c r="D331" s="236" t="s">
        <v>163</v>
      </c>
      <c r="E331" s="258" t="s">
        <v>1</v>
      </c>
      <c r="F331" s="259" t="s">
        <v>177</v>
      </c>
      <c r="G331" s="257"/>
      <c r="H331" s="260">
        <v>815.774</v>
      </c>
      <c r="I331" s="261"/>
      <c r="J331" s="257"/>
      <c r="K331" s="257"/>
      <c r="L331" s="262"/>
      <c r="M331" s="263"/>
      <c r="N331" s="264"/>
      <c r="O331" s="264"/>
      <c r="P331" s="264"/>
      <c r="Q331" s="264"/>
      <c r="R331" s="264"/>
      <c r="S331" s="264"/>
      <c r="T331" s="26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6" t="s">
        <v>163</v>
      </c>
      <c r="AU331" s="266" t="s">
        <v>86</v>
      </c>
      <c r="AV331" s="15" t="s">
        <v>161</v>
      </c>
      <c r="AW331" s="15" t="s">
        <v>32</v>
      </c>
      <c r="AX331" s="15" t="s">
        <v>84</v>
      </c>
      <c r="AY331" s="266" t="s">
        <v>155</v>
      </c>
    </row>
    <row r="332" spans="1:65" s="2" customFormat="1" ht="44.25" customHeight="1">
      <c r="A332" s="39"/>
      <c r="B332" s="40"/>
      <c r="C332" s="220" t="s">
        <v>412</v>
      </c>
      <c r="D332" s="220" t="s">
        <v>157</v>
      </c>
      <c r="E332" s="221" t="s">
        <v>413</v>
      </c>
      <c r="F332" s="222" t="s">
        <v>414</v>
      </c>
      <c r="G332" s="223" t="s">
        <v>160</v>
      </c>
      <c r="H332" s="224">
        <v>440.298</v>
      </c>
      <c r="I332" s="225"/>
      <c r="J332" s="226">
        <f>ROUND(I332*H332,2)</f>
        <v>0</v>
      </c>
      <c r="K332" s="227"/>
      <c r="L332" s="45"/>
      <c r="M332" s="228" t="s">
        <v>1</v>
      </c>
      <c r="N332" s="229" t="s">
        <v>41</v>
      </c>
      <c r="O332" s="92"/>
      <c r="P332" s="230">
        <f>O332*H332</f>
        <v>0</v>
      </c>
      <c r="Q332" s="230">
        <v>0.00868</v>
      </c>
      <c r="R332" s="230">
        <f>Q332*H332</f>
        <v>3.82178664</v>
      </c>
      <c r="S332" s="230">
        <v>0</v>
      </c>
      <c r="T332" s="23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2" t="s">
        <v>161</v>
      </c>
      <c r="AT332" s="232" t="s">
        <v>157</v>
      </c>
      <c r="AU332" s="232" t="s">
        <v>86</v>
      </c>
      <c r="AY332" s="18" t="s">
        <v>155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84</v>
      </c>
      <c r="BK332" s="233">
        <f>ROUND(I332*H332,2)</f>
        <v>0</v>
      </c>
      <c r="BL332" s="18" t="s">
        <v>161</v>
      </c>
      <c r="BM332" s="232" t="s">
        <v>415</v>
      </c>
    </row>
    <row r="333" spans="1:51" s="13" customFormat="1" ht="12">
      <c r="A333" s="13"/>
      <c r="B333" s="234"/>
      <c r="C333" s="235"/>
      <c r="D333" s="236" t="s">
        <v>163</v>
      </c>
      <c r="E333" s="237" t="s">
        <v>1</v>
      </c>
      <c r="F333" s="238" t="s">
        <v>416</v>
      </c>
      <c r="G333" s="235"/>
      <c r="H333" s="237" t="s">
        <v>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163</v>
      </c>
      <c r="AU333" s="244" t="s">
        <v>86</v>
      </c>
      <c r="AV333" s="13" t="s">
        <v>84</v>
      </c>
      <c r="AW333" s="13" t="s">
        <v>32</v>
      </c>
      <c r="AX333" s="13" t="s">
        <v>76</v>
      </c>
      <c r="AY333" s="244" t="s">
        <v>155</v>
      </c>
    </row>
    <row r="334" spans="1:51" s="14" customFormat="1" ht="12">
      <c r="A334" s="14"/>
      <c r="B334" s="245"/>
      <c r="C334" s="246"/>
      <c r="D334" s="236" t="s">
        <v>163</v>
      </c>
      <c r="E334" s="247" t="s">
        <v>1</v>
      </c>
      <c r="F334" s="248" t="s">
        <v>417</v>
      </c>
      <c r="G334" s="246"/>
      <c r="H334" s="249">
        <v>279.857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163</v>
      </c>
      <c r="AU334" s="255" t="s">
        <v>86</v>
      </c>
      <c r="AV334" s="14" t="s">
        <v>86</v>
      </c>
      <c r="AW334" s="14" t="s">
        <v>32</v>
      </c>
      <c r="AX334" s="14" t="s">
        <v>76</v>
      </c>
      <c r="AY334" s="255" t="s">
        <v>155</v>
      </c>
    </row>
    <row r="335" spans="1:51" s="14" customFormat="1" ht="12">
      <c r="A335" s="14"/>
      <c r="B335" s="245"/>
      <c r="C335" s="246"/>
      <c r="D335" s="236" t="s">
        <v>163</v>
      </c>
      <c r="E335" s="247" t="s">
        <v>1</v>
      </c>
      <c r="F335" s="248" t="s">
        <v>418</v>
      </c>
      <c r="G335" s="246"/>
      <c r="H335" s="249">
        <v>-10.538</v>
      </c>
      <c r="I335" s="250"/>
      <c r="J335" s="246"/>
      <c r="K335" s="246"/>
      <c r="L335" s="251"/>
      <c r="M335" s="252"/>
      <c r="N335" s="253"/>
      <c r="O335" s="253"/>
      <c r="P335" s="253"/>
      <c r="Q335" s="253"/>
      <c r="R335" s="253"/>
      <c r="S335" s="253"/>
      <c r="T335" s="25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5" t="s">
        <v>163</v>
      </c>
      <c r="AU335" s="255" t="s">
        <v>86</v>
      </c>
      <c r="AV335" s="14" t="s">
        <v>86</v>
      </c>
      <c r="AW335" s="14" t="s">
        <v>32</v>
      </c>
      <c r="AX335" s="14" t="s">
        <v>76</v>
      </c>
      <c r="AY335" s="255" t="s">
        <v>155</v>
      </c>
    </row>
    <row r="336" spans="1:51" s="14" customFormat="1" ht="12">
      <c r="A336" s="14"/>
      <c r="B336" s="245"/>
      <c r="C336" s="246"/>
      <c r="D336" s="236" t="s">
        <v>163</v>
      </c>
      <c r="E336" s="247" t="s">
        <v>1</v>
      </c>
      <c r="F336" s="248" t="s">
        <v>419</v>
      </c>
      <c r="G336" s="246"/>
      <c r="H336" s="249">
        <v>-21.268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163</v>
      </c>
      <c r="AU336" s="255" t="s">
        <v>86</v>
      </c>
      <c r="AV336" s="14" t="s">
        <v>86</v>
      </c>
      <c r="AW336" s="14" t="s">
        <v>32</v>
      </c>
      <c r="AX336" s="14" t="s">
        <v>76</v>
      </c>
      <c r="AY336" s="255" t="s">
        <v>155</v>
      </c>
    </row>
    <row r="337" spans="1:51" s="14" customFormat="1" ht="12">
      <c r="A337" s="14"/>
      <c r="B337" s="245"/>
      <c r="C337" s="246"/>
      <c r="D337" s="236" t="s">
        <v>163</v>
      </c>
      <c r="E337" s="247" t="s">
        <v>1</v>
      </c>
      <c r="F337" s="248" t="s">
        <v>420</v>
      </c>
      <c r="G337" s="246"/>
      <c r="H337" s="249">
        <v>-17.325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163</v>
      </c>
      <c r="AU337" s="255" t="s">
        <v>86</v>
      </c>
      <c r="AV337" s="14" t="s">
        <v>86</v>
      </c>
      <c r="AW337" s="14" t="s">
        <v>32</v>
      </c>
      <c r="AX337" s="14" t="s">
        <v>76</v>
      </c>
      <c r="AY337" s="255" t="s">
        <v>155</v>
      </c>
    </row>
    <row r="338" spans="1:51" s="13" customFormat="1" ht="12">
      <c r="A338" s="13"/>
      <c r="B338" s="234"/>
      <c r="C338" s="235"/>
      <c r="D338" s="236" t="s">
        <v>163</v>
      </c>
      <c r="E338" s="237" t="s">
        <v>1</v>
      </c>
      <c r="F338" s="238" t="s">
        <v>421</v>
      </c>
      <c r="G338" s="235"/>
      <c r="H338" s="237" t="s">
        <v>1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4" t="s">
        <v>163</v>
      </c>
      <c r="AU338" s="244" t="s">
        <v>86</v>
      </c>
      <c r="AV338" s="13" t="s">
        <v>84</v>
      </c>
      <c r="AW338" s="13" t="s">
        <v>32</v>
      </c>
      <c r="AX338" s="13" t="s">
        <v>76</v>
      </c>
      <c r="AY338" s="244" t="s">
        <v>155</v>
      </c>
    </row>
    <row r="339" spans="1:51" s="14" customFormat="1" ht="12">
      <c r="A339" s="14"/>
      <c r="B339" s="245"/>
      <c r="C339" s="246"/>
      <c r="D339" s="236" t="s">
        <v>163</v>
      </c>
      <c r="E339" s="247" t="s">
        <v>1</v>
      </c>
      <c r="F339" s="248" t="s">
        <v>422</v>
      </c>
      <c r="G339" s="246"/>
      <c r="H339" s="249">
        <v>38.056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5" t="s">
        <v>163</v>
      </c>
      <c r="AU339" s="255" t="s">
        <v>86</v>
      </c>
      <c r="AV339" s="14" t="s">
        <v>86</v>
      </c>
      <c r="AW339" s="14" t="s">
        <v>32</v>
      </c>
      <c r="AX339" s="14" t="s">
        <v>76</v>
      </c>
      <c r="AY339" s="255" t="s">
        <v>155</v>
      </c>
    </row>
    <row r="340" spans="1:51" s="13" customFormat="1" ht="12">
      <c r="A340" s="13"/>
      <c r="B340" s="234"/>
      <c r="C340" s="235"/>
      <c r="D340" s="236" t="s">
        <v>163</v>
      </c>
      <c r="E340" s="237" t="s">
        <v>1</v>
      </c>
      <c r="F340" s="238" t="s">
        <v>423</v>
      </c>
      <c r="G340" s="235"/>
      <c r="H340" s="237" t="s">
        <v>1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163</v>
      </c>
      <c r="AU340" s="244" t="s">
        <v>86</v>
      </c>
      <c r="AV340" s="13" t="s">
        <v>84</v>
      </c>
      <c r="AW340" s="13" t="s">
        <v>32</v>
      </c>
      <c r="AX340" s="13" t="s">
        <v>76</v>
      </c>
      <c r="AY340" s="244" t="s">
        <v>155</v>
      </c>
    </row>
    <row r="341" spans="1:51" s="14" customFormat="1" ht="12">
      <c r="A341" s="14"/>
      <c r="B341" s="245"/>
      <c r="C341" s="246"/>
      <c r="D341" s="236" t="s">
        <v>163</v>
      </c>
      <c r="E341" s="247" t="s">
        <v>1</v>
      </c>
      <c r="F341" s="248" t="s">
        <v>424</v>
      </c>
      <c r="G341" s="246"/>
      <c r="H341" s="249">
        <v>92.876</v>
      </c>
      <c r="I341" s="250"/>
      <c r="J341" s="246"/>
      <c r="K341" s="246"/>
      <c r="L341" s="251"/>
      <c r="M341" s="252"/>
      <c r="N341" s="253"/>
      <c r="O341" s="253"/>
      <c r="P341" s="253"/>
      <c r="Q341" s="253"/>
      <c r="R341" s="253"/>
      <c r="S341" s="253"/>
      <c r="T341" s="25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5" t="s">
        <v>163</v>
      </c>
      <c r="AU341" s="255" t="s">
        <v>86</v>
      </c>
      <c r="AV341" s="14" t="s">
        <v>86</v>
      </c>
      <c r="AW341" s="14" t="s">
        <v>32</v>
      </c>
      <c r="AX341" s="14" t="s">
        <v>76</v>
      </c>
      <c r="AY341" s="255" t="s">
        <v>155</v>
      </c>
    </row>
    <row r="342" spans="1:51" s="16" customFormat="1" ht="12">
      <c r="A342" s="16"/>
      <c r="B342" s="278"/>
      <c r="C342" s="279"/>
      <c r="D342" s="236" t="s">
        <v>163</v>
      </c>
      <c r="E342" s="280" t="s">
        <v>1</v>
      </c>
      <c r="F342" s="281" t="s">
        <v>425</v>
      </c>
      <c r="G342" s="279"/>
      <c r="H342" s="282">
        <v>361.658</v>
      </c>
      <c r="I342" s="283"/>
      <c r="J342" s="279"/>
      <c r="K342" s="279"/>
      <c r="L342" s="284"/>
      <c r="M342" s="285"/>
      <c r="N342" s="286"/>
      <c r="O342" s="286"/>
      <c r="P342" s="286"/>
      <c r="Q342" s="286"/>
      <c r="R342" s="286"/>
      <c r="S342" s="286"/>
      <c r="T342" s="287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T342" s="288" t="s">
        <v>163</v>
      </c>
      <c r="AU342" s="288" t="s">
        <v>86</v>
      </c>
      <c r="AV342" s="16" t="s">
        <v>171</v>
      </c>
      <c r="AW342" s="16" t="s">
        <v>32</v>
      </c>
      <c r="AX342" s="16" t="s">
        <v>76</v>
      </c>
      <c r="AY342" s="288" t="s">
        <v>155</v>
      </c>
    </row>
    <row r="343" spans="1:51" s="13" customFormat="1" ht="12">
      <c r="A343" s="13"/>
      <c r="B343" s="234"/>
      <c r="C343" s="235"/>
      <c r="D343" s="236" t="s">
        <v>163</v>
      </c>
      <c r="E343" s="237" t="s">
        <v>1</v>
      </c>
      <c r="F343" s="238" t="s">
        <v>426</v>
      </c>
      <c r="G343" s="235"/>
      <c r="H343" s="237" t="s">
        <v>1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163</v>
      </c>
      <c r="AU343" s="244" t="s">
        <v>86</v>
      </c>
      <c r="AV343" s="13" t="s">
        <v>84</v>
      </c>
      <c r="AW343" s="13" t="s">
        <v>32</v>
      </c>
      <c r="AX343" s="13" t="s">
        <v>76</v>
      </c>
      <c r="AY343" s="244" t="s">
        <v>155</v>
      </c>
    </row>
    <row r="344" spans="1:51" s="14" customFormat="1" ht="12">
      <c r="A344" s="14"/>
      <c r="B344" s="245"/>
      <c r="C344" s="246"/>
      <c r="D344" s="236" t="s">
        <v>163</v>
      </c>
      <c r="E344" s="247" t="s">
        <v>1</v>
      </c>
      <c r="F344" s="248" t="s">
        <v>427</v>
      </c>
      <c r="G344" s="246"/>
      <c r="H344" s="249">
        <v>78.64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163</v>
      </c>
      <c r="AU344" s="255" t="s">
        <v>86</v>
      </c>
      <c r="AV344" s="14" t="s">
        <v>86</v>
      </c>
      <c r="AW344" s="14" t="s">
        <v>32</v>
      </c>
      <c r="AX344" s="14" t="s">
        <v>76</v>
      </c>
      <c r="AY344" s="255" t="s">
        <v>155</v>
      </c>
    </row>
    <row r="345" spans="1:51" s="16" customFormat="1" ht="12">
      <c r="A345" s="16"/>
      <c r="B345" s="278"/>
      <c r="C345" s="279"/>
      <c r="D345" s="236" t="s">
        <v>163</v>
      </c>
      <c r="E345" s="280" t="s">
        <v>1</v>
      </c>
      <c r="F345" s="281" t="s">
        <v>425</v>
      </c>
      <c r="G345" s="279"/>
      <c r="H345" s="282">
        <v>78.64</v>
      </c>
      <c r="I345" s="283"/>
      <c r="J345" s="279"/>
      <c r="K345" s="279"/>
      <c r="L345" s="284"/>
      <c r="M345" s="285"/>
      <c r="N345" s="286"/>
      <c r="O345" s="286"/>
      <c r="P345" s="286"/>
      <c r="Q345" s="286"/>
      <c r="R345" s="286"/>
      <c r="S345" s="286"/>
      <c r="T345" s="287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88" t="s">
        <v>163</v>
      </c>
      <c r="AU345" s="288" t="s">
        <v>86</v>
      </c>
      <c r="AV345" s="16" t="s">
        <v>171</v>
      </c>
      <c r="AW345" s="16" t="s">
        <v>32</v>
      </c>
      <c r="AX345" s="16" t="s">
        <v>76</v>
      </c>
      <c r="AY345" s="288" t="s">
        <v>155</v>
      </c>
    </row>
    <row r="346" spans="1:51" s="15" customFormat="1" ht="12">
      <c r="A346" s="15"/>
      <c r="B346" s="256"/>
      <c r="C346" s="257"/>
      <c r="D346" s="236" t="s">
        <v>163</v>
      </c>
      <c r="E346" s="258" t="s">
        <v>1</v>
      </c>
      <c r="F346" s="259" t="s">
        <v>177</v>
      </c>
      <c r="G346" s="257"/>
      <c r="H346" s="260">
        <v>440.298</v>
      </c>
      <c r="I346" s="261"/>
      <c r="J346" s="257"/>
      <c r="K346" s="257"/>
      <c r="L346" s="262"/>
      <c r="M346" s="263"/>
      <c r="N346" s="264"/>
      <c r="O346" s="264"/>
      <c r="P346" s="264"/>
      <c r="Q346" s="264"/>
      <c r="R346" s="264"/>
      <c r="S346" s="264"/>
      <c r="T346" s="26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6" t="s">
        <v>163</v>
      </c>
      <c r="AU346" s="266" t="s">
        <v>86</v>
      </c>
      <c r="AV346" s="15" t="s">
        <v>161</v>
      </c>
      <c r="AW346" s="15" t="s">
        <v>32</v>
      </c>
      <c r="AX346" s="15" t="s">
        <v>84</v>
      </c>
      <c r="AY346" s="266" t="s">
        <v>155</v>
      </c>
    </row>
    <row r="347" spans="1:65" s="2" customFormat="1" ht="16.5" customHeight="1">
      <c r="A347" s="39"/>
      <c r="B347" s="40"/>
      <c r="C347" s="267" t="s">
        <v>428</v>
      </c>
      <c r="D347" s="267" t="s">
        <v>225</v>
      </c>
      <c r="E347" s="268" t="s">
        <v>429</v>
      </c>
      <c r="F347" s="269" t="s">
        <v>430</v>
      </c>
      <c r="G347" s="270" t="s">
        <v>160</v>
      </c>
      <c r="H347" s="271">
        <v>368.891</v>
      </c>
      <c r="I347" s="272"/>
      <c r="J347" s="273">
        <f>ROUND(I347*H347,2)</f>
        <v>0</v>
      </c>
      <c r="K347" s="274"/>
      <c r="L347" s="275"/>
      <c r="M347" s="276" t="s">
        <v>1</v>
      </c>
      <c r="N347" s="277" t="s">
        <v>41</v>
      </c>
      <c r="O347" s="92"/>
      <c r="P347" s="230">
        <f>O347*H347</f>
        <v>0</v>
      </c>
      <c r="Q347" s="230">
        <v>0.003</v>
      </c>
      <c r="R347" s="230">
        <f>Q347*H347</f>
        <v>1.106673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206</v>
      </c>
      <c r="AT347" s="232" t="s">
        <v>225</v>
      </c>
      <c r="AU347" s="232" t="s">
        <v>86</v>
      </c>
      <c r="AY347" s="18" t="s">
        <v>155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84</v>
      </c>
      <c r="BK347" s="233">
        <f>ROUND(I347*H347,2)</f>
        <v>0</v>
      </c>
      <c r="BL347" s="18" t="s">
        <v>161</v>
      </c>
      <c r="BM347" s="232" t="s">
        <v>431</v>
      </c>
    </row>
    <row r="348" spans="1:51" s="14" customFormat="1" ht="12">
      <c r="A348" s="14"/>
      <c r="B348" s="245"/>
      <c r="C348" s="246"/>
      <c r="D348" s="236" t="s">
        <v>163</v>
      </c>
      <c r="E348" s="246"/>
      <c r="F348" s="248" t="s">
        <v>432</v>
      </c>
      <c r="G348" s="246"/>
      <c r="H348" s="249">
        <v>368.891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163</v>
      </c>
      <c r="AU348" s="255" t="s">
        <v>86</v>
      </c>
      <c r="AV348" s="14" t="s">
        <v>86</v>
      </c>
      <c r="AW348" s="14" t="s">
        <v>4</v>
      </c>
      <c r="AX348" s="14" t="s">
        <v>84</v>
      </c>
      <c r="AY348" s="255" t="s">
        <v>155</v>
      </c>
    </row>
    <row r="349" spans="1:65" s="2" customFormat="1" ht="24.15" customHeight="1">
      <c r="A349" s="39"/>
      <c r="B349" s="40"/>
      <c r="C349" s="267" t="s">
        <v>433</v>
      </c>
      <c r="D349" s="267" t="s">
        <v>225</v>
      </c>
      <c r="E349" s="268" t="s">
        <v>434</v>
      </c>
      <c r="F349" s="269" t="s">
        <v>435</v>
      </c>
      <c r="G349" s="270" t="s">
        <v>160</v>
      </c>
      <c r="H349" s="271">
        <v>82.572</v>
      </c>
      <c r="I349" s="272"/>
      <c r="J349" s="273">
        <f>ROUND(I349*H349,2)</f>
        <v>0</v>
      </c>
      <c r="K349" s="274"/>
      <c r="L349" s="275"/>
      <c r="M349" s="276" t="s">
        <v>1</v>
      </c>
      <c r="N349" s="277" t="s">
        <v>41</v>
      </c>
      <c r="O349" s="92"/>
      <c r="P349" s="230">
        <f>O349*H349</f>
        <v>0</v>
      </c>
      <c r="Q349" s="230">
        <v>0.0052</v>
      </c>
      <c r="R349" s="230">
        <f>Q349*H349</f>
        <v>0.4293744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345</v>
      </c>
      <c r="AT349" s="232" t="s">
        <v>225</v>
      </c>
      <c r="AU349" s="232" t="s">
        <v>86</v>
      </c>
      <c r="AY349" s="18" t="s">
        <v>155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84</v>
      </c>
      <c r="BK349" s="233">
        <f>ROUND(I349*H349,2)</f>
        <v>0</v>
      </c>
      <c r="BL349" s="18" t="s">
        <v>249</v>
      </c>
      <c r="BM349" s="232" t="s">
        <v>436</v>
      </c>
    </row>
    <row r="350" spans="1:51" s="13" customFormat="1" ht="12">
      <c r="A350" s="13"/>
      <c r="B350" s="234"/>
      <c r="C350" s="235"/>
      <c r="D350" s="236" t="s">
        <v>163</v>
      </c>
      <c r="E350" s="237" t="s">
        <v>1</v>
      </c>
      <c r="F350" s="238" t="s">
        <v>426</v>
      </c>
      <c r="G350" s="235"/>
      <c r="H350" s="237" t="s">
        <v>1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163</v>
      </c>
      <c r="AU350" s="244" t="s">
        <v>86</v>
      </c>
      <c r="AV350" s="13" t="s">
        <v>84</v>
      </c>
      <c r="AW350" s="13" t="s">
        <v>32</v>
      </c>
      <c r="AX350" s="13" t="s">
        <v>76</v>
      </c>
      <c r="AY350" s="244" t="s">
        <v>155</v>
      </c>
    </row>
    <row r="351" spans="1:51" s="14" customFormat="1" ht="12">
      <c r="A351" s="14"/>
      <c r="B351" s="245"/>
      <c r="C351" s="246"/>
      <c r="D351" s="236" t="s">
        <v>163</v>
      </c>
      <c r="E351" s="247" t="s">
        <v>1</v>
      </c>
      <c r="F351" s="248" t="s">
        <v>427</v>
      </c>
      <c r="G351" s="246"/>
      <c r="H351" s="249">
        <v>78.64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163</v>
      </c>
      <c r="AU351" s="255" t="s">
        <v>86</v>
      </c>
      <c r="AV351" s="14" t="s">
        <v>86</v>
      </c>
      <c r="AW351" s="14" t="s">
        <v>32</v>
      </c>
      <c r="AX351" s="14" t="s">
        <v>84</v>
      </c>
      <c r="AY351" s="255" t="s">
        <v>155</v>
      </c>
    </row>
    <row r="352" spans="1:51" s="14" customFormat="1" ht="12">
      <c r="A352" s="14"/>
      <c r="B352" s="245"/>
      <c r="C352" s="246"/>
      <c r="D352" s="236" t="s">
        <v>163</v>
      </c>
      <c r="E352" s="246"/>
      <c r="F352" s="248" t="s">
        <v>437</v>
      </c>
      <c r="G352" s="246"/>
      <c r="H352" s="249">
        <v>82.572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163</v>
      </c>
      <c r="AU352" s="255" t="s">
        <v>86</v>
      </c>
      <c r="AV352" s="14" t="s">
        <v>86</v>
      </c>
      <c r="AW352" s="14" t="s">
        <v>4</v>
      </c>
      <c r="AX352" s="14" t="s">
        <v>84</v>
      </c>
      <c r="AY352" s="255" t="s">
        <v>155</v>
      </c>
    </row>
    <row r="353" spans="1:65" s="2" customFormat="1" ht="24.15" customHeight="1">
      <c r="A353" s="39"/>
      <c r="B353" s="40"/>
      <c r="C353" s="220" t="s">
        <v>438</v>
      </c>
      <c r="D353" s="220" t="s">
        <v>157</v>
      </c>
      <c r="E353" s="221" t="s">
        <v>439</v>
      </c>
      <c r="F353" s="222" t="s">
        <v>440</v>
      </c>
      <c r="G353" s="223" t="s">
        <v>274</v>
      </c>
      <c r="H353" s="224">
        <v>75.583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41</v>
      </c>
      <c r="O353" s="92"/>
      <c r="P353" s="230">
        <f>O353*H353</f>
        <v>0</v>
      </c>
      <c r="Q353" s="230">
        <v>3E-05</v>
      </c>
      <c r="R353" s="230">
        <f>Q353*H353</f>
        <v>0.00226749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161</v>
      </c>
      <c r="AT353" s="232" t="s">
        <v>157</v>
      </c>
      <c r="AU353" s="232" t="s">
        <v>86</v>
      </c>
      <c r="AY353" s="18" t="s">
        <v>155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84</v>
      </c>
      <c r="BK353" s="233">
        <f>ROUND(I353*H353,2)</f>
        <v>0</v>
      </c>
      <c r="BL353" s="18" t="s">
        <v>161</v>
      </c>
      <c r="BM353" s="232" t="s">
        <v>441</v>
      </c>
    </row>
    <row r="354" spans="1:51" s="14" customFormat="1" ht="12">
      <c r="A354" s="14"/>
      <c r="B354" s="245"/>
      <c r="C354" s="246"/>
      <c r="D354" s="236" t="s">
        <v>163</v>
      </c>
      <c r="E354" s="247" t="s">
        <v>1</v>
      </c>
      <c r="F354" s="248" t="s">
        <v>442</v>
      </c>
      <c r="G354" s="246"/>
      <c r="H354" s="249">
        <v>75.583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163</v>
      </c>
      <c r="AU354" s="255" t="s">
        <v>86</v>
      </c>
      <c r="AV354" s="14" t="s">
        <v>86</v>
      </c>
      <c r="AW354" s="14" t="s">
        <v>32</v>
      </c>
      <c r="AX354" s="14" t="s">
        <v>84</v>
      </c>
      <c r="AY354" s="255" t="s">
        <v>155</v>
      </c>
    </row>
    <row r="355" spans="1:65" s="2" customFormat="1" ht="24.15" customHeight="1">
      <c r="A355" s="39"/>
      <c r="B355" s="40"/>
      <c r="C355" s="267" t="s">
        <v>443</v>
      </c>
      <c r="D355" s="267" t="s">
        <v>225</v>
      </c>
      <c r="E355" s="268" t="s">
        <v>444</v>
      </c>
      <c r="F355" s="269" t="s">
        <v>445</v>
      </c>
      <c r="G355" s="270" t="s">
        <v>274</v>
      </c>
      <c r="H355" s="271">
        <v>79.362</v>
      </c>
      <c r="I355" s="272"/>
      <c r="J355" s="273">
        <f>ROUND(I355*H355,2)</f>
        <v>0</v>
      </c>
      <c r="K355" s="274"/>
      <c r="L355" s="275"/>
      <c r="M355" s="276" t="s">
        <v>1</v>
      </c>
      <c r="N355" s="277" t="s">
        <v>41</v>
      </c>
      <c r="O355" s="92"/>
      <c r="P355" s="230">
        <f>O355*H355</f>
        <v>0</v>
      </c>
      <c r="Q355" s="230">
        <v>0.00072</v>
      </c>
      <c r="R355" s="230">
        <f>Q355*H355</f>
        <v>0.05714064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206</v>
      </c>
      <c r="AT355" s="232" t="s">
        <v>225</v>
      </c>
      <c r="AU355" s="232" t="s">
        <v>86</v>
      </c>
      <c r="AY355" s="18" t="s">
        <v>155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84</v>
      </c>
      <c r="BK355" s="233">
        <f>ROUND(I355*H355,2)</f>
        <v>0</v>
      </c>
      <c r="BL355" s="18" t="s">
        <v>161</v>
      </c>
      <c r="BM355" s="232" t="s">
        <v>446</v>
      </c>
    </row>
    <row r="356" spans="1:51" s="14" customFormat="1" ht="12">
      <c r="A356" s="14"/>
      <c r="B356" s="245"/>
      <c r="C356" s="246"/>
      <c r="D356" s="236" t="s">
        <v>163</v>
      </c>
      <c r="E356" s="246"/>
      <c r="F356" s="248" t="s">
        <v>447</v>
      </c>
      <c r="G356" s="246"/>
      <c r="H356" s="249">
        <v>79.362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163</v>
      </c>
      <c r="AU356" s="255" t="s">
        <v>86</v>
      </c>
      <c r="AV356" s="14" t="s">
        <v>86</v>
      </c>
      <c r="AW356" s="14" t="s">
        <v>4</v>
      </c>
      <c r="AX356" s="14" t="s">
        <v>84</v>
      </c>
      <c r="AY356" s="255" t="s">
        <v>155</v>
      </c>
    </row>
    <row r="357" spans="1:65" s="2" customFormat="1" ht="16.5" customHeight="1">
      <c r="A357" s="39"/>
      <c r="B357" s="40"/>
      <c r="C357" s="220" t="s">
        <v>448</v>
      </c>
      <c r="D357" s="220" t="s">
        <v>157</v>
      </c>
      <c r="E357" s="221" t="s">
        <v>449</v>
      </c>
      <c r="F357" s="222" t="s">
        <v>450</v>
      </c>
      <c r="G357" s="223" t="s">
        <v>274</v>
      </c>
      <c r="H357" s="224">
        <v>129.9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41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161</v>
      </c>
      <c r="AT357" s="232" t="s">
        <v>157</v>
      </c>
      <c r="AU357" s="232" t="s">
        <v>86</v>
      </c>
      <c r="AY357" s="18" t="s">
        <v>155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84</v>
      </c>
      <c r="BK357" s="233">
        <f>ROUND(I357*H357,2)</f>
        <v>0</v>
      </c>
      <c r="BL357" s="18" t="s">
        <v>161</v>
      </c>
      <c r="BM357" s="232" t="s">
        <v>451</v>
      </c>
    </row>
    <row r="358" spans="1:51" s="13" customFormat="1" ht="12">
      <c r="A358" s="13"/>
      <c r="B358" s="234"/>
      <c r="C358" s="235"/>
      <c r="D358" s="236" t="s">
        <v>163</v>
      </c>
      <c r="E358" s="237" t="s">
        <v>1</v>
      </c>
      <c r="F358" s="238" t="s">
        <v>452</v>
      </c>
      <c r="G358" s="235"/>
      <c r="H358" s="237" t="s">
        <v>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163</v>
      </c>
      <c r="AU358" s="244" t="s">
        <v>86</v>
      </c>
      <c r="AV358" s="13" t="s">
        <v>84</v>
      </c>
      <c r="AW358" s="13" t="s">
        <v>32</v>
      </c>
      <c r="AX358" s="13" t="s">
        <v>76</v>
      </c>
      <c r="AY358" s="244" t="s">
        <v>155</v>
      </c>
    </row>
    <row r="359" spans="1:51" s="14" customFormat="1" ht="12">
      <c r="A359" s="14"/>
      <c r="B359" s="245"/>
      <c r="C359" s="246"/>
      <c r="D359" s="236" t="s">
        <v>163</v>
      </c>
      <c r="E359" s="247" t="s">
        <v>1</v>
      </c>
      <c r="F359" s="248" t="s">
        <v>453</v>
      </c>
      <c r="G359" s="246"/>
      <c r="H359" s="249">
        <v>34.2</v>
      </c>
      <c r="I359" s="250"/>
      <c r="J359" s="246"/>
      <c r="K359" s="246"/>
      <c r="L359" s="251"/>
      <c r="M359" s="252"/>
      <c r="N359" s="253"/>
      <c r="O359" s="253"/>
      <c r="P359" s="253"/>
      <c r="Q359" s="253"/>
      <c r="R359" s="253"/>
      <c r="S359" s="253"/>
      <c r="T359" s="25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5" t="s">
        <v>163</v>
      </c>
      <c r="AU359" s="255" t="s">
        <v>86</v>
      </c>
      <c r="AV359" s="14" t="s">
        <v>86</v>
      </c>
      <c r="AW359" s="14" t="s">
        <v>32</v>
      </c>
      <c r="AX359" s="14" t="s">
        <v>76</v>
      </c>
      <c r="AY359" s="255" t="s">
        <v>155</v>
      </c>
    </row>
    <row r="360" spans="1:51" s="13" customFormat="1" ht="12">
      <c r="A360" s="13"/>
      <c r="B360" s="234"/>
      <c r="C360" s="235"/>
      <c r="D360" s="236" t="s">
        <v>163</v>
      </c>
      <c r="E360" s="237" t="s">
        <v>1</v>
      </c>
      <c r="F360" s="238" t="s">
        <v>454</v>
      </c>
      <c r="G360" s="235"/>
      <c r="H360" s="237" t="s">
        <v>1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163</v>
      </c>
      <c r="AU360" s="244" t="s">
        <v>86</v>
      </c>
      <c r="AV360" s="13" t="s">
        <v>84</v>
      </c>
      <c r="AW360" s="13" t="s">
        <v>32</v>
      </c>
      <c r="AX360" s="13" t="s">
        <v>76</v>
      </c>
      <c r="AY360" s="244" t="s">
        <v>155</v>
      </c>
    </row>
    <row r="361" spans="1:51" s="14" customFormat="1" ht="12">
      <c r="A361" s="14"/>
      <c r="B361" s="245"/>
      <c r="C361" s="246"/>
      <c r="D361" s="236" t="s">
        <v>163</v>
      </c>
      <c r="E361" s="247" t="s">
        <v>1</v>
      </c>
      <c r="F361" s="248" t="s">
        <v>455</v>
      </c>
      <c r="G361" s="246"/>
      <c r="H361" s="249">
        <v>38.8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163</v>
      </c>
      <c r="AU361" s="255" t="s">
        <v>86</v>
      </c>
      <c r="AV361" s="14" t="s">
        <v>86</v>
      </c>
      <c r="AW361" s="14" t="s">
        <v>32</v>
      </c>
      <c r="AX361" s="14" t="s">
        <v>76</v>
      </c>
      <c r="AY361" s="255" t="s">
        <v>155</v>
      </c>
    </row>
    <row r="362" spans="1:51" s="13" customFormat="1" ht="12">
      <c r="A362" s="13"/>
      <c r="B362" s="234"/>
      <c r="C362" s="235"/>
      <c r="D362" s="236" t="s">
        <v>163</v>
      </c>
      <c r="E362" s="237" t="s">
        <v>1</v>
      </c>
      <c r="F362" s="238" t="s">
        <v>456</v>
      </c>
      <c r="G362" s="235"/>
      <c r="H362" s="237" t="s">
        <v>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163</v>
      </c>
      <c r="AU362" s="244" t="s">
        <v>86</v>
      </c>
      <c r="AV362" s="13" t="s">
        <v>84</v>
      </c>
      <c r="AW362" s="13" t="s">
        <v>32</v>
      </c>
      <c r="AX362" s="13" t="s">
        <v>76</v>
      </c>
      <c r="AY362" s="244" t="s">
        <v>155</v>
      </c>
    </row>
    <row r="363" spans="1:51" s="14" customFormat="1" ht="12">
      <c r="A363" s="14"/>
      <c r="B363" s="245"/>
      <c r="C363" s="246"/>
      <c r="D363" s="236" t="s">
        <v>163</v>
      </c>
      <c r="E363" s="247" t="s">
        <v>1</v>
      </c>
      <c r="F363" s="248" t="s">
        <v>457</v>
      </c>
      <c r="G363" s="246"/>
      <c r="H363" s="249">
        <v>56.9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163</v>
      </c>
      <c r="AU363" s="255" t="s">
        <v>86</v>
      </c>
      <c r="AV363" s="14" t="s">
        <v>86</v>
      </c>
      <c r="AW363" s="14" t="s">
        <v>32</v>
      </c>
      <c r="AX363" s="14" t="s">
        <v>76</v>
      </c>
      <c r="AY363" s="255" t="s">
        <v>155</v>
      </c>
    </row>
    <row r="364" spans="1:51" s="15" customFormat="1" ht="12">
      <c r="A364" s="15"/>
      <c r="B364" s="256"/>
      <c r="C364" s="257"/>
      <c r="D364" s="236" t="s">
        <v>163</v>
      </c>
      <c r="E364" s="258" t="s">
        <v>1</v>
      </c>
      <c r="F364" s="259" t="s">
        <v>177</v>
      </c>
      <c r="G364" s="257"/>
      <c r="H364" s="260">
        <v>129.9</v>
      </c>
      <c r="I364" s="261"/>
      <c r="J364" s="257"/>
      <c r="K364" s="257"/>
      <c r="L364" s="262"/>
      <c r="M364" s="263"/>
      <c r="N364" s="264"/>
      <c r="O364" s="264"/>
      <c r="P364" s="264"/>
      <c r="Q364" s="264"/>
      <c r="R364" s="264"/>
      <c r="S364" s="264"/>
      <c r="T364" s="26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6" t="s">
        <v>163</v>
      </c>
      <c r="AU364" s="266" t="s">
        <v>86</v>
      </c>
      <c r="AV364" s="15" t="s">
        <v>161</v>
      </c>
      <c r="AW364" s="15" t="s">
        <v>32</v>
      </c>
      <c r="AX364" s="15" t="s">
        <v>84</v>
      </c>
      <c r="AY364" s="266" t="s">
        <v>155</v>
      </c>
    </row>
    <row r="365" spans="1:65" s="2" customFormat="1" ht="24.15" customHeight="1">
      <c r="A365" s="39"/>
      <c r="B365" s="40"/>
      <c r="C365" s="267" t="s">
        <v>458</v>
      </c>
      <c r="D365" s="267" t="s">
        <v>225</v>
      </c>
      <c r="E365" s="268" t="s">
        <v>459</v>
      </c>
      <c r="F365" s="269" t="s">
        <v>460</v>
      </c>
      <c r="G365" s="270" t="s">
        <v>274</v>
      </c>
      <c r="H365" s="271">
        <v>35.91</v>
      </c>
      <c r="I365" s="272"/>
      <c r="J365" s="273">
        <f>ROUND(I365*H365,2)</f>
        <v>0</v>
      </c>
      <c r="K365" s="274"/>
      <c r="L365" s="275"/>
      <c r="M365" s="276" t="s">
        <v>1</v>
      </c>
      <c r="N365" s="277" t="s">
        <v>41</v>
      </c>
      <c r="O365" s="92"/>
      <c r="P365" s="230">
        <f>O365*H365</f>
        <v>0</v>
      </c>
      <c r="Q365" s="230">
        <v>0.0002</v>
      </c>
      <c r="R365" s="230">
        <f>Q365*H365</f>
        <v>0.007182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206</v>
      </c>
      <c r="AT365" s="232" t="s">
        <v>225</v>
      </c>
      <c r="AU365" s="232" t="s">
        <v>86</v>
      </c>
      <c r="AY365" s="18" t="s">
        <v>155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84</v>
      </c>
      <c r="BK365" s="233">
        <f>ROUND(I365*H365,2)</f>
        <v>0</v>
      </c>
      <c r="BL365" s="18" t="s">
        <v>161</v>
      </c>
      <c r="BM365" s="232" t="s">
        <v>461</v>
      </c>
    </row>
    <row r="366" spans="1:51" s="13" customFormat="1" ht="12">
      <c r="A366" s="13"/>
      <c r="B366" s="234"/>
      <c r="C366" s="235"/>
      <c r="D366" s="236" t="s">
        <v>163</v>
      </c>
      <c r="E366" s="237" t="s">
        <v>1</v>
      </c>
      <c r="F366" s="238" t="s">
        <v>452</v>
      </c>
      <c r="G366" s="235"/>
      <c r="H366" s="237" t="s">
        <v>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163</v>
      </c>
      <c r="AU366" s="244" t="s">
        <v>86</v>
      </c>
      <c r="AV366" s="13" t="s">
        <v>84</v>
      </c>
      <c r="AW366" s="13" t="s">
        <v>32</v>
      </c>
      <c r="AX366" s="13" t="s">
        <v>76</v>
      </c>
      <c r="AY366" s="244" t="s">
        <v>155</v>
      </c>
    </row>
    <row r="367" spans="1:51" s="14" customFormat="1" ht="12">
      <c r="A367" s="14"/>
      <c r="B367" s="245"/>
      <c r="C367" s="246"/>
      <c r="D367" s="236" t="s">
        <v>163</v>
      </c>
      <c r="E367" s="247" t="s">
        <v>1</v>
      </c>
      <c r="F367" s="248" t="s">
        <v>453</v>
      </c>
      <c r="G367" s="246"/>
      <c r="H367" s="249">
        <v>34.2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163</v>
      </c>
      <c r="AU367" s="255" t="s">
        <v>86</v>
      </c>
      <c r="AV367" s="14" t="s">
        <v>86</v>
      </c>
      <c r="AW367" s="14" t="s">
        <v>32</v>
      </c>
      <c r="AX367" s="14" t="s">
        <v>84</v>
      </c>
      <c r="AY367" s="255" t="s">
        <v>155</v>
      </c>
    </row>
    <row r="368" spans="1:51" s="14" customFormat="1" ht="12">
      <c r="A368" s="14"/>
      <c r="B368" s="245"/>
      <c r="C368" s="246"/>
      <c r="D368" s="236" t="s">
        <v>163</v>
      </c>
      <c r="E368" s="246"/>
      <c r="F368" s="248" t="s">
        <v>462</v>
      </c>
      <c r="G368" s="246"/>
      <c r="H368" s="249">
        <v>35.91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163</v>
      </c>
      <c r="AU368" s="255" t="s">
        <v>86</v>
      </c>
      <c r="AV368" s="14" t="s">
        <v>86</v>
      </c>
      <c r="AW368" s="14" t="s">
        <v>4</v>
      </c>
      <c r="AX368" s="14" t="s">
        <v>84</v>
      </c>
      <c r="AY368" s="255" t="s">
        <v>155</v>
      </c>
    </row>
    <row r="369" spans="1:65" s="2" customFormat="1" ht="24.15" customHeight="1">
      <c r="A369" s="39"/>
      <c r="B369" s="40"/>
      <c r="C369" s="267" t="s">
        <v>463</v>
      </c>
      <c r="D369" s="267" t="s">
        <v>225</v>
      </c>
      <c r="E369" s="268" t="s">
        <v>464</v>
      </c>
      <c r="F369" s="269" t="s">
        <v>465</v>
      </c>
      <c r="G369" s="270" t="s">
        <v>274</v>
      </c>
      <c r="H369" s="271">
        <v>40.74</v>
      </c>
      <c r="I369" s="272"/>
      <c r="J369" s="273">
        <f>ROUND(I369*H369,2)</f>
        <v>0</v>
      </c>
      <c r="K369" s="274"/>
      <c r="L369" s="275"/>
      <c r="M369" s="276" t="s">
        <v>1</v>
      </c>
      <c r="N369" s="277" t="s">
        <v>41</v>
      </c>
      <c r="O369" s="92"/>
      <c r="P369" s="230">
        <f>O369*H369</f>
        <v>0</v>
      </c>
      <c r="Q369" s="230">
        <v>0.0003</v>
      </c>
      <c r="R369" s="230">
        <f>Q369*H369</f>
        <v>0.012222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206</v>
      </c>
      <c r="AT369" s="232" t="s">
        <v>225</v>
      </c>
      <c r="AU369" s="232" t="s">
        <v>86</v>
      </c>
      <c r="AY369" s="18" t="s">
        <v>155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84</v>
      </c>
      <c r="BK369" s="233">
        <f>ROUND(I369*H369,2)</f>
        <v>0</v>
      </c>
      <c r="BL369" s="18" t="s">
        <v>161</v>
      </c>
      <c r="BM369" s="232" t="s">
        <v>466</v>
      </c>
    </row>
    <row r="370" spans="1:51" s="13" customFormat="1" ht="12">
      <c r="A370" s="13"/>
      <c r="B370" s="234"/>
      <c r="C370" s="235"/>
      <c r="D370" s="236" t="s">
        <v>163</v>
      </c>
      <c r="E370" s="237" t="s">
        <v>1</v>
      </c>
      <c r="F370" s="238" t="s">
        <v>454</v>
      </c>
      <c r="G370" s="235"/>
      <c r="H370" s="237" t="s">
        <v>1</v>
      </c>
      <c r="I370" s="239"/>
      <c r="J370" s="235"/>
      <c r="K370" s="235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163</v>
      </c>
      <c r="AU370" s="244" t="s">
        <v>86</v>
      </c>
      <c r="AV370" s="13" t="s">
        <v>84</v>
      </c>
      <c r="AW370" s="13" t="s">
        <v>32</v>
      </c>
      <c r="AX370" s="13" t="s">
        <v>76</v>
      </c>
      <c r="AY370" s="244" t="s">
        <v>155</v>
      </c>
    </row>
    <row r="371" spans="1:51" s="14" customFormat="1" ht="12">
      <c r="A371" s="14"/>
      <c r="B371" s="245"/>
      <c r="C371" s="246"/>
      <c r="D371" s="236" t="s">
        <v>163</v>
      </c>
      <c r="E371" s="247" t="s">
        <v>1</v>
      </c>
      <c r="F371" s="248" t="s">
        <v>455</v>
      </c>
      <c r="G371" s="246"/>
      <c r="H371" s="249">
        <v>38.8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163</v>
      </c>
      <c r="AU371" s="255" t="s">
        <v>86</v>
      </c>
      <c r="AV371" s="14" t="s">
        <v>86</v>
      </c>
      <c r="AW371" s="14" t="s">
        <v>32</v>
      </c>
      <c r="AX371" s="14" t="s">
        <v>84</v>
      </c>
      <c r="AY371" s="255" t="s">
        <v>155</v>
      </c>
    </row>
    <row r="372" spans="1:51" s="14" customFormat="1" ht="12">
      <c r="A372" s="14"/>
      <c r="B372" s="245"/>
      <c r="C372" s="246"/>
      <c r="D372" s="236" t="s">
        <v>163</v>
      </c>
      <c r="E372" s="246"/>
      <c r="F372" s="248" t="s">
        <v>467</v>
      </c>
      <c r="G372" s="246"/>
      <c r="H372" s="249">
        <v>40.74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5" t="s">
        <v>163</v>
      </c>
      <c r="AU372" s="255" t="s">
        <v>86</v>
      </c>
      <c r="AV372" s="14" t="s">
        <v>86</v>
      </c>
      <c r="AW372" s="14" t="s">
        <v>4</v>
      </c>
      <c r="AX372" s="14" t="s">
        <v>84</v>
      </c>
      <c r="AY372" s="255" t="s">
        <v>155</v>
      </c>
    </row>
    <row r="373" spans="1:65" s="2" customFormat="1" ht="24.15" customHeight="1">
      <c r="A373" s="39"/>
      <c r="B373" s="40"/>
      <c r="C373" s="267" t="s">
        <v>468</v>
      </c>
      <c r="D373" s="267" t="s">
        <v>225</v>
      </c>
      <c r="E373" s="268" t="s">
        <v>469</v>
      </c>
      <c r="F373" s="269" t="s">
        <v>470</v>
      </c>
      <c r="G373" s="270" t="s">
        <v>274</v>
      </c>
      <c r="H373" s="271">
        <v>59.745</v>
      </c>
      <c r="I373" s="272"/>
      <c r="J373" s="273">
        <f>ROUND(I373*H373,2)</f>
        <v>0</v>
      </c>
      <c r="K373" s="274"/>
      <c r="L373" s="275"/>
      <c r="M373" s="276" t="s">
        <v>1</v>
      </c>
      <c r="N373" s="277" t="s">
        <v>41</v>
      </c>
      <c r="O373" s="92"/>
      <c r="P373" s="230">
        <f>O373*H373</f>
        <v>0</v>
      </c>
      <c r="Q373" s="230">
        <v>0.00012</v>
      </c>
      <c r="R373" s="230">
        <f>Q373*H373</f>
        <v>0.0071694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206</v>
      </c>
      <c r="AT373" s="232" t="s">
        <v>225</v>
      </c>
      <c r="AU373" s="232" t="s">
        <v>86</v>
      </c>
      <c r="AY373" s="18" t="s">
        <v>155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84</v>
      </c>
      <c r="BK373" s="233">
        <f>ROUND(I373*H373,2)</f>
        <v>0</v>
      </c>
      <c r="BL373" s="18" t="s">
        <v>161</v>
      </c>
      <c r="BM373" s="232" t="s">
        <v>471</v>
      </c>
    </row>
    <row r="374" spans="1:51" s="13" customFormat="1" ht="12">
      <c r="A374" s="13"/>
      <c r="B374" s="234"/>
      <c r="C374" s="235"/>
      <c r="D374" s="236" t="s">
        <v>163</v>
      </c>
      <c r="E374" s="237" t="s">
        <v>1</v>
      </c>
      <c r="F374" s="238" t="s">
        <v>456</v>
      </c>
      <c r="G374" s="235"/>
      <c r="H374" s="237" t="s">
        <v>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163</v>
      </c>
      <c r="AU374" s="244" t="s">
        <v>86</v>
      </c>
      <c r="AV374" s="13" t="s">
        <v>84</v>
      </c>
      <c r="AW374" s="13" t="s">
        <v>32</v>
      </c>
      <c r="AX374" s="13" t="s">
        <v>76</v>
      </c>
      <c r="AY374" s="244" t="s">
        <v>155</v>
      </c>
    </row>
    <row r="375" spans="1:51" s="14" customFormat="1" ht="12">
      <c r="A375" s="14"/>
      <c r="B375" s="245"/>
      <c r="C375" s="246"/>
      <c r="D375" s="236" t="s">
        <v>163</v>
      </c>
      <c r="E375" s="247" t="s">
        <v>1</v>
      </c>
      <c r="F375" s="248" t="s">
        <v>457</v>
      </c>
      <c r="G375" s="246"/>
      <c r="H375" s="249">
        <v>56.9</v>
      </c>
      <c r="I375" s="250"/>
      <c r="J375" s="246"/>
      <c r="K375" s="246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163</v>
      </c>
      <c r="AU375" s="255" t="s">
        <v>86</v>
      </c>
      <c r="AV375" s="14" t="s">
        <v>86</v>
      </c>
      <c r="AW375" s="14" t="s">
        <v>32</v>
      </c>
      <c r="AX375" s="14" t="s">
        <v>84</v>
      </c>
      <c r="AY375" s="255" t="s">
        <v>155</v>
      </c>
    </row>
    <row r="376" spans="1:51" s="14" customFormat="1" ht="12">
      <c r="A376" s="14"/>
      <c r="B376" s="245"/>
      <c r="C376" s="246"/>
      <c r="D376" s="236" t="s">
        <v>163</v>
      </c>
      <c r="E376" s="246"/>
      <c r="F376" s="248" t="s">
        <v>472</v>
      </c>
      <c r="G376" s="246"/>
      <c r="H376" s="249">
        <v>59.745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163</v>
      </c>
      <c r="AU376" s="255" t="s">
        <v>86</v>
      </c>
      <c r="AV376" s="14" t="s">
        <v>86</v>
      </c>
      <c r="AW376" s="14" t="s">
        <v>4</v>
      </c>
      <c r="AX376" s="14" t="s">
        <v>84</v>
      </c>
      <c r="AY376" s="255" t="s">
        <v>155</v>
      </c>
    </row>
    <row r="377" spans="1:65" s="2" customFormat="1" ht="24.15" customHeight="1">
      <c r="A377" s="39"/>
      <c r="B377" s="40"/>
      <c r="C377" s="220" t="s">
        <v>473</v>
      </c>
      <c r="D377" s="220" t="s">
        <v>157</v>
      </c>
      <c r="E377" s="221" t="s">
        <v>474</v>
      </c>
      <c r="F377" s="222" t="s">
        <v>475</v>
      </c>
      <c r="G377" s="223" t="s">
        <v>160</v>
      </c>
      <c r="H377" s="224">
        <v>23.592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41</v>
      </c>
      <c r="O377" s="92"/>
      <c r="P377" s="230">
        <f>O377*H377</f>
        <v>0</v>
      </c>
      <c r="Q377" s="230">
        <v>0.00628</v>
      </c>
      <c r="R377" s="230">
        <f>Q377*H377</f>
        <v>0.14815776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161</v>
      </c>
      <c r="AT377" s="232" t="s">
        <v>157</v>
      </c>
      <c r="AU377" s="232" t="s">
        <v>86</v>
      </c>
      <c r="AY377" s="18" t="s">
        <v>155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84</v>
      </c>
      <c r="BK377" s="233">
        <f>ROUND(I377*H377,2)</f>
        <v>0</v>
      </c>
      <c r="BL377" s="18" t="s">
        <v>161</v>
      </c>
      <c r="BM377" s="232" t="s">
        <v>476</v>
      </c>
    </row>
    <row r="378" spans="1:51" s="14" customFormat="1" ht="12">
      <c r="A378" s="14"/>
      <c r="B378" s="245"/>
      <c r="C378" s="246"/>
      <c r="D378" s="236" t="s">
        <v>163</v>
      </c>
      <c r="E378" s="247" t="s">
        <v>1</v>
      </c>
      <c r="F378" s="248" t="s">
        <v>477</v>
      </c>
      <c r="G378" s="246"/>
      <c r="H378" s="249">
        <v>23.592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163</v>
      </c>
      <c r="AU378" s="255" t="s">
        <v>86</v>
      </c>
      <c r="AV378" s="14" t="s">
        <v>86</v>
      </c>
      <c r="AW378" s="14" t="s">
        <v>32</v>
      </c>
      <c r="AX378" s="14" t="s">
        <v>84</v>
      </c>
      <c r="AY378" s="255" t="s">
        <v>155</v>
      </c>
    </row>
    <row r="379" spans="1:65" s="2" customFormat="1" ht="24.15" customHeight="1">
      <c r="A379" s="39"/>
      <c r="B379" s="40"/>
      <c r="C379" s="220" t="s">
        <v>478</v>
      </c>
      <c r="D379" s="220" t="s">
        <v>157</v>
      </c>
      <c r="E379" s="221" t="s">
        <v>479</v>
      </c>
      <c r="F379" s="222" t="s">
        <v>480</v>
      </c>
      <c r="G379" s="223" t="s">
        <v>160</v>
      </c>
      <c r="H379" s="224">
        <v>306.082</v>
      </c>
      <c r="I379" s="225"/>
      <c r="J379" s="226">
        <f>ROUND(I379*H379,2)</f>
        <v>0</v>
      </c>
      <c r="K379" s="227"/>
      <c r="L379" s="45"/>
      <c r="M379" s="228" t="s">
        <v>1</v>
      </c>
      <c r="N379" s="229" t="s">
        <v>41</v>
      </c>
      <c r="O379" s="92"/>
      <c r="P379" s="230">
        <f>O379*H379</f>
        <v>0</v>
      </c>
      <c r="Q379" s="230">
        <v>0.00348</v>
      </c>
      <c r="R379" s="230">
        <f>Q379*H379</f>
        <v>1.06516536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161</v>
      </c>
      <c r="AT379" s="232" t="s">
        <v>157</v>
      </c>
      <c r="AU379" s="232" t="s">
        <v>86</v>
      </c>
      <c r="AY379" s="18" t="s">
        <v>155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84</v>
      </c>
      <c r="BK379" s="233">
        <f>ROUND(I379*H379,2)</f>
        <v>0</v>
      </c>
      <c r="BL379" s="18" t="s">
        <v>161</v>
      </c>
      <c r="BM379" s="232" t="s">
        <v>481</v>
      </c>
    </row>
    <row r="380" spans="1:51" s="13" customFormat="1" ht="12">
      <c r="A380" s="13"/>
      <c r="B380" s="234"/>
      <c r="C380" s="235"/>
      <c r="D380" s="236" t="s">
        <v>163</v>
      </c>
      <c r="E380" s="237" t="s">
        <v>1</v>
      </c>
      <c r="F380" s="238" t="s">
        <v>416</v>
      </c>
      <c r="G380" s="235"/>
      <c r="H380" s="237" t="s">
        <v>1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163</v>
      </c>
      <c r="AU380" s="244" t="s">
        <v>86</v>
      </c>
      <c r="AV380" s="13" t="s">
        <v>84</v>
      </c>
      <c r="AW380" s="13" t="s">
        <v>32</v>
      </c>
      <c r="AX380" s="13" t="s">
        <v>76</v>
      </c>
      <c r="AY380" s="244" t="s">
        <v>155</v>
      </c>
    </row>
    <row r="381" spans="1:51" s="14" customFormat="1" ht="12">
      <c r="A381" s="14"/>
      <c r="B381" s="245"/>
      <c r="C381" s="246"/>
      <c r="D381" s="236" t="s">
        <v>163</v>
      </c>
      <c r="E381" s="247" t="s">
        <v>1</v>
      </c>
      <c r="F381" s="248" t="s">
        <v>417</v>
      </c>
      <c r="G381" s="246"/>
      <c r="H381" s="249">
        <v>279.857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163</v>
      </c>
      <c r="AU381" s="255" t="s">
        <v>86</v>
      </c>
      <c r="AV381" s="14" t="s">
        <v>86</v>
      </c>
      <c r="AW381" s="14" t="s">
        <v>32</v>
      </c>
      <c r="AX381" s="14" t="s">
        <v>76</v>
      </c>
      <c r="AY381" s="255" t="s">
        <v>155</v>
      </c>
    </row>
    <row r="382" spans="1:51" s="14" customFormat="1" ht="12">
      <c r="A382" s="14"/>
      <c r="B382" s="245"/>
      <c r="C382" s="246"/>
      <c r="D382" s="236" t="s">
        <v>163</v>
      </c>
      <c r="E382" s="247" t="s">
        <v>1</v>
      </c>
      <c r="F382" s="248" t="s">
        <v>418</v>
      </c>
      <c r="G382" s="246"/>
      <c r="H382" s="249">
        <v>-10.538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5" t="s">
        <v>163</v>
      </c>
      <c r="AU382" s="255" t="s">
        <v>86</v>
      </c>
      <c r="AV382" s="14" t="s">
        <v>86</v>
      </c>
      <c r="AW382" s="14" t="s">
        <v>32</v>
      </c>
      <c r="AX382" s="14" t="s">
        <v>76</v>
      </c>
      <c r="AY382" s="255" t="s">
        <v>155</v>
      </c>
    </row>
    <row r="383" spans="1:51" s="14" customFormat="1" ht="12">
      <c r="A383" s="14"/>
      <c r="B383" s="245"/>
      <c r="C383" s="246"/>
      <c r="D383" s="236" t="s">
        <v>163</v>
      </c>
      <c r="E383" s="247" t="s">
        <v>1</v>
      </c>
      <c r="F383" s="248" t="s">
        <v>419</v>
      </c>
      <c r="G383" s="246"/>
      <c r="H383" s="249">
        <v>-21.268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163</v>
      </c>
      <c r="AU383" s="255" t="s">
        <v>86</v>
      </c>
      <c r="AV383" s="14" t="s">
        <v>86</v>
      </c>
      <c r="AW383" s="14" t="s">
        <v>32</v>
      </c>
      <c r="AX383" s="14" t="s">
        <v>76</v>
      </c>
      <c r="AY383" s="255" t="s">
        <v>155</v>
      </c>
    </row>
    <row r="384" spans="1:51" s="14" customFormat="1" ht="12">
      <c r="A384" s="14"/>
      <c r="B384" s="245"/>
      <c r="C384" s="246"/>
      <c r="D384" s="236" t="s">
        <v>163</v>
      </c>
      <c r="E384" s="247" t="s">
        <v>1</v>
      </c>
      <c r="F384" s="248" t="s">
        <v>420</v>
      </c>
      <c r="G384" s="246"/>
      <c r="H384" s="249">
        <v>-17.325</v>
      </c>
      <c r="I384" s="250"/>
      <c r="J384" s="246"/>
      <c r="K384" s="246"/>
      <c r="L384" s="251"/>
      <c r="M384" s="252"/>
      <c r="N384" s="253"/>
      <c r="O384" s="253"/>
      <c r="P384" s="253"/>
      <c r="Q384" s="253"/>
      <c r="R384" s="253"/>
      <c r="S384" s="253"/>
      <c r="T384" s="25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5" t="s">
        <v>163</v>
      </c>
      <c r="AU384" s="255" t="s">
        <v>86</v>
      </c>
      <c r="AV384" s="14" t="s">
        <v>86</v>
      </c>
      <c r="AW384" s="14" t="s">
        <v>32</v>
      </c>
      <c r="AX384" s="14" t="s">
        <v>76</v>
      </c>
      <c r="AY384" s="255" t="s">
        <v>155</v>
      </c>
    </row>
    <row r="385" spans="1:51" s="14" customFormat="1" ht="12">
      <c r="A385" s="14"/>
      <c r="B385" s="245"/>
      <c r="C385" s="246"/>
      <c r="D385" s="236" t="s">
        <v>163</v>
      </c>
      <c r="E385" s="247" t="s">
        <v>1</v>
      </c>
      <c r="F385" s="248" t="s">
        <v>482</v>
      </c>
      <c r="G385" s="246"/>
      <c r="H385" s="249">
        <v>11.54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163</v>
      </c>
      <c r="AU385" s="255" t="s">
        <v>86</v>
      </c>
      <c r="AV385" s="14" t="s">
        <v>86</v>
      </c>
      <c r="AW385" s="14" t="s">
        <v>32</v>
      </c>
      <c r="AX385" s="14" t="s">
        <v>76</v>
      </c>
      <c r="AY385" s="255" t="s">
        <v>155</v>
      </c>
    </row>
    <row r="386" spans="1:51" s="14" customFormat="1" ht="12">
      <c r="A386" s="14"/>
      <c r="B386" s="245"/>
      <c r="C386" s="246"/>
      <c r="D386" s="236" t="s">
        <v>163</v>
      </c>
      <c r="E386" s="247" t="s">
        <v>1</v>
      </c>
      <c r="F386" s="248" t="s">
        <v>483</v>
      </c>
      <c r="G386" s="246"/>
      <c r="H386" s="249">
        <v>13.3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5" t="s">
        <v>163</v>
      </c>
      <c r="AU386" s="255" t="s">
        <v>86</v>
      </c>
      <c r="AV386" s="14" t="s">
        <v>86</v>
      </c>
      <c r="AW386" s="14" t="s">
        <v>32</v>
      </c>
      <c r="AX386" s="14" t="s">
        <v>76</v>
      </c>
      <c r="AY386" s="255" t="s">
        <v>155</v>
      </c>
    </row>
    <row r="387" spans="1:51" s="14" customFormat="1" ht="12">
      <c r="A387" s="14"/>
      <c r="B387" s="245"/>
      <c r="C387" s="246"/>
      <c r="D387" s="236" t="s">
        <v>163</v>
      </c>
      <c r="E387" s="247" t="s">
        <v>1</v>
      </c>
      <c r="F387" s="248" t="s">
        <v>484</v>
      </c>
      <c r="G387" s="246"/>
      <c r="H387" s="249">
        <v>12.46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163</v>
      </c>
      <c r="AU387" s="255" t="s">
        <v>86</v>
      </c>
      <c r="AV387" s="14" t="s">
        <v>86</v>
      </c>
      <c r="AW387" s="14" t="s">
        <v>32</v>
      </c>
      <c r="AX387" s="14" t="s">
        <v>76</v>
      </c>
      <c r="AY387" s="255" t="s">
        <v>155</v>
      </c>
    </row>
    <row r="388" spans="1:51" s="13" customFormat="1" ht="12">
      <c r="A388" s="13"/>
      <c r="B388" s="234"/>
      <c r="C388" s="235"/>
      <c r="D388" s="236" t="s">
        <v>163</v>
      </c>
      <c r="E388" s="237" t="s">
        <v>1</v>
      </c>
      <c r="F388" s="238" t="s">
        <v>421</v>
      </c>
      <c r="G388" s="235"/>
      <c r="H388" s="237" t="s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163</v>
      </c>
      <c r="AU388" s="244" t="s">
        <v>86</v>
      </c>
      <c r="AV388" s="13" t="s">
        <v>84</v>
      </c>
      <c r="AW388" s="13" t="s">
        <v>32</v>
      </c>
      <c r="AX388" s="13" t="s">
        <v>76</v>
      </c>
      <c r="AY388" s="244" t="s">
        <v>155</v>
      </c>
    </row>
    <row r="389" spans="1:51" s="14" customFormat="1" ht="12">
      <c r="A389" s="14"/>
      <c r="B389" s="245"/>
      <c r="C389" s="246"/>
      <c r="D389" s="236" t="s">
        <v>163</v>
      </c>
      <c r="E389" s="247" t="s">
        <v>1</v>
      </c>
      <c r="F389" s="248" t="s">
        <v>422</v>
      </c>
      <c r="G389" s="246"/>
      <c r="H389" s="249">
        <v>38.056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163</v>
      </c>
      <c r="AU389" s="255" t="s">
        <v>86</v>
      </c>
      <c r="AV389" s="14" t="s">
        <v>86</v>
      </c>
      <c r="AW389" s="14" t="s">
        <v>32</v>
      </c>
      <c r="AX389" s="14" t="s">
        <v>76</v>
      </c>
      <c r="AY389" s="255" t="s">
        <v>155</v>
      </c>
    </row>
    <row r="390" spans="1:51" s="15" customFormat="1" ht="12">
      <c r="A390" s="15"/>
      <c r="B390" s="256"/>
      <c r="C390" s="257"/>
      <c r="D390" s="236" t="s">
        <v>163</v>
      </c>
      <c r="E390" s="258" t="s">
        <v>1</v>
      </c>
      <c r="F390" s="259" t="s">
        <v>177</v>
      </c>
      <c r="G390" s="257"/>
      <c r="H390" s="260">
        <v>306.082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163</v>
      </c>
      <c r="AU390" s="266" t="s">
        <v>86</v>
      </c>
      <c r="AV390" s="15" t="s">
        <v>161</v>
      </c>
      <c r="AW390" s="15" t="s">
        <v>32</v>
      </c>
      <c r="AX390" s="15" t="s">
        <v>84</v>
      </c>
      <c r="AY390" s="266" t="s">
        <v>155</v>
      </c>
    </row>
    <row r="391" spans="1:65" s="2" customFormat="1" ht="24.15" customHeight="1">
      <c r="A391" s="39"/>
      <c r="B391" s="40"/>
      <c r="C391" s="220" t="s">
        <v>485</v>
      </c>
      <c r="D391" s="220" t="s">
        <v>157</v>
      </c>
      <c r="E391" s="221" t="s">
        <v>486</v>
      </c>
      <c r="F391" s="222" t="s">
        <v>487</v>
      </c>
      <c r="G391" s="223" t="s">
        <v>274</v>
      </c>
      <c r="H391" s="224">
        <v>34.4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41</v>
      </c>
      <c r="O391" s="92"/>
      <c r="P391" s="230">
        <f>O391*H391</f>
        <v>0</v>
      </c>
      <c r="Q391" s="230">
        <v>0.02065</v>
      </c>
      <c r="R391" s="230">
        <f>Q391*H391</f>
        <v>0.71036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161</v>
      </c>
      <c r="AT391" s="232" t="s">
        <v>157</v>
      </c>
      <c r="AU391" s="232" t="s">
        <v>86</v>
      </c>
      <c r="AY391" s="18" t="s">
        <v>155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84</v>
      </c>
      <c r="BK391" s="233">
        <f>ROUND(I391*H391,2)</f>
        <v>0</v>
      </c>
      <c r="BL391" s="18" t="s">
        <v>161</v>
      </c>
      <c r="BM391" s="232" t="s">
        <v>488</v>
      </c>
    </row>
    <row r="392" spans="1:51" s="13" customFormat="1" ht="12">
      <c r="A392" s="13"/>
      <c r="B392" s="234"/>
      <c r="C392" s="235"/>
      <c r="D392" s="236" t="s">
        <v>163</v>
      </c>
      <c r="E392" s="237" t="s">
        <v>1</v>
      </c>
      <c r="F392" s="238" t="s">
        <v>489</v>
      </c>
      <c r="G392" s="235"/>
      <c r="H392" s="237" t="s">
        <v>1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4" t="s">
        <v>163</v>
      </c>
      <c r="AU392" s="244" t="s">
        <v>86</v>
      </c>
      <c r="AV392" s="13" t="s">
        <v>84</v>
      </c>
      <c r="AW392" s="13" t="s">
        <v>32</v>
      </c>
      <c r="AX392" s="13" t="s">
        <v>76</v>
      </c>
      <c r="AY392" s="244" t="s">
        <v>155</v>
      </c>
    </row>
    <row r="393" spans="1:51" s="14" customFormat="1" ht="12">
      <c r="A393" s="14"/>
      <c r="B393" s="245"/>
      <c r="C393" s="246"/>
      <c r="D393" s="236" t="s">
        <v>163</v>
      </c>
      <c r="E393" s="247" t="s">
        <v>1</v>
      </c>
      <c r="F393" s="248" t="s">
        <v>490</v>
      </c>
      <c r="G393" s="246"/>
      <c r="H393" s="249">
        <v>13.5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5" t="s">
        <v>163</v>
      </c>
      <c r="AU393" s="255" t="s">
        <v>86</v>
      </c>
      <c r="AV393" s="14" t="s">
        <v>86</v>
      </c>
      <c r="AW393" s="14" t="s">
        <v>32</v>
      </c>
      <c r="AX393" s="14" t="s">
        <v>76</v>
      </c>
      <c r="AY393" s="255" t="s">
        <v>155</v>
      </c>
    </row>
    <row r="394" spans="1:51" s="13" customFormat="1" ht="12">
      <c r="A394" s="13"/>
      <c r="B394" s="234"/>
      <c r="C394" s="235"/>
      <c r="D394" s="236" t="s">
        <v>163</v>
      </c>
      <c r="E394" s="237" t="s">
        <v>1</v>
      </c>
      <c r="F394" s="238" t="s">
        <v>491</v>
      </c>
      <c r="G394" s="235"/>
      <c r="H394" s="237" t="s">
        <v>1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163</v>
      </c>
      <c r="AU394" s="244" t="s">
        <v>86</v>
      </c>
      <c r="AV394" s="13" t="s">
        <v>84</v>
      </c>
      <c r="AW394" s="13" t="s">
        <v>32</v>
      </c>
      <c r="AX394" s="13" t="s">
        <v>76</v>
      </c>
      <c r="AY394" s="244" t="s">
        <v>155</v>
      </c>
    </row>
    <row r="395" spans="1:51" s="14" customFormat="1" ht="12">
      <c r="A395" s="14"/>
      <c r="B395" s="245"/>
      <c r="C395" s="246"/>
      <c r="D395" s="236" t="s">
        <v>163</v>
      </c>
      <c r="E395" s="247" t="s">
        <v>1</v>
      </c>
      <c r="F395" s="248" t="s">
        <v>492</v>
      </c>
      <c r="G395" s="246"/>
      <c r="H395" s="249">
        <v>2.25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163</v>
      </c>
      <c r="AU395" s="255" t="s">
        <v>86</v>
      </c>
      <c r="AV395" s="14" t="s">
        <v>86</v>
      </c>
      <c r="AW395" s="14" t="s">
        <v>32</v>
      </c>
      <c r="AX395" s="14" t="s">
        <v>76</v>
      </c>
      <c r="AY395" s="255" t="s">
        <v>155</v>
      </c>
    </row>
    <row r="396" spans="1:51" s="13" customFormat="1" ht="12">
      <c r="A396" s="13"/>
      <c r="B396" s="234"/>
      <c r="C396" s="235"/>
      <c r="D396" s="236" t="s">
        <v>163</v>
      </c>
      <c r="E396" s="237" t="s">
        <v>1</v>
      </c>
      <c r="F396" s="238" t="s">
        <v>493</v>
      </c>
      <c r="G396" s="235"/>
      <c r="H396" s="237" t="s">
        <v>1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163</v>
      </c>
      <c r="AU396" s="244" t="s">
        <v>86</v>
      </c>
      <c r="AV396" s="13" t="s">
        <v>84</v>
      </c>
      <c r="AW396" s="13" t="s">
        <v>32</v>
      </c>
      <c r="AX396" s="13" t="s">
        <v>76</v>
      </c>
      <c r="AY396" s="244" t="s">
        <v>155</v>
      </c>
    </row>
    <row r="397" spans="1:51" s="14" customFormat="1" ht="12">
      <c r="A397" s="14"/>
      <c r="B397" s="245"/>
      <c r="C397" s="246"/>
      <c r="D397" s="236" t="s">
        <v>163</v>
      </c>
      <c r="E397" s="247" t="s">
        <v>1</v>
      </c>
      <c r="F397" s="248" t="s">
        <v>494</v>
      </c>
      <c r="G397" s="246"/>
      <c r="H397" s="249">
        <v>1.05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163</v>
      </c>
      <c r="AU397" s="255" t="s">
        <v>86</v>
      </c>
      <c r="AV397" s="14" t="s">
        <v>86</v>
      </c>
      <c r="AW397" s="14" t="s">
        <v>32</v>
      </c>
      <c r="AX397" s="14" t="s">
        <v>76</v>
      </c>
      <c r="AY397" s="255" t="s">
        <v>155</v>
      </c>
    </row>
    <row r="398" spans="1:51" s="13" customFormat="1" ht="12">
      <c r="A398" s="13"/>
      <c r="B398" s="234"/>
      <c r="C398" s="235"/>
      <c r="D398" s="236" t="s">
        <v>163</v>
      </c>
      <c r="E398" s="237" t="s">
        <v>1</v>
      </c>
      <c r="F398" s="238" t="s">
        <v>495</v>
      </c>
      <c r="G398" s="235"/>
      <c r="H398" s="237" t="s">
        <v>1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163</v>
      </c>
      <c r="AU398" s="244" t="s">
        <v>86</v>
      </c>
      <c r="AV398" s="13" t="s">
        <v>84</v>
      </c>
      <c r="AW398" s="13" t="s">
        <v>32</v>
      </c>
      <c r="AX398" s="13" t="s">
        <v>76</v>
      </c>
      <c r="AY398" s="244" t="s">
        <v>155</v>
      </c>
    </row>
    <row r="399" spans="1:51" s="14" customFormat="1" ht="12">
      <c r="A399" s="14"/>
      <c r="B399" s="245"/>
      <c r="C399" s="246"/>
      <c r="D399" s="236" t="s">
        <v>163</v>
      </c>
      <c r="E399" s="247" t="s">
        <v>1</v>
      </c>
      <c r="F399" s="248" t="s">
        <v>496</v>
      </c>
      <c r="G399" s="246"/>
      <c r="H399" s="249">
        <v>1.25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163</v>
      </c>
      <c r="AU399" s="255" t="s">
        <v>86</v>
      </c>
      <c r="AV399" s="14" t="s">
        <v>86</v>
      </c>
      <c r="AW399" s="14" t="s">
        <v>32</v>
      </c>
      <c r="AX399" s="14" t="s">
        <v>76</v>
      </c>
      <c r="AY399" s="255" t="s">
        <v>155</v>
      </c>
    </row>
    <row r="400" spans="1:51" s="13" customFormat="1" ht="12">
      <c r="A400" s="13"/>
      <c r="B400" s="234"/>
      <c r="C400" s="235"/>
      <c r="D400" s="236" t="s">
        <v>163</v>
      </c>
      <c r="E400" s="237" t="s">
        <v>1</v>
      </c>
      <c r="F400" s="238" t="s">
        <v>497</v>
      </c>
      <c r="G400" s="235"/>
      <c r="H400" s="237" t="s">
        <v>1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163</v>
      </c>
      <c r="AU400" s="244" t="s">
        <v>86</v>
      </c>
      <c r="AV400" s="13" t="s">
        <v>84</v>
      </c>
      <c r="AW400" s="13" t="s">
        <v>32</v>
      </c>
      <c r="AX400" s="13" t="s">
        <v>76</v>
      </c>
      <c r="AY400" s="244" t="s">
        <v>155</v>
      </c>
    </row>
    <row r="401" spans="1:51" s="14" customFormat="1" ht="12">
      <c r="A401" s="14"/>
      <c r="B401" s="245"/>
      <c r="C401" s="246"/>
      <c r="D401" s="236" t="s">
        <v>163</v>
      </c>
      <c r="E401" s="247" t="s">
        <v>1</v>
      </c>
      <c r="F401" s="248" t="s">
        <v>498</v>
      </c>
      <c r="G401" s="246"/>
      <c r="H401" s="249">
        <v>6.9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163</v>
      </c>
      <c r="AU401" s="255" t="s">
        <v>86</v>
      </c>
      <c r="AV401" s="14" t="s">
        <v>86</v>
      </c>
      <c r="AW401" s="14" t="s">
        <v>32</v>
      </c>
      <c r="AX401" s="14" t="s">
        <v>76</v>
      </c>
      <c r="AY401" s="255" t="s">
        <v>155</v>
      </c>
    </row>
    <row r="402" spans="1:51" s="13" customFormat="1" ht="12">
      <c r="A402" s="13"/>
      <c r="B402" s="234"/>
      <c r="C402" s="235"/>
      <c r="D402" s="236" t="s">
        <v>163</v>
      </c>
      <c r="E402" s="237" t="s">
        <v>1</v>
      </c>
      <c r="F402" s="238" t="s">
        <v>499</v>
      </c>
      <c r="G402" s="235"/>
      <c r="H402" s="237" t="s">
        <v>1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163</v>
      </c>
      <c r="AU402" s="244" t="s">
        <v>86</v>
      </c>
      <c r="AV402" s="13" t="s">
        <v>84</v>
      </c>
      <c r="AW402" s="13" t="s">
        <v>32</v>
      </c>
      <c r="AX402" s="13" t="s">
        <v>76</v>
      </c>
      <c r="AY402" s="244" t="s">
        <v>155</v>
      </c>
    </row>
    <row r="403" spans="1:51" s="14" customFormat="1" ht="12">
      <c r="A403" s="14"/>
      <c r="B403" s="245"/>
      <c r="C403" s="246"/>
      <c r="D403" s="236" t="s">
        <v>163</v>
      </c>
      <c r="E403" s="247" t="s">
        <v>1</v>
      </c>
      <c r="F403" s="248" t="s">
        <v>500</v>
      </c>
      <c r="G403" s="246"/>
      <c r="H403" s="249">
        <v>9.45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163</v>
      </c>
      <c r="AU403" s="255" t="s">
        <v>86</v>
      </c>
      <c r="AV403" s="14" t="s">
        <v>86</v>
      </c>
      <c r="AW403" s="14" t="s">
        <v>32</v>
      </c>
      <c r="AX403" s="14" t="s">
        <v>76</v>
      </c>
      <c r="AY403" s="255" t="s">
        <v>155</v>
      </c>
    </row>
    <row r="404" spans="1:51" s="15" customFormat="1" ht="12">
      <c r="A404" s="15"/>
      <c r="B404" s="256"/>
      <c r="C404" s="257"/>
      <c r="D404" s="236" t="s">
        <v>163</v>
      </c>
      <c r="E404" s="258" t="s">
        <v>1</v>
      </c>
      <c r="F404" s="259" t="s">
        <v>177</v>
      </c>
      <c r="G404" s="257"/>
      <c r="H404" s="260">
        <v>34.400000000000006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6" t="s">
        <v>163</v>
      </c>
      <c r="AU404" s="266" t="s">
        <v>86</v>
      </c>
      <c r="AV404" s="15" t="s">
        <v>161</v>
      </c>
      <c r="AW404" s="15" t="s">
        <v>32</v>
      </c>
      <c r="AX404" s="15" t="s">
        <v>84</v>
      </c>
      <c r="AY404" s="266" t="s">
        <v>155</v>
      </c>
    </row>
    <row r="405" spans="1:65" s="2" customFormat="1" ht="24.15" customHeight="1">
      <c r="A405" s="39"/>
      <c r="B405" s="40"/>
      <c r="C405" s="220" t="s">
        <v>501</v>
      </c>
      <c r="D405" s="220" t="s">
        <v>157</v>
      </c>
      <c r="E405" s="221" t="s">
        <v>502</v>
      </c>
      <c r="F405" s="222" t="s">
        <v>503</v>
      </c>
      <c r="G405" s="223" t="s">
        <v>160</v>
      </c>
      <c r="H405" s="224">
        <v>49.131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41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161</v>
      </c>
      <c r="AT405" s="232" t="s">
        <v>157</v>
      </c>
      <c r="AU405" s="232" t="s">
        <v>86</v>
      </c>
      <c r="AY405" s="18" t="s">
        <v>155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84</v>
      </c>
      <c r="BK405" s="233">
        <f>ROUND(I405*H405,2)</f>
        <v>0</v>
      </c>
      <c r="BL405" s="18" t="s">
        <v>161</v>
      </c>
      <c r="BM405" s="232" t="s">
        <v>504</v>
      </c>
    </row>
    <row r="406" spans="1:51" s="14" customFormat="1" ht="12">
      <c r="A406" s="14"/>
      <c r="B406" s="245"/>
      <c r="C406" s="246"/>
      <c r="D406" s="236" t="s">
        <v>163</v>
      </c>
      <c r="E406" s="247" t="s">
        <v>1</v>
      </c>
      <c r="F406" s="248" t="s">
        <v>505</v>
      </c>
      <c r="G406" s="246"/>
      <c r="H406" s="249">
        <v>10.538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163</v>
      </c>
      <c r="AU406" s="255" t="s">
        <v>86</v>
      </c>
      <c r="AV406" s="14" t="s">
        <v>86</v>
      </c>
      <c r="AW406" s="14" t="s">
        <v>32</v>
      </c>
      <c r="AX406" s="14" t="s">
        <v>76</v>
      </c>
      <c r="AY406" s="255" t="s">
        <v>155</v>
      </c>
    </row>
    <row r="407" spans="1:51" s="14" customFormat="1" ht="12">
      <c r="A407" s="14"/>
      <c r="B407" s="245"/>
      <c r="C407" s="246"/>
      <c r="D407" s="236" t="s">
        <v>163</v>
      </c>
      <c r="E407" s="247" t="s">
        <v>1</v>
      </c>
      <c r="F407" s="248" t="s">
        <v>506</v>
      </c>
      <c r="G407" s="246"/>
      <c r="H407" s="249">
        <v>21.268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163</v>
      </c>
      <c r="AU407" s="255" t="s">
        <v>86</v>
      </c>
      <c r="AV407" s="14" t="s">
        <v>86</v>
      </c>
      <c r="AW407" s="14" t="s">
        <v>32</v>
      </c>
      <c r="AX407" s="14" t="s">
        <v>76</v>
      </c>
      <c r="AY407" s="255" t="s">
        <v>155</v>
      </c>
    </row>
    <row r="408" spans="1:51" s="14" customFormat="1" ht="12">
      <c r="A408" s="14"/>
      <c r="B408" s="245"/>
      <c r="C408" s="246"/>
      <c r="D408" s="236" t="s">
        <v>163</v>
      </c>
      <c r="E408" s="247" t="s">
        <v>1</v>
      </c>
      <c r="F408" s="248" t="s">
        <v>507</v>
      </c>
      <c r="G408" s="246"/>
      <c r="H408" s="249">
        <v>17.325</v>
      </c>
      <c r="I408" s="250"/>
      <c r="J408" s="246"/>
      <c r="K408" s="246"/>
      <c r="L408" s="251"/>
      <c r="M408" s="252"/>
      <c r="N408" s="253"/>
      <c r="O408" s="253"/>
      <c r="P408" s="253"/>
      <c r="Q408" s="253"/>
      <c r="R408" s="253"/>
      <c r="S408" s="253"/>
      <c r="T408" s="25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5" t="s">
        <v>163</v>
      </c>
      <c r="AU408" s="255" t="s">
        <v>86</v>
      </c>
      <c r="AV408" s="14" t="s">
        <v>86</v>
      </c>
      <c r="AW408" s="14" t="s">
        <v>32</v>
      </c>
      <c r="AX408" s="14" t="s">
        <v>76</v>
      </c>
      <c r="AY408" s="255" t="s">
        <v>155</v>
      </c>
    </row>
    <row r="409" spans="1:51" s="15" customFormat="1" ht="12">
      <c r="A409" s="15"/>
      <c r="B409" s="256"/>
      <c r="C409" s="257"/>
      <c r="D409" s="236" t="s">
        <v>163</v>
      </c>
      <c r="E409" s="258" t="s">
        <v>1</v>
      </c>
      <c r="F409" s="259" t="s">
        <v>177</v>
      </c>
      <c r="G409" s="257"/>
      <c r="H409" s="260">
        <v>49.131</v>
      </c>
      <c r="I409" s="261"/>
      <c r="J409" s="257"/>
      <c r="K409" s="257"/>
      <c r="L409" s="262"/>
      <c r="M409" s="263"/>
      <c r="N409" s="264"/>
      <c r="O409" s="264"/>
      <c r="P409" s="264"/>
      <c r="Q409" s="264"/>
      <c r="R409" s="264"/>
      <c r="S409" s="264"/>
      <c r="T409" s="26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6" t="s">
        <v>163</v>
      </c>
      <c r="AU409" s="266" t="s">
        <v>86</v>
      </c>
      <c r="AV409" s="15" t="s">
        <v>161</v>
      </c>
      <c r="AW409" s="15" t="s">
        <v>32</v>
      </c>
      <c r="AX409" s="15" t="s">
        <v>84</v>
      </c>
      <c r="AY409" s="266" t="s">
        <v>155</v>
      </c>
    </row>
    <row r="410" spans="1:65" s="2" customFormat="1" ht="24.15" customHeight="1">
      <c r="A410" s="39"/>
      <c r="B410" s="40"/>
      <c r="C410" s="220" t="s">
        <v>508</v>
      </c>
      <c r="D410" s="220" t="s">
        <v>157</v>
      </c>
      <c r="E410" s="221" t="s">
        <v>509</v>
      </c>
      <c r="F410" s="222" t="s">
        <v>510</v>
      </c>
      <c r="G410" s="223" t="s">
        <v>180</v>
      </c>
      <c r="H410" s="224">
        <v>35.2</v>
      </c>
      <c r="I410" s="225"/>
      <c r="J410" s="226">
        <f>ROUND(I410*H410,2)</f>
        <v>0</v>
      </c>
      <c r="K410" s="227"/>
      <c r="L410" s="45"/>
      <c r="M410" s="228" t="s">
        <v>1</v>
      </c>
      <c r="N410" s="229" t="s">
        <v>41</v>
      </c>
      <c r="O410" s="92"/>
      <c r="P410" s="230">
        <f>O410*H410</f>
        <v>0</v>
      </c>
      <c r="Q410" s="230">
        <v>2.25634</v>
      </c>
      <c r="R410" s="230">
        <f>Q410*H410</f>
        <v>79.423168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161</v>
      </c>
      <c r="AT410" s="232" t="s">
        <v>157</v>
      </c>
      <c r="AU410" s="232" t="s">
        <v>86</v>
      </c>
      <c r="AY410" s="18" t="s">
        <v>155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84</v>
      </c>
      <c r="BK410" s="233">
        <f>ROUND(I410*H410,2)</f>
        <v>0</v>
      </c>
      <c r="BL410" s="18" t="s">
        <v>161</v>
      </c>
      <c r="BM410" s="232" t="s">
        <v>511</v>
      </c>
    </row>
    <row r="411" spans="1:51" s="13" customFormat="1" ht="12">
      <c r="A411" s="13"/>
      <c r="B411" s="234"/>
      <c r="C411" s="235"/>
      <c r="D411" s="236" t="s">
        <v>163</v>
      </c>
      <c r="E411" s="237" t="s">
        <v>1</v>
      </c>
      <c r="F411" s="238" t="s">
        <v>512</v>
      </c>
      <c r="G411" s="235"/>
      <c r="H411" s="237" t="s">
        <v>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163</v>
      </c>
      <c r="AU411" s="244" t="s">
        <v>86</v>
      </c>
      <c r="AV411" s="13" t="s">
        <v>84</v>
      </c>
      <c r="AW411" s="13" t="s">
        <v>32</v>
      </c>
      <c r="AX411" s="13" t="s">
        <v>76</v>
      </c>
      <c r="AY411" s="244" t="s">
        <v>155</v>
      </c>
    </row>
    <row r="412" spans="1:51" s="14" customFormat="1" ht="12">
      <c r="A412" s="14"/>
      <c r="B412" s="245"/>
      <c r="C412" s="246"/>
      <c r="D412" s="236" t="s">
        <v>163</v>
      </c>
      <c r="E412" s="247" t="s">
        <v>1</v>
      </c>
      <c r="F412" s="248" t="s">
        <v>513</v>
      </c>
      <c r="G412" s="246"/>
      <c r="H412" s="249">
        <v>35.2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163</v>
      </c>
      <c r="AU412" s="255" t="s">
        <v>86</v>
      </c>
      <c r="AV412" s="14" t="s">
        <v>86</v>
      </c>
      <c r="AW412" s="14" t="s">
        <v>32</v>
      </c>
      <c r="AX412" s="14" t="s">
        <v>84</v>
      </c>
      <c r="AY412" s="255" t="s">
        <v>155</v>
      </c>
    </row>
    <row r="413" spans="1:65" s="2" customFormat="1" ht="24.15" customHeight="1">
      <c r="A413" s="39"/>
      <c r="B413" s="40"/>
      <c r="C413" s="220" t="s">
        <v>514</v>
      </c>
      <c r="D413" s="220" t="s">
        <v>157</v>
      </c>
      <c r="E413" s="221" t="s">
        <v>515</v>
      </c>
      <c r="F413" s="222" t="s">
        <v>516</v>
      </c>
      <c r="G413" s="223" t="s">
        <v>180</v>
      </c>
      <c r="H413" s="224">
        <v>30.172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41</v>
      </c>
      <c r="O413" s="92"/>
      <c r="P413" s="230">
        <f>O413*H413</f>
        <v>0</v>
      </c>
      <c r="Q413" s="230">
        <v>2.45329</v>
      </c>
      <c r="R413" s="230">
        <f>Q413*H413</f>
        <v>74.02066588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161</v>
      </c>
      <c r="AT413" s="232" t="s">
        <v>157</v>
      </c>
      <c r="AU413" s="232" t="s">
        <v>86</v>
      </c>
      <c r="AY413" s="18" t="s">
        <v>155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84</v>
      </c>
      <c r="BK413" s="233">
        <f>ROUND(I413*H413,2)</f>
        <v>0</v>
      </c>
      <c r="BL413" s="18" t="s">
        <v>161</v>
      </c>
      <c r="BM413" s="232" t="s">
        <v>517</v>
      </c>
    </row>
    <row r="414" spans="1:51" s="13" customFormat="1" ht="12">
      <c r="A414" s="13"/>
      <c r="B414" s="234"/>
      <c r="C414" s="235"/>
      <c r="D414" s="236" t="s">
        <v>163</v>
      </c>
      <c r="E414" s="237" t="s">
        <v>1</v>
      </c>
      <c r="F414" s="238" t="s">
        <v>512</v>
      </c>
      <c r="G414" s="235"/>
      <c r="H414" s="237" t="s">
        <v>1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163</v>
      </c>
      <c r="AU414" s="244" t="s">
        <v>86</v>
      </c>
      <c r="AV414" s="13" t="s">
        <v>84</v>
      </c>
      <c r="AW414" s="13" t="s">
        <v>32</v>
      </c>
      <c r="AX414" s="13" t="s">
        <v>76</v>
      </c>
      <c r="AY414" s="244" t="s">
        <v>155</v>
      </c>
    </row>
    <row r="415" spans="1:51" s="14" customFormat="1" ht="12">
      <c r="A415" s="14"/>
      <c r="B415" s="245"/>
      <c r="C415" s="246"/>
      <c r="D415" s="236" t="s">
        <v>163</v>
      </c>
      <c r="E415" s="247" t="s">
        <v>1</v>
      </c>
      <c r="F415" s="248" t="s">
        <v>518</v>
      </c>
      <c r="G415" s="246"/>
      <c r="H415" s="249">
        <v>30.172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163</v>
      </c>
      <c r="AU415" s="255" t="s">
        <v>86</v>
      </c>
      <c r="AV415" s="14" t="s">
        <v>86</v>
      </c>
      <c r="AW415" s="14" t="s">
        <v>32</v>
      </c>
      <c r="AX415" s="14" t="s">
        <v>84</v>
      </c>
      <c r="AY415" s="255" t="s">
        <v>155</v>
      </c>
    </row>
    <row r="416" spans="1:65" s="2" customFormat="1" ht="16.5" customHeight="1">
      <c r="A416" s="39"/>
      <c r="B416" s="40"/>
      <c r="C416" s="220" t="s">
        <v>519</v>
      </c>
      <c r="D416" s="220" t="s">
        <v>157</v>
      </c>
      <c r="E416" s="221" t="s">
        <v>520</v>
      </c>
      <c r="F416" s="222" t="s">
        <v>521</v>
      </c>
      <c r="G416" s="223" t="s">
        <v>213</v>
      </c>
      <c r="H416" s="224">
        <v>2.233</v>
      </c>
      <c r="I416" s="225"/>
      <c r="J416" s="226">
        <f>ROUND(I416*H416,2)</f>
        <v>0</v>
      </c>
      <c r="K416" s="227"/>
      <c r="L416" s="45"/>
      <c r="M416" s="228" t="s">
        <v>1</v>
      </c>
      <c r="N416" s="229" t="s">
        <v>41</v>
      </c>
      <c r="O416" s="92"/>
      <c r="P416" s="230">
        <f>O416*H416</f>
        <v>0</v>
      </c>
      <c r="Q416" s="230">
        <v>1.06277</v>
      </c>
      <c r="R416" s="230">
        <f>Q416*H416</f>
        <v>2.37316541</v>
      </c>
      <c r="S416" s="230">
        <v>0</v>
      </c>
      <c r="T416" s="23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2" t="s">
        <v>161</v>
      </c>
      <c r="AT416" s="232" t="s">
        <v>157</v>
      </c>
      <c r="AU416" s="232" t="s">
        <v>86</v>
      </c>
      <c r="AY416" s="18" t="s">
        <v>155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8" t="s">
        <v>84</v>
      </c>
      <c r="BK416" s="233">
        <f>ROUND(I416*H416,2)</f>
        <v>0</v>
      </c>
      <c r="BL416" s="18" t="s">
        <v>161</v>
      </c>
      <c r="BM416" s="232" t="s">
        <v>522</v>
      </c>
    </row>
    <row r="417" spans="1:51" s="13" customFormat="1" ht="12">
      <c r="A417" s="13"/>
      <c r="B417" s="234"/>
      <c r="C417" s="235"/>
      <c r="D417" s="236" t="s">
        <v>163</v>
      </c>
      <c r="E417" s="237" t="s">
        <v>1</v>
      </c>
      <c r="F417" s="238" t="s">
        <v>523</v>
      </c>
      <c r="G417" s="235"/>
      <c r="H417" s="237" t="s">
        <v>1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163</v>
      </c>
      <c r="AU417" s="244" t="s">
        <v>86</v>
      </c>
      <c r="AV417" s="13" t="s">
        <v>84</v>
      </c>
      <c r="AW417" s="13" t="s">
        <v>32</v>
      </c>
      <c r="AX417" s="13" t="s">
        <v>76</v>
      </c>
      <c r="AY417" s="244" t="s">
        <v>155</v>
      </c>
    </row>
    <row r="418" spans="1:51" s="13" customFormat="1" ht="12">
      <c r="A418" s="13"/>
      <c r="B418" s="234"/>
      <c r="C418" s="235"/>
      <c r="D418" s="236" t="s">
        <v>163</v>
      </c>
      <c r="E418" s="237" t="s">
        <v>1</v>
      </c>
      <c r="F418" s="238" t="s">
        <v>512</v>
      </c>
      <c r="G418" s="235"/>
      <c r="H418" s="237" t="s">
        <v>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163</v>
      </c>
      <c r="AU418" s="244" t="s">
        <v>86</v>
      </c>
      <c r="AV418" s="13" t="s">
        <v>84</v>
      </c>
      <c r="AW418" s="13" t="s">
        <v>32</v>
      </c>
      <c r="AX418" s="13" t="s">
        <v>76</v>
      </c>
      <c r="AY418" s="244" t="s">
        <v>155</v>
      </c>
    </row>
    <row r="419" spans="1:51" s="14" customFormat="1" ht="12">
      <c r="A419" s="14"/>
      <c r="B419" s="245"/>
      <c r="C419" s="246"/>
      <c r="D419" s="236" t="s">
        <v>163</v>
      </c>
      <c r="E419" s="247" t="s">
        <v>1</v>
      </c>
      <c r="F419" s="248" t="s">
        <v>524</v>
      </c>
      <c r="G419" s="246"/>
      <c r="H419" s="249">
        <v>2.233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163</v>
      </c>
      <c r="AU419" s="255" t="s">
        <v>86</v>
      </c>
      <c r="AV419" s="14" t="s">
        <v>86</v>
      </c>
      <c r="AW419" s="14" t="s">
        <v>32</v>
      </c>
      <c r="AX419" s="14" t="s">
        <v>84</v>
      </c>
      <c r="AY419" s="255" t="s">
        <v>155</v>
      </c>
    </row>
    <row r="420" spans="1:65" s="2" customFormat="1" ht="21.75" customHeight="1">
      <c r="A420" s="39"/>
      <c r="B420" s="40"/>
      <c r="C420" s="220" t="s">
        <v>525</v>
      </c>
      <c r="D420" s="220" t="s">
        <v>157</v>
      </c>
      <c r="E420" s="221" t="s">
        <v>526</v>
      </c>
      <c r="F420" s="222" t="s">
        <v>527</v>
      </c>
      <c r="G420" s="223" t="s">
        <v>160</v>
      </c>
      <c r="H420" s="224">
        <v>470.971</v>
      </c>
      <c r="I420" s="225"/>
      <c r="J420" s="226">
        <f>ROUND(I420*H420,2)</f>
        <v>0</v>
      </c>
      <c r="K420" s="227"/>
      <c r="L420" s="45"/>
      <c r="M420" s="228" t="s">
        <v>1</v>
      </c>
      <c r="N420" s="229" t="s">
        <v>41</v>
      </c>
      <c r="O420" s="92"/>
      <c r="P420" s="230">
        <f>O420*H420</f>
        <v>0</v>
      </c>
      <c r="Q420" s="230">
        <v>0.06702</v>
      </c>
      <c r="R420" s="230">
        <f>Q420*H420</f>
        <v>31.56447642</v>
      </c>
      <c r="S420" s="230">
        <v>0</v>
      </c>
      <c r="T420" s="23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161</v>
      </c>
      <c r="AT420" s="232" t="s">
        <v>157</v>
      </c>
      <c r="AU420" s="232" t="s">
        <v>86</v>
      </c>
      <c r="AY420" s="18" t="s">
        <v>155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84</v>
      </c>
      <c r="BK420" s="233">
        <f>ROUND(I420*H420,2)</f>
        <v>0</v>
      </c>
      <c r="BL420" s="18" t="s">
        <v>161</v>
      </c>
      <c r="BM420" s="232" t="s">
        <v>528</v>
      </c>
    </row>
    <row r="421" spans="1:51" s="13" customFormat="1" ht="12">
      <c r="A421" s="13"/>
      <c r="B421" s="234"/>
      <c r="C421" s="235"/>
      <c r="D421" s="236" t="s">
        <v>163</v>
      </c>
      <c r="E421" s="237" t="s">
        <v>1</v>
      </c>
      <c r="F421" s="238" t="s">
        <v>529</v>
      </c>
      <c r="G421" s="235"/>
      <c r="H421" s="237" t="s">
        <v>1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163</v>
      </c>
      <c r="AU421" s="244" t="s">
        <v>86</v>
      </c>
      <c r="AV421" s="13" t="s">
        <v>84</v>
      </c>
      <c r="AW421" s="13" t="s">
        <v>32</v>
      </c>
      <c r="AX421" s="13" t="s">
        <v>76</v>
      </c>
      <c r="AY421" s="244" t="s">
        <v>155</v>
      </c>
    </row>
    <row r="422" spans="1:51" s="14" customFormat="1" ht="12">
      <c r="A422" s="14"/>
      <c r="B422" s="245"/>
      <c r="C422" s="246"/>
      <c r="D422" s="236" t="s">
        <v>163</v>
      </c>
      <c r="E422" s="247" t="s">
        <v>1</v>
      </c>
      <c r="F422" s="248" t="s">
        <v>530</v>
      </c>
      <c r="G422" s="246"/>
      <c r="H422" s="249">
        <v>470.971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163</v>
      </c>
      <c r="AU422" s="255" t="s">
        <v>86</v>
      </c>
      <c r="AV422" s="14" t="s">
        <v>86</v>
      </c>
      <c r="AW422" s="14" t="s">
        <v>32</v>
      </c>
      <c r="AX422" s="14" t="s">
        <v>84</v>
      </c>
      <c r="AY422" s="255" t="s">
        <v>155</v>
      </c>
    </row>
    <row r="423" spans="1:65" s="2" customFormat="1" ht="24.15" customHeight="1">
      <c r="A423" s="39"/>
      <c r="B423" s="40"/>
      <c r="C423" s="220" t="s">
        <v>531</v>
      </c>
      <c r="D423" s="220" t="s">
        <v>157</v>
      </c>
      <c r="E423" s="221" t="s">
        <v>532</v>
      </c>
      <c r="F423" s="222" t="s">
        <v>533</v>
      </c>
      <c r="G423" s="223" t="s">
        <v>160</v>
      </c>
      <c r="H423" s="224">
        <v>28.38</v>
      </c>
      <c r="I423" s="225"/>
      <c r="J423" s="226">
        <f>ROUND(I423*H423,2)</f>
        <v>0</v>
      </c>
      <c r="K423" s="227"/>
      <c r="L423" s="45"/>
      <c r="M423" s="228" t="s">
        <v>1</v>
      </c>
      <c r="N423" s="229" t="s">
        <v>41</v>
      </c>
      <c r="O423" s="92"/>
      <c r="P423" s="230">
        <f>O423*H423</f>
        <v>0</v>
      </c>
      <c r="Q423" s="230">
        <v>0.28362</v>
      </c>
      <c r="R423" s="230">
        <f>Q423*H423</f>
        <v>8.0491356</v>
      </c>
      <c r="S423" s="230">
        <v>0</v>
      </c>
      <c r="T423" s="23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2" t="s">
        <v>161</v>
      </c>
      <c r="AT423" s="232" t="s">
        <v>157</v>
      </c>
      <c r="AU423" s="232" t="s">
        <v>86</v>
      </c>
      <c r="AY423" s="18" t="s">
        <v>155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8" t="s">
        <v>84</v>
      </c>
      <c r="BK423" s="233">
        <f>ROUND(I423*H423,2)</f>
        <v>0</v>
      </c>
      <c r="BL423" s="18" t="s">
        <v>161</v>
      </c>
      <c r="BM423" s="232" t="s">
        <v>534</v>
      </c>
    </row>
    <row r="424" spans="1:51" s="13" customFormat="1" ht="12">
      <c r="A424" s="13"/>
      <c r="B424" s="234"/>
      <c r="C424" s="235"/>
      <c r="D424" s="236" t="s">
        <v>163</v>
      </c>
      <c r="E424" s="237" t="s">
        <v>1</v>
      </c>
      <c r="F424" s="238" t="s">
        <v>164</v>
      </c>
      <c r="G424" s="235"/>
      <c r="H424" s="237" t="s">
        <v>1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163</v>
      </c>
      <c r="AU424" s="244" t="s">
        <v>86</v>
      </c>
      <c r="AV424" s="13" t="s">
        <v>84</v>
      </c>
      <c r="AW424" s="13" t="s">
        <v>32</v>
      </c>
      <c r="AX424" s="13" t="s">
        <v>76</v>
      </c>
      <c r="AY424" s="244" t="s">
        <v>155</v>
      </c>
    </row>
    <row r="425" spans="1:51" s="14" customFormat="1" ht="12">
      <c r="A425" s="14"/>
      <c r="B425" s="245"/>
      <c r="C425" s="246"/>
      <c r="D425" s="236" t="s">
        <v>163</v>
      </c>
      <c r="E425" s="247" t="s">
        <v>1</v>
      </c>
      <c r="F425" s="248" t="s">
        <v>165</v>
      </c>
      <c r="G425" s="246"/>
      <c r="H425" s="249">
        <v>28.38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5" t="s">
        <v>163</v>
      </c>
      <c r="AU425" s="255" t="s">
        <v>86</v>
      </c>
      <c r="AV425" s="14" t="s">
        <v>86</v>
      </c>
      <c r="AW425" s="14" t="s">
        <v>32</v>
      </c>
      <c r="AX425" s="14" t="s">
        <v>84</v>
      </c>
      <c r="AY425" s="255" t="s">
        <v>155</v>
      </c>
    </row>
    <row r="426" spans="1:65" s="2" customFormat="1" ht="24.15" customHeight="1">
      <c r="A426" s="39"/>
      <c r="B426" s="40"/>
      <c r="C426" s="220" t="s">
        <v>535</v>
      </c>
      <c r="D426" s="220" t="s">
        <v>157</v>
      </c>
      <c r="E426" s="221" t="s">
        <v>536</v>
      </c>
      <c r="F426" s="222" t="s">
        <v>537</v>
      </c>
      <c r="G426" s="223" t="s">
        <v>256</v>
      </c>
      <c r="H426" s="224">
        <v>13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41</v>
      </c>
      <c r="O426" s="92"/>
      <c r="P426" s="230">
        <f>O426*H426</f>
        <v>0</v>
      </c>
      <c r="Q426" s="230">
        <v>0.00048</v>
      </c>
      <c r="R426" s="230">
        <f>Q426*H426</f>
        <v>0.00624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161</v>
      </c>
      <c r="AT426" s="232" t="s">
        <v>157</v>
      </c>
      <c r="AU426" s="232" t="s">
        <v>86</v>
      </c>
      <c r="AY426" s="18" t="s">
        <v>155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84</v>
      </c>
      <c r="BK426" s="233">
        <f>ROUND(I426*H426,2)</f>
        <v>0</v>
      </c>
      <c r="BL426" s="18" t="s">
        <v>161</v>
      </c>
      <c r="BM426" s="232" t="s">
        <v>538</v>
      </c>
    </row>
    <row r="427" spans="1:51" s="13" customFormat="1" ht="12">
      <c r="A427" s="13"/>
      <c r="B427" s="234"/>
      <c r="C427" s="235"/>
      <c r="D427" s="236" t="s">
        <v>163</v>
      </c>
      <c r="E427" s="237" t="s">
        <v>1</v>
      </c>
      <c r="F427" s="238" t="s">
        <v>539</v>
      </c>
      <c r="G427" s="235"/>
      <c r="H427" s="237" t="s">
        <v>1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4" t="s">
        <v>163</v>
      </c>
      <c r="AU427" s="244" t="s">
        <v>86</v>
      </c>
      <c r="AV427" s="13" t="s">
        <v>84</v>
      </c>
      <c r="AW427" s="13" t="s">
        <v>32</v>
      </c>
      <c r="AX427" s="13" t="s">
        <v>76</v>
      </c>
      <c r="AY427" s="244" t="s">
        <v>155</v>
      </c>
    </row>
    <row r="428" spans="1:51" s="14" customFormat="1" ht="12">
      <c r="A428" s="14"/>
      <c r="B428" s="245"/>
      <c r="C428" s="246"/>
      <c r="D428" s="236" t="s">
        <v>163</v>
      </c>
      <c r="E428" s="247" t="s">
        <v>1</v>
      </c>
      <c r="F428" s="248" t="s">
        <v>171</v>
      </c>
      <c r="G428" s="246"/>
      <c r="H428" s="249">
        <v>3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5" t="s">
        <v>163</v>
      </c>
      <c r="AU428" s="255" t="s">
        <v>86</v>
      </c>
      <c r="AV428" s="14" t="s">
        <v>86</v>
      </c>
      <c r="AW428" s="14" t="s">
        <v>32</v>
      </c>
      <c r="AX428" s="14" t="s">
        <v>76</v>
      </c>
      <c r="AY428" s="255" t="s">
        <v>155</v>
      </c>
    </row>
    <row r="429" spans="1:51" s="13" customFormat="1" ht="12">
      <c r="A429" s="13"/>
      <c r="B429" s="234"/>
      <c r="C429" s="235"/>
      <c r="D429" s="236" t="s">
        <v>163</v>
      </c>
      <c r="E429" s="237" t="s">
        <v>1</v>
      </c>
      <c r="F429" s="238" t="s">
        <v>540</v>
      </c>
      <c r="G429" s="235"/>
      <c r="H429" s="237" t="s">
        <v>1</v>
      </c>
      <c r="I429" s="239"/>
      <c r="J429" s="235"/>
      <c r="K429" s="235"/>
      <c r="L429" s="240"/>
      <c r="M429" s="241"/>
      <c r="N429" s="242"/>
      <c r="O429" s="242"/>
      <c r="P429" s="242"/>
      <c r="Q429" s="242"/>
      <c r="R429" s="242"/>
      <c r="S429" s="242"/>
      <c r="T429" s="24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4" t="s">
        <v>163</v>
      </c>
      <c r="AU429" s="244" t="s">
        <v>86</v>
      </c>
      <c r="AV429" s="13" t="s">
        <v>84</v>
      </c>
      <c r="AW429" s="13" t="s">
        <v>32</v>
      </c>
      <c r="AX429" s="13" t="s">
        <v>76</v>
      </c>
      <c r="AY429" s="244" t="s">
        <v>155</v>
      </c>
    </row>
    <row r="430" spans="1:51" s="14" customFormat="1" ht="12">
      <c r="A430" s="14"/>
      <c r="B430" s="245"/>
      <c r="C430" s="246"/>
      <c r="D430" s="236" t="s">
        <v>163</v>
      </c>
      <c r="E430" s="247" t="s">
        <v>1</v>
      </c>
      <c r="F430" s="248" t="s">
        <v>193</v>
      </c>
      <c r="G430" s="246"/>
      <c r="H430" s="249">
        <v>6</v>
      </c>
      <c r="I430" s="250"/>
      <c r="J430" s="246"/>
      <c r="K430" s="246"/>
      <c r="L430" s="251"/>
      <c r="M430" s="252"/>
      <c r="N430" s="253"/>
      <c r="O430" s="253"/>
      <c r="P430" s="253"/>
      <c r="Q430" s="253"/>
      <c r="R430" s="253"/>
      <c r="S430" s="253"/>
      <c r="T430" s="25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5" t="s">
        <v>163</v>
      </c>
      <c r="AU430" s="255" t="s">
        <v>86</v>
      </c>
      <c r="AV430" s="14" t="s">
        <v>86</v>
      </c>
      <c r="AW430" s="14" t="s">
        <v>32</v>
      </c>
      <c r="AX430" s="14" t="s">
        <v>76</v>
      </c>
      <c r="AY430" s="255" t="s">
        <v>155</v>
      </c>
    </row>
    <row r="431" spans="1:51" s="13" customFormat="1" ht="12">
      <c r="A431" s="13"/>
      <c r="B431" s="234"/>
      <c r="C431" s="235"/>
      <c r="D431" s="236" t="s">
        <v>163</v>
      </c>
      <c r="E431" s="237" t="s">
        <v>1</v>
      </c>
      <c r="F431" s="238" t="s">
        <v>541</v>
      </c>
      <c r="G431" s="235"/>
      <c r="H431" s="237" t="s">
        <v>1</v>
      </c>
      <c r="I431" s="239"/>
      <c r="J431" s="235"/>
      <c r="K431" s="235"/>
      <c r="L431" s="240"/>
      <c r="M431" s="241"/>
      <c r="N431" s="242"/>
      <c r="O431" s="242"/>
      <c r="P431" s="242"/>
      <c r="Q431" s="242"/>
      <c r="R431" s="242"/>
      <c r="S431" s="242"/>
      <c r="T431" s="24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4" t="s">
        <v>163</v>
      </c>
      <c r="AU431" s="244" t="s">
        <v>86</v>
      </c>
      <c r="AV431" s="13" t="s">
        <v>84</v>
      </c>
      <c r="AW431" s="13" t="s">
        <v>32</v>
      </c>
      <c r="AX431" s="13" t="s">
        <v>76</v>
      </c>
      <c r="AY431" s="244" t="s">
        <v>155</v>
      </c>
    </row>
    <row r="432" spans="1:51" s="14" customFormat="1" ht="12">
      <c r="A432" s="14"/>
      <c r="B432" s="245"/>
      <c r="C432" s="246"/>
      <c r="D432" s="236" t="s">
        <v>163</v>
      </c>
      <c r="E432" s="247" t="s">
        <v>1</v>
      </c>
      <c r="F432" s="248" t="s">
        <v>84</v>
      </c>
      <c r="G432" s="246"/>
      <c r="H432" s="249">
        <v>1</v>
      </c>
      <c r="I432" s="250"/>
      <c r="J432" s="246"/>
      <c r="K432" s="246"/>
      <c r="L432" s="251"/>
      <c r="M432" s="252"/>
      <c r="N432" s="253"/>
      <c r="O432" s="253"/>
      <c r="P432" s="253"/>
      <c r="Q432" s="253"/>
      <c r="R432" s="253"/>
      <c r="S432" s="253"/>
      <c r="T432" s="25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5" t="s">
        <v>163</v>
      </c>
      <c r="AU432" s="255" t="s">
        <v>86</v>
      </c>
      <c r="AV432" s="14" t="s">
        <v>86</v>
      </c>
      <c r="AW432" s="14" t="s">
        <v>32</v>
      </c>
      <c r="AX432" s="14" t="s">
        <v>76</v>
      </c>
      <c r="AY432" s="255" t="s">
        <v>155</v>
      </c>
    </row>
    <row r="433" spans="1:51" s="13" customFormat="1" ht="12">
      <c r="A433" s="13"/>
      <c r="B433" s="234"/>
      <c r="C433" s="235"/>
      <c r="D433" s="236" t="s">
        <v>163</v>
      </c>
      <c r="E433" s="237" t="s">
        <v>1</v>
      </c>
      <c r="F433" s="238" t="s">
        <v>542</v>
      </c>
      <c r="G433" s="235"/>
      <c r="H433" s="237" t="s">
        <v>1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163</v>
      </c>
      <c r="AU433" s="244" t="s">
        <v>86</v>
      </c>
      <c r="AV433" s="13" t="s">
        <v>84</v>
      </c>
      <c r="AW433" s="13" t="s">
        <v>32</v>
      </c>
      <c r="AX433" s="13" t="s">
        <v>76</v>
      </c>
      <c r="AY433" s="244" t="s">
        <v>155</v>
      </c>
    </row>
    <row r="434" spans="1:51" s="14" customFormat="1" ht="12">
      <c r="A434" s="14"/>
      <c r="B434" s="245"/>
      <c r="C434" s="246"/>
      <c r="D434" s="236" t="s">
        <v>163</v>
      </c>
      <c r="E434" s="247" t="s">
        <v>1</v>
      </c>
      <c r="F434" s="248" t="s">
        <v>84</v>
      </c>
      <c r="G434" s="246"/>
      <c r="H434" s="249">
        <v>1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163</v>
      </c>
      <c r="AU434" s="255" t="s">
        <v>86</v>
      </c>
      <c r="AV434" s="14" t="s">
        <v>86</v>
      </c>
      <c r="AW434" s="14" t="s">
        <v>32</v>
      </c>
      <c r="AX434" s="14" t="s">
        <v>76</v>
      </c>
      <c r="AY434" s="255" t="s">
        <v>155</v>
      </c>
    </row>
    <row r="435" spans="1:51" s="13" customFormat="1" ht="12">
      <c r="A435" s="13"/>
      <c r="B435" s="234"/>
      <c r="C435" s="235"/>
      <c r="D435" s="236" t="s">
        <v>163</v>
      </c>
      <c r="E435" s="237" t="s">
        <v>1</v>
      </c>
      <c r="F435" s="238" t="s">
        <v>543</v>
      </c>
      <c r="G435" s="235"/>
      <c r="H435" s="237" t="s">
        <v>1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163</v>
      </c>
      <c r="AU435" s="244" t="s">
        <v>86</v>
      </c>
      <c r="AV435" s="13" t="s">
        <v>84</v>
      </c>
      <c r="AW435" s="13" t="s">
        <v>32</v>
      </c>
      <c r="AX435" s="13" t="s">
        <v>76</v>
      </c>
      <c r="AY435" s="244" t="s">
        <v>155</v>
      </c>
    </row>
    <row r="436" spans="1:51" s="14" customFormat="1" ht="12">
      <c r="A436" s="14"/>
      <c r="B436" s="245"/>
      <c r="C436" s="246"/>
      <c r="D436" s="236" t="s">
        <v>163</v>
      </c>
      <c r="E436" s="247" t="s">
        <v>1</v>
      </c>
      <c r="F436" s="248" t="s">
        <v>86</v>
      </c>
      <c r="G436" s="246"/>
      <c r="H436" s="249">
        <v>2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5" t="s">
        <v>163</v>
      </c>
      <c r="AU436" s="255" t="s">
        <v>86</v>
      </c>
      <c r="AV436" s="14" t="s">
        <v>86</v>
      </c>
      <c r="AW436" s="14" t="s">
        <v>32</v>
      </c>
      <c r="AX436" s="14" t="s">
        <v>76</v>
      </c>
      <c r="AY436" s="255" t="s">
        <v>155</v>
      </c>
    </row>
    <row r="437" spans="1:51" s="15" customFormat="1" ht="12">
      <c r="A437" s="15"/>
      <c r="B437" s="256"/>
      <c r="C437" s="257"/>
      <c r="D437" s="236" t="s">
        <v>163</v>
      </c>
      <c r="E437" s="258" t="s">
        <v>1</v>
      </c>
      <c r="F437" s="259" t="s">
        <v>177</v>
      </c>
      <c r="G437" s="257"/>
      <c r="H437" s="260">
        <v>13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163</v>
      </c>
      <c r="AU437" s="266" t="s">
        <v>86</v>
      </c>
      <c r="AV437" s="15" t="s">
        <v>161</v>
      </c>
      <c r="AW437" s="15" t="s">
        <v>32</v>
      </c>
      <c r="AX437" s="15" t="s">
        <v>84</v>
      </c>
      <c r="AY437" s="266" t="s">
        <v>155</v>
      </c>
    </row>
    <row r="438" spans="1:65" s="2" customFormat="1" ht="24.15" customHeight="1">
      <c r="A438" s="39"/>
      <c r="B438" s="40"/>
      <c r="C438" s="267" t="s">
        <v>544</v>
      </c>
      <c r="D438" s="267" t="s">
        <v>225</v>
      </c>
      <c r="E438" s="268" t="s">
        <v>545</v>
      </c>
      <c r="F438" s="269" t="s">
        <v>546</v>
      </c>
      <c r="G438" s="270" t="s">
        <v>256</v>
      </c>
      <c r="H438" s="271">
        <v>2</v>
      </c>
      <c r="I438" s="272"/>
      <c r="J438" s="273">
        <f>ROUND(I438*H438,2)</f>
        <v>0</v>
      </c>
      <c r="K438" s="274"/>
      <c r="L438" s="275"/>
      <c r="M438" s="276" t="s">
        <v>1</v>
      </c>
      <c r="N438" s="277" t="s">
        <v>41</v>
      </c>
      <c r="O438" s="92"/>
      <c r="P438" s="230">
        <f>O438*H438</f>
        <v>0</v>
      </c>
      <c r="Q438" s="230">
        <v>0.01489</v>
      </c>
      <c r="R438" s="230">
        <f>Q438*H438</f>
        <v>0.02978</v>
      </c>
      <c r="S438" s="230">
        <v>0</v>
      </c>
      <c r="T438" s="231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2" t="s">
        <v>206</v>
      </c>
      <c r="AT438" s="232" t="s">
        <v>225</v>
      </c>
      <c r="AU438" s="232" t="s">
        <v>86</v>
      </c>
      <c r="AY438" s="18" t="s">
        <v>155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8" t="s">
        <v>84</v>
      </c>
      <c r="BK438" s="233">
        <f>ROUND(I438*H438,2)</f>
        <v>0</v>
      </c>
      <c r="BL438" s="18" t="s">
        <v>161</v>
      </c>
      <c r="BM438" s="232" t="s">
        <v>547</v>
      </c>
    </row>
    <row r="439" spans="1:51" s="13" customFormat="1" ht="12">
      <c r="A439" s="13"/>
      <c r="B439" s="234"/>
      <c r="C439" s="235"/>
      <c r="D439" s="236" t="s">
        <v>163</v>
      </c>
      <c r="E439" s="237" t="s">
        <v>1</v>
      </c>
      <c r="F439" s="238" t="s">
        <v>543</v>
      </c>
      <c r="G439" s="235"/>
      <c r="H439" s="237" t="s">
        <v>1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4" t="s">
        <v>163</v>
      </c>
      <c r="AU439" s="244" t="s">
        <v>86</v>
      </c>
      <c r="AV439" s="13" t="s">
        <v>84</v>
      </c>
      <c r="AW439" s="13" t="s">
        <v>32</v>
      </c>
      <c r="AX439" s="13" t="s">
        <v>76</v>
      </c>
      <c r="AY439" s="244" t="s">
        <v>155</v>
      </c>
    </row>
    <row r="440" spans="1:51" s="14" customFormat="1" ht="12">
      <c r="A440" s="14"/>
      <c r="B440" s="245"/>
      <c r="C440" s="246"/>
      <c r="D440" s="236" t="s">
        <v>163</v>
      </c>
      <c r="E440" s="247" t="s">
        <v>1</v>
      </c>
      <c r="F440" s="248" t="s">
        <v>86</v>
      </c>
      <c r="G440" s="246"/>
      <c r="H440" s="249">
        <v>2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5" t="s">
        <v>163</v>
      </c>
      <c r="AU440" s="255" t="s">
        <v>86</v>
      </c>
      <c r="AV440" s="14" t="s">
        <v>86</v>
      </c>
      <c r="AW440" s="14" t="s">
        <v>32</v>
      </c>
      <c r="AX440" s="14" t="s">
        <v>84</v>
      </c>
      <c r="AY440" s="255" t="s">
        <v>155</v>
      </c>
    </row>
    <row r="441" spans="1:65" s="2" customFormat="1" ht="24.15" customHeight="1">
      <c r="A441" s="39"/>
      <c r="B441" s="40"/>
      <c r="C441" s="267" t="s">
        <v>548</v>
      </c>
      <c r="D441" s="267" t="s">
        <v>225</v>
      </c>
      <c r="E441" s="268" t="s">
        <v>549</v>
      </c>
      <c r="F441" s="269" t="s">
        <v>550</v>
      </c>
      <c r="G441" s="270" t="s">
        <v>256</v>
      </c>
      <c r="H441" s="271">
        <v>8</v>
      </c>
      <c r="I441" s="272"/>
      <c r="J441" s="273">
        <f>ROUND(I441*H441,2)</f>
        <v>0</v>
      </c>
      <c r="K441" s="274"/>
      <c r="L441" s="275"/>
      <c r="M441" s="276" t="s">
        <v>1</v>
      </c>
      <c r="N441" s="277" t="s">
        <v>41</v>
      </c>
      <c r="O441" s="92"/>
      <c r="P441" s="230">
        <f>O441*H441</f>
        <v>0</v>
      </c>
      <c r="Q441" s="230">
        <v>0.01521</v>
      </c>
      <c r="R441" s="230">
        <f>Q441*H441</f>
        <v>0.12168</v>
      </c>
      <c r="S441" s="230">
        <v>0</v>
      </c>
      <c r="T441" s="23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2" t="s">
        <v>206</v>
      </c>
      <c r="AT441" s="232" t="s">
        <v>225</v>
      </c>
      <c r="AU441" s="232" t="s">
        <v>86</v>
      </c>
      <c r="AY441" s="18" t="s">
        <v>155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84</v>
      </c>
      <c r="BK441" s="233">
        <f>ROUND(I441*H441,2)</f>
        <v>0</v>
      </c>
      <c r="BL441" s="18" t="s">
        <v>161</v>
      </c>
      <c r="BM441" s="232" t="s">
        <v>551</v>
      </c>
    </row>
    <row r="442" spans="1:51" s="13" customFormat="1" ht="12">
      <c r="A442" s="13"/>
      <c r="B442" s="234"/>
      <c r="C442" s="235"/>
      <c r="D442" s="236" t="s">
        <v>163</v>
      </c>
      <c r="E442" s="237" t="s">
        <v>1</v>
      </c>
      <c r="F442" s="238" t="s">
        <v>540</v>
      </c>
      <c r="G442" s="235"/>
      <c r="H442" s="237" t="s">
        <v>1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4" t="s">
        <v>163</v>
      </c>
      <c r="AU442" s="244" t="s">
        <v>86</v>
      </c>
      <c r="AV442" s="13" t="s">
        <v>84</v>
      </c>
      <c r="AW442" s="13" t="s">
        <v>32</v>
      </c>
      <c r="AX442" s="13" t="s">
        <v>76</v>
      </c>
      <c r="AY442" s="244" t="s">
        <v>155</v>
      </c>
    </row>
    <row r="443" spans="1:51" s="14" customFormat="1" ht="12">
      <c r="A443" s="14"/>
      <c r="B443" s="245"/>
      <c r="C443" s="246"/>
      <c r="D443" s="236" t="s">
        <v>163</v>
      </c>
      <c r="E443" s="247" t="s">
        <v>1</v>
      </c>
      <c r="F443" s="248" t="s">
        <v>193</v>
      </c>
      <c r="G443" s="246"/>
      <c r="H443" s="249">
        <v>6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5" t="s">
        <v>163</v>
      </c>
      <c r="AU443" s="255" t="s">
        <v>86</v>
      </c>
      <c r="AV443" s="14" t="s">
        <v>86</v>
      </c>
      <c r="AW443" s="14" t="s">
        <v>32</v>
      </c>
      <c r="AX443" s="14" t="s">
        <v>76</v>
      </c>
      <c r="AY443" s="255" t="s">
        <v>155</v>
      </c>
    </row>
    <row r="444" spans="1:51" s="13" customFormat="1" ht="12">
      <c r="A444" s="13"/>
      <c r="B444" s="234"/>
      <c r="C444" s="235"/>
      <c r="D444" s="236" t="s">
        <v>163</v>
      </c>
      <c r="E444" s="237" t="s">
        <v>1</v>
      </c>
      <c r="F444" s="238" t="s">
        <v>541</v>
      </c>
      <c r="G444" s="235"/>
      <c r="H444" s="237" t="s">
        <v>1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163</v>
      </c>
      <c r="AU444" s="244" t="s">
        <v>86</v>
      </c>
      <c r="AV444" s="13" t="s">
        <v>84</v>
      </c>
      <c r="AW444" s="13" t="s">
        <v>32</v>
      </c>
      <c r="AX444" s="13" t="s">
        <v>76</v>
      </c>
      <c r="AY444" s="244" t="s">
        <v>155</v>
      </c>
    </row>
    <row r="445" spans="1:51" s="14" customFormat="1" ht="12">
      <c r="A445" s="14"/>
      <c r="B445" s="245"/>
      <c r="C445" s="246"/>
      <c r="D445" s="236" t="s">
        <v>163</v>
      </c>
      <c r="E445" s="247" t="s">
        <v>1</v>
      </c>
      <c r="F445" s="248" t="s">
        <v>84</v>
      </c>
      <c r="G445" s="246"/>
      <c r="H445" s="249">
        <v>1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163</v>
      </c>
      <c r="AU445" s="255" t="s">
        <v>86</v>
      </c>
      <c r="AV445" s="14" t="s">
        <v>86</v>
      </c>
      <c r="AW445" s="14" t="s">
        <v>32</v>
      </c>
      <c r="AX445" s="14" t="s">
        <v>76</v>
      </c>
      <c r="AY445" s="255" t="s">
        <v>155</v>
      </c>
    </row>
    <row r="446" spans="1:51" s="13" customFormat="1" ht="12">
      <c r="A446" s="13"/>
      <c r="B446" s="234"/>
      <c r="C446" s="235"/>
      <c r="D446" s="236" t="s">
        <v>163</v>
      </c>
      <c r="E446" s="237" t="s">
        <v>1</v>
      </c>
      <c r="F446" s="238" t="s">
        <v>542</v>
      </c>
      <c r="G446" s="235"/>
      <c r="H446" s="237" t="s">
        <v>1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4" t="s">
        <v>163</v>
      </c>
      <c r="AU446" s="244" t="s">
        <v>86</v>
      </c>
      <c r="AV446" s="13" t="s">
        <v>84</v>
      </c>
      <c r="AW446" s="13" t="s">
        <v>32</v>
      </c>
      <c r="AX446" s="13" t="s">
        <v>76</v>
      </c>
      <c r="AY446" s="244" t="s">
        <v>155</v>
      </c>
    </row>
    <row r="447" spans="1:51" s="14" customFormat="1" ht="12">
      <c r="A447" s="14"/>
      <c r="B447" s="245"/>
      <c r="C447" s="246"/>
      <c r="D447" s="236" t="s">
        <v>163</v>
      </c>
      <c r="E447" s="247" t="s">
        <v>1</v>
      </c>
      <c r="F447" s="248" t="s">
        <v>84</v>
      </c>
      <c r="G447" s="246"/>
      <c r="H447" s="249">
        <v>1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5" t="s">
        <v>163</v>
      </c>
      <c r="AU447" s="255" t="s">
        <v>86</v>
      </c>
      <c r="AV447" s="14" t="s">
        <v>86</v>
      </c>
      <c r="AW447" s="14" t="s">
        <v>32</v>
      </c>
      <c r="AX447" s="14" t="s">
        <v>76</v>
      </c>
      <c r="AY447" s="255" t="s">
        <v>155</v>
      </c>
    </row>
    <row r="448" spans="1:51" s="15" customFormat="1" ht="12">
      <c r="A448" s="15"/>
      <c r="B448" s="256"/>
      <c r="C448" s="257"/>
      <c r="D448" s="236" t="s">
        <v>163</v>
      </c>
      <c r="E448" s="258" t="s">
        <v>1</v>
      </c>
      <c r="F448" s="259" t="s">
        <v>177</v>
      </c>
      <c r="G448" s="257"/>
      <c r="H448" s="260">
        <v>8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163</v>
      </c>
      <c r="AU448" s="266" t="s">
        <v>86</v>
      </c>
      <c r="AV448" s="15" t="s">
        <v>161</v>
      </c>
      <c r="AW448" s="15" t="s">
        <v>32</v>
      </c>
      <c r="AX448" s="15" t="s">
        <v>84</v>
      </c>
      <c r="AY448" s="266" t="s">
        <v>155</v>
      </c>
    </row>
    <row r="449" spans="1:65" s="2" customFormat="1" ht="24.15" customHeight="1">
      <c r="A449" s="39"/>
      <c r="B449" s="40"/>
      <c r="C449" s="267" t="s">
        <v>552</v>
      </c>
      <c r="D449" s="267" t="s">
        <v>225</v>
      </c>
      <c r="E449" s="268" t="s">
        <v>553</v>
      </c>
      <c r="F449" s="269" t="s">
        <v>554</v>
      </c>
      <c r="G449" s="270" t="s">
        <v>256</v>
      </c>
      <c r="H449" s="271">
        <v>3</v>
      </c>
      <c r="I449" s="272"/>
      <c r="J449" s="273">
        <f>ROUND(I449*H449,2)</f>
        <v>0</v>
      </c>
      <c r="K449" s="274"/>
      <c r="L449" s="275"/>
      <c r="M449" s="276" t="s">
        <v>1</v>
      </c>
      <c r="N449" s="277" t="s">
        <v>41</v>
      </c>
      <c r="O449" s="92"/>
      <c r="P449" s="230">
        <f>O449*H449</f>
        <v>0</v>
      </c>
      <c r="Q449" s="230">
        <v>0.01553</v>
      </c>
      <c r="R449" s="230">
        <f>Q449*H449</f>
        <v>0.04659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206</v>
      </c>
      <c r="AT449" s="232" t="s">
        <v>225</v>
      </c>
      <c r="AU449" s="232" t="s">
        <v>86</v>
      </c>
      <c r="AY449" s="18" t="s">
        <v>155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84</v>
      </c>
      <c r="BK449" s="233">
        <f>ROUND(I449*H449,2)</f>
        <v>0</v>
      </c>
      <c r="BL449" s="18" t="s">
        <v>161</v>
      </c>
      <c r="BM449" s="232" t="s">
        <v>555</v>
      </c>
    </row>
    <row r="450" spans="1:51" s="13" customFormat="1" ht="12">
      <c r="A450" s="13"/>
      <c r="B450" s="234"/>
      <c r="C450" s="235"/>
      <c r="D450" s="236" t="s">
        <v>163</v>
      </c>
      <c r="E450" s="237" t="s">
        <v>1</v>
      </c>
      <c r="F450" s="238" t="s">
        <v>539</v>
      </c>
      <c r="G450" s="235"/>
      <c r="H450" s="237" t="s">
        <v>1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4" t="s">
        <v>163</v>
      </c>
      <c r="AU450" s="244" t="s">
        <v>86</v>
      </c>
      <c r="AV450" s="13" t="s">
        <v>84</v>
      </c>
      <c r="AW450" s="13" t="s">
        <v>32</v>
      </c>
      <c r="AX450" s="13" t="s">
        <v>76</v>
      </c>
      <c r="AY450" s="244" t="s">
        <v>155</v>
      </c>
    </row>
    <row r="451" spans="1:51" s="14" customFormat="1" ht="12">
      <c r="A451" s="14"/>
      <c r="B451" s="245"/>
      <c r="C451" s="246"/>
      <c r="D451" s="236" t="s">
        <v>163</v>
      </c>
      <c r="E451" s="247" t="s">
        <v>1</v>
      </c>
      <c r="F451" s="248" t="s">
        <v>171</v>
      </c>
      <c r="G451" s="246"/>
      <c r="H451" s="249">
        <v>3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5" t="s">
        <v>163</v>
      </c>
      <c r="AU451" s="255" t="s">
        <v>86</v>
      </c>
      <c r="AV451" s="14" t="s">
        <v>86</v>
      </c>
      <c r="AW451" s="14" t="s">
        <v>32</v>
      </c>
      <c r="AX451" s="14" t="s">
        <v>84</v>
      </c>
      <c r="AY451" s="255" t="s">
        <v>155</v>
      </c>
    </row>
    <row r="452" spans="1:65" s="2" customFormat="1" ht="24.15" customHeight="1">
      <c r="A452" s="39"/>
      <c r="B452" s="40"/>
      <c r="C452" s="220" t="s">
        <v>556</v>
      </c>
      <c r="D452" s="220" t="s">
        <v>157</v>
      </c>
      <c r="E452" s="221" t="s">
        <v>557</v>
      </c>
      <c r="F452" s="222" t="s">
        <v>558</v>
      </c>
      <c r="G452" s="223" t="s">
        <v>256</v>
      </c>
      <c r="H452" s="224">
        <v>9</v>
      </c>
      <c r="I452" s="225"/>
      <c r="J452" s="226">
        <f>ROUND(I452*H452,2)</f>
        <v>0</v>
      </c>
      <c r="K452" s="227"/>
      <c r="L452" s="45"/>
      <c r="M452" s="228" t="s">
        <v>1</v>
      </c>
      <c r="N452" s="229" t="s">
        <v>41</v>
      </c>
      <c r="O452" s="92"/>
      <c r="P452" s="230">
        <f>O452*H452</f>
        <v>0</v>
      </c>
      <c r="Q452" s="230">
        <v>0.4417</v>
      </c>
      <c r="R452" s="230">
        <f>Q452*H452</f>
        <v>3.9753</v>
      </c>
      <c r="S452" s="230">
        <v>0</v>
      </c>
      <c r="T452" s="23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2" t="s">
        <v>161</v>
      </c>
      <c r="AT452" s="232" t="s">
        <v>157</v>
      </c>
      <c r="AU452" s="232" t="s">
        <v>86</v>
      </c>
      <c r="AY452" s="18" t="s">
        <v>155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8" t="s">
        <v>84</v>
      </c>
      <c r="BK452" s="233">
        <f>ROUND(I452*H452,2)</f>
        <v>0</v>
      </c>
      <c r="BL452" s="18" t="s">
        <v>161</v>
      </c>
      <c r="BM452" s="232" t="s">
        <v>559</v>
      </c>
    </row>
    <row r="453" spans="1:51" s="13" customFormat="1" ht="12">
      <c r="A453" s="13"/>
      <c r="B453" s="234"/>
      <c r="C453" s="235"/>
      <c r="D453" s="236" t="s">
        <v>163</v>
      </c>
      <c r="E453" s="237" t="s">
        <v>1</v>
      </c>
      <c r="F453" s="238" t="s">
        <v>560</v>
      </c>
      <c r="G453" s="235"/>
      <c r="H453" s="237" t="s">
        <v>1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4" t="s">
        <v>163</v>
      </c>
      <c r="AU453" s="244" t="s">
        <v>86</v>
      </c>
      <c r="AV453" s="13" t="s">
        <v>84</v>
      </c>
      <c r="AW453" s="13" t="s">
        <v>32</v>
      </c>
      <c r="AX453" s="13" t="s">
        <v>76</v>
      </c>
      <c r="AY453" s="244" t="s">
        <v>155</v>
      </c>
    </row>
    <row r="454" spans="1:51" s="14" customFormat="1" ht="12">
      <c r="A454" s="14"/>
      <c r="B454" s="245"/>
      <c r="C454" s="246"/>
      <c r="D454" s="236" t="s">
        <v>163</v>
      </c>
      <c r="E454" s="247" t="s">
        <v>1</v>
      </c>
      <c r="F454" s="248" t="s">
        <v>86</v>
      </c>
      <c r="G454" s="246"/>
      <c r="H454" s="249">
        <v>2</v>
      </c>
      <c r="I454" s="250"/>
      <c r="J454" s="246"/>
      <c r="K454" s="246"/>
      <c r="L454" s="251"/>
      <c r="M454" s="252"/>
      <c r="N454" s="253"/>
      <c r="O454" s="253"/>
      <c r="P454" s="253"/>
      <c r="Q454" s="253"/>
      <c r="R454" s="253"/>
      <c r="S454" s="253"/>
      <c r="T454" s="25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5" t="s">
        <v>163</v>
      </c>
      <c r="AU454" s="255" t="s">
        <v>86</v>
      </c>
      <c r="AV454" s="14" t="s">
        <v>86</v>
      </c>
      <c r="AW454" s="14" t="s">
        <v>32</v>
      </c>
      <c r="AX454" s="14" t="s">
        <v>76</v>
      </c>
      <c r="AY454" s="255" t="s">
        <v>155</v>
      </c>
    </row>
    <row r="455" spans="1:51" s="13" customFormat="1" ht="12">
      <c r="A455" s="13"/>
      <c r="B455" s="234"/>
      <c r="C455" s="235"/>
      <c r="D455" s="236" t="s">
        <v>163</v>
      </c>
      <c r="E455" s="237" t="s">
        <v>1</v>
      </c>
      <c r="F455" s="238" t="s">
        <v>561</v>
      </c>
      <c r="G455" s="235"/>
      <c r="H455" s="237" t="s">
        <v>1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4" t="s">
        <v>163</v>
      </c>
      <c r="AU455" s="244" t="s">
        <v>86</v>
      </c>
      <c r="AV455" s="13" t="s">
        <v>84</v>
      </c>
      <c r="AW455" s="13" t="s">
        <v>32</v>
      </c>
      <c r="AX455" s="13" t="s">
        <v>76</v>
      </c>
      <c r="AY455" s="244" t="s">
        <v>155</v>
      </c>
    </row>
    <row r="456" spans="1:51" s="14" customFormat="1" ht="12">
      <c r="A456" s="14"/>
      <c r="B456" s="245"/>
      <c r="C456" s="246"/>
      <c r="D456" s="236" t="s">
        <v>163</v>
      </c>
      <c r="E456" s="247" t="s">
        <v>1</v>
      </c>
      <c r="F456" s="248" t="s">
        <v>171</v>
      </c>
      <c r="G456" s="246"/>
      <c r="H456" s="249">
        <v>3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5" t="s">
        <v>163</v>
      </c>
      <c r="AU456" s="255" t="s">
        <v>86</v>
      </c>
      <c r="AV456" s="14" t="s">
        <v>86</v>
      </c>
      <c r="AW456" s="14" t="s">
        <v>32</v>
      </c>
      <c r="AX456" s="14" t="s">
        <v>76</v>
      </c>
      <c r="AY456" s="255" t="s">
        <v>155</v>
      </c>
    </row>
    <row r="457" spans="1:51" s="13" customFormat="1" ht="12">
      <c r="A457" s="13"/>
      <c r="B457" s="234"/>
      <c r="C457" s="235"/>
      <c r="D457" s="236" t="s">
        <v>163</v>
      </c>
      <c r="E457" s="237" t="s">
        <v>1</v>
      </c>
      <c r="F457" s="238" t="s">
        <v>562</v>
      </c>
      <c r="G457" s="235"/>
      <c r="H457" s="237" t="s">
        <v>1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163</v>
      </c>
      <c r="AU457" s="244" t="s">
        <v>86</v>
      </c>
      <c r="AV457" s="13" t="s">
        <v>84</v>
      </c>
      <c r="AW457" s="13" t="s">
        <v>32</v>
      </c>
      <c r="AX457" s="13" t="s">
        <v>76</v>
      </c>
      <c r="AY457" s="244" t="s">
        <v>155</v>
      </c>
    </row>
    <row r="458" spans="1:51" s="14" customFormat="1" ht="12">
      <c r="A458" s="14"/>
      <c r="B458" s="245"/>
      <c r="C458" s="246"/>
      <c r="D458" s="236" t="s">
        <v>163</v>
      </c>
      <c r="E458" s="247" t="s">
        <v>1</v>
      </c>
      <c r="F458" s="248" t="s">
        <v>84</v>
      </c>
      <c r="G458" s="246"/>
      <c r="H458" s="249">
        <v>1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163</v>
      </c>
      <c r="AU458" s="255" t="s">
        <v>86</v>
      </c>
      <c r="AV458" s="14" t="s">
        <v>86</v>
      </c>
      <c r="AW458" s="14" t="s">
        <v>32</v>
      </c>
      <c r="AX458" s="14" t="s">
        <v>76</v>
      </c>
      <c r="AY458" s="255" t="s">
        <v>155</v>
      </c>
    </row>
    <row r="459" spans="1:51" s="13" customFormat="1" ht="12">
      <c r="A459" s="13"/>
      <c r="B459" s="234"/>
      <c r="C459" s="235"/>
      <c r="D459" s="236" t="s">
        <v>163</v>
      </c>
      <c r="E459" s="237" t="s">
        <v>1</v>
      </c>
      <c r="F459" s="238" t="s">
        <v>563</v>
      </c>
      <c r="G459" s="235"/>
      <c r="H459" s="237" t="s">
        <v>1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4" t="s">
        <v>163</v>
      </c>
      <c r="AU459" s="244" t="s">
        <v>86</v>
      </c>
      <c r="AV459" s="13" t="s">
        <v>84</v>
      </c>
      <c r="AW459" s="13" t="s">
        <v>32</v>
      </c>
      <c r="AX459" s="13" t="s">
        <v>76</v>
      </c>
      <c r="AY459" s="244" t="s">
        <v>155</v>
      </c>
    </row>
    <row r="460" spans="1:51" s="14" customFormat="1" ht="12">
      <c r="A460" s="14"/>
      <c r="B460" s="245"/>
      <c r="C460" s="246"/>
      <c r="D460" s="236" t="s">
        <v>163</v>
      </c>
      <c r="E460" s="247" t="s">
        <v>1</v>
      </c>
      <c r="F460" s="248" t="s">
        <v>171</v>
      </c>
      <c r="G460" s="246"/>
      <c r="H460" s="249">
        <v>3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5" t="s">
        <v>163</v>
      </c>
      <c r="AU460" s="255" t="s">
        <v>86</v>
      </c>
      <c r="AV460" s="14" t="s">
        <v>86</v>
      </c>
      <c r="AW460" s="14" t="s">
        <v>32</v>
      </c>
      <c r="AX460" s="14" t="s">
        <v>76</v>
      </c>
      <c r="AY460" s="255" t="s">
        <v>155</v>
      </c>
    </row>
    <row r="461" spans="1:51" s="15" customFormat="1" ht="12">
      <c r="A461" s="15"/>
      <c r="B461" s="256"/>
      <c r="C461" s="257"/>
      <c r="D461" s="236" t="s">
        <v>163</v>
      </c>
      <c r="E461" s="258" t="s">
        <v>1</v>
      </c>
      <c r="F461" s="259" t="s">
        <v>177</v>
      </c>
      <c r="G461" s="257"/>
      <c r="H461" s="260">
        <v>9</v>
      </c>
      <c r="I461" s="261"/>
      <c r="J461" s="257"/>
      <c r="K461" s="257"/>
      <c r="L461" s="262"/>
      <c r="M461" s="263"/>
      <c r="N461" s="264"/>
      <c r="O461" s="264"/>
      <c r="P461" s="264"/>
      <c r="Q461" s="264"/>
      <c r="R461" s="264"/>
      <c r="S461" s="264"/>
      <c r="T461" s="26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6" t="s">
        <v>163</v>
      </c>
      <c r="AU461" s="266" t="s">
        <v>86</v>
      </c>
      <c r="AV461" s="15" t="s">
        <v>161</v>
      </c>
      <c r="AW461" s="15" t="s">
        <v>32</v>
      </c>
      <c r="AX461" s="15" t="s">
        <v>84</v>
      </c>
      <c r="AY461" s="266" t="s">
        <v>155</v>
      </c>
    </row>
    <row r="462" spans="1:65" s="2" customFormat="1" ht="37.8" customHeight="1">
      <c r="A462" s="39"/>
      <c r="B462" s="40"/>
      <c r="C462" s="267" t="s">
        <v>564</v>
      </c>
      <c r="D462" s="267" t="s">
        <v>225</v>
      </c>
      <c r="E462" s="268" t="s">
        <v>565</v>
      </c>
      <c r="F462" s="269" t="s">
        <v>566</v>
      </c>
      <c r="G462" s="270" t="s">
        <v>256</v>
      </c>
      <c r="H462" s="271">
        <v>3</v>
      </c>
      <c r="I462" s="272"/>
      <c r="J462" s="273">
        <f>ROUND(I462*H462,2)</f>
        <v>0</v>
      </c>
      <c r="K462" s="274"/>
      <c r="L462" s="275"/>
      <c r="M462" s="276" t="s">
        <v>1</v>
      </c>
      <c r="N462" s="277" t="s">
        <v>41</v>
      </c>
      <c r="O462" s="92"/>
      <c r="P462" s="230">
        <f>O462*H462</f>
        <v>0</v>
      </c>
      <c r="Q462" s="230">
        <v>0.01489</v>
      </c>
      <c r="R462" s="230">
        <f>Q462*H462</f>
        <v>0.04467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206</v>
      </c>
      <c r="AT462" s="232" t="s">
        <v>225</v>
      </c>
      <c r="AU462" s="232" t="s">
        <v>86</v>
      </c>
      <c r="AY462" s="18" t="s">
        <v>155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84</v>
      </c>
      <c r="BK462" s="233">
        <f>ROUND(I462*H462,2)</f>
        <v>0</v>
      </c>
      <c r="BL462" s="18" t="s">
        <v>161</v>
      </c>
      <c r="BM462" s="232" t="s">
        <v>567</v>
      </c>
    </row>
    <row r="463" spans="1:51" s="13" customFormat="1" ht="12">
      <c r="A463" s="13"/>
      <c r="B463" s="234"/>
      <c r="C463" s="235"/>
      <c r="D463" s="236" t="s">
        <v>163</v>
      </c>
      <c r="E463" s="237" t="s">
        <v>1</v>
      </c>
      <c r="F463" s="238" t="s">
        <v>563</v>
      </c>
      <c r="G463" s="235"/>
      <c r="H463" s="237" t="s">
        <v>1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4" t="s">
        <v>163</v>
      </c>
      <c r="AU463" s="244" t="s">
        <v>86</v>
      </c>
      <c r="AV463" s="13" t="s">
        <v>84</v>
      </c>
      <c r="AW463" s="13" t="s">
        <v>32</v>
      </c>
      <c r="AX463" s="13" t="s">
        <v>76</v>
      </c>
      <c r="AY463" s="244" t="s">
        <v>155</v>
      </c>
    </row>
    <row r="464" spans="1:51" s="14" customFormat="1" ht="12">
      <c r="A464" s="14"/>
      <c r="B464" s="245"/>
      <c r="C464" s="246"/>
      <c r="D464" s="236" t="s">
        <v>163</v>
      </c>
      <c r="E464" s="247" t="s">
        <v>1</v>
      </c>
      <c r="F464" s="248" t="s">
        <v>171</v>
      </c>
      <c r="G464" s="246"/>
      <c r="H464" s="249">
        <v>3</v>
      </c>
      <c r="I464" s="250"/>
      <c r="J464" s="246"/>
      <c r="K464" s="246"/>
      <c r="L464" s="251"/>
      <c r="M464" s="252"/>
      <c r="N464" s="253"/>
      <c r="O464" s="253"/>
      <c r="P464" s="253"/>
      <c r="Q464" s="253"/>
      <c r="R464" s="253"/>
      <c r="S464" s="253"/>
      <c r="T464" s="25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5" t="s">
        <v>163</v>
      </c>
      <c r="AU464" s="255" t="s">
        <v>86</v>
      </c>
      <c r="AV464" s="14" t="s">
        <v>86</v>
      </c>
      <c r="AW464" s="14" t="s">
        <v>32</v>
      </c>
      <c r="AX464" s="14" t="s">
        <v>84</v>
      </c>
      <c r="AY464" s="255" t="s">
        <v>155</v>
      </c>
    </row>
    <row r="465" spans="1:65" s="2" customFormat="1" ht="37.8" customHeight="1">
      <c r="A465" s="39"/>
      <c r="B465" s="40"/>
      <c r="C465" s="267" t="s">
        <v>568</v>
      </c>
      <c r="D465" s="267" t="s">
        <v>225</v>
      </c>
      <c r="E465" s="268" t="s">
        <v>569</v>
      </c>
      <c r="F465" s="269" t="s">
        <v>570</v>
      </c>
      <c r="G465" s="270" t="s">
        <v>256</v>
      </c>
      <c r="H465" s="271">
        <v>2</v>
      </c>
      <c r="I465" s="272"/>
      <c r="J465" s="273">
        <f>ROUND(I465*H465,2)</f>
        <v>0</v>
      </c>
      <c r="K465" s="274"/>
      <c r="L465" s="275"/>
      <c r="M465" s="276" t="s">
        <v>1</v>
      </c>
      <c r="N465" s="277" t="s">
        <v>41</v>
      </c>
      <c r="O465" s="92"/>
      <c r="P465" s="230">
        <f>O465*H465</f>
        <v>0</v>
      </c>
      <c r="Q465" s="230">
        <v>0.01521</v>
      </c>
      <c r="R465" s="230">
        <f>Q465*H465</f>
        <v>0.03042</v>
      </c>
      <c r="S465" s="230">
        <v>0</v>
      </c>
      <c r="T465" s="231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2" t="s">
        <v>206</v>
      </c>
      <c r="AT465" s="232" t="s">
        <v>225</v>
      </c>
      <c r="AU465" s="232" t="s">
        <v>86</v>
      </c>
      <c r="AY465" s="18" t="s">
        <v>155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8" t="s">
        <v>84</v>
      </c>
      <c r="BK465" s="233">
        <f>ROUND(I465*H465,2)</f>
        <v>0</v>
      </c>
      <c r="BL465" s="18" t="s">
        <v>161</v>
      </c>
      <c r="BM465" s="232" t="s">
        <v>571</v>
      </c>
    </row>
    <row r="466" spans="1:51" s="13" customFormat="1" ht="12">
      <c r="A466" s="13"/>
      <c r="B466" s="234"/>
      <c r="C466" s="235"/>
      <c r="D466" s="236" t="s">
        <v>163</v>
      </c>
      <c r="E466" s="237" t="s">
        <v>1</v>
      </c>
      <c r="F466" s="238" t="s">
        <v>560</v>
      </c>
      <c r="G466" s="235"/>
      <c r="H466" s="237" t="s">
        <v>1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163</v>
      </c>
      <c r="AU466" s="244" t="s">
        <v>86</v>
      </c>
      <c r="AV466" s="13" t="s">
        <v>84</v>
      </c>
      <c r="AW466" s="13" t="s">
        <v>32</v>
      </c>
      <c r="AX466" s="13" t="s">
        <v>76</v>
      </c>
      <c r="AY466" s="244" t="s">
        <v>155</v>
      </c>
    </row>
    <row r="467" spans="1:51" s="14" customFormat="1" ht="12">
      <c r="A467" s="14"/>
      <c r="B467" s="245"/>
      <c r="C467" s="246"/>
      <c r="D467" s="236" t="s">
        <v>163</v>
      </c>
      <c r="E467" s="247" t="s">
        <v>1</v>
      </c>
      <c r="F467" s="248" t="s">
        <v>86</v>
      </c>
      <c r="G467" s="246"/>
      <c r="H467" s="249">
        <v>2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163</v>
      </c>
      <c r="AU467" s="255" t="s">
        <v>86</v>
      </c>
      <c r="AV467" s="14" t="s">
        <v>86</v>
      </c>
      <c r="AW467" s="14" t="s">
        <v>32</v>
      </c>
      <c r="AX467" s="14" t="s">
        <v>84</v>
      </c>
      <c r="AY467" s="255" t="s">
        <v>155</v>
      </c>
    </row>
    <row r="468" spans="1:65" s="2" customFormat="1" ht="37.8" customHeight="1">
      <c r="A468" s="39"/>
      <c r="B468" s="40"/>
      <c r="C468" s="267" t="s">
        <v>572</v>
      </c>
      <c r="D468" s="267" t="s">
        <v>225</v>
      </c>
      <c r="E468" s="268" t="s">
        <v>573</v>
      </c>
      <c r="F468" s="269" t="s">
        <v>574</v>
      </c>
      <c r="G468" s="270" t="s">
        <v>256</v>
      </c>
      <c r="H468" s="271">
        <v>4</v>
      </c>
      <c r="I468" s="272"/>
      <c r="J468" s="273">
        <f>ROUND(I468*H468,2)</f>
        <v>0</v>
      </c>
      <c r="K468" s="274"/>
      <c r="L468" s="275"/>
      <c r="M468" s="276" t="s">
        <v>1</v>
      </c>
      <c r="N468" s="277" t="s">
        <v>41</v>
      </c>
      <c r="O468" s="92"/>
      <c r="P468" s="230">
        <f>O468*H468</f>
        <v>0</v>
      </c>
      <c r="Q468" s="230">
        <v>0.01553</v>
      </c>
      <c r="R468" s="230">
        <f>Q468*H468</f>
        <v>0.06212</v>
      </c>
      <c r="S468" s="230">
        <v>0</v>
      </c>
      <c r="T468" s="23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2" t="s">
        <v>206</v>
      </c>
      <c r="AT468" s="232" t="s">
        <v>225</v>
      </c>
      <c r="AU468" s="232" t="s">
        <v>86</v>
      </c>
      <c r="AY468" s="18" t="s">
        <v>155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8" t="s">
        <v>84</v>
      </c>
      <c r="BK468" s="233">
        <f>ROUND(I468*H468,2)</f>
        <v>0</v>
      </c>
      <c r="BL468" s="18" t="s">
        <v>161</v>
      </c>
      <c r="BM468" s="232" t="s">
        <v>575</v>
      </c>
    </row>
    <row r="469" spans="1:51" s="13" customFormat="1" ht="12">
      <c r="A469" s="13"/>
      <c r="B469" s="234"/>
      <c r="C469" s="235"/>
      <c r="D469" s="236" t="s">
        <v>163</v>
      </c>
      <c r="E469" s="237" t="s">
        <v>1</v>
      </c>
      <c r="F469" s="238" t="s">
        <v>561</v>
      </c>
      <c r="G469" s="235"/>
      <c r="H469" s="237" t="s">
        <v>1</v>
      </c>
      <c r="I469" s="239"/>
      <c r="J469" s="235"/>
      <c r="K469" s="235"/>
      <c r="L469" s="240"/>
      <c r="M469" s="241"/>
      <c r="N469" s="242"/>
      <c r="O469" s="242"/>
      <c r="P469" s="242"/>
      <c r="Q469" s="242"/>
      <c r="R469" s="242"/>
      <c r="S469" s="242"/>
      <c r="T469" s="24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4" t="s">
        <v>163</v>
      </c>
      <c r="AU469" s="244" t="s">
        <v>86</v>
      </c>
      <c r="AV469" s="13" t="s">
        <v>84</v>
      </c>
      <c r="AW469" s="13" t="s">
        <v>32</v>
      </c>
      <c r="AX469" s="13" t="s">
        <v>76</v>
      </c>
      <c r="AY469" s="244" t="s">
        <v>155</v>
      </c>
    </row>
    <row r="470" spans="1:51" s="14" customFormat="1" ht="12">
      <c r="A470" s="14"/>
      <c r="B470" s="245"/>
      <c r="C470" s="246"/>
      <c r="D470" s="236" t="s">
        <v>163</v>
      </c>
      <c r="E470" s="247" t="s">
        <v>1</v>
      </c>
      <c r="F470" s="248" t="s">
        <v>171</v>
      </c>
      <c r="G470" s="246"/>
      <c r="H470" s="249">
        <v>3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5" t="s">
        <v>163</v>
      </c>
      <c r="AU470" s="255" t="s">
        <v>86</v>
      </c>
      <c r="AV470" s="14" t="s">
        <v>86</v>
      </c>
      <c r="AW470" s="14" t="s">
        <v>32</v>
      </c>
      <c r="AX470" s="14" t="s">
        <v>76</v>
      </c>
      <c r="AY470" s="255" t="s">
        <v>155</v>
      </c>
    </row>
    <row r="471" spans="1:51" s="13" customFormat="1" ht="12">
      <c r="A471" s="13"/>
      <c r="B471" s="234"/>
      <c r="C471" s="235"/>
      <c r="D471" s="236" t="s">
        <v>163</v>
      </c>
      <c r="E471" s="237" t="s">
        <v>1</v>
      </c>
      <c r="F471" s="238" t="s">
        <v>562</v>
      </c>
      <c r="G471" s="235"/>
      <c r="H471" s="237" t="s">
        <v>1</v>
      </c>
      <c r="I471" s="239"/>
      <c r="J471" s="235"/>
      <c r="K471" s="235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163</v>
      </c>
      <c r="AU471" s="244" t="s">
        <v>86</v>
      </c>
      <c r="AV471" s="13" t="s">
        <v>84</v>
      </c>
      <c r="AW471" s="13" t="s">
        <v>32</v>
      </c>
      <c r="AX471" s="13" t="s">
        <v>76</v>
      </c>
      <c r="AY471" s="244" t="s">
        <v>155</v>
      </c>
    </row>
    <row r="472" spans="1:51" s="14" customFormat="1" ht="12">
      <c r="A472" s="14"/>
      <c r="B472" s="245"/>
      <c r="C472" s="246"/>
      <c r="D472" s="236" t="s">
        <v>163</v>
      </c>
      <c r="E472" s="247" t="s">
        <v>1</v>
      </c>
      <c r="F472" s="248" t="s">
        <v>84</v>
      </c>
      <c r="G472" s="246"/>
      <c r="H472" s="249">
        <v>1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163</v>
      </c>
      <c r="AU472" s="255" t="s">
        <v>86</v>
      </c>
      <c r="AV472" s="14" t="s">
        <v>86</v>
      </c>
      <c r="AW472" s="14" t="s">
        <v>32</v>
      </c>
      <c r="AX472" s="14" t="s">
        <v>76</v>
      </c>
      <c r="AY472" s="255" t="s">
        <v>155</v>
      </c>
    </row>
    <row r="473" spans="1:51" s="15" customFormat="1" ht="12">
      <c r="A473" s="15"/>
      <c r="B473" s="256"/>
      <c r="C473" s="257"/>
      <c r="D473" s="236" t="s">
        <v>163</v>
      </c>
      <c r="E473" s="258" t="s">
        <v>1</v>
      </c>
      <c r="F473" s="259" t="s">
        <v>177</v>
      </c>
      <c r="G473" s="257"/>
      <c r="H473" s="260">
        <v>4</v>
      </c>
      <c r="I473" s="261"/>
      <c r="J473" s="257"/>
      <c r="K473" s="257"/>
      <c r="L473" s="262"/>
      <c r="M473" s="263"/>
      <c r="N473" s="264"/>
      <c r="O473" s="264"/>
      <c r="P473" s="264"/>
      <c r="Q473" s="264"/>
      <c r="R473" s="264"/>
      <c r="S473" s="264"/>
      <c r="T473" s="26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6" t="s">
        <v>163</v>
      </c>
      <c r="AU473" s="266" t="s">
        <v>86</v>
      </c>
      <c r="AV473" s="15" t="s">
        <v>161</v>
      </c>
      <c r="AW473" s="15" t="s">
        <v>32</v>
      </c>
      <c r="AX473" s="15" t="s">
        <v>84</v>
      </c>
      <c r="AY473" s="266" t="s">
        <v>155</v>
      </c>
    </row>
    <row r="474" spans="1:63" s="12" customFormat="1" ht="22.8" customHeight="1">
      <c r="A474" s="12"/>
      <c r="B474" s="204"/>
      <c r="C474" s="205"/>
      <c r="D474" s="206" t="s">
        <v>75</v>
      </c>
      <c r="E474" s="218" t="s">
        <v>206</v>
      </c>
      <c r="F474" s="218" t="s">
        <v>576</v>
      </c>
      <c r="G474" s="205"/>
      <c r="H474" s="205"/>
      <c r="I474" s="208"/>
      <c r="J474" s="219">
        <f>BK474</f>
        <v>0</v>
      </c>
      <c r="K474" s="205"/>
      <c r="L474" s="210"/>
      <c r="M474" s="211"/>
      <c r="N474" s="212"/>
      <c r="O474" s="212"/>
      <c r="P474" s="213">
        <f>SUM(P475:P484)</f>
        <v>0</v>
      </c>
      <c r="Q474" s="212"/>
      <c r="R474" s="213">
        <f>SUM(R475:R484)</f>
        <v>1.7454013</v>
      </c>
      <c r="S474" s="212"/>
      <c r="T474" s="214">
        <f>SUM(T475:T484)</f>
        <v>0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15" t="s">
        <v>84</v>
      </c>
      <c r="AT474" s="216" t="s">
        <v>75</v>
      </c>
      <c r="AU474" s="216" t="s">
        <v>84</v>
      </c>
      <c r="AY474" s="215" t="s">
        <v>155</v>
      </c>
      <c r="BK474" s="217">
        <f>SUM(BK475:BK484)</f>
        <v>0</v>
      </c>
    </row>
    <row r="475" spans="1:65" s="2" customFormat="1" ht="24.15" customHeight="1">
      <c r="A475" s="39"/>
      <c r="B475" s="40"/>
      <c r="C475" s="220" t="s">
        <v>577</v>
      </c>
      <c r="D475" s="220" t="s">
        <v>157</v>
      </c>
      <c r="E475" s="221" t="s">
        <v>578</v>
      </c>
      <c r="F475" s="222" t="s">
        <v>579</v>
      </c>
      <c r="G475" s="223" t="s">
        <v>274</v>
      </c>
      <c r="H475" s="224">
        <v>14.26</v>
      </c>
      <c r="I475" s="225"/>
      <c r="J475" s="226">
        <f>ROUND(I475*H475,2)</f>
        <v>0</v>
      </c>
      <c r="K475" s="227"/>
      <c r="L475" s="45"/>
      <c r="M475" s="228" t="s">
        <v>1</v>
      </c>
      <c r="N475" s="229" t="s">
        <v>41</v>
      </c>
      <c r="O475" s="92"/>
      <c r="P475" s="230">
        <f>O475*H475</f>
        <v>0</v>
      </c>
      <c r="Q475" s="230">
        <v>1E-05</v>
      </c>
      <c r="R475" s="230">
        <f>Q475*H475</f>
        <v>0.0001426</v>
      </c>
      <c r="S475" s="230">
        <v>0</v>
      </c>
      <c r="T475" s="23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2" t="s">
        <v>161</v>
      </c>
      <c r="AT475" s="232" t="s">
        <v>157</v>
      </c>
      <c r="AU475" s="232" t="s">
        <v>86</v>
      </c>
      <c r="AY475" s="18" t="s">
        <v>155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8" t="s">
        <v>84</v>
      </c>
      <c r="BK475" s="233">
        <f>ROUND(I475*H475,2)</f>
        <v>0</v>
      </c>
      <c r="BL475" s="18" t="s">
        <v>161</v>
      </c>
      <c r="BM475" s="232" t="s">
        <v>580</v>
      </c>
    </row>
    <row r="476" spans="1:51" s="14" customFormat="1" ht="12">
      <c r="A476" s="14"/>
      <c r="B476" s="245"/>
      <c r="C476" s="246"/>
      <c r="D476" s="236" t="s">
        <v>163</v>
      </c>
      <c r="E476" s="247" t="s">
        <v>1</v>
      </c>
      <c r="F476" s="248" t="s">
        <v>581</v>
      </c>
      <c r="G476" s="246"/>
      <c r="H476" s="249">
        <v>14.26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163</v>
      </c>
      <c r="AU476" s="255" t="s">
        <v>86</v>
      </c>
      <c r="AV476" s="14" t="s">
        <v>86</v>
      </c>
      <c r="AW476" s="14" t="s">
        <v>32</v>
      </c>
      <c r="AX476" s="14" t="s">
        <v>84</v>
      </c>
      <c r="AY476" s="255" t="s">
        <v>155</v>
      </c>
    </row>
    <row r="477" spans="1:65" s="2" customFormat="1" ht="16.5" customHeight="1">
      <c r="A477" s="39"/>
      <c r="B477" s="40"/>
      <c r="C477" s="267" t="s">
        <v>582</v>
      </c>
      <c r="D477" s="267" t="s">
        <v>225</v>
      </c>
      <c r="E477" s="268" t="s">
        <v>583</v>
      </c>
      <c r="F477" s="269" t="s">
        <v>584</v>
      </c>
      <c r="G477" s="270" t="s">
        <v>274</v>
      </c>
      <c r="H477" s="271">
        <v>14.474</v>
      </c>
      <c r="I477" s="272"/>
      <c r="J477" s="273">
        <f>ROUND(I477*H477,2)</f>
        <v>0</v>
      </c>
      <c r="K477" s="274"/>
      <c r="L477" s="275"/>
      <c r="M477" s="276" t="s">
        <v>1</v>
      </c>
      <c r="N477" s="277" t="s">
        <v>41</v>
      </c>
      <c r="O477" s="92"/>
      <c r="P477" s="230">
        <f>O477*H477</f>
        <v>0</v>
      </c>
      <c r="Q477" s="230">
        <v>0.0014</v>
      </c>
      <c r="R477" s="230">
        <f>Q477*H477</f>
        <v>0.0202636</v>
      </c>
      <c r="S477" s="230">
        <v>0</v>
      </c>
      <c r="T477" s="231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2" t="s">
        <v>206</v>
      </c>
      <c r="AT477" s="232" t="s">
        <v>225</v>
      </c>
      <c r="AU477" s="232" t="s">
        <v>86</v>
      </c>
      <c r="AY477" s="18" t="s">
        <v>155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8" t="s">
        <v>84</v>
      </c>
      <c r="BK477" s="233">
        <f>ROUND(I477*H477,2)</f>
        <v>0</v>
      </c>
      <c r="BL477" s="18" t="s">
        <v>161</v>
      </c>
      <c r="BM477" s="232" t="s">
        <v>585</v>
      </c>
    </row>
    <row r="478" spans="1:51" s="14" customFormat="1" ht="12">
      <c r="A478" s="14"/>
      <c r="B478" s="245"/>
      <c r="C478" s="246"/>
      <c r="D478" s="236" t="s">
        <v>163</v>
      </c>
      <c r="E478" s="246"/>
      <c r="F478" s="248" t="s">
        <v>586</v>
      </c>
      <c r="G478" s="246"/>
      <c r="H478" s="249">
        <v>14.474</v>
      </c>
      <c r="I478" s="250"/>
      <c r="J478" s="246"/>
      <c r="K478" s="246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163</v>
      </c>
      <c r="AU478" s="255" t="s">
        <v>86</v>
      </c>
      <c r="AV478" s="14" t="s">
        <v>86</v>
      </c>
      <c r="AW478" s="14" t="s">
        <v>4</v>
      </c>
      <c r="AX478" s="14" t="s">
        <v>84</v>
      </c>
      <c r="AY478" s="255" t="s">
        <v>155</v>
      </c>
    </row>
    <row r="479" spans="1:65" s="2" customFormat="1" ht="16.5" customHeight="1">
      <c r="A479" s="39"/>
      <c r="B479" s="40"/>
      <c r="C479" s="267" t="s">
        <v>587</v>
      </c>
      <c r="D479" s="267" t="s">
        <v>225</v>
      </c>
      <c r="E479" s="268" t="s">
        <v>588</v>
      </c>
      <c r="F479" s="269" t="s">
        <v>589</v>
      </c>
      <c r="G479" s="270" t="s">
        <v>256</v>
      </c>
      <c r="H479" s="271">
        <v>1.015</v>
      </c>
      <c r="I479" s="272"/>
      <c r="J479" s="273">
        <f>ROUND(I479*H479,2)</f>
        <v>0</v>
      </c>
      <c r="K479" s="274"/>
      <c r="L479" s="275"/>
      <c r="M479" s="276" t="s">
        <v>1</v>
      </c>
      <c r="N479" s="277" t="s">
        <v>41</v>
      </c>
      <c r="O479" s="92"/>
      <c r="P479" s="230">
        <f>O479*H479</f>
        <v>0</v>
      </c>
      <c r="Q479" s="230">
        <v>0.00034</v>
      </c>
      <c r="R479" s="230">
        <f>Q479*H479</f>
        <v>0.0003451</v>
      </c>
      <c r="S479" s="230">
        <v>0</v>
      </c>
      <c r="T479" s="23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2" t="s">
        <v>206</v>
      </c>
      <c r="AT479" s="232" t="s">
        <v>225</v>
      </c>
      <c r="AU479" s="232" t="s">
        <v>86</v>
      </c>
      <c r="AY479" s="18" t="s">
        <v>155</v>
      </c>
      <c r="BE479" s="233">
        <f>IF(N479="základní",J479,0)</f>
        <v>0</v>
      </c>
      <c r="BF479" s="233">
        <f>IF(N479="snížená",J479,0)</f>
        <v>0</v>
      </c>
      <c r="BG479" s="233">
        <f>IF(N479="zákl. přenesená",J479,0)</f>
        <v>0</v>
      </c>
      <c r="BH479" s="233">
        <f>IF(N479="sníž. přenesená",J479,0)</f>
        <v>0</v>
      </c>
      <c r="BI479" s="233">
        <f>IF(N479="nulová",J479,0)</f>
        <v>0</v>
      </c>
      <c r="BJ479" s="18" t="s">
        <v>84</v>
      </c>
      <c r="BK479" s="233">
        <f>ROUND(I479*H479,2)</f>
        <v>0</v>
      </c>
      <c r="BL479" s="18" t="s">
        <v>161</v>
      </c>
      <c r="BM479" s="232" t="s">
        <v>590</v>
      </c>
    </row>
    <row r="480" spans="1:51" s="14" customFormat="1" ht="12">
      <c r="A480" s="14"/>
      <c r="B480" s="245"/>
      <c r="C480" s="246"/>
      <c r="D480" s="236" t="s">
        <v>163</v>
      </c>
      <c r="E480" s="246"/>
      <c r="F480" s="248" t="s">
        <v>591</v>
      </c>
      <c r="G480" s="246"/>
      <c r="H480" s="249">
        <v>1.015</v>
      </c>
      <c r="I480" s="250"/>
      <c r="J480" s="246"/>
      <c r="K480" s="246"/>
      <c r="L480" s="251"/>
      <c r="M480" s="252"/>
      <c r="N480" s="253"/>
      <c r="O480" s="253"/>
      <c r="P480" s="253"/>
      <c r="Q480" s="253"/>
      <c r="R480" s="253"/>
      <c r="S480" s="253"/>
      <c r="T480" s="25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5" t="s">
        <v>163</v>
      </c>
      <c r="AU480" s="255" t="s">
        <v>86</v>
      </c>
      <c r="AV480" s="14" t="s">
        <v>86</v>
      </c>
      <c r="AW480" s="14" t="s">
        <v>4</v>
      </c>
      <c r="AX480" s="14" t="s">
        <v>84</v>
      </c>
      <c r="AY480" s="255" t="s">
        <v>155</v>
      </c>
    </row>
    <row r="481" spans="1:65" s="2" customFormat="1" ht="24.15" customHeight="1">
      <c r="A481" s="39"/>
      <c r="B481" s="40"/>
      <c r="C481" s="220" t="s">
        <v>592</v>
      </c>
      <c r="D481" s="220" t="s">
        <v>157</v>
      </c>
      <c r="E481" s="221" t="s">
        <v>593</v>
      </c>
      <c r="F481" s="222" t="s">
        <v>594</v>
      </c>
      <c r="G481" s="223" t="s">
        <v>256</v>
      </c>
      <c r="H481" s="224">
        <v>2</v>
      </c>
      <c r="I481" s="225"/>
      <c r="J481" s="226">
        <f>ROUND(I481*H481,2)</f>
        <v>0</v>
      </c>
      <c r="K481" s="227"/>
      <c r="L481" s="45"/>
      <c r="M481" s="228" t="s">
        <v>1</v>
      </c>
      <c r="N481" s="229" t="s">
        <v>41</v>
      </c>
      <c r="O481" s="92"/>
      <c r="P481" s="230">
        <f>O481*H481</f>
        <v>0</v>
      </c>
      <c r="Q481" s="230">
        <v>0.01019</v>
      </c>
      <c r="R481" s="230">
        <f>Q481*H481</f>
        <v>0.02038</v>
      </c>
      <c r="S481" s="230">
        <v>0</v>
      </c>
      <c r="T481" s="23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2" t="s">
        <v>161</v>
      </c>
      <c r="AT481" s="232" t="s">
        <v>157</v>
      </c>
      <c r="AU481" s="232" t="s">
        <v>86</v>
      </c>
      <c r="AY481" s="18" t="s">
        <v>155</v>
      </c>
      <c r="BE481" s="233">
        <f>IF(N481="základní",J481,0)</f>
        <v>0</v>
      </c>
      <c r="BF481" s="233">
        <f>IF(N481="snížená",J481,0)</f>
        <v>0</v>
      </c>
      <c r="BG481" s="233">
        <f>IF(N481="zákl. přenesená",J481,0)</f>
        <v>0</v>
      </c>
      <c r="BH481" s="233">
        <f>IF(N481="sníž. přenesená",J481,0)</f>
        <v>0</v>
      </c>
      <c r="BI481" s="233">
        <f>IF(N481="nulová",J481,0)</f>
        <v>0</v>
      </c>
      <c r="BJ481" s="18" t="s">
        <v>84</v>
      </c>
      <c r="BK481" s="233">
        <f>ROUND(I481*H481,2)</f>
        <v>0</v>
      </c>
      <c r="BL481" s="18" t="s">
        <v>161</v>
      </c>
      <c r="BM481" s="232" t="s">
        <v>595</v>
      </c>
    </row>
    <row r="482" spans="1:65" s="2" customFormat="1" ht="16.5" customHeight="1">
      <c r="A482" s="39"/>
      <c r="B482" s="40"/>
      <c r="C482" s="267" t="s">
        <v>596</v>
      </c>
      <c r="D482" s="267" t="s">
        <v>225</v>
      </c>
      <c r="E482" s="268" t="s">
        <v>597</v>
      </c>
      <c r="F482" s="269" t="s">
        <v>598</v>
      </c>
      <c r="G482" s="270" t="s">
        <v>256</v>
      </c>
      <c r="H482" s="271">
        <v>2</v>
      </c>
      <c r="I482" s="272"/>
      <c r="J482" s="273">
        <f>ROUND(I482*H482,2)</f>
        <v>0</v>
      </c>
      <c r="K482" s="274"/>
      <c r="L482" s="275"/>
      <c r="M482" s="276" t="s">
        <v>1</v>
      </c>
      <c r="N482" s="277" t="s">
        <v>41</v>
      </c>
      <c r="O482" s="92"/>
      <c r="P482" s="230">
        <f>O482*H482</f>
        <v>0</v>
      </c>
      <c r="Q482" s="230">
        <v>0.74</v>
      </c>
      <c r="R482" s="230">
        <f>Q482*H482</f>
        <v>1.48</v>
      </c>
      <c r="S482" s="230">
        <v>0</v>
      </c>
      <c r="T482" s="23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2" t="s">
        <v>206</v>
      </c>
      <c r="AT482" s="232" t="s">
        <v>225</v>
      </c>
      <c r="AU482" s="232" t="s">
        <v>86</v>
      </c>
      <c r="AY482" s="18" t="s">
        <v>155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8" t="s">
        <v>84</v>
      </c>
      <c r="BK482" s="233">
        <f>ROUND(I482*H482,2)</f>
        <v>0</v>
      </c>
      <c r="BL482" s="18" t="s">
        <v>161</v>
      </c>
      <c r="BM482" s="232" t="s">
        <v>599</v>
      </c>
    </row>
    <row r="483" spans="1:65" s="2" customFormat="1" ht="24.15" customHeight="1">
      <c r="A483" s="39"/>
      <c r="B483" s="40"/>
      <c r="C483" s="220" t="s">
        <v>600</v>
      </c>
      <c r="D483" s="220" t="s">
        <v>157</v>
      </c>
      <c r="E483" s="221" t="s">
        <v>601</v>
      </c>
      <c r="F483" s="222" t="s">
        <v>602</v>
      </c>
      <c r="G483" s="223" t="s">
        <v>256</v>
      </c>
      <c r="H483" s="224">
        <v>1</v>
      </c>
      <c r="I483" s="225"/>
      <c r="J483" s="226">
        <f>ROUND(I483*H483,2)</f>
        <v>0</v>
      </c>
      <c r="K483" s="227"/>
      <c r="L483" s="45"/>
      <c r="M483" s="228" t="s">
        <v>1</v>
      </c>
      <c r="N483" s="229" t="s">
        <v>41</v>
      </c>
      <c r="O483" s="92"/>
      <c r="P483" s="230">
        <f>O483*H483</f>
        <v>0</v>
      </c>
      <c r="Q483" s="230">
        <v>0.03927</v>
      </c>
      <c r="R483" s="230">
        <f>Q483*H483</f>
        <v>0.03927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161</v>
      </c>
      <c r="AT483" s="232" t="s">
        <v>157</v>
      </c>
      <c r="AU483" s="232" t="s">
        <v>86</v>
      </c>
      <c r="AY483" s="18" t="s">
        <v>155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84</v>
      </c>
      <c r="BK483" s="233">
        <f>ROUND(I483*H483,2)</f>
        <v>0</v>
      </c>
      <c r="BL483" s="18" t="s">
        <v>161</v>
      </c>
      <c r="BM483" s="232" t="s">
        <v>603</v>
      </c>
    </row>
    <row r="484" spans="1:65" s="2" customFormat="1" ht="21.75" customHeight="1">
      <c r="A484" s="39"/>
      <c r="B484" s="40"/>
      <c r="C484" s="267" t="s">
        <v>604</v>
      </c>
      <c r="D484" s="267" t="s">
        <v>225</v>
      </c>
      <c r="E484" s="268" t="s">
        <v>605</v>
      </c>
      <c r="F484" s="269" t="s">
        <v>606</v>
      </c>
      <c r="G484" s="270" t="s">
        <v>256</v>
      </c>
      <c r="H484" s="271">
        <v>1</v>
      </c>
      <c r="I484" s="272"/>
      <c r="J484" s="273">
        <f>ROUND(I484*H484,2)</f>
        <v>0</v>
      </c>
      <c r="K484" s="274"/>
      <c r="L484" s="275"/>
      <c r="M484" s="276" t="s">
        <v>1</v>
      </c>
      <c r="N484" s="277" t="s">
        <v>41</v>
      </c>
      <c r="O484" s="92"/>
      <c r="P484" s="230">
        <f>O484*H484</f>
        <v>0</v>
      </c>
      <c r="Q484" s="230">
        <v>0.185</v>
      </c>
      <c r="R484" s="230">
        <f>Q484*H484</f>
        <v>0.185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206</v>
      </c>
      <c r="AT484" s="232" t="s">
        <v>225</v>
      </c>
      <c r="AU484" s="232" t="s">
        <v>86</v>
      </c>
      <c r="AY484" s="18" t="s">
        <v>155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84</v>
      </c>
      <c r="BK484" s="233">
        <f>ROUND(I484*H484,2)</f>
        <v>0</v>
      </c>
      <c r="BL484" s="18" t="s">
        <v>161</v>
      </c>
      <c r="BM484" s="232" t="s">
        <v>607</v>
      </c>
    </row>
    <row r="485" spans="1:63" s="12" customFormat="1" ht="22.8" customHeight="1">
      <c r="A485" s="12"/>
      <c r="B485" s="204"/>
      <c r="C485" s="205"/>
      <c r="D485" s="206" t="s">
        <v>75</v>
      </c>
      <c r="E485" s="218" t="s">
        <v>210</v>
      </c>
      <c r="F485" s="218" t="s">
        <v>608</v>
      </c>
      <c r="G485" s="205"/>
      <c r="H485" s="205"/>
      <c r="I485" s="208"/>
      <c r="J485" s="219">
        <f>BK485</f>
        <v>0</v>
      </c>
      <c r="K485" s="205"/>
      <c r="L485" s="210"/>
      <c r="M485" s="211"/>
      <c r="N485" s="212"/>
      <c r="O485" s="212"/>
      <c r="P485" s="213">
        <f>SUM(P486:P624)</f>
        <v>0</v>
      </c>
      <c r="Q485" s="212"/>
      <c r="R485" s="213">
        <f>SUM(R486:R624)</f>
        <v>8.47433318</v>
      </c>
      <c r="S485" s="212"/>
      <c r="T485" s="214">
        <f>SUM(T486:T624)</f>
        <v>256.961465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5" t="s">
        <v>84</v>
      </c>
      <c r="AT485" s="216" t="s">
        <v>75</v>
      </c>
      <c r="AU485" s="216" t="s">
        <v>84</v>
      </c>
      <c r="AY485" s="215" t="s">
        <v>155</v>
      </c>
      <c r="BK485" s="217">
        <f>SUM(BK486:BK624)</f>
        <v>0</v>
      </c>
    </row>
    <row r="486" spans="1:65" s="2" customFormat="1" ht="33" customHeight="1">
      <c r="A486" s="39"/>
      <c r="B486" s="40"/>
      <c r="C486" s="220" t="s">
        <v>609</v>
      </c>
      <c r="D486" s="220" t="s">
        <v>157</v>
      </c>
      <c r="E486" s="221" t="s">
        <v>610</v>
      </c>
      <c r="F486" s="222" t="s">
        <v>611</v>
      </c>
      <c r="G486" s="223" t="s">
        <v>274</v>
      </c>
      <c r="H486" s="224">
        <v>32.568</v>
      </c>
      <c r="I486" s="225"/>
      <c r="J486" s="226">
        <f>ROUND(I486*H486,2)</f>
        <v>0</v>
      </c>
      <c r="K486" s="227"/>
      <c r="L486" s="45"/>
      <c r="M486" s="228" t="s">
        <v>1</v>
      </c>
      <c r="N486" s="229" t="s">
        <v>41</v>
      </c>
      <c r="O486" s="92"/>
      <c r="P486" s="230">
        <f>O486*H486</f>
        <v>0</v>
      </c>
      <c r="Q486" s="230">
        <v>0.1295</v>
      </c>
      <c r="R486" s="230">
        <f>Q486*H486</f>
        <v>4.217556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161</v>
      </c>
      <c r="AT486" s="232" t="s">
        <v>157</v>
      </c>
      <c r="AU486" s="232" t="s">
        <v>86</v>
      </c>
      <c r="AY486" s="18" t="s">
        <v>155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84</v>
      </c>
      <c r="BK486" s="233">
        <f>ROUND(I486*H486,2)</f>
        <v>0</v>
      </c>
      <c r="BL486" s="18" t="s">
        <v>161</v>
      </c>
      <c r="BM486" s="232" t="s">
        <v>612</v>
      </c>
    </row>
    <row r="487" spans="1:51" s="13" customFormat="1" ht="12">
      <c r="A487" s="13"/>
      <c r="B487" s="234"/>
      <c r="C487" s="235"/>
      <c r="D487" s="236" t="s">
        <v>163</v>
      </c>
      <c r="E487" s="237" t="s">
        <v>1</v>
      </c>
      <c r="F487" s="238" t="s">
        <v>613</v>
      </c>
      <c r="G487" s="235"/>
      <c r="H487" s="237" t="s">
        <v>1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4" t="s">
        <v>163</v>
      </c>
      <c r="AU487" s="244" t="s">
        <v>86</v>
      </c>
      <c r="AV487" s="13" t="s">
        <v>84</v>
      </c>
      <c r="AW487" s="13" t="s">
        <v>32</v>
      </c>
      <c r="AX487" s="13" t="s">
        <v>76</v>
      </c>
      <c r="AY487" s="244" t="s">
        <v>155</v>
      </c>
    </row>
    <row r="488" spans="1:51" s="14" customFormat="1" ht="12">
      <c r="A488" s="14"/>
      <c r="B488" s="245"/>
      <c r="C488" s="246"/>
      <c r="D488" s="236" t="s">
        <v>163</v>
      </c>
      <c r="E488" s="247" t="s">
        <v>1</v>
      </c>
      <c r="F488" s="248" t="s">
        <v>614</v>
      </c>
      <c r="G488" s="246"/>
      <c r="H488" s="249">
        <v>32.568</v>
      </c>
      <c r="I488" s="250"/>
      <c r="J488" s="246"/>
      <c r="K488" s="246"/>
      <c r="L488" s="251"/>
      <c r="M488" s="252"/>
      <c r="N488" s="253"/>
      <c r="O488" s="253"/>
      <c r="P488" s="253"/>
      <c r="Q488" s="253"/>
      <c r="R488" s="253"/>
      <c r="S488" s="253"/>
      <c r="T488" s="25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5" t="s">
        <v>163</v>
      </c>
      <c r="AU488" s="255" t="s">
        <v>86</v>
      </c>
      <c r="AV488" s="14" t="s">
        <v>86</v>
      </c>
      <c r="AW488" s="14" t="s">
        <v>32</v>
      </c>
      <c r="AX488" s="14" t="s">
        <v>84</v>
      </c>
      <c r="AY488" s="255" t="s">
        <v>155</v>
      </c>
    </row>
    <row r="489" spans="1:65" s="2" customFormat="1" ht="21.75" customHeight="1">
      <c r="A489" s="39"/>
      <c r="B489" s="40"/>
      <c r="C489" s="267" t="s">
        <v>615</v>
      </c>
      <c r="D489" s="267" t="s">
        <v>225</v>
      </c>
      <c r="E489" s="268" t="s">
        <v>616</v>
      </c>
      <c r="F489" s="269" t="s">
        <v>617</v>
      </c>
      <c r="G489" s="270" t="s">
        <v>274</v>
      </c>
      <c r="H489" s="271">
        <v>33.219</v>
      </c>
      <c r="I489" s="272"/>
      <c r="J489" s="273">
        <f>ROUND(I489*H489,2)</f>
        <v>0</v>
      </c>
      <c r="K489" s="274"/>
      <c r="L489" s="275"/>
      <c r="M489" s="276" t="s">
        <v>1</v>
      </c>
      <c r="N489" s="277" t="s">
        <v>41</v>
      </c>
      <c r="O489" s="92"/>
      <c r="P489" s="230">
        <f>O489*H489</f>
        <v>0</v>
      </c>
      <c r="Q489" s="230">
        <v>0.022</v>
      </c>
      <c r="R489" s="230">
        <f>Q489*H489</f>
        <v>0.730818</v>
      </c>
      <c r="S489" s="230">
        <v>0</v>
      </c>
      <c r="T489" s="231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2" t="s">
        <v>206</v>
      </c>
      <c r="AT489" s="232" t="s">
        <v>225</v>
      </c>
      <c r="AU489" s="232" t="s">
        <v>86</v>
      </c>
      <c r="AY489" s="18" t="s">
        <v>155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8" t="s">
        <v>84</v>
      </c>
      <c r="BK489" s="233">
        <f>ROUND(I489*H489,2)</f>
        <v>0</v>
      </c>
      <c r="BL489" s="18" t="s">
        <v>161</v>
      </c>
      <c r="BM489" s="232" t="s">
        <v>618</v>
      </c>
    </row>
    <row r="490" spans="1:51" s="14" customFormat="1" ht="12">
      <c r="A490" s="14"/>
      <c r="B490" s="245"/>
      <c r="C490" s="246"/>
      <c r="D490" s="236" t="s">
        <v>163</v>
      </c>
      <c r="E490" s="246"/>
      <c r="F490" s="248" t="s">
        <v>619</v>
      </c>
      <c r="G490" s="246"/>
      <c r="H490" s="249">
        <v>33.219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163</v>
      </c>
      <c r="AU490" s="255" t="s">
        <v>86</v>
      </c>
      <c r="AV490" s="14" t="s">
        <v>86</v>
      </c>
      <c r="AW490" s="14" t="s">
        <v>4</v>
      </c>
      <c r="AX490" s="14" t="s">
        <v>84</v>
      </c>
      <c r="AY490" s="255" t="s">
        <v>155</v>
      </c>
    </row>
    <row r="491" spans="1:65" s="2" customFormat="1" ht="24.15" customHeight="1">
      <c r="A491" s="39"/>
      <c r="B491" s="40"/>
      <c r="C491" s="220" t="s">
        <v>620</v>
      </c>
      <c r="D491" s="220" t="s">
        <v>157</v>
      </c>
      <c r="E491" s="221" t="s">
        <v>621</v>
      </c>
      <c r="F491" s="222" t="s">
        <v>622</v>
      </c>
      <c r="G491" s="223" t="s">
        <v>274</v>
      </c>
      <c r="H491" s="224">
        <v>6</v>
      </c>
      <c r="I491" s="225"/>
      <c r="J491" s="226">
        <f>ROUND(I491*H491,2)</f>
        <v>0</v>
      </c>
      <c r="K491" s="227"/>
      <c r="L491" s="45"/>
      <c r="M491" s="228" t="s">
        <v>1</v>
      </c>
      <c r="N491" s="229" t="s">
        <v>41</v>
      </c>
      <c r="O491" s="92"/>
      <c r="P491" s="230">
        <f>O491*H491</f>
        <v>0</v>
      </c>
      <c r="Q491" s="230">
        <v>0.29221</v>
      </c>
      <c r="R491" s="230">
        <f>Q491*H491</f>
        <v>1.75326</v>
      </c>
      <c r="S491" s="230">
        <v>0</v>
      </c>
      <c r="T491" s="23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2" t="s">
        <v>161</v>
      </c>
      <c r="AT491" s="232" t="s">
        <v>157</v>
      </c>
      <c r="AU491" s="232" t="s">
        <v>86</v>
      </c>
      <c r="AY491" s="18" t="s">
        <v>155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8" t="s">
        <v>84</v>
      </c>
      <c r="BK491" s="233">
        <f>ROUND(I491*H491,2)</f>
        <v>0</v>
      </c>
      <c r="BL491" s="18" t="s">
        <v>161</v>
      </c>
      <c r="BM491" s="232" t="s">
        <v>623</v>
      </c>
    </row>
    <row r="492" spans="1:65" s="2" customFormat="1" ht="33" customHeight="1">
      <c r="A492" s="39"/>
      <c r="B492" s="40"/>
      <c r="C492" s="267" t="s">
        <v>624</v>
      </c>
      <c r="D492" s="267" t="s">
        <v>225</v>
      </c>
      <c r="E492" s="268" t="s">
        <v>625</v>
      </c>
      <c r="F492" s="269" t="s">
        <v>626</v>
      </c>
      <c r="G492" s="270" t="s">
        <v>274</v>
      </c>
      <c r="H492" s="271">
        <v>6</v>
      </c>
      <c r="I492" s="272"/>
      <c r="J492" s="273">
        <f>ROUND(I492*H492,2)</f>
        <v>0</v>
      </c>
      <c r="K492" s="274"/>
      <c r="L492" s="275"/>
      <c r="M492" s="276" t="s">
        <v>1</v>
      </c>
      <c r="N492" s="277" t="s">
        <v>41</v>
      </c>
      <c r="O492" s="92"/>
      <c r="P492" s="230">
        <f>O492*H492</f>
        <v>0</v>
      </c>
      <c r="Q492" s="230">
        <v>0.0172</v>
      </c>
      <c r="R492" s="230">
        <f>Q492*H492</f>
        <v>0.1032</v>
      </c>
      <c r="S492" s="230">
        <v>0</v>
      </c>
      <c r="T492" s="23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2" t="s">
        <v>206</v>
      </c>
      <c r="AT492" s="232" t="s">
        <v>225</v>
      </c>
      <c r="AU492" s="232" t="s">
        <v>86</v>
      </c>
      <c r="AY492" s="18" t="s">
        <v>155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8" t="s">
        <v>84</v>
      </c>
      <c r="BK492" s="233">
        <f>ROUND(I492*H492,2)</f>
        <v>0</v>
      </c>
      <c r="BL492" s="18" t="s">
        <v>161</v>
      </c>
      <c r="BM492" s="232" t="s">
        <v>627</v>
      </c>
    </row>
    <row r="493" spans="1:65" s="2" customFormat="1" ht="24.15" customHeight="1">
      <c r="A493" s="39"/>
      <c r="B493" s="40"/>
      <c r="C493" s="267" t="s">
        <v>628</v>
      </c>
      <c r="D493" s="267" t="s">
        <v>225</v>
      </c>
      <c r="E493" s="268" t="s">
        <v>629</v>
      </c>
      <c r="F493" s="269" t="s">
        <v>630</v>
      </c>
      <c r="G493" s="270" t="s">
        <v>256</v>
      </c>
      <c r="H493" s="271">
        <v>2</v>
      </c>
      <c r="I493" s="272"/>
      <c r="J493" s="273">
        <f>ROUND(I493*H493,2)</f>
        <v>0</v>
      </c>
      <c r="K493" s="274"/>
      <c r="L493" s="275"/>
      <c r="M493" s="276" t="s">
        <v>1</v>
      </c>
      <c r="N493" s="277" t="s">
        <v>41</v>
      </c>
      <c r="O493" s="92"/>
      <c r="P493" s="230">
        <f>O493*H493</f>
        <v>0</v>
      </c>
      <c r="Q493" s="230">
        <v>0.00135</v>
      </c>
      <c r="R493" s="230">
        <f>Q493*H493</f>
        <v>0.0027</v>
      </c>
      <c r="S493" s="230">
        <v>0</v>
      </c>
      <c r="T493" s="231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32" t="s">
        <v>206</v>
      </c>
      <c r="AT493" s="232" t="s">
        <v>225</v>
      </c>
      <c r="AU493" s="232" t="s">
        <v>86</v>
      </c>
      <c r="AY493" s="18" t="s">
        <v>155</v>
      </c>
      <c r="BE493" s="233">
        <f>IF(N493="základní",J493,0)</f>
        <v>0</v>
      </c>
      <c r="BF493" s="233">
        <f>IF(N493="snížená",J493,0)</f>
        <v>0</v>
      </c>
      <c r="BG493" s="233">
        <f>IF(N493="zákl. přenesená",J493,0)</f>
        <v>0</v>
      </c>
      <c r="BH493" s="233">
        <f>IF(N493="sníž. přenesená",J493,0)</f>
        <v>0</v>
      </c>
      <c r="BI493" s="233">
        <f>IF(N493="nulová",J493,0)</f>
        <v>0</v>
      </c>
      <c r="BJ493" s="18" t="s">
        <v>84</v>
      </c>
      <c r="BK493" s="233">
        <f>ROUND(I493*H493,2)</f>
        <v>0</v>
      </c>
      <c r="BL493" s="18" t="s">
        <v>161</v>
      </c>
      <c r="BM493" s="232" t="s">
        <v>631</v>
      </c>
    </row>
    <row r="494" spans="1:65" s="2" customFormat="1" ht="33" customHeight="1">
      <c r="A494" s="39"/>
      <c r="B494" s="40"/>
      <c r="C494" s="220" t="s">
        <v>632</v>
      </c>
      <c r="D494" s="220" t="s">
        <v>157</v>
      </c>
      <c r="E494" s="221" t="s">
        <v>633</v>
      </c>
      <c r="F494" s="222" t="s">
        <v>634</v>
      </c>
      <c r="G494" s="223" t="s">
        <v>160</v>
      </c>
      <c r="H494" s="224">
        <v>197.083</v>
      </c>
      <c r="I494" s="225"/>
      <c r="J494" s="226">
        <f>ROUND(I494*H494,2)</f>
        <v>0</v>
      </c>
      <c r="K494" s="227"/>
      <c r="L494" s="45"/>
      <c r="M494" s="228" t="s">
        <v>1</v>
      </c>
      <c r="N494" s="229" t="s">
        <v>41</v>
      </c>
      <c r="O494" s="92"/>
      <c r="P494" s="230">
        <f>O494*H494</f>
        <v>0</v>
      </c>
      <c r="Q494" s="230">
        <v>0.00021</v>
      </c>
      <c r="R494" s="230">
        <f>Q494*H494</f>
        <v>0.04138743</v>
      </c>
      <c r="S494" s="230">
        <v>0</v>
      </c>
      <c r="T494" s="23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2" t="s">
        <v>161</v>
      </c>
      <c r="AT494" s="232" t="s">
        <v>157</v>
      </c>
      <c r="AU494" s="232" t="s">
        <v>86</v>
      </c>
      <c r="AY494" s="18" t="s">
        <v>155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8" t="s">
        <v>84</v>
      </c>
      <c r="BK494" s="233">
        <f>ROUND(I494*H494,2)</f>
        <v>0</v>
      </c>
      <c r="BL494" s="18" t="s">
        <v>161</v>
      </c>
      <c r="BM494" s="232" t="s">
        <v>635</v>
      </c>
    </row>
    <row r="495" spans="1:51" s="14" customFormat="1" ht="12">
      <c r="A495" s="14"/>
      <c r="B495" s="245"/>
      <c r="C495" s="246"/>
      <c r="D495" s="236" t="s">
        <v>163</v>
      </c>
      <c r="E495" s="247" t="s">
        <v>1</v>
      </c>
      <c r="F495" s="248" t="s">
        <v>636</v>
      </c>
      <c r="G495" s="246"/>
      <c r="H495" s="249">
        <v>197.083</v>
      </c>
      <c r="I495" s="250"/>
      <c r="J495" s="246"/>
      <c r="K495" s="246"/>
      <c r="L495" s="251"/>
      <c r="M495" s="252"/>
      <c r="N495" s="253"/>
      <c r="O495" s="253"/>
      <c r="P495" s="253"/>
      <c r="Q495" s="253"/>
      <c r="R495" s="253"/>
      <c r="S495" s="253"/>
      <c r="T495" s="25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5" t="s">
        <v>163</v>
      </c>
      <c r="AU495" s="255" t="s">
        <v>86</v>
      </c>
      <c r="AV495" s="14" t="s">
        <v>86</v>
      </c>
      <c r="AW495" s="14" t="s">
        <v>32</v>
      </c>
      <c r="AX495" s="14" t="s">
        <v>84</v>
      </c>
      <c r="AY495" s="255" t="s">
        <v>155</v>
      </c>
    </row>
    <row r="496" spans="1:65" s="2" customFormat="1" ht="24.15" customHeight="1">
      <c r="A496" s="39"/>
      <c r="B496" s="40"/>
      <c r="C496" s="220" t="s">
        <v>637</v>
      </c>
      <c r="D496" s="220" t="s">
        <v>157</v>
      </c>
      <c r="E496" s="221" t="s">
        <v>638</v>
      </c>
      <c r="F496" s="222" t="s">
        <v>639</v>
      </c>
      <c r="G496" s="223" t="s">
        <v>160</v>
      </c>
      <c r="H496" s="224">
        <v>523.18</v>
      </c>
      <c r="I496" s="225"/>
      <c r="J496" s="226">
        <f>ROUND(I496*H496,2)</f>
        <v>0</v>
      </c>
      <c r="K496" s="227"/>
      <c r="L496" s="45"/>
      <c r="M496" s="228" t="s">
        <v>1</v>
      </c>
      <c r="N496" s="229" t="s">
        <v>41</v>
      </c>
      <c r="O496" s="92"/>
      <c r="P496" s="230">
        <f>O496*H496</f>
        <v>0</v>
      </c>
      <c r="Q496" s="230">
        <v>4E-05</v>
      </c>
      <c r="R496" s="230">
        <f>Q496*H496</f>
        <v>0.0209272</v>
      </c>
      <c r="S496" s="230">
        <v>0</v>
      </c>
      <c r="T496" s="23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2" t="s">
        <v>161</v>
      </c>
      <c r="AT496" s="232" t="s">
        <v>157</v>
      </c>
      <c r="AU496" s="232" t="s">
        <v>86</v>
      </c>
      <c r="AY496" s="18" t="s">
        <v>155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8" t="s">
        <v>84</v>
      </c>
      <c r="BK496" s="233">
        <f>ROUND(I496*H496,2)</f>
        <v>0</v>
      </c>
      <c r="BL496" s="18" t="s">
        <v>161</v>
      </c>
      <c r="BM496" s="232" t="s">
        <v>640</v>
      </c>
    </row>
    <row r="497" spans="1:65" s="2" customFormat="1" ht="16.5" customHeight="1">
      <c r="A497" s="39"/>
      <c r="B497" s="40"/>
      <c r="C497" s="220" t="s">
        <v>641</v>
      </c>
      <c r="D497" s="220" t="s">
        <v>157</v>
      </c>
      <c r="E497" s="221" t="s">
        <v>642</v>
      </c>
      <c r="F497" s="222" t="s">
        <v>643</v>
      </c>
      <c r="G497" s="223" t="s">
        <v>256</v>
      </c>
      <c r="H497" s="224">
        <v>8</v>
      </c>
      <c r="I497" s="225"/>
      <c r="J497" s="226">
        <f>ROUND(I497*H497,2)</f>
        <v>0</v>
      </c>
      <c r="K497" s="227"/>
      <c r="L497" s="45"/>
      <c r="M497" s="228" t="s">
        <v>1</v>
      </c>
      <c r="N497" s="229" t="s">
        <v>41</v>
      </c>
      <c r="O497" s="92"/>
      <c r="P497" s="230">
        <f>O497*H497</f>
        <v>0</v>
      </c>
      <c r="Q497" s="230">
        <v>0.00018</v>
      </c>
      <c r="R497" s="230">
        <f>Q497*H497</f>
        <v>0.00144</v>
      </c>
      <c r="S497" s="230">
        <v>0</v>
      </c>
      <c r="T497" s="23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161</v>
      </c>
      <c r="AT497" s="232" t="s">
        <v>157</v>
      </c>
      <c r="AU497" s="232" t="s">
        <v>86</v>
      </c>
      <c r="AY497" s="18" t="s">
        <v>155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84</v>
      </c>
      <c r="BK497" s="233">
        <f>ROUND(I497*H497,2)</f>
        <v>0</v>
      </c>
      <c r="BL497" s="18" t="s">
        <v>161</v>
      </c>
      <c r="BM497" s="232" t="s">
        <v>644</v>
      </c>
    </row>
    <row r="498" spans="1:65" s="2" customFormat="1" ht="16.5" customHeight="1">
      <c r="A498" s="39"/>
      <c r="B498" s="40"/>
      <c r="C498" s="267" t="s">
        <v>645</v>
      </c>
      <c r="D498" s="267" t="s">
        <v>225</v>
      </c>
      <c r="E498" s="268" t="s">
        <v>646</v>
      </c>
      <c r="F498" s="269" t="s">
        <v>647</v>
      </c>
      <c r="G498" s="270" t="s">
        <v>256</v>
      </c>
      <c r="H498" s="271">
        <v>8</v>
      </c>
      <c r="I498" s="272"/>
      <c r="J498" s="273">
        <f>ROUND(I498*H498,2)</f>
        <v>0</v>
      </c>
      <c r="K498" s="274"/>
      <c r="L498" s="275"/>
      <c r="M498" s="276" t="s">
        <v>1</v>
      </c>
      <c r="N498" s="277" t="s">
        <v>41</v>
      </c>
      <c r="O498" s="92"/>
      <c r="P498" s="230">
        <f>O498*H498</f>
        <v>0</v>
      </c>
      <c r="Q498" s="230">
        <v>0.012</v>
      </c>
      <c r="R498" s="230">
        <f>Q498*H498</f>
        <v>0.096</v>
      </c>
      <c r="S498" s="230">
        <v>0</v>
      </c>
      <c r="T498" s="231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2" t="s">
        <v>206</v>
      </c>
      <c r="AT498" s="232" t="s">
        <v>225</v>
      </c>
      <c r="AU498" s="232" t="s">
        <v>86</v>
      </c>
      <c r="AY498" s="18" t="s">
        <v>155</v>
      </c>
      <c r="BE498" s="233">
        <f>IF(N498="základní",J498,0)</f>
        <v>0</v>
      </c>
      <c r="BF498" s="233">
        <f>IF(N498="snížená",J498,0)</f>
        <v>0</v>
      </c>
      <c r="BG498" s="233">
        <f>IF(N498="zákl. přenesená",J498,0)</f>
        <v>0</v>
      </c>
      <c r="BH498" s="233">
        <f>IF(N498="sníž. přenesená",J498,0)</f>
        <v>0</v>
      </c>
      <c r="BI498" s="233">
        <f>IF(N498="nulová",J498,0)</f>
        <v>0</v>
      </c>
      <c r="BJ498" s="18" t="s">
        <v>84</v>
      </c>
      <c r="BK498" s="233">
        <f>ROUND(I498*H498,2)</f>
        <v>0</v>
      </c>
      <c r="BL498" s="18" t="s">
        <v>161</v>
      </c>
      <c r="BM498" s="232" t="s">
        <v>648</v>
      </c>
    </row>
    <row r="499" spans="1:65" s="2" customFormat="1" ht="21.75" customHeight="1">
      <c r="A499" s="39"/>
      <c r="B499" s="40"/>
      <c r="C499" s="220" t="s">
        <v>649</v>
      </c>
      <c r="D499" s="220" t="s">
        <v>157</v>
      </c>
      <c r="E499" s="221" t="s">
        <v>650</v>
      </c>
      <c r="F499" s="222" t="s">
        <v>651</v>
      </c>
      <c r="G499" s="223" t="s">
        <v>160</v>
      </c>
      <c r="H499" s="224">
        <v>105.051</v>
      </c>
      <c r="I499" s="225"/>
      <c r="J499" s="226">
        <f>ROUND(I499*H499,2)</f>
        <v>0</v>
      </c>
      <c r="K499" s="227"/>
      <c r="L499" s="45"/>
      <c r="M499" s="228" t="s">
        <v>1</v>
      </c>
      <c r="N499" s="229" t="s">
        <v>41</v>
      </c>
      <c r="O499" s="92"/>
      <c r="P499" s="230">
        <f>O499*H499</f>
        <v>0</v>
      </c>
      <c r="Q499" s="230">
        <v>0</v>
      </c>
      <c r="R499" s="230">
        <f>Q499*H499</f>
        <v>0</v>
      </c>
      <c r="S499" s="230">
        <v>0.117</v>
      </c>
      <c r="T499" s="231">
        <f>S499*H499</f>
        <v>12.290967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2" t="s">
        <v>161</v>
      </c>
      <c r="AT499" s="232" t="s">
        <v>157</v>
      </c>
      <c r="AU499" s="232" t="s">
        <v>86</v>
      </c>
      <c r="AY499" s="18" t="s">
        <v>155</v>
      </c>
      <c r="BE499" s="233">
        <f>IF(N499="základní",J499,0)</f>
        <v>0</v>
      </c>
      <c r="BF499" s="233">
        <f>IF(N499="snížená",J499,0)</f>
        <v>0</v>
      </c>
      <c r="BG499" s="233">
        <f>IF(N499="zákl. přenesená",J499,0)</f>
        <v>0</v>
      </c>
      <c r="BH499" s="233">
        <f>IF(N499="sníž. přenesená",J499,0)</f>
        <v>0</v>
      </c>
      <c r="BI499" s="233">
        <f>IF(N499="nulová",J499,0)</f>
        <v>0</v>
      </c>
      <c r="BJ499" s="18" t="s">
        <v>84</v>
      </c>
      <c r="BK499" s="233">
        <f>ROUND(I499*H499,2)</f>
        <v>0</v>
      </c>
      <c r="BL499" s="18" t="s">
        <v>161</v>
      </c>
      <c r="BM499" s="232" t="s">
        <v>652</v>
      </c>
    </row>
    <row r="500" spans="1:51" s="13" customFormat="1" ht="12">
      <c r="A500" s="13"/>
      <c r="B500" s="234"/>
      <c r="C500" s="235"/>
      <c r="D500" s="236" t="s">
        <v>163</v>
      </c>
      <c r="E500" s="237" t="s">
        <v>1</v>
      </c>
      <c r="F500" s="238" t="s">
        <v>653</v>
      </c>
      <c r="G500" s="235"/>
      <c r="H500" s="237" t="s">
        <v>1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4" t="s">
        <v>163</v>
      </c>
      <c r="AU500" s="244" t="s">
        <v>86</v>
      </c>
      <c r="AV500" s="13" t="s">
        <v>84</v>
      </c>
      <c r="AW500" s="13" t="s">
        <v>32</v>
      </c>
      <c r="AX500" s="13" t="s">
        <v>76</v>
      </c>
      <c r="AY500" s="244" t="s">
        <v>155</v>
      </c>
    </row>
    <row r="501" spans="1:51" s="14" customFormat="1" ht="12">
      <c r="A501" s="14"/>
      <c r="B501" s="245"/>
      <c r="C501" s="246"/>
      <c r="D501" s="236" t="s">
        <v>163</v>
      </c>
      <c r="E501" s="247" t="s">
        <v>1</v>
      </c>
      <c r="F501" s="248" t="s">
        <v>654</v>
      </c>
      <c r="G501" s="246"/>
      <c r="H501" s="249">
        <v>36.735</v>
      </c>
      <c r="I501" s="250"/>
      <c r="J501" s="246"/>
      <c r="K501" s="246"/>
      <c r="L501" s="251"/>
      <c r="M501" s="252"/>
      <c r="N501" s="253"/>
      <c r="O501" s="253"/>
      <c r="P501" s="253"/>
      <c r="Q501" s="253"/>
      <c r="R501" s="253"/>
      <c r="S501" s="253"/>
      <c r="T501" s="25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5" t="s">
        <v>163</v>
      </c>
      <c r="AU501" s="255" t="s">
        <v>86</v>
      </c>
      <c r="AV501" s="14" t="s">
        <v>86</v>
      </c>
      <c r="AW501" s="14" t="s">
        <v>32</v>
      </c>
      <c r="AX501" s="14" t="s">
        <v>76</v>
      </c>
      <c r="AY501" s="255" t="s">
        <v>155</v>
      </c>
    </row>
    <row r="502" spans="1:51" s="13" customFormat="1" ht="12">
      <c r="A502" s="13"/>
      <c r="B502" s="234"/>
      <c r="C502" s="235"/>
      <c r="D502" s="236" t="s">
        <v>163</v>
      </c>
      <c r="E502" s="237" t="s">
        <v>1</v>
      </c>
      <c r="F502" s="238" t="s">
        <v>655</v>
      </c>
      <c r="G502" s="235"/>
      <c r="H502" s="237" t="s">
        <v>1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163</v>
      </c>
      <c r="AU502" s="244" t="s">
        <v>86</v>
      </c>
      <c r="AV502" s="13" t="s">
        <v>84</v>
      </c>
      <c r="AW502" s="13" t="s">
        <v>32</v>
      </c>
      <c r="AX502" s="13" t="s">
        <v>76</v>
      </c>
      <c r="AY502" s="244" t="s">
        <v>155</v>
      </c>
    </row>
    <row r="503" spans="1:51" s="14" customFormat="1" ht="12">
      <c r="A503" s="14"/>
      <c r="B503" s="245"/>
      <c r="C503" s="246"/>
      <c r="D503" s="236" t="s">
        <v>163</v>
      </c>
      <c r="E503" s="247" t="s">
        <v>1</v>
      </c>
      <c r="F503" s="248" t="s">
        <v>656</v>
      </c>
      <c r="G503" s="246"/>
      <c r="H503" s="249">
        <v>13.884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163</v>
      </c>
      <c r="AU503" s="255" t="s">
        <v>86</v>
      </c>
      <c r="AV503" s="14" t="s">
        <v>86</v>
      </c>
      <c r="AW503" s="14" t="s">
        <v>32</v>
      </c>
      <c r="AX503" s="14" t="s">
        <v>76</v>
      </c>
      <c r="AY503" s="255" t="s">
        <v>155</v>
      </c>
    </row>
    <row r="504" spans="1:51" s="13" customFormat="1" ht="12">
      <c r="A504" s="13"/>
      <c r="B504" s="234"/>
      <c r="C504" s="235"/>
      <c r="D504" s="236" t="s">
        <v>163</v>
      </c>
      <c r="E504" s="237" t="s">
        <v>1</v>
      </c>
      <c r="F504" s="238" t="s">
        <v>297</v>
      </c>
      <c r="G504" s="235"/>
      <c r="H504" s="237" t="s">
        <v>1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4" t="s">
        <v>163</v>
      </c>
      <c r="AU504" s="244" t="s">
        <v>86</v>
      </c>
      <c r="AV504" s="13" t="s">
        <v>84</v>
      </c>
      <c r="AW504" s="13" t="s">
        <v>32</v>
      </c>
      <c r="AX504" s="13" t="s">
        <v>76</v>
      </c>
      <c r="AY504" s="244" t="s">
        <v>155</v>
      </c>
    </row>
    <row r="505" spans="1:51" s="14" customFormat="1" ht="12">
      <c r="A505" s="14"/>
      <c r="B505" s="245"/>
      <c r="C505" s="246"/>
      <c r="D505" s="236" t="s">
        <v>163</v>
      </c>
      <c r="E505" s="247" t="s">
        <v>1</v>
      </c>
      <c r="F505" s="248" t="s">
        <v>657</v>
      </c>
      <c r="G505" s="246"/>
      <c r="H505" s="249">
        <v>6</v>
      </c>
      <c r="I505" s="250"/>
      <c r="J505" s="246"/>
      <c r="K505" s="246"/>
      <c r="L505" s="251"/>
      <c r="M505" s="252"/>
      <c r="N505" s="253"/>
      <c r="O505" s="253"/>
      <c r="P505" s="253"/>
      <c r="Q505" s="253"/>
      <c r="R505" s="253"/>
      <c r="S505" s="253"/>
      <c r="T505" s="25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5" t="s">
        <v>163</v>
      </c>
      <c r="AU505" s="255" t="s">
        <v>86</v>
      </c>
      <c r="AV505" s="14" t="s">
        <v>86</v>
      </c>
      <c r="AW505" s="14" t="s">
        <v>32</v>
      </c>
      <c r="AX505" s="14" t="s">
        <v>76</v>
      </c>
      <c r="AY505" s="255" t="s">
        <v>155</v>
      </c>
    </row>
    <row r="506" spans="1:51" s="13" customFormat="1" ht="12">
      <c r="A506" s="13"/>
      <c r="B506" s="234"/>
      <c r="C506" s="235"/>
      <c r="D506" s="236" t="s">
        <v>163</v>
      </c>
      <c r="E506" s="237" t="s">
        <v>1</v>
      </c>
      <c r="F506" s="238" t="s">
        <v>658</v>
      </c>
      <c r="G506" s="235"/>
      <c r="H506" s="237" t="s">
        <v>1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163</v>
      </c>
      <c r="AU506" s="244" t="s">
        <v>86</v>
      </c>
      <c r="AV506" s="13" t="s">
        <v>84</v>
      </c>
      <c r="AW506" s="13" t="s">
        <v>32</v>
      </c>
      <c r="AX506" s="13" t="s">
        <v>76</v>
      </c>
      <c r="AY506" s="244" t="s">
        <v>155</v>
      </c>
    </row>
    <row r="507" spans="1:51" s="14" customFormat="1" ht="12">
      <c r="A507" s="14"/>
      <c r="B507" s="245"/>
      <c r="C507" s="246"/>
      <c r="D507" s="236" t="s">
        <v>163</v>
      </c>
      <c r="E507" s="247" t="s">
        <v>1</v>
      </c>
      <c r="F507" s="248" t="s">
        <v>659</v>
      </c>
      <c r="G507" s="246"/>
      <c r="H507" s="249">
        <v>11.962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163</v>
      </c>
      <c r="AU507" s="255" t="s">
        <v>86</v>
      </c>
      <c r="AV507" s="14" t="s">
        <v>86</v>
      </c>
      <c r="AW507" s="14" t="s">
        <v>32</v>
      </c>
      <c r="AX507" s="14" t="s">
        <v>76</v>
      </c>
      <c r="AY507" s="255" t="s">
        <v>155</v>
      </c>
    </row>
    <row r="508" spans="1:51" s="13" customFormat="1" ht="12">
      <c r="A508" s="13"/>
      <c r="B508" s="234"/>
      <c r="C508" s="235"/>
      <c r="D508" s="236" t="s">
        <v>163</v>
      </c>
      <c r="E508" s="237" t="s">
        <v>1</v>
      </c>
      <c r="F508" s="238" t="s">
        <v>660</v>
      </c>
      <c r="G508" s="235"/>
      <c r="H508" s="237" t="s">
        <v>1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4" t="s">
        <v>163</v>
      </c>
      <c r="AU508" s="244" t="s">
        <v>86</v>
      </c>
      <c r="AV508" s="13" t="s">
        <v>84</v>
      </c>
      <c r="AW508" s="13" t="s">
        <v>32</v>
      </c>
      <c r="AX508" s="13" t="s">
        <v>76</v>
      </c>
      <c r="AY508" s="244" t="s">
        <v>155</v>
      </c>
    </row>
    <row r="509" spans="1:51" s="14" customFormat="1" ht="12">
      <c r="A509" s="14"/>
      <c r="B509" s="245"/>
      <c r="C509" s="246"/>
      <c r="D509" s="236" t="s">
        <v>163</v>
      </c>
      <c r="E509" s="247" t="s">
        <v>1</v>
      </c>
      <c r="F509" s="248" t="s">
        <v>661</v>
      </c>
      <c r="G509" s="246"/>
      <c r="H509" s="249">
        <v>18.512</v>
      </c>
      <c r="I509" s="250"/>
      <c r="J509" s="246"/>
      <c r="K509" s="246"/>
      <c r="L509" s="251"/>
      <c r="M509" s="252"/>
      <c r="N509" s="253"/>
      <c r="O509" s="253"/>
      <c r="P509" s="253"/>
      <c r="Q509" s="253"/>
      <c r="R509" s="253"/>
      <c r="S509" s="253"/>
      <c r="T509" s="25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5" t="s">
        <v>163</v>
      </c>
      <c r="AU509" s="255" t="s">
        <v>86</v>
      </c>
      <c r="AV509" s="14" t="s">
        <v>86</v>
      </c>
      <c r="AW509" s="14" t="s">
        <v>32</v>
      </c>
      <c r="AX509" s="14" t="s">
        <v>76</v>
      </c>
      <c r="AY509" s="255" t="s">
        <v>155</v>
      </c>
    </row>
    <row r="510" spans="1:51" s="13" customFormat="1" ht="12">
      <c r="A510" s="13"/>
      <c r="B510" s="234"/>
      <c r="C510" s="235"/>
      <c r="D510" s="236" t="s">
        <v>163</v>
      </c>
      <c r="E510" s="237" t="s">
        <v>1</v>
      </c>
      <c r="F510" s="238" t="s">
        <v>662</v>
      </c>
      <c r="G510" s="235"/>
      <c r="H510" s="237" t="s">
        <v>1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4" t="s">
        <v>163</v>
      </c>
      <c r="AU510" s="244" t="s">
        <v>86</v>
      </c>
      <c r="AV510" s="13" t="s">
        <v>84</v>
      </c>
      <c r="AW510" s="13" t="s">
        <v>32</v>
      </c>
      <c r="AX510" s="13" t="s">
        <v>76</v>
      </c>
      <c r="AY510" s="244" t="s">
        <v>155</v>
      </c>
    </row>
    <row r="511" spans="1:51" s="14" customFormat="1" ht="12">
      <c r="A511" s="14"/>
      <c r="B511" s="245"/>
      <c r="C511" s="246"/>
      <c r="D511" s="236" t="s">
        <v>163</v>
      </c>
      <c r="E511" s="247" t="s">
        <v>1</v>
      </c>
      <c r="F511" s="248" t="s">
        <v>663</v>
      </c>
      <c r="G511" s="246"/>
      <c r="H511" s="249">
        <v>4.178</v>
      </c>
      <c r="I511" s="250"/>
      <c r="J511" s="246"/>
      <c r="K511" s="246"/>
      <c r="L511" s="251"/>
      <c r="M511" s="252"/>
      <c r="N511" s="253"/>
      <c r="O511" s="253"/>
      <c r="P511" s="253"/>
      <c r="Q511" s="253"/>
      <c r="R511" s="253"/>
      <c r="S511" s="253"/>
      <c r="T511" s="25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5" t="s">
        <v>163</v>
      </c>
      <c r="AU511" s="255" t="s">
        <v>86</v>
      </c>
      <c r="AV511" s="14" t="s">
        <v>86</v>
      </c>
      <c r="AW511" s="14" t="s">
        <v>32</v>
      </c>
      <c r="AX511" s="14" t="s">
        <v>76</v>
      </c>
      <c r="AY511" s="255" t="s">
        <v>155</v>
      </c>
    </row>
    <row r="512" spans="1:51" s="13" customFormat="1" ht="12">
      <c r="A512" s="13"/>
      <c r="B512" s="234"/>
      <c r="C512" s="235"/>
      <c r="D512" s="236" t="s">
        <v>163</v>
      </c>
      <c r="E512" s="237" t="s">
        <v>1</v>
      </c>
      <c r="F512" s="238" t="s">
        <v>664</v>
      </c>
      <c r="G512" s="235"/>
      <c r="H512" s="237" t="s">
        <v>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163</v>
      </c>
      <c r="AU512" s="244" t="s">
        <v>86</v>
      </c>
      <c r="AV512" s="13" t="s">
        <v>84</v>
      </c>
      <c r="AW512" s="13" t="s">
        <v>32</v>
      </c>
      <c r="AX512" s="13" t="s">
        <v>76</v>
      </c>
      <c r="AY512" s="244" t="s">
        <v>155</v>
      </c>
    </row>
    <row r="513" spans="1:51" s="14" customFormat="1" ht="12">
      <c r="A513" s="14"/>
      <c r="B513" s="245"/>
      <c r="C513" s="246"/>
      <c r="D513" s="236" t="s">
        <v>163</v>
      </c>
      <c r="E513" s="247" t="s">
        <v>1</v>
      </c>
      <c r="F513" s="248" t="s">
        <v>665</v>
      </c>
      <c r="G513" s="246"/>
      <c r="H513" s="249">
        <v>13.78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5" t="s">
        <v>163</v>
      </c>
      <c r="AU513" s="255" t="s">
        <v>86</v>
      </c>
      <c r="AV513" s="14" t="s">
        <v>86</v>
      </c>
      <c r="AW513" s="14" t="s">
        <v>32</v>
      </c>
      <c r="AX513" s="14" t="s">
        <v>76</v>
      </c>
      <c r="AY513" s="255" t="s">
        <v>155</v>
      </c>
    </row>
    <row r="514" spans="1:51" s="15" customFormat="1" ht="12">
      <c r="A514" s="15"/>
      <c r="B514" s="256"/>
      <c r="C514" s="257"/>
      <c r="D514" s="236" t="s">
        <v>163</v>
      </c>
      <c r="E514" s="258" t="s">
        <v>1</v>
      </c>
      <c r="F514" s="259" t="s">
        <v>177</v>
      </c>
      <c r="G514" s="257"/>
      <c r="H514" s="260">
        <v>105.051</v>
      </c>
      <c r="I514" s="261"/>
      <c r="J514" s="257"/>
      <c r="K514" s="257"/>
      <c r="L514" s="262"/>
      <c r="M514" s="263"/>
      <c r="N514" s="264"/>
      <c r="O514" s="264"/>
      <c r="P514" s="264"/>
      <c r="Q514" s="264"/>
      <c r="R514" s="264"/>
      <c r="S514" s="264"/>
      <c r="T514" s="26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6" t="s">
        <v>163</v>
      </c>
      <c r="AU514" s="266" t="s">
        <v>86</v>
      </c>
      <c r="AV514" s="15" t="s">
        <v>161</v>
      </c>
      <c r="AW514" s="15" t="s">
        <v>32</v>
      </c>
      <c r="AX514" s="15" t="s">
        <v>84</v>
      </c>
      <c r="AY514" s="266" t="s">
        <v>155</v>
      </c>
    </row>
    <row r="515" spans="1:65" s="2" customFormat="1" ht="21.75" customHeight="1">
      <c r="A515" s="39"/>
      <c r="B515" s="40"/>
      <c r="C515" s="220" t="s">
        <v>666</v>
      </c>
      <c r="D515" s="220" t="s">
        <v>157</v>
      </c>
      <c r="E515" s="221" t="s">
        <v>667</v>
      </c>
      <c r="F515" s="222" t="s">
        <v>668</v>
      </c>
      <c r="G515" s="223" t="s">
        <v>160</v>
      </c>
      <c r="H515" s="224">
        <v>11.548</v>
      </c>
      <c r="I515" s="225"/>
      <c r="J515" s="226">
        <f>ROUND(I515*H515,2)</f>
        <v>0</v>
      </c>
      <c r="K515" s="227"/>
      <c r="L515" s="45"/>
      <c r="M515" s="228" t="s">
        <v>1</v>
      </c>
      <c r="N515" s="229" t="s">
        <v>41</v>
      </c>
      <c r="O515" s="92"/>
      <c r="P515" s="230">
        <f>O515*H515</f>
        <v>0</v>
      </c>
      <c r="Q515" s="230">
        <v>0</v>
      </c>
      <c r="R515" s="230">
        <f>Q515*H515</f>
        <v>0</v>
      </c>
      <c r="S515" s="230">
        <v>0.082</v>
      </c>
      <c r="T515" s="231">
        <f>S515*H515</f>
        <v>0.946936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2" t="s">
        <v>161</v>
      </c>
      <c r="AT515" s="232" t="s">
        <v>157</v>
      </c>
      <c r="AU515" s="232" t="s">
        <v>86</v>
      </c>
      <c r="AY515" s="18" t="s">
        <v>155</v>
      </c>
      <c r="BE515" s="233">
        <f>IF(N515="základní",J515,0)</f>
        <v>0</v>
      </c>
      <c r="BF515" s="233">
        <f>IF(N515="snížená",J515,0)</f>
        <v>0</v>
      </c>
      <c r="BG515" s="233">
        <f>IF(N515="zákl. přenesená",J515,0)</f>
        <v>0</v>
      </c>
      <c r="BH515" s="233">
        <f>IF(N515="sníž. přenesená",J515,0)</f>
        <v>0</v>
      </c>
      <c r="BI515" s="233">
        <f>IF(N515="nulová",J515,0)</f>
        <v>0</v>
      </c>
      <c r="BJ515" s="18" t="s">
        <v>84</v>
      </c>
      <c r="BK515" s="233">
        <f>ROUND(I515*H515,2)</f>
        <v>0</v>
      </c>
      <c r="BL515" s="18" t="s">
        <v>161</v>
      </c>
      <c r="BM515" s="232" t="s">
        <v>669</v>
      </c>
    </row>
    <row r="516" spans="1:51" s="13" customFormat="1" ht="12">
      <c r="A516" s="13"/>
      <c r="B516" s="234"/>
      <c r="C516" s="235"/>
      <c r="D516" s="236" t="s">
        <v>163</v>
      </c>
      <c r="E516" s="237" t="s">
        <v>1</v>
      </c>
      <c r="F516" s="238" t="s">
        <v>670</v>
      </c>
      <c r="G516" s="235"/>
      <c r="H516" s="237" t="s">
        <v>1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163</v>
      </c>
      <c r="AU516" s="244" t="s">
        <v>86</v>
      </c>
      <c r="AV516" s="13" t="s">
        <v>84</v>
      </c>
      <c r="AW516" s="13" t="s">
        <v>32</v>
      </c>
      <c r="AX516" s="13" t="s">
        <v>76</v>
      </c>
      <c r="AY516" s="244" t="s">
        <v>155</v>
      </c>
    </row>
    <row r="517" spans="1:51" s="14" customFormat="1" ht="12">
      <c r="A517" s="14"/>
      <c r="B517" s="245"/>
      <c r="C517" s="246"/>
      <c r="D517" s="236" t="s">
        <v>163</v>
      </c>
      <c r="E517" s="247" t="s">
        <v>1</v>
      </c>
      <c r="F517" s="248" t="s">
        <v>671</v>
      </c>
      <c r="G517" s="246"/>
      <c r="H517" s="249">
        <v>10.12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5" t="s">
        <v>163</v>
      </c>
      <c r="AU517" s="255" t="s">
        <v>86</v>
      </c>
      <c r="AV517" s="14" t="s">
        <v>86</v>
      </c>
      <c r="AW517" s="14" t="s">
        <v>32</v>
      </c>
      <c r="AX517" s="14" t="s">
        <v>76</v>
      </c>
      <c r="AY517" s="255" t="s">
        <v>155</v>
      </c>
    </row>
    <row r="518" spans="1:51" s="13" customFormat="1" ht="12">
      <c r="A518" s="13"/>
      <c r="B518" s="234"/>
      <c r="C518" s="235"/>
      <c r="D518" s="236" t="s">
        <v>163</v>
      </c>
      <c r="E518" s="237" t="s">
        <v>1</v>
      </c>
      <c r="F518" s="238" t="s">
        <v>662</v>
      </c>
      <c r="G518" s="235"/>
      <c r="H518" s="237" t="s">
        <v>1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4" t="s">
        <v>163</v>
      </c>
      <c r="AU518" s="244" t="s">
        <v>86</v>
      </c>
      <c r="AV518" s="13" t="s">
        <v>84</v>
      </c>
      <c r="AW518" s="13" t="s">
        <v>32</v>
      </c>
      <c r="AX518" s="13" t="s">
        <v>76</v>
      </c>
      <c r="AY518" s="244" t="s">
        <v>155</v>
      </c>
    </row>
    <row r="519" spans="1:51" s="14" customFormat="1" ht="12">
      <c r="A519" s="14"/>
      <c r="B519" s="245"/>
      <c r="C519" s="246"/>
      <c r="D519" s="236" t="s">
        <v>163</v>
      </c>
      <c r="E519" s="247" t="s">
        <v>1</v>
      </c>
      <c r="F519" s="248" t="s">
        <v>672</v>
      </c>
      <c r="G519" s="246"/>
      <c r="H519" s="249">
        <v>1.428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5" t="s">
        <v>163</v>
      </c>
      <c r="AU519" s="255" t="s">
        <v>86</v>
      </c>
      <c r="AV519" s="14" t="s">
        <v>86</v>
      </c>
      <c r="AW519" s="14" t="s">
        <v>32</v>
      </c>
      <c r="AX519" s="14" t="s">
        <v>76</v>
      </c>
      <c r="AY519" s="255" t="s">
        <v>155</v>
      </c>
    </row>
    <row r="520" spans="1:51" s="15" customFormat="1" ht="12">
      <c r="A520" s="15"/>
      <c r="B520" s="256"/>
      <c r="C520" s="257"/>
      <c r="D520" s="236" t="s">
        <v>163</v>
      </c>
      <c r="E520" s="258" t="s">
        <v>1</v>
      </c>
      <c r="F520" s="259" t="s">
        <v>177</v>
      </c>
      <c r="G520" s="257"/>
      <c r="H520" s="260">
        <v>11.547999999999998</v>
      </c>
      <c r="I520" s="261"/>
      <c r="J520" s="257"/>
      <c r="K520" s="257"/>
      <c r="L520" s="262"/>
      <c r="M520" s="263"/>
      <c r="N520" s="264"/>
      <c r="O520" s="264"/>
      <c r="P520" s="264"/>
      <c r="Q520" s="264"/>
      <c r="R520" s="264"/>
      <c r="S520" s="264"/>
      <c r="T520" s="26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6" t="s">
        <v>163</v>
      </c>
      <c r="AU520" s="266" t="s">
        <v>86</v>
      </c>
      <c r="AV520" s="15" t="s">
        <v>161</v>
      </c>
      <c r="AW520" s="15" t="s">
        <v>32</v>
      </c>
      <c r="AX520" s="15" t="s">
        <v>84</v>
      </c>
      <c r="AY520" s="266" t="s">
        <v>155</v>
      </c>
    </row>
    <row r="521" spans="1:65" s="2" customFormat="1" ht="24.15" customHeight="1">
      <c r="A521" s="39"/>
      <c r="B521" s="40"/>
      <c r="C521" s="220" t="s">
        <v>673</v>
      </c>
      <c r="D521" s="220" t="s">
        <v>157</v>
      </c>
      <c r="E521" s="221" t="s">
        <v>674</v>
      </c>
      <c r="F521" s="222" t="s">
        <v>675</v>
      </c>
      <c r="G521" s="223" t="s">
        <v>213</v>
      </c>
      <c r="H521" s="224">
        <v>0.123</v>
      </c>
      <c r="I521" s="225"/>
      <c r="J521" s="226">
        <f>ROUND(I521*H521,2)</f>
        <v>0</v>
      </c>
      <c r="K521" s="227"/>
      <c r="L521" s="45"/>
      <c r="M521" s="228" t="s">
        <v>1</v>
      </c>
      <c r="N521" s="229" t="s">
        <v>41</v>
      </c>
      <c r="O521" s="92"/>
      <c r="P521" s="230">
        <f>O521*H521</f>
        <v>0</v>
      </c>
      <c r="Q521" s="230">
        <v>0</v>
      </c>
      <c r="R521" s="230">
        <f>Q521*H521</f>
        <v>0</v>
      </c>
      <c r="S521" s="230">
        <v>1.258</v>
      </c>
      <c r="T521" s="231">
        <f>S521*H521</f>
        <v>0.154734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2" t="s">
        <v>161</v>
      </c>
      <c r="AT521" s="232" t="s">
        <v>157</v>
      </c>
      <c r="AU521" s="232" t="s">
        <v>86</v>
      </c>
      <c r="AY521" s="18" t="s">
        <v>155</v>
      </c>
      <c r="BE521" s="233">
        <f>IF(N521="základní",J521,0)</f>
        <v>0</v>
      </c>
      <c r="BF521" s="233">
        <f>IF(N521="snížená",J521,0)</f>
        <v>0</v>
      </c>
      <c r="BG521" s="233">
        <f>IF(N521="zákl. přenesená",J521,0)</f>
        <v>0</v>
      </c>
      <c r="BH521" s="233">
        <f>IF(N521="sníž. přenesená",J521,0)</f>
        <v>0</v>
      </c>
      <c r="BI521" s="233">
        <f>IF(N521="nulová",J521,0)</f>
        <v>0</v>
      </c>
      <c r="BJ521" s="18" t="s">
        <v>84</v>
      </c>
      <c r="BK521" s="233">
        <f>ROUND(I521*H521,2)</f>
        <v>0</v>
      </c>
      <c r="BL521" s="18" t="s">
        <v>161</v>
      </c>
      <c r="BM521" s="232" t="s">
        <v>676</v>
      </c>
    </row>
    <row r="522" spans="1:51" s="13" customFormat="1" ht="12">
      <c r="A522" s="13"/>
      <c r="B522" s="234"/>
      <c r="C522" s="235"/>
      <c r="D522" s="236" t="s">
        <v>163</v>
      </c>
      <c r="E522" s="237" t="s">
        <v>1</v>
      </c>
      <c r="F522" s="238" t="s">
        <v>677</v>
      </c>
      <c r="G522" s="235"/>
      <c r="H522" s="237" t="s">
        <v>1</v>
      </c>
      <c r="I522" s="239"/>
      <c r="J522" s="235"/>
      <c r="K522" s="235"/>
      <c r="L522" s="240"/>
      <c r="M522" s="241"/>
      <c r="N522" s="242"/>
      <c r="O522" s="242"/>
      <c r="P522" s="242"/>
      <c r="Q522" s="242"/>
      <c r="R522" s="242"/>
      <c r="S522" s="242"/>
      <c r="T522" s="24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4" t="s">
        <v>163</v>
      </c>
      <c r="AU522" s="244" t="s">
        <v>86</v>
      </c>
      <c r="AV522" s="13" t="s">
        <v>84</v>
      </c>
      <c r="AW522" s="13" t="s">
        <v>32</v>
      </c>
      <c r="AX522" s="13" t="s">
        <v>76</v>
      </c>
      <c r="AY522" s="244" t="s">
        <v>155</v>
      </c>
    </row>
    <row r="523" spans="1:51" s="14" customFormat="1" ht="12">
      <c r="A523" s="14"/>
      <c r="B523" s="245"/>
      <c r="C523" s="246"/>
      <c r="D523" s="236" t="s">
        <v>163</v>
      </c>
      <c r="E523" s="247" t="s">
        <v>1</v>
      </c>
      <c r="F523" s="248" t="s">
        <v>678</v>
      </c>
      <c r="G523" s="246"/>
      <c r="H523" s="249">
        <v>0.123</v>
      </c>
      <c r="I523" s="250"/>
      <c r="J523" s="246"/>
      <c r="K523" s="246"/>
      <c r="L523" s="251"/>
      <c r="M523" s="252"/>
      <c r="N523" s="253"/>
      <c r="O523" s="253"/>
      <c r="P523" s="253"/>
      <c r="Q523" s="253"/>
      <c r="R523" s="253"/>
      <c r="S523" s="253"/>
      <c r="T523" s="25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5" t="s">
        <v>163</v>
      </c>
      <c r="AU523" s="255" t="s">
        <v>86</v>
      </c>
      <c r="AV523" s="14" t="s">
        <v>86</v>
      </c>
      <c r="AW523" s="14" t="s">
        <v>32</v>
      </c>
      <c r="AX523" s="14" t="s">
        <v>84</v>
      </c>
      <c r="AY523" s="255" t="s">
        <v>155</v>
      </c>
    </row>
    <row r="524" spans="1:65" s="2" customFormat="1" ht="33" customHeight="1">
      <c r="A524" s="39"/>
      <c r="B524" s="40"/>
      <c r="C524" s="220" t="s">
        <v>679</v>
      </c>
      <c r="D524" s="220" t="s">
        <v>157</v>
      </c>
      <c r="E524" s="221" t="s">
        <v>680</v>
      </c>
      <c r="F524" s="222" t="s">
        <v>681</v>
      </c>
      <c r="G524" s="223" t="s">
        <v>180</v>
      </c>
      <c r="H524" s="224">
        <v>64.935</v>
      </c>
      <c r="I524" s="225"/>
      <c r="J524" s="226">
        <f>ROUND(I524*H524,2)</f>
        <v>0</v>
      </c>
      <c r="K524" s="227"/>
      <c r="L524" s="45"/>
      <c r="M524" s="228" t="s">
        <v>1</v>
      </c>
      <c r="N524" s="229" t="s">
        <v>41</v>
      </c>
      <c r="O524" s="92"/>
      <c r="P524" s="230">
        <f>O524*H524</f>
        <v>0</v>
      </c>
      <c r="Q524" s="230">
        <v>0</v>
      </c>
      <c r="R524" s="230">
        <f>Q524*H524</f>
        <v>0</v>
      </c>
      <c r="S524" s="230">
        <v>1.6</v>
      </c>
      <c r="T524" s="231">
        <f>S524*H524</f>
        <v>103.89600000000002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2" t="s">
        <v>161</v>
      </c>
      <c r="AT524" s="232" t="s">
        <v>157</v>
      </c>
      <c r="AU524" s="232" t="s">
        <v>86</v>
      </c>
      <c r="AY524" s="18" t="s">
        <v>155</v>
      </c>
      <c r="BE524" s="233">
        <f>IF(N524="základní",J524,0)</f>
        <v>0</v>
      </c>
      <c r="BF524" s="233">
        <f>IF(N524="snížená",J524,0)</f>
        <v>0</v>
      </c>
      <c r="BG524" s="233">
        <f>IF(N524="zákl. přenesená",J524,0)</f>
        <v>0</v>
      </c>
      <c r="BH524" s="233">
        <f>IF(N524="sníž. přenesená",J524,0)</f>
        <v>0</v>
      </c>
      <c r="BI524" s="233">
        <f>IF(N524="nulová",J524,0)</f>
        <v>0</v>
      </c>
      <c r="BJ524" s="18" t="s">
        <v>84</v>
      </c>
      <c r="BK524" s="233">
        <f>ROUND(I524*H524,2)</f>
        <v>0</v>
      </c>
      <c r="BL524" s="18" t="s">
        <v>161</v>
      </c>
      <c r="BM524" s="232" t="s">
        <v>682</v>
      </c>
    </row>
    <row r="525" spans="1:51" s="13" customFormat="1" ht="12">
      <c r="A525" s="13"/>
      <c r="B525" s="234"/>
      <c r="C525" s="235"/>
      <c r="D525" s="236" t="s">
        <v>163</v>
      </c>
      <c r="E525" s="237" t="s">
        <v>1</v>
      </c>
      <c r="F525" s="238" t="s">
        <v>683</v>
      </c>
      <c r="G525" s="235"/>
      <c r="H525" s="237" t="s">
        <v>1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163</v>
      </c>
      <c r="AU525" s="244" t="s">
        <v>86</v>
      </c>
      <c r="AV525" s="13" t="s">
        <v>84</v>
      </c>
      <c r="AW525" s="13" t="s">
        <v>32</v>
      </c>
      <c r="AX525" s="13" t="s">
        <v>76</v>
      </c>
      <c r="AY525" s="244" t="s">
        <v>155</v>
      </c>
    </row>
    <row r="526" spans="1:51" s="14" customFormat="1" ht="12">
      <c r="A526" s="14"/>
      <c r="B526" s="245"/>
      <c r="C526" s="246"/>
      <c r="D526" s="236" t="s">
        <v>163</v>
      </c>
      <c r="E526" s="247" t="s">
        <v>1</v>
      </c>
      <c r="F526" s="248" t="s">
        <v>684</v>
      </c>
      <c r="G526" s="246"/>
      <c r="H526" s="249">
        <v>64.935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5" t="s">
        <v>163</v>
      </c>
      <c r="AU526" s="255" t="s">
        <v>86</v>
      </c>
      <c r="AV526" s="14" t="s">
        <v>86</v>
      </c>
      <c r="AW526" s="14" t="s">
        <v>32</v>
      </c>
      <c r="AX526" s="14" t="s">
        <v>84</v>
      </c>
      <c r="AY526" s="255" t="s">
        <v>155</v>
      </c>
    </row>
    <row r="527" spans="1:65" s="2" customFormat="1" ht="37.8" customHeight="1">
      <c r="A527" s="39"/>
      <c r="B527" s="40"/>
      <c r="C527" s="220" t="s">
        <v>685</v>
      </c>
      <c r="D527" s="220" t="s">
        <v>157</v>
      </c>
      <c r="E527" s="221" t="s">
        <v>686</v>
      </c>
      <c r="F527" s="222" t="s">
        <v>687</v>
      </c>
      <c r="G527" s="223" t="s">
        <v>180</v>
      </c>
      <c r="H527" s="224">
        <v>50.3</v>
      </c>
      <c r="I527" s="225"/>
      <c r="J527" s="226">
        <f>ROUND(I527*H527,2)</f>
        <v>0</v>
      </c>
      <c r="K527" s="227"/>
      <c r="L527" s="45"/>
      <c r="M527" s="228" t="s">
        <v>1</v>
      </c>
      <c r="N527" s="229" t="s">
        <v>41</v>
      </c>
      <c r="O527" s="92"/>
      <c r="P527" s="230">
        <f>O527*H527</f>
        <v>0</v>
      </c>
      <c r="Q527" s="230">
        <v>0</v>
      </c>
      <c r="R527" s="230">
        <f>Q527*H527</f>
        <v>0</v>
      </c>
      <c r="S527" s="230">
        <v>2.2</v>
      </c>
      <c r="T527" s="231">
        <f>S527*H527</f>
        <v>110.66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2" t="s">
        <v>161</v>
      </c>
      <c r="AT527" s="232" t="s">
        <v>157</v>
      </c>
      <c r="AU527" s="232" t="s">
        <v>86</v>
      </c>
      <c r="AY527" s="18" t="s">
        <v>155</v>
      </c>
      <c r="BE527" s="233">
        <f>IF(N527="základní",J527,0)</f>
        <v>0</v>
      </c>
      <c r="BF527" s="233">
        <f>IF(N527="snížená",J527,0)</f>
        <v>0</v>
      </c>
      <c r="BG527" s="233">
        <f>IF(N527="zákl. přenesená",J527,0)</f>
        <v>0</v>
      </c>
      <c r="BH527" s="233">
        <f>IF(N527="sníž. přenesená",J527,0)</f>
        <v>0</v>
      </c>
      <c r="BI527" s="233">
        <f>IF(N527="nulová",J527,0)</f>
        <v>0</v>
      </c>
      <c r="BJ527" s="18" t="s">
        <v>84</v>
      </c>
      <c r="BK527" s="233">
        <f>ROUND(I527*H527,2)</f>
        <v>0</v>
      </c>
      <c r="BL527" s="18" t="s">
        <v>161</v>
      </c>
      <c r="BM527" s="232" t="s">
        <v>688</v>
      </c>
    </row>
    <row r="528" spans="1:51" s="13" customFormat="1" ht="12">
      <c r="A528" s="13"/>
      <c r="B528" s="234"/>
      <c r="C528" s="235"/>
      <c r="D528" s="236" t="s">
        <v>163</v>
      </c>
      <c r="E528" s="237" t="s">
        <v>1</v>
      </c>
      <c r="F528" s="238" t="s">
        <v>689</v>
      </c>
      <c r="G528" s="235"/>
      <c r="H528" s="237" t="s">
        <v>1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4" t="s">
        <v>163</v>
      </c>
      <c r="AU528" s="244" t="s">
        <v>86</v>
      </c>
      <c r="AV528" s="13" t="s">
        <v>84</v>
      </c>
      <c r="AW528" s="13" t="s">
        <v>32</v>
      </c>
      <c r="AX528" s="13" t="s">
        <v>76</v>
      </c>
      <c r="AY528" s="244" t="s">
        <v>155</v>
      </c>
    </row>
    <row r="529" spans="1:51" s="14" customFormat="1" ht="12">
      <c r="A529" s="14"/>
      <c r="B529" s="245"/>
      <c r="C529" s="246"/>
      <c r="D529" s="236" t="s">
        <v>163</v>
      </c>
      <c r="E529" s="247" t="s">
        <v>1</v>
      </c>
      <c r="F529" s="248" t="s">
        <v>690</v>
      </c>
      <c r="G529" s="246"/>
      <c r="H529" s="249">
        <v>50.3</v>
      </c>
      <c r="I529" s="250"/>
      <c r="J529" s="246"/>
      <c r="K529" s="246"/>
      <c r="L529" s="251"/>
      <c r="M529" s="252"/>
      <c r="N529" s="253"/>
      <c r="O529" s="253"/>
      <c r="P529" s="253"/>
      <c r="Q529" s="253"/>
      <c r="R529" s="253"/>
      <c r="S529" s="253"/>
      <c r="T529" s="25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5" t="s">
        <v>163</v>
      </c>
      <c r="AU529" s="255" t="s">
        <v>86</v>
      </c>
      <c r="AV529" s="14" t="s">
        <v>86</v>
      </c>
      <c r="AW529" s="14" t="s">
        <v>32</v>
      </c>
      <c r="AX529" s="14" t="s">
        <v>84</v>
      </c>
      <c r="AY529" s="255" t="s">
        <v>155</v>
      </c>
    </row>
    <row r="530" spans="1:65" s="2" customFormat="1" ht="24.15" customHeight="1">
      <c r="A530" s="39"/>
      <c r="B530" s="40"/>
      <c r="C530" s="220" t="s">
        <v>691</v>
      </c>
      <c r="D530" s="220" t="s">
        <v>157</v>
      </c>
      <c r="E530" s="221" t="s">
        <v>692</v>
      </c>
      <c r="F530" s="222" t="s">
        <v>693</v>
      </c>
      <c r="G530" s="223" t="s">
        <v>160</v>
      </c>
      <c r="H530" s="224">
        <v>5.67</v>
      </c>
      <c r="I530" s="225"/>
      <c r="J530" s="226">
        <f>ROUND(I530*H530,2)</f>
        <v>0</v>
      </c>
      <c r="K530" s="227"/>
      <c r="L530" s="45"/>
      <c r="M530" s="228" t="s">
        <v>1</v>
      </c>
      <c r="N530" s="229" t="s">
        <v>41</v>
      </c>
      <c r="O530" s="92"/>
      <c r="P530" s="230">
        <f>O530*H530</f>
        <v>0</v>
      </c>
      <c r="Q530" s="230">
        <v>0</v>
      </c>
      <c r="R530" s="230">
        <f>Q530*H530</f>
        <v>0</v>
      </c>
      <c r="S530" s="230">
        <v>0.048</v>
      </c>
      <c r="T530" s="231">
        <f>S530*H530</f>
        <v>0.27216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2" t="s">
        <v>161</v>
      </c>
      <c r="AT530" s="232" t="s">
        <v>157</v>
      </c>
      <c r="AU530" s="232" t="s">
        <v>86</v>
      </c>
      <c r="AY530" s="18" t="s">
        <v>155</v>
      </c>
      <c r="BE530" s="233">
        <f>IF(N530="základní",J530,0)</f>
        <v>0</v>
      </c>
      <c r="BF530" s="233">
        <f>IF(N530="snížená",J530,0)</f>
        <v>0</v>
      </c>
      <c r="BG530" s="233">
        <f>IF(N530="zákl. přenesená",J530,0)</f>
        <v>0</v>
      </c>
      <c r="BH530" s="233">
        <f>IF(N530="sníž. přenesená",J530,0)</f>
        <v>0</v>
      </c>
      <c r="BI530" s="233">
        <f>IF(N530="nulová",J530,0)</f>
        <v>0</v>
      </c>
      <c r="BJ530" s="18" t="s">
        <v>84</v>
      </c>
      <c r="BK530" s="233">
        <f>ROUND(I530*H530,2)</f>
        <v>0</v>
      </c>
      <c r="BL530" s="18" t="s">
        <v>161</v>
      </c>
      <c r="BM530" s="232" t="s">
        <v>694</v>
      </c>
    </row>
    <row r="531" spans="1:51" s="13" customFormat="1" ht="12">
      <c r="A531" s="13"/>
      <c r="B531" s="234"/>
      <c r="C531" s="235"/>
      <c r="D531" s="236" t="s">
        <v>163</v>
      </c>
      <c r="E531" s="237" t="s">
        <v>1</v>
      </c>
      <c r="F531" s="238" t="s">
        <v>695</v>
      </c>
      <c r="G531" s="235"/>
      <c r="H531" s="237" t="s">
        <v>1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4" t="s">
        <v>163</v>
      </c>
      <c r="AU531" s="244" t="s">
        <v>86</v>
      </c>
      <c r="AV531" s="13" t="s">
        <v>84</v>
      </c>
      <c r="AW531" s="13" t="s">
        <v>32</v>
      </c>
      <c r="AX531" s="13" t="s">
        <v>76</v>
      </c>
      <c r="AY531" s="244" t="s">
        <v>155</v>
      </c>
    </row>
    <row r="532" spans="1:51" s="14" customFormat="1" ht="12">
      <c r="A532" s="14"/>
      <c r="B532" s="245"/>
      <c r="C532" s="246"/>
      <c r="D532" s="236" t="s">
        <v>163</v>
      </c>
      <c r="E532" s="247" t="s">
        <v>1</v>
      </c>
      <c r="F532" s="248" t="s">
        <v>696</v>
      </c>
      <c r="G532" s="246"/>
      <c r="H532" s="249">
        <v>5.67</v>
      </c>
      <c r="I532" s="250"/>
      <c r="J532" s="246"/>
      <c r="K532" s="246"/>
      <c r="L532" s="251"/>
      <c r="M532" s="252"/>
      <c r="N532" s="253"/>
      <c r="O532" s="253"/>
      <c r="P532" s="253"/>
      <c r="Q532" s="253"/>
      <c r="R532" s="253"/>
      <c r="S532" s="253"/>
      <c r="T532" s="25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5" t="s">
        <v>163</v>
      </c>
      <c r="AU532" s="255" t="s">
        <v>86</v>
      </c>
      <c r="AV532" s="14" t="s">
        <v>86</v>
      </c>
      <c r="AW532" s="14" t="s">
        <v>32</v>
      </c>
      <c r="AX532" s="14" t="s">
        <v>84</v>
      </c>
      <c r="AY532" s="255" t="s">
        <v>155</v>
      </c>
    </row>
    <row r="533" spans="1:65" s="2" customFormat="1" ht="24.15" customHeight="1">
      <c r="A533" s="39"/>
      <c r="B533" s="40"/>
      <c r="C533" s="220" t="s">
        <v>697</v>
      </c>
      <c r="D533" s="220" t="s">
        <v>157</v>
      </c>
      <c r="E533" s="221" t="s">
        <v>698</v>
      </c>
      <c r="F533" s="222" t="s">
        <v>699</v>
      </c>
      <c r="G533" s="223" t="s">
        <v>160</v>
      </c>
      <c r="H533" s="224">
        <v>2.475</v>
      </c>
      <c r="I533" s="225"/>
      <c r="J533" s="226">
        <f>ROUND(I533*H533,2)</f>
        <v>0</v>
      </c>
      <c r="K533" s="227"/>
      <c r="L533" s="45"/>
      <c r="M533" s="228" t="s">
        <v>1</v>
      </c>
      <c r="N533" s="229" t="s">
        <v>41</v>
      </c>
      <c r="O533" s="92"/>
      <c r="P533" s="230">
        <f>O533*H533</f>
        <v>0</v>
      </c>
      <c r="Q533" s="230">
        <v>0</v>
      </c>
      <c r="R533" s="230">
        <f>Q533*H533</f>
        <v>0</v>
      </c>
      <c r="S533" s="230">
        <v>0.034</v>
      </c>
      <c r="T533" s="231">
        <f>S533*H533</f>
        <v>0.08415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2" t="s">
        <v>161</v>
      </c>
      <c r="AT533" s="232" t="s">
        <v>157</v>
      </c>
      <c r="AU533" s="232" t="s">
        <v>86</v>
      </c>
      <c r="AY533" s="18" t="s">
        <v>155</v>
      </c>
      <c r="BE533" s="233">
        <f>IF(N533="základní",J533,0)</f>
        <v>0</v>
      </c>
      <c r="BF533" s="233">
        <f>IF(N533="snížená",J533,0)</f>
        <v>0</v>
      </c>
      <c r="BG533" s="233">
        <f>IF(N533="zákl. přenesená",J533,0)</f>
        <v>0</v>
      </c>
      <c r="BH533" s="233">
        <f>IF(N533="sníž. přenesená",J533,0)</f>
        <v>0</v>
      </c>
      <c r="BI533" s="233">
        <f>IF(N533="nulová",J533,0)</f>
        <v>0</v>
      </c>
      <c r="BJ533" s="18" t="s">
        <v>84</v>
      </c>
      <c r="BK533" s="233">
        <f>ROUND(I533*H533,2)</f>
        <v>0</v>
      </c>
      <c r="BL533" s="18" t="s">
        <v>161</v>
      </c>
      <c r="BM533" s="232" t="s">
        <v>700</v>
      </c>
    </row>
    <row r="534" spans="1:51" s="13" customFormat="1" ht="12">
      <c r="A534" s="13"/>
      <c r="B534" s="234"/>
      <c r="C534" s="235"/>
      <c r="D534" s="236" t="s">
        <v>163</v>
      </c>
      <c r="E534" s="237" t="s">
        <v>1</v>
      </c>
      <c r="F534" s="238" t="s">
        <v>701</v>
      </c>
      <c r="G534" s="235"/>
      <c r="H534" s="237" t="s">
        <v>1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163</v>
      </c>
      <c r="AU534" s="244" t="s">
        <v>86</v>
      </c>
      <c r="AV534" s="13" t="s">
        <v>84</v>
      </c>
      <c r="AW534" s="13" t="s">
        <v>32</v>
      </c>
      <c r="AX534" s="13" t="s">
        <v>76</v>
      </c>
      <c r="AY534" s="244" t="s">
        <v>155</v>
      </c>
    </row>
    <row r="535" spans="1:51" s="14" customFormat="1" ht="12">
      <c r="A535" s="14"/>
      <c r="B535" s="245"/>
      <c r="C535" s="246"/>
      <c r="D535" s="236" t="s">
        <v>163</v>
      </c>
      <c r="E535" s="247" t="s">
        <v>1</v>
      </c>
      <c r="F535" s="248" t="s">
        <v>702</v>
      </c>
      <c r="G535" s="246"/>
      <c r="H535" s="249">
        <v>2.475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163</v>
      </c>
      <c r="AU535" s="255" t="s">
        <v>86</v>
      </c>
      <c r="AV535" s="14" t="s">
        <v>86</v>
      </c>
      <c r="AW535" s="14" t="s">
        <v>32</v>
      </c>
      <c r="AX535" s="14" t="s">
        <v>84</v>
      </c>
      <c r="AY535" s="255" t="s">
        <v>155</v>
      </c>
    </row>
    <row r="536" spans="1:65" s="2" customFormat="1" ht="24.15" customHeight="1">
      <c r="A536" s="39"/>
      <c r="B536" s="40"/>
      <c r="C536" s="220" t="s">
        <v>703</v>
      </c>
      <c r="D536" s="220" t="s">
        <v>157</v>
      </c>
      <c r="E536" s="221" t="s">
        <v>704</v>
      </c>
      <c r="F536" s="222" t="s">
        <v>705</v>
      </c>
      <c r="G536" s="223" t="s">
        <v>160</v>
      </c>
      <c r="H536" s="224">
        <v>12.78</v>
      </c>
      <c r="I536" s="225"/>
      <c r="J536" s="226">
        <f>ROUND(I536*H536,2)</f>
        <v>0</v>
      </c>
      <c r="K536" s="227"/>
      <c r="L536" s="45"/>
      <c r="M536" s="228" t="s">
        <v>1</v>
      </c>
      <c r="N536" s="229" t="s">
        <v>41</v>
      </c>
      <c r="O536" s="92"/>
      <c r="P536" s="230">
        <f>O536*H536</f>
        <v>0</v>
      </c>
      <c r="Q536" s="230">
        <v>0</v>
      </c>
      <c r="R536" s="230">
        <f>Q536*H536</f>
        <v>0</v>
      </c>
      <c r="S536" s="230">
        <v>0.034</v>
      </c>
      <c r="T536" s="231">
        <f>S536*H536</f>
        <v>0.43452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2" t="s">
        <v>161</v>
      </c>
      <c r="AT536" s="232" t="s">
        <v>157</v>
      </c>
      <c r="AU536" s="232" t="s">
        <v>86</v>
      </c>
      <c r="AY536" s="18" t="s">
        <v>155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8" t="s">
        <v>84</v>
      </c>
      <c r="BK536" s="233">
        <f>ROUND(I536*H536,2)</f>
        <v>0</v>
      </c>
      <c r="BL536" s="18" t="s">
        <v>161</v>
      </c>
      <c r="BM536" s="232" t="s">
        <v>706</v>
      </c>
    </row>
    <row r="537" spans="1:51" s="13" customFormat="1" ht="12">
      <c r="A537" s="13"/>
      <c r="B537" s="234"/>
      <c r="C537" s="235"/>
      <c r="D537" s="236" t="s">
        <v>163</v>
      </c>
      <c r="E537" s="237" t="s">
        <v>1</v>
      </c>
      <c r="F537" s="238" t="s">
        <v>269</v>
      </c>
      <c r="G537" s="235"/>
      <c r="H537" s="237" t="s">
        <v>1</v>
      </c>
      <c r="I537" s="239"/>
      <c r="J537" s="235"/>
      <c r="K537" s="235"/>
      <c r="L537" s="240"/>
      <c r="M537" s="241"/>
      <c r="N537" s="242"/>
      <c r="O537" s="242"/>
      <c r="P537" s="242"/>
      <c r="Q537" s="242"/>
      <c r="R537" s="242"/>
      <c r="S537" s="242"/>
      <c r="T537" s="24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4" t="s">
        <v>163</v>
      </c>
      <c r="AU537" s="244" t="s">
        <v>86</v>
      </c>
      <c r="AV537" s="13" t="s">
        <v>84</v>
      </c>
      <c r="AW537" s="13" t="s">
        <v>32</v>
      </c>
      <c r="AX537" s="13" t="s">
        <v>76</v>
      </c>
      <c r="AY537" s="244" t="s">
        <v>155</v>
      </c>
    </row>
    <row r="538" spans="1:51" s="14" customFormat="1" ht="12">
      <c r="A538" s="14"/>
      <c r="B538" s="245"/>
      <c r="C538" s="246"/>
      <c r="D538" s="236" t="s">
        <v>163</v>
      </c>
      <c r="E538" s="247" t="s">
        <v>1</v>
      </c>
      <c r="F538" s="248" t="s">
        <v>707</v>
      </c>
      <c r="G538" s="246"/>
      <c r="H538" s="249">
        <v>12.78</v>
      </c>
      <c r="I538" s="250"/>
      <c r="J538" s="246"/>
      <c r="K538" s="246"/>
      <c r="L538" s="251"/>
      <c r="M538" s="252"/>
      <c r="N538" s="253"/>
      <c r="O538" s="253"/>
      <c r="P538" s="253"/>
      <c r="Q538" s="253"/>
      <c r="R538" s="253"/>
      <c r="S538" s="253"/>
      <c r="T538" s="25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5" t="s">
        <v>163</v>
      </c>
      <c r="AU538" s="255" t="s">
        <v>86</v>
      </c>
      <c r="AV538" s="14" t="s">
        <v>86</v>
      </c>
      <c r="AW538" s="14" t="s">
        <v>32</v>
      </c>
      <c r="AX538" s="14" t="s">
        <v>84</v>
      </c>
      <c r="AY538" s="255" t="s">
        <v>155</v>
      </c>
    </row>
    <row r="539" spans="1:65" s="2" customFormat="1" ht="24.15" customHeight="1">
      <c r="A539" s="39"/>
      <c r="B539" s="40"/>
      <c r="C539" s="220" t="s">
        <v>708</v>
      </c>
      <c r="D539" s="220" t="s">
        <v>157</v>
      </c>
      <c r="E539" s="221" t="s">
        <v>709</v>
      </c>
      <c r="F539" s="222" t="s">
        <v>710</v>
      </c>
      <c r="G539" s="223" t="s">
        <v>160</v>
      </c>
      <c r="H539" s="224">
        <v>17.325</v>
      </c>
      <c r="I539" s="225"/>
      <c r="J539" s="226">
        <f>ROUND(I539*H539,2)</f>
        <v>0</v>
      </c>
      <c r="K539" s="227"/>
      <c r="L539" s="45"/>
      <c r="M539" s="228" t="s">
        <v>1</v>
      </c>
      <c r="N539" s="229" t="s">
        <v>41</v>
      </c>
      <c r="O539" s="92"/>
      <c r="P539" s="230">
        <f>O539*H539</f>
        <v>0</v>
      </c>
      <c r="Q539" s="230">
        <v>0</v>
      </c>
      <c r="R539" s="230">
        <f>Q539*H539</f>
        <v>0</v>
      </c>
      <c r="S539" s="230">
        <v>0.053</v>
      </c>
      <c r="T539" s="231">
        <f>S539*H539</f>
        <v>0.918225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2" t="s">
        <v>161</v>
      </c>
      <c r="AT539" s="232" t="s">
        <v>157</v>
      </c>
      <c r="AU539" s="232" t="s">
        <v>86</v>
      </c>
      <c r="AY539" s="18" t="s">
        <v>155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8" t="s">
        <v>84</v>
      </c>
      <c r="BK539" s="233">
        <f>ROUND(I539*H539,2)</f>
        <v>0</v>
      </c>
      <c r="BL539" s="18" t="s">
        <v>161</v>
      </c>
      <c r="BM539" s="232" t="s">
        <v>711</v>
      </c>
    </row>
    <row r="540" spans="1:51" s="13" customFormat="1" ht="12">
      <c r="A540" s="13"/>
      <c r="B540" s="234"/>
      <c r="C540" s="235"/>
      <c r="D540" s="236" t="s">
        <v>163</v>
      </c>
      <c r="E540" s="237" t="s">
        <v>1</v>
      </c>
      <c r="F540" s="238" t="s">
        <v>712</v>
      </c>
      <c r="G540" s="235"/>
      <c r="H540" s="237" t="s">
        <v>1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4" t="s">
        <v>163</v>
      </c>
      <c r="AU540" s="244" t="s">
        <v>86</v>
      </c>
      <c r="AV540" s="13" t="s">
        <v>84</v>
      </c>
      <c r="AW540" s="13" t="s">
        <v>32</v>
      </c>
      <c r="AX540" s="13" t="s">
        <v>76</v>
      </c>
      <c r="AY540" s="244" t="s">
        <v>155</v>
      </c>
    </row>
    <row r="541" spans="1:51" s="14" customFormat="1" ht="12">
      <c r="A541" s="14"/>
      <c r="B541" s="245"/>
      <c r="C541" s="246"/>
      <c r="D541" s="236" t="s">
        <v>163</v>
      </c>
      <c r="E541" s="247" t="s">
        <v>1</v>
      </c>
      <c r="F541" s="248" t="s">
        <v>713</v>
      </c>
      <c r="G541" s="246"/>
      <c r="H541" s="249">
        <v>17.325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5" t="s">
        <v>163</v>
      </c>
      <c r="AU541" s="255" t="s">
        <v>86</v>
      </c>
      <c r="AV541" s="14" t="s">
        <v>86</v>
      </c>
      <c r="AW541" s="14" t="s">
        <v>32</v>
      </c>
      <c r="AX541" s="14" t="s">
        <v>84</v>
      </c>
      <c r="AY541" s="255" t="s">
        <v>155</v>
      </c>
    </row>
    <row r="542" spans="1:65" s="2" customFormat="1" ht="21.75" customHeight="1">
      <c r="A542" s="39"/>
      <c r="B542" s="40"/>
      <c r="C542" s="220" t="s">
        <v>714</v>
      </c>
      <c r="D542" s="220" t="s">
        <v>157</v>
      </c>
      <c r="E542" s="221" t="s">
        <v>715</v>
      </c>
      <c r="F542" s="222" t="s">
        <v>716</v>
      </c>
      <c r="G542" s="223" t="s">
        <v>160</v>
      </c>
      <c r="H542" s="224">
        <v>14</v>
      </c>
      <c r="I542" s="225"/>
      <c r="J542" s="226">
        <f>ROUND(I542*H542,2)</f>
        <v>0</v>
      </c>
      <c r="K542" s="227"/>
      <c r="L542" s="45"/>
      <c r="M542" s="228" t="s">
        <v>1</v>
      </c>
      <c r="N542" s="229" t="s">
        <v>41</v>
      </c>
      <c r="O542" s="92"/>
      <c r="P542" s="230">
        <f>O542*H542</f>
        <v>0</v>
      </c>
      <c r="Q542" s="230">
        <v>0</v>
      </c>
      <c r="R542" s="230">
        <f>Q542*H542</f>
        <v>0</v>
      </c>
      <c r="S542" s="230">
        <v>0.076</v>
      </c>
      <c r="T542" s="231">
        <f>S542*H542</f>
        <v>1.064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2" t="s">
        <v>161</v>
      </c>
      <c r="AT542" s="232" t="s">
        <v>157</v>
      </c>
      <c r="AU542" s="232" t="s">
        <v>86</v>
      </c>
      <c r="AY542" s="18" t="s">
        <v>155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8" t="s">
        <v>84</v>
      </c>
      <c r="BK542" s="233">
        <f>ROUND(I542*H542,2)</f>
        <v>0</v>
      </c>
      <c r="BL542" s="18" t="s">
        <v>161</v>
      </c>
      <c r="BM542" s="232" t="s">
        <v>717</v>
      </c>
    </row>
    <row r="543" spans="1:51" s="13" customFormat="1" ht="12">
      <c r="A543" s="13"/>
      <c r="B543" s="234"/>
      <c r="C543" s="235"/>
      <c r="D543" s="236" t="s">
        <v>163</v>
      </c>
      <c r="E543" s="237" t="s">
        <v>1</v>
      </c>
      <c r="F543" s="238" t="s">
        <v>297</v>
      </c>
      <c r="G543" s="235"/>
      <c r="H543" s="237" t="s">
        <v>1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4" t="s">
        <v>163</v>
      </c>
      <c r="AU543" s="244" t="s">
        <v>86</v>
      </c>
      <c r="AV543" s="13" t="s">
        <v>84</v>
      </c>
      <c r="AW543" s="13" t="s">
        <v>32</v>
      </c>
      <c r="AX543" s="13" t="s">
        <v>76</v>
      </c>
      <c r="AY543" s="244" t="s">
        <v>155</v>
      </c>
    </row>
    <row r="544" spans="1:51" s="14" customFormat="1" ht="12">
      <c r="A544" s="14"/>
      <c r="B544" s="245"/>
      <c r="C544" s="246"/>
      <c r="D544" s="236" t="s">
        <v>163</v>
      </c>
      <c r="E544" s="247" t="s">
        <v>1</v>
      </c>
      <c r="F544" s="248" t="s">
        <v>718</v>
      </c>
      <c r="G544" s="246"/>
      <c r="H544" s="249">
        <v>10.8</v>
      </c>
      <c r="I544" s="250"/>
      <c r="J544" s="246"/>
      <c r="K544" s="246"/>
      <c r="L544" s="251"/>
      <c r="M544" s="252"/>
      <c r="N544" s="253"/>
      <c r="O544" s="253"/>
      <c r="P544" s="253"/>
      <c r="Q544" s="253"/>
      <c r="R544" s="253"/>
      <c r="S544" s="253"/>
      <c r="T544" s="25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5" t="s">
        <v>163</v>
      </c>
      <c r="AU544" s="255" t="s">
        <v>86</v>
      </c>
      <c r="AV544" s="14" t="s">
        <v>86</v>
      </c>
      <c r="AW544" s="14" t="s">
        <v>32</v>
      </c>
      <c r="AX544" s="14" t="s">
        <v>76</v>
      </c>
      <c r="AY544" s="255" t="s">
        <v>155</v>
      </c>
    </row>
    <row r="545" spans="1:51" s="13" customFormat="1" ht="12">
      <c r="A545" s="13"/>
      <c r="B545" s="234"/>
      <c r="C545" s="235"/>
      <c r="D545" s="236" t="s">
        <v>163</v>
      </c>
      <c r="E545" s="237" t="s">
        <v>1</v>
      </c>
      <c r="F545" s="238" t="s">
        <v>719</v>
      </c>
      <c r="G545" s="235"/>
      <c r="H545" s="237" t="s">
        <v>1</v>
      </c>
      <c r="I545" s="239"/>
      <c r="J545" s="235"/>
      <c r="K545" s="235"/>
      <c r="L545" s="240"/>
      <c r="M545" s="241"/>
      <c r="N545" s="242"/>
      <c r="O545" s="242"/>
      <c r="P545" s="242"/>
      <c r="Q545" s="242"/>
      <c r="R545" s="242"/>
      <c r="S545" s="242"/>
      <c r="T545" s="24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4" t="s">
        <v>163</v>
      </c>
      <c r="AU545" s="244" t="s">
        <v>86</v>
      </c>
      <c r="AV545" s="13" t="s">
        <v>84</v>
      </c>
      <c r="AW545" s="13" t="s">
        <v>32</v>
      </c>
      <c r="AX545" s="13" t="s">
        <v>76</v>
      </c>
      <c r="AY545" s="244" t="s">
        <v>155</v>
      </c>
    </row>
    <row r="546" spans="1:51" s="14" customFormat="1" ht="12">
      <c r="A546" s="14"/>
      <c r="B546" s="245"/>
      <c r="C546" s="246"/>
      <c r="D546" s="236" t="s">
        <v>163</v>
      </c>
      <c r="E546" s="247" t="s">
        <v>1</v>
      </c>
      <c r="F546" s="248" t="s">
        <v>720</v>
      </c>
      <c r="G546" s="246"/>
      <c r="H546" s="249">
        <v>3.2</v>
      </c>
      <c r="I546" s="250"/>
      <c r="J546" s="246"/>
      <c r="K546" s="246"/>
      <c r="L546" s="251"/>
      <c r="M546" s="252"/>
      <c r="N546" s="253"/>
      <c r="O546" s="253"/>
      <c r="P546" s="253"/>
      <c r="Q546" s="253"/>
      <c r="R546" s="253"/>
      <c r="S546" s="253"/>
      <c r="T546" s="25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5" t="s">
        <v>163</v>
      </c>
      <c r="AU546" s="255" t="s">
        <v>86</v>
      </c>
      <c r="AV546" s="14" t="s">
        <v>86</v>
      </c>
      <c r="AW546" s="14" t="s">
        <v>32</v>
      </c>
      <c r="AX546" s="14" t="s">
        <v>76</v>
      </c>
      <c r="AY546" s="255" t="s">
        <v>155</v>
      </c>
    </row>
    <row r="547" spans="1:51" s="15" customFormat="1" ht="12">
      <c r="A547" s="15"/>
      <c r="B547" s="256"/>
      <c r="C547" s="257"/>
      <c r="D547" s="236" t="s">
        <v>163</v>
      </c>
      <c r="E547" s="258" t="s">
        <v>1</v>
      </c>
      <c r="F547" s="259" t="s">
        <v>177</v>
      </c>
      <c r="G547" s="257"/>
      <c r="H547" s="260">
        <v>14</v>
      </c>
      <c r="I547" s="261"/>
      <c r="J547" s="257"/>
      <c r="K547" s="257"/>
      <c r="L547" s="262"/>
      <c r="M547" s="263"/>
      <c r="N547" s="264"/>
      <c r="O547" s="264"/>
      <c r="P547" s="264"/>
      <c r="Q547" s="264"/>
      <c r="R547" s="264"/>
      <c r="S547" s="264"/>
      <c r="T547" s="26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6" t="s">
        <v>163</v>
      </c>
      <c r="AU547" s="266" t="s">
        <v>86</v>
      </c>
      <c r="AV547" s="15" t="s">
        <v>161</v>
      </c>
      <c r="AW547" s="15" t="s">
        <v>32</v>
      </c>
      <c r="AX547" s="15" t="s">
        <v>84</v>
      </c>
      <c r="AY547" s="266" t="s">
        <v>155</v>
      </c>
    </row>
    <row r="548" spans="1:65" s="2" customFormat="1" ht="21.75" customHeight="1">
      <c r="A548" s="39"/>
      <c r="B548" s="40"/>
      <c r="C548" s="220" t="s">
        <v>721</v>
      </c>
      <c r="D548" s="220" t="s">
        <v>157</v>
      </c>
      <c r="E548" s="221" t="s">
        <v>722</v>
      </c>
      <c r="F548" s="222" t="s">
        <v>723</v>
      </c>
      <c r="G548" s="223" t="s">
        <v>160</v>
      </c>
      <c r="H548" s="224">
        <v>24.355</v>
      </c>
      <c r="I548" s="225"/>
      <c r="J548" s="226">
        <f>ROUND(I548*H548,2)</f>
        <v>0</v>
      </c>
      <c r="K548" s="227"/>
      <c r="L548" s="45"/>
      <c r="M548" s="228" t="s">
        <v>1</v>
      </c>
      <c r="N548" s="229" t="s">
        <v>41</v>
      </c>
      <c r="O548" s="92"/>
      <c r="P548" s="230">
        <f>O548*H548</f>
        <v>0</v>
      </c>
      <c r="Q548" s="230">
        <v>0</v>
      </c>
      <c r="R548" s="230">
        <f>Q548*H548</f>
        <v>0</v>
      </c>
      <c r="S548" s="230">
        <v>0.063</v>
      </c>
      <c r="T548" s="231">
        <f>S548*H548</f>
        <v>1.534365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2" t="s">
        <v>161</v>
      </c>
      <c r="AT548" s="232" t="s">
        <v>157</v>
      </c>
      <c r="AU548" s="232" t="s">
        <v>86</v>
      </c>
      <c r="AY548" s="18" t="s">
        <v>155</v>
      </c>
      <c r="BE548" s="233">
        <f>IF(N548="základní",J548,0)</f>
        <v>0</v>
      </c>
      <c r="BF548" s="233">
        <f>IF(N548="snížená",J548,0)</f>
        <v>0</v>
      </c>
      <c r="BG548" s="233">
        <f>IF(N548="zákl. přenesená",J548,0)</f>
        <v>0</v>
      </c>
      <c r="BH548" s="233">
        <f>IF(N548="sníž. přenesená",J548,0)</f>
        <v>0</v>
      </c>
      <c r="BI548" s="233">
        <f>IF(N548="nulová",J548,0)</f>
        <v>0</v>
      </c>
      <c r="BJ548" s="18" t="s">
        <v>84</v>
      </c>
      <c r="BK548" s="233">
        <f>ROUND(I548*H548,2)</f>
        <v>0</v>
      </c>
      <c r="BL548" s="18" t="s">
        <v>161</v>
      </c>
      <c r="BM548" s="232" t="s">
        <v>724</v>
      </c>
    </row>
    <row r="549" spans="1:51" s="13" customFormat="1" ht="12">
      <c r="A549" s="13"/>
      <c r="B549" s="234"/>
      <c r="C549" s="235"/>
      <c r="D549" s="236" t="s">
        <v>163</v>
      </c>
      <c r="E549" s="237" t="s">
        <v>1</v>
      </c>
      <c r="F549" s="238" t="s">
        <v>725</v>
      </c>
      <c r="G549" s="235"/>
      <c r="H549" s="237" t="s">
        <v>1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4" t="s">
        <v>163</v>
      </c>
      <c r="AU549" s="244" t="s">
        <v>86</v>
      </c>
      <c r="AV549" s="13" t="s">
        <v>84</v>
      </c>
      <c r="AW549" s="13" t="s">
        <v>32</v>
      </c>
      <c r="AX549" s="13" t="s">
        <v>76</v>
      </c>
      <c r="AY549" s="244" t="s">
        <v>155</v>
      </c>
    </row>
    <row r="550" spans="1:51" s="14" customFormat="1" ht="12">
      <c r="A550" s="14"/>
      <c r="B550" s="245"/>
      <c r="C550" s="246"/>
      <c r="D550" s="236" t="s">
        <v>163</v>
      </c>
      <c r="E550" s="247" t="s">
        <v>1</v>
      </c>
      <c r="F550" s="248" t="s">
        <v>726</v>
      </c>
      <c r="G550" s="246"/>
      <c r="H550" s="249">
        <v>10.23</v>
      </c>
      <c r="I550" s="250"/>
      <c r="J550" s="246"/>
      <c r="K550" s="246"/>
      <c r="L550" s="251"/>
      <c r="M550" s="252"/>
      <c r="N550" s="253"/>
      <c r="O550" s="253"/>
      <c r="P550" s="253"/>
      <c r="Q550" s="253"/>
      <c r="R550" s="253"/>
      <c r="S550" s="253"/>
      <c r="T550" s="25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5" t="s">
        <v>163</v>
      </c>
      <c r="AU550" s="255" t="s">
        <v>86</v>
      </c>
      <c r="AV550" s="14" t="s">
        <v>86</v>
      </c>
      <c r="AW550" s="14" t="s">
        <v>32</v>
      </c>
      <c r="AX550" s="14" t="s">
        <v>76</v>
      </c>
      <c r="AY550" s="255" t="s">
        <v>155</v>
      </c>
    </row>
    <row r="551" spans="1:51" s="13" customFormat="1" ht="12">
      <c r="A551" s="13"/>
      <c r="B551" s="234"/>
      <c r="C551" s="235"/>
      <c r="D551" s="236" t="s">
        <v>163</v>
      </c>
      <c r="E551" s="237" t="s">
        <v>1</v>
      </c>
      <c r="F551" s="238" t="s">
        <v>727</v>
      </c>
      <c r="G551" s="235"/>
      <c r="H551" s="237" t="s">
        <v>1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4" t="s">
        <v>163</v>
      </c>
      <c r="AU551" s="244" t="s">
        <v>86</v>
      </c>
      <c r="AV551" s="13" t="s">
        <v>84</v>
      </c>
      <c r="AW551" s="13" t="s">
        <v>32</v>
      </c>
      <c r="AX551" s="13" t="s">
        <v>76</v>
      </c>
      <c r="AY551" s="244" t="s">
        <v>155</v>
      </c>
    </row>
    <row r="552" spans="1:51" s="14" customFormat="1" ht="12">
      <c r="A552" s="14"/>
      <c r="B552" s="245"/>
      <c r="C552" s="246"/>
      <c r="D552" s="236" t="s">
        <v>163</v>
      </c>
      <c r="E552" s="247" t="s">
        <v>1</v>
      </c>
      <c r="F552" s="248" t="s">
        <v>728</v>
      </c>
      <c r="G552" s="246"/>
      <c r="H552" s="249">
        <v>3.19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5" t="s">
        <v>163</v>
      </c>
      <c r="AU552" s="255" t="s">
        <v>86</v>
      </c>
      <c r="AV552" s="14" t="s">
        <v>86</v>
      </c>
      <c r="AW552" s="14" t="s">
        <v>32</v>
      </c>
      <c r="AX552" s="14" t="s">
        <v>76</v>
      </c>
      <c r="AY552" s="255" t="s">
        <v>155</v>
      </c>
    </row>
    <row r="553" spans="1:51" s="13" customFormat="1" ht="12">
      <c r="A553" s="13"/>
      <c r="B553" s="234"/>
      <c r="C553" s="235"/>
      <c r="D553" s="236" t="s">
        <v>163</v>
      </c>
      <c r="E553" s="237" t="s">
        <v>1</v>
      </c>
      <c r="F553" s="238" t="s">
        <v>729</v>
      </c>
      <c r="G553" s="235"/>
      <c r="H553" s="237" t="s">
        <v>1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4" t="s">
        <v>163</v>
      </c>
      <c r="AU553" s="244" t="s">
        <v>86</v>
      </c>
      <c r="AV553" s="13" t="s">
        <v>84</v>
      </c>
      <c r="AW553" s="13" t="s">
        <v>32</v>
      </c>
      <c r="AX553" s="13" t="s">
        <v>76</v>
      </c>
      <c r="AY553" s="244" t="s">
        <v>155</v>
      </c>
    </row>
    <row r="554" spans="1:51" s="14" customFormat="1" ht="12">
      <c r="A554" s="14"/>
      <c r="B554" s="245"/>
      <c r="C554" s="246"/>
      <c r="D554" s="236" t="s">
        <v>163</v>
      </c>
      <c r="E554" s="247" t="s">
        <v>1</v>
      </c>
      <c r="F554" s="248" t="s">
        <v>730</v>
      </c>
      <c r="G554" s="246"/>
      <c r="H554" s="249">
        <v>2.857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5" t="s">
        <v>163</v>
      </c>
      <c r="AU554" s="255" t="s">
        <v>86</v>
      </c>
      <c r="AV554" s="14" t="s">
        <v>86</v>
      </c>
      <c r="AW554" s="14" t="s">
        <v>32</v>
      </c>
      <c r="AX554" s="14" t="s">
        <v>76</v>
      </c>
      <c r="AY554" s="255" t="s">
        <v>155</v>
      </c>
    </row>
    <row r="555" spans="1:51" s="13" customFormat="1" ht="12">
      <c r="A555" s="13"/>
      <c r="B555" s="234"/>
      <c r="C555" s="235"/>
      <c r="D555" s="236" t="s">
        <v>163</v>
      </c>
      <c r="E555" s="237" t="s">
        <v>1</v>
      </c>
      <c r="F555" s="238" t="s">
        <v>731</v>
      </c>
      <c r="G555" s="235"/>
      <c r="H555" s="237" t="s">
        <v>1</v>
      </c>
      <c r="I555" s="239"/>
      <c r="J555" s="235"/>
      <c r="K555" s="235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163</v>
      </c>
      <c r="AU555" s="244" t="s">
        <v>86</v>
      </c>
      <c r="AV555" s="13" t="s">
        <v>84</v>
      </c>
      <c r="AW555" s="13" t="s">
        <v>32</v>
      </c>
      <c r="AX555" s="13" t="s">
        <v>76</v>
      </c>
      <c r="AY555" s="244" t="s">
        <v>155</v>
      </c>
    </row>
    <row r="556" spans="1:51" s="14" customFormat="1" ht="12">
      <c r="A556" s="14"/>
      <c r="B556" s="245"/>
      <c r="C556" s="246"/>
      <c r="D556" s="236" t="s">
        <v>163</v>
      </c>
      <c r="E556" s="247" t="s">
        <v>1</v>
      </c>
      <c r="F556" s="248" t="s">
        <v>732</v>
      </c>
      <c r="G556" s="246"/>
      <c r="H556" s="249">
        <v>2.364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163</v>
      </c>
      <c r="AU556" s="255" t="s">
        <v>86</v>
      </c>
      <c r="AV556" s="14" t="s">
        <v>86</v>
      </c>
      <c r="AW556" s="14" t="s">
        <v>32</v>
      </c>
      <c r="AX556" s="14" t="s">
        <v>76</v>
      </c>
      <c r="AY556" s="255" t="s">
        <v>155</v>
      </c>
    </row>
    <row r="557" spans="1:51" s="13" customFormat="1" ht="12">
      <c r="A557" s="13"/>
      <c r="B557" s="234"/>
      <c r="C557" s="235"/>
      <c r="D557" s="236" t="s">
        <v>163</v>
      </c>
      <c r="E557" s="237" t="s">
        <v>1</v>
      </c>
      <c r="F557" s="238" t="s">
        <v>655</v>
      </c>
      <c r="G557" s="235"/>
      <c r="H557" s="237" t="s">
        <v>1</v>
      </c>
      <c r="I557" s="239"/>
      <c r="J557" s="235"/>
      <c r="K557" s="235"/>
      <c r="L557" s="240"/>
      <c r="M557" s="241"/>
      <c r="N557" s="242"/>
      <c r="O557" s="242"/>
      <c r="P557" s="242"/>
      <c r="Q557" s="242"/>
      <c r="R557" s="242"/>
      <c r="S557" s="242"/>
      <c r="T557" s="24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4" t="s">
        <v>163</v>
      </c>
      <c r="AU557" s="244" t="s">
        <v>86</v>
      </c>
      <c r="AV557" s="13" t="s">
        <v>84</v>
      </c>
      <c r="AW557" s="13" t="s">
        <v>32</v>
      </c>
      <c r="AX557" s="13" t="s">
        <v>76</v>
      </c>
      <c r="AY557" s="244" t="s">
        <v>155</v>
      </c>
    </row>
    <row r="558" spans="1:51" s="14" customFormat="1" ht="12">
      <c r="A558" s="14"/>
      <c r="B558" s="245"/>
      <c r="C558" s="246"/>
      <c r="D558" s="236" t="s">
        <v>163</v>
      </c>
      <c r="E558" s="247" t="s">
        <v>1</v>
      </c>
      <c r="F558" s="248" t="s">
        <v>730</v>
      </c>
      <c r="G558" s="246"/>
      <c r="H558" s="249">
        <v>2.857</v>
      </c>
      <c r="I558" s="250"/>
      <c r="J558" s="246"/>
      <c r="K558" s="246"/>
      <c r="L558" s="251"/>
      <c r="M558" s="252"/>
      <c r="N558" s="253"/>
      <c r="O558" s="253"/>
      <c r="P558" s="253"/>
      <c r="Q558" s="253"/>
      <c r="R558" s="253"/>
      <c r="S558" s="253"/>
      <c r="T558" s="25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5" t="s">
        <v>163</v>
      </c>
      <c r="AU558" s="255" t="s">
        <v>86</v>
      </c>
      <c r="AV558" s="14" t="s">
        <v>86</v>
      </c>
      <c r="AW558" s="14" t="s">
        <v>32</v>
      </c>
      <c r="AX558" s="14" t="s">
        <v>76</v>
      </c>
      <c r="AY558" s="255" t="s">
        <v>155</v>
      </c>
    </row>
    <row r="559" spans="1:51" s="13" customFormat="1" ht="12">
      <c r="A559" s="13"/>
      <c r="B559" s="234"/>
      <c r="C559" s="235"/>
      <c r="D559" s="236" t="s">
        <v>163</v>
      </c>
      <c r="E559" s="237" t="s">
        <v>1</v>
      </c>
      <c r="F559" s="238" t="s">
        <v>658</v>
      </c>
      <c r="G559" s="235"/>
      <c r="H559" s="237" t="s">
        <v>1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4" t="s">
        <v>163</v>
      </c>
      <c r="AU559" s="244" t="s">
        <v>86</v>
      </c>
      <c r="AV559" s="13" t="s">
        <v>84</v>
      </c>
      <c r="AW559" s="13" t="s">
        <v>32</v>
      </c>
      <c r="AX559" s="13" t="s">
        <v>76</v>
      </c>
      <c r="AY559" s="244" t="s">
        <v>155</v>
      </c>
    </row>
    <row r="560" spans="1:51" s="14" customFormat="1" ht="12">
      <c r="A560" s="14"/>
      <c r="B560" s="245"/>
      <c r="C560" s="246"/>
      <c r="D560" s="236" t="s">
        <v>163</v>
      </c>
      <c r="E560" s="247" t="s">
        <v>1</v>
      </c>
      <c r="F560" s="248" t="s">
        <v>730</v>
      </c>
      <c r="G560" s="246"/>
      <c r="H560" s="249">
        <v>2.857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5" t="s">
        <v>163</v>
      </c>
      <c r="AU560" s="255" t="s">
        <v>86</v>
      </c>
      <c r="AV560" s="14" t="s">
        <v>86</v>
      </c>
      <c r="AW560" s="14" t="s">
        <v>32</v>
      </c>
      <c r="AX560" s="14" t="s">
        <v>76</v>
      </c>
      <c r="AY560" s="255" t="s">
        <v>155</v>
      </c>
    </row>
    <row r="561" spans="1:51" s="15" customFormat="1" ht="12">
      <c r="A561" s="15"/>
      <c r="B561" s="256"/>
      <c r="C561" s="257"/>
      <c r="D561" s="236" t="s">
        <v>163</v>
      </c>
      <c r="E561" s="258" t="s">
        <v>1</v>
      </c>
      <c r="F561" s="259" t="s">
        <v>177</v>
      </c>
      <c r="G561" s="257"/>
      <c r="H561" s="260">
        <v>24.355</v>
      </c>
      <c r="I561" s="261"/>
      <c r="J561" s="257"/>
      <c r="K561" s="257"/>
      <c r="L561" s="262"/>
      <c r="M561" s="263"/>
      <c r="N561" s="264"/>
      <c r="O561" s="264"/>
      <c r="P561" s="264"/>
      <c r="Q561" s="264"/>
      <c r="R561" s="264"/>
      <c r="S561" s="264"/>
      <c r="T561" s="26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66" t="s">
        <v>163</v>
      </c>
      <c r="AU561" s="266" t="s">
        <v>86</v>
      </c>
      <c r="AV561" s="15" t="s">
        <v>161</v>
      </c>
      <c r="AW561" s="15" t="s">
        <v>32</v>
      </c>
      <c r="AX561" s="15" t="s">
        <v>84</v>
      </c>
      <c r="AY561" s="266" t="s">
        <v>155</v>
      </c>
    </row>
    <row r="562" spans="1:65" s="2" customFormat="1" ht="16.5" customHeight="1">
      <c r="A562" s="39"/>
      <c r="B562" s="40"/>
      <c r="C562" s="220" t="s">
        <v>733</v>
      </c>
      <c r="D562" s="220" t="s">
        <v>157</v>
      </c>
      <c r="E562" s="221" t="s">
        <v>734</v>
      </c>
      <c r="F562" s="222" t="s">
        <v>735</v>
      </c>
      <c r="G562" s="223" t="s">
        <v>160</v>
      </c>
      <c r="H562" s="224">
        <v>6.21</v>
      </c>
      <c r="I562" s="225"/>
      <c r="J562" s="226">
        <f>ROUND(I562*H562,2)</f>
        <v>0</v>
      </c>
      <c r="K562" s="227"/>
      <c r="L562" s="45"/>
      <c r="M562" s="228" t="s">
        <v>1</v>
      </c>
      <c r="N562" s="229" t="s">
        <v>41</v>
      </c>
      <c r="O562" s="92"/>
      <c r="P562" s="230">
        <f>O562*H562</f>
        <v>0</v>
      </c>
      <c r="Q562" s="230">
        <v>0</v>
      </c>
      <c r="R562" s="230">
        <f>Q562*H562</f>
        <v>0</v>
      </c>
      <c r="S562" s="230">
        <v>0.066</v>
      </c>
      <c r="T562" s="231">
        <f>S562*H562</f>
        <v>0.40986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2" t="s">
        <v>249</v>
      </c>
      <c r="AT562" s="232" t="s">
        <v>157</v>
      </c>
      <c r="AU562" s="232" t="s">
        <v>86</v>
      </c>
      <c r="AY562" s="18" t="s">
        <v>155</v>
      </c>
      <c r="BE562" s="233">
        <f>IF(N562="základní",J562,0)</f>
        <v>0</v>
      </c>
      <c r="BF562" s="233">
        <f>IF(N562="snížená",J562,0)</f>
        <v>0</v>
      </c>
      <c r="BG562" s="233">
        <f>IF(N562="zákl. přenesená",J562,0)</f>
        <v>0</v>
      </c>
      <c r="BH562" s="233">
        <f>IF(N562="sníž. přenesená",J562,0)</f>
        <v>0</v>
      </c>
      <c r="BI562" s="233">
        <f>IF(N562="nulová",J562,0)</f>
        <v>0</v>
      </c>
      <c r="BJ562" s="18" t="s">
        <v>84</v>
      </c>
      <c r="BK562" s="233">
        <f>ROUND(I562*H562,2)</f>
        <v>0</v>
      </c>
      <c r="BL562" s="18" t="s">
        <v>249</v>
      </c>
      <c r="BM562" s="232" t="s">
        <v>736</v>
      </c>
    </row>
    <row r="563" spans="1:51" s="13" customFormat="1" ht="12">
      <c r="A563" s="13"/>
      <c r="B563" s="234"/>
      <c r="C563" s="235"/>
      <c r="D563" s="236" t="s">
        <v>163</v>
      </c>
      <c r="E563" s="237" t="s">
        <v>1</v>
      </c>
      <c r="F563" s="238" t="s">
        <v>263</v>
      </c>
      <c r="G563" s="235"/>
      <c r="H563" s="237" t="s">
        <v>1</v>
      </c>
      <c r="I563" s="239"/>
      <c r="J563" s="235"/>
      <c r="K563" s="235"/>
      <c r="L563" s="240"/>
      <c r="M563" s="241"/>
      <c r="N563" s="242"/>
      <c r="O563" s="242"/>
      <c r="P563" s="242"/>
      <c r="Q563" s="242"/>
      <c r="R563" s="242"/>
      <c r="S563" s="242"/>
      <c r="T563" s="24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4" t="s">
        <v>163</v>
      </c>
      <c r="AU563" s="244" t="s">
        <v>86</v>
      </c>
      <c r="AV563" s="13" t="s">
        <v>84</v>
      </c>
      <c r="AW563" s="13" t="s">
        <v>32</v>
      </c>
      <c r="AX563" s="13" t="s">
        <v>76</v>
      </c>
      <c r="AY563" s="244" t="s">
        <v>155</v>
      </c>
    </row>
    <row r="564" spans="1:51" s="14" customFormat="1" ht="12">
      <c r="A564" s="14"/>
      <c r="B564" s="245"/>
      <c r="C564" s="246"/>
      <c r="D564" s="236" t="s">
        <v>163</v>
      </c>
      <c r="E564" s="247" t="s">
        <v>1</v>
      </c>
      <c r="F564" s="248" t="s">
        <v>737</v>
      </c>
      <c r="G564" s="246"/>
      <c r="H564" s="249">
        <v>6.21</v>
      </c>
      <c r="I564" s="250"/>
      <c r="J564" s="246"/>
      <c r="K564" s="246"/>
      <c r="L564" s="251"/>
      <c r="M564" s="252"/>
      <c r="N564" s="253"/>
      <c r="O564" s="253"/>
      <c r="P564" s="253"/>
      <c r="Q564" s="253"/>
      <c r="R564" s="253"/>
      <c r="S564" s="253"/>
      <c r="T564" s="25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5" t="s">
        <v>163</v>
      </c>
      <c r="AU564" s="255" t="s">
        <v>86</v>
      </c>
      <c r="AV564" s="14" t="s">
        <v>86</v>
      </c>
      <c r="AW564" s="14" t="s">
        <v>32</v>
      </c>
      <c r="AX564" s="14" t="s">
        <v>84</v>
      </c>
      <c r="AY564" s="255" t="s">
        <v>155</v>
      </c>
    </row>
    <row r="565" spans="1:65" s="2" customFormat="1" ht="24.15" customHeight="1">
      <c r="A565" s="39"/>
      <c r="B565" s="40"/>
      <c r="C565" s="220" t="s">
        <v>738</v>
      </c>
      <c r="D565" s="220" t="s">
        <v>157</v>
      </c>
      <c r="E565" s="221" t="s">
        <v>739</v>
      </c>
      <c r="F565" s="222" t="s">
        <v>740</v>
      </c>
      <c r="G565" s="223" t="s">
        <v>180</v>
      </c>
      <c r="H565" s="224">
        <v>0.944</v>
      </c>
      <c r="I565" s="225"/>
      <c r="J565" s="226">
        <f>ROUND(I565*H565,2)</f>
        <v>0</v>
      </c>
      <c r="K565" s="227"/>
      <c r="L565" s="45"/>
      <c r="M565" s="228" t="s">
        <v>1</v>
      </c>
      <c r="N565" s="229" t="s">
        <v>41</v>
      </c>
      <c r="O565" s="92"/>
      <c r="P565" s="230">
        <f>O565*H565</f>
        <v>0</v>
      </c>
      <c r="Q565" s="230">
        <v>0</v>
      </c>
      <c r="R565" s="230">
        <f>Q565*H565</f>
        <v>0</v>
      </c>
      <c r="S565" s="230">
        <v>1.8</v>
      </c>
      <c r="T565" s="231">
        <f>S565*H565</f>
        <v>1.6992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2" t="s">
        <v>161</v>
      </c>
      <c r="AT565" s="232" t="s">
        <v>157</v>
      </c>
      <c r="AU565" s="232" t="s">
        <v>86</v>
      </c>
      <c r="AY565" s="18" t="s">
        <v>155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18" t="s">
        <v>84</v>
      </c>
      <c r="BK565" s="233">
        <f>ROUND(I565*H565,2)</f>
        <v>0</v>
      </c>
      <c r="BL565" s="18" t="s">
        <v>161</v>
      </c>
      <c r="BM565" s="232" t="s">
        <v>741</v>
      </c>
    </row>
    <row r="566" spans="1:51" s="13" customFormat="1" ht="12">
      <c r="A566" s="13"/>
      <c r="B566" s="234"/>
      <c r="C566" s="235"/>
      <c r="D566" s="236" t="s">
        <v>163</v>
      </c>
      <c r="E566" s="237" t="s">
        <v>1</v>
      </c>
      <c r="F566" s="238" t="s">
        <v>742</v>
      </c>
      <c r="G566" s="235"/>
      <c r="H566" s="237" t="s">
        <v>1</v>
      </c>
      <c r="I566" s="239"/>
      <c r="J566" s="235"/>
      <c r="K566" s="235"/>
      <c r="L566" s="240"/>
      <c r="M566" s="241"/>
      <c r="N566" s="242"/>
      <c r="O566" s="242"/>
      <c r="P566" s="242"/>
      <c r="Q566" s="242"/>
      <c r="R566" s="242"/>
      <c r="S566" s="242"/>
      <c r="T566" s="24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4" t="s">
        <v>163</v>
      </c>
      <c r="AU566" s="244" t="s">
        <v>86</v>
      </c>
      <c r="AV566" s="13" t="s">
        <v>84</v>
      </c>
      <c r="AW566" s="13" t="s">
        <v>32</v>
      </c>
      <c r="AX566" s="13" t="s">
        <v>76</v>
      </c>
      <c r="AY566" s="244" t="s">
        <v>155</v>
      </c>
    </row>
    <row r="567" spans="1:51" s="14" customFormat="1" ht="12">
      <c r="A567" s="14"/>
      <c r="B567" s="245"/>
      <c r="C567" s="246"/>
      <c r="D567" s="236" t="s">
        <v>163</v>
      </c>
      <c r="E567" s="247" t="s">
        <v>1</v>
      </c>
      <c r="F567" s="248" t="s">
        <v>743</v>
      </c>
      <c r="G567" s="246"/>
      <c r="H567" s="249">
        <v>0.944</v>
      </c>
      <c r="I567" s="250"/>
      <c r="J567" s="246"/>
      <c r="K567" s="246"/>
      <c r="L567" s="251"/>
      <c r="M567" s="252"/>
      <c r="N567" s="253"/>
      <c r="O567" s="253"/>
      <c r="P567" s="253"/>
      <c r="Q567" s="253"/>
      <c r="R567" s="253"/>
      <c r="S567" s="253"/>
      <c r="T567" s="25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5" t="s">
        <v>163</v>
      </c>
      <c r="AU567" s="255" t="s">
        <v>86</v>
      </c>
      <c r="AV567" s="14" t="s">
        <v>86</v>
      </c>
      <c r="AW567" s="14" t="s">
        <v>32</v>
      </c>
      <c r="AX567" s="14" t="s">
        <v>84</v>
      </c>
      <c r="AY567" s="255" t="s">
        <v>155</v>
      </c>
    </row>
    <row r="568" spans="1:65" s="2" customFormat="1" ht="24.15" customHeight="1">
      <c r="A568" s="39"/>
      <c r="B568" s="40"/>
      <c r="C568" s="220" t="s">
        <v>744</v>
      </c>
      <c r="D568" s="220" t="s">
        <v>157</v>
      </c>
      <c r="E568" s="221" t="s">
        <v>745</v>
      </c>
      <c r="F568" s="222" t="s">
        <v>746</v>
      </c>
      <c r="G568" s="223" t="s">
        <v>160</v>
      </c>
      <c r="H568" s="224">
        <v>8.288</v>
      </c>
      <c r="I568" s="225"/>
      <c r="J568" s="226">
        <f>ROUND(I568*H568,2)</f>
        <v>0</v>
      </c>
      <c r="K568" s="227"/>
      <c r="L568" s="45"/>
      <c r="M568" s="228" t="s">
        <v>1</v>
      </c>
      <c r="N568" s="229" t="s">
        <v>41</v>
      </c>
      <c r="O568" s="92"/>
      <c r="P568" s="230">
        <f>O568*H568</f>
        <v>0</v>
      </c>
      <c r="Q568" s="230">
        <v>0</v>
      </c>
      <c r="R568" s="230">
        <f>Q568*H568</f>
        <v>0</v>
      </c>
      <c r="S568" s="230">
        <v>0.27</v>
      </c>
      <c r="T568" s="231">
        <f>S568*H568</f>
        <v>2.23776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2" t="s">
        <v>161</v>
      </c>
      <c r="AT568" s="232" t="s">
        <v>157</v>
      </c>
      <c r="AU568" s="232" t="s">
        <v>86</v>
      </c>
      <c r="AY568" s="18" t="s">
        <v>155</v>
      </c>
      <c r="BE568" s="233">
        <f>IF(N568="základní",J568,0)</f>
        <v>0</v>
      </c>
      <c r="BF568" s="233">
        <f>IF(N568="snížená",J568,0)</f>
        <v>0</v>
      </c>
      <c r="BG568" s="233">
        <f>IF(N568="zákl. přenesená",J568,0)</f>
        <v>0</v>
      </c>
      <c r="BH568" s="233">
        <f>IF(N568="sníž. přenesená",J568,0)</f>
        <v>0</v>
      </c>
      <c r="BI568" s="233">
        <f>IF(N568="nulová",J568,0)</f>
        <v>0</v>
      </c>
      <c r="BJ568" s="18" t="s">
        <v>84</v>
      </c>
      <c r="BK568" s="233">
        <f>ROUND(I568*H568,2)</f>
        <v>0</v>
      </c>
      <c r="BL568" s="18" t="s">
        <v>161</v>
      </c>
      <c r="BM568" s="232" t="s">
        <v>747</v>
      </c>
    </row>
    <row r="569" spans="1:51" s="13" customFormat="1" ht="12">
      <c r="A569" s="13"/>
      <c r="B569" s="234"/>
      <c r="C569" s="235"/>
      <c r="D569" s="236" t="s">
        <v>163</v>
      </c>
      <c r="E569" s="237" t="s">
        <v>1</v>
      </c>
      <c r="F569" s="238" t="s">
        <v>302</v>
      </c>
      <c r="G569" s="235"/>
      <c r="H569" s="237" t="s">
        <v>1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4" t="s">
        <v>163</v>
      </c>
      <c r="AU569" s="244" t="s">
        <v>86</v>
      </c>
      <c r="AV569" s="13" t="s">
        <v>84</v>
      </c>
      <c r="AW569" s="13" t="s">
        <v>32</v>
      </c>
      <c r="AX569" s="13" t="s">
        <v>76</v>
      </c>
      <c r="AY569" s="244" t="s">
        <v>155</v>
      </c>
    </row>
    <row r="570" spans="1:51" s="14" customFormat="1" ht="12">
      <c r="A570" s="14"/>
      <c r="B570" s="245"/>
      <c r="C570" s="246"/>
      <c r="D570" s="236" t="s">
        <v>163</v>
      </c>
      <c r="E570" s="247" t="s">
        <v>1</v>
      </c>
      <c r="F570" s="248" t="s">
        <v>748</v>
      </c>
      <c r="G570" s="246"/>
      <c r="H570" s="249">
        <v>8.288</v>
      </c>
      <c r="I570" s="250"/>
      <c r="J570" s="246"/>
      <c r="K570" s="246"/>
      <c r="L570" s="251"/>
      <c r="M570" s="252"/>
      <c r="N570" s="253"/>
      <c r="O570" s="253"/>
      <c r="P570" s="253"/>
      <c r="Q570" s="253"/>
      <c r="R570" s="253"/>
      <c r="S570" s="253"/>
      <c r="T570" s="25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5" t="s">
        <v>163</v>
      </c>
      <c r="AU570" s="255" t="s">
        <v>86</v>
      </c>
      <c r="AV570" s="14" t="s">
        <v>86</v>
      </c>
      <c r="AW570" s="14" t="s">
        <v>32</v>
      </c>
      <c r="AX570" s="14" t="s">
        <v>84</v>
      </c>
      <c r="AY570" s="255" t="s">
        <v>155</v>
      </c>
    </row>
    <row r="571" spans="1:65" s="2" customFormat="1" ht="24.15" customHeight="1">
      <c r="A571" s="39"/>
      <c r="B571" s="40"/>
      <c r="C571" s="220" t="s">
        <v>749</v>
      </c>
      <c r="D571" s="220" t="s">
        <v>157</v>
      </c>
      <c r="E571" s="221" t="s">
        <v>750</v>
      </c>
      <c r="F571" s="222" t="s">
        <v>751</v>
      </c>
      <c r="G571" s="223" t="s">
        <v>180</v>
      </c>
      <c r="H571" s="224">
        <v>4.614</v>
      </c>
      <c r="I571" s="225"/>
      <c r="J571" s="226">
        <f>ROUND(I571*H571,2)</f>
        <v>0</v>
      </c>
      <c r="K571" s="227"/>
      <c r="L571" s="45"/>
      <c r="M571" s="228" t="s">
        <v>1</v>
      </c>
      <c r="N571" s="229" t="s">
        <v>41</v>
      </c>
      <c r="O571" s="92"/>
      <c r="P571" s="230">
        <f>O571*H571</f>
        <v>0</v>
      </c>
      <c r="Q571" s="230">
        <v>0</v>
      </c>
      <c r="R571" s="230">
        <f>Q571*H571</f>
        <v>0</v>
      </c>
      <c r="S571" s="230">
        <v>1.8</v>
      </c>
      <c r="T571" s="231">
        <f>S571*H571</f>
        <v>8.3052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2" t="s">
        <v>161</v>
      </c>
      <c r="AT571" s="232" t="s">
        <v>157</v>
      </c>
      <c r="AU571" s="232" t="s">
        <v>86</v>
      </c>
      <c r="AY571" s="18" t="s">
        <v>155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8" t="s">
        <v>84</v>
      </c>
      <c r="BK571" s="233">
        <f>ROUND(I571*H571,2)</f>
        <v>0</v>
      </c>
      <c r="BL571" s="18" t="s">
        <v>161</v>
      </c>
      <c r="BM571" s="232" t="s">
        <v>752</v>
      </c>
    </row>
    <row r="572" spans="1:51" s="13" customFormat="1" ht="12">
      <c r="A572" s="13"/>
      <c r="B572" s="234"/>
      <c r="C572" s="235"/>
      <c r="D572" s="236" t="s">
        <v>163</v>
      </c>
      <c r="E572" s="237" t="s">
        <v>1</v>
      </c>
      <c r="F572" s="238" t="s">
        <v>338</v>
      </c>
      <c r="G572" s="235"/>
      <c r="H572" s="237" t="s">
        <v>1</v>
      </c>
      <c r="I572" s="239"/>
      <c r="J572" s="235"/>
      <c r="K572" s="235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163</v>
      </c>
      <c r="AU572" s="244" t="s">
        <v>86</v>
      </c>
      <c r="AV572" s="13" t="s">
        <v>84</v>
      </c>
      <c r="AW572" s="13" t="s">
        <v>32</v>
      </c>
      <c r="AX572" s="13" t="s">
        <v>76</v>
      </c>
      <c r="AY572" s="244" t="s">
        <v>155</v>
      </c>
    </row>
    <row r="573" spans="1:51" s="14" customFormat="1" ht="12">
      <c r="A573" s="14"/>
      <c r="B573" s="245"/>
      <c r="C573" s="246"/>
      <c r="D573" s="236" t="s">
        <v>163</v>
      </c>
      <c r="E573" s="247" t="s">
        <v>1</v>
      </c>
      <c r="F573" s="248" t="s">
        <v>753</v>
      </c>
      <c r="G573" s="246"/>
      <c r="H573" s="249">
        <v>1.75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163</v>
      </c>
      <c r="AU573" s="255" t="s">
        <v>86</v>
      </c>
      <c r="AV573" s="14" t="s">
        <v>86</v>
      </c>
      <c r="AW573" s="14" t="s">
        <v>32</v>
      </c>
      <c r="AX573" s="14" t="s">
        <v>76</v>
      </c>
      <c r="AY573" s="255" t="s">
        <v>155</v>
      </c>
    </row>
    <row r="574" spans="1:51" s="13" customFormat="1" ht="12">
      <c r="A574" s="13"/>
      <c r="B574" s="234"/>
      <c r="C574" s="235"/>
      <c r="D574" s="236" t="s">
        <v>163</v>
      </c>
      <c r="E574" s="237" t="s">
        <v>1</v>
      </c>
      <c r="F574" s="238" t="s">
        <v>754</v>
      </c>
      <c r="G574" s="235"/>
      <c r="H574" s="237" t="s">
        <v>1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163</v>
      </c>
      <c r="AU574" s="244" t="s">
        <v>86</v>
      </c>
      <c r="AV574" s="13" t="s">
        <v>84</v>
      </c>
      <c r="AW574" s="13" t="s">
        <v>32</v>
      </c>
      <c r="AX574" s="13" t="s">
        <v>76</v>
      </c>
      <c r="AY574" s="244" t="s">
        <v>155</v>
      </c>
    </row>
    <row r="575" spans="1:51" s="14" customFormat="1" ht="12">
      <c r="A575" s="14"/>
      <c r="B575" s="245"/>
      <c r="C575" s="246"/>
      <c r="D575" s="236" t="s">
        <v>163</v>
      </c>
      <c r="E575" s="247" t="s">
        <v>1</v>
      </c>
      <c r="F575" s="248" t="s">
        <v>755</v>
      </c>
      <c r="G575" s="246"/>
      <c r="H575" s="249">
        <v>1.264</v>
      </c>
      <c r="I575" s="250"/>
      <c r="J575" s="246"/>
      <c r="K575" s="246"/>
      <c r="L575" s="251"/>
      <c r="M575" s="252"/>
      <c r="N575" s="253"/>
      <c r="O575" s="253"/>
      <c r="P575" s="253"/>
      <c r="Q575" s="253"/>
      <c r="R575" s="253"/>
      <c r="S575" s="253"/>
      <c r="T575" s="25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5" t="s">
        <v>163</v>
      </c>
      <c r="AU575" s="255" t="s">
        <v>86</v>
      </c>
      <c r="AV575" s="14" t="s">
        <v>86</v>
      </c>
      <c r="AW575" s="14" t="s">
        <v>32</v>
      </c>
      <c r="AX575" s="14" t="s">
        <v>76</v>
      </c>
      <c r="AY575" s="255" t="s">
        <v>155</v>
      </c>
    </row>
    <row r="576" spans="1:51" s="13" customFormat="1" ht="12">
      <c r="A576" s="13"/>
      <c r="B576" s="234"/>
      <c r="C576" s="235"/>
      <c r="D576" s="236" t="s">
        <v>163</v>
      </c>
      <c r="E576" s="237" t="s">
        <v>1</v>
      </c>
      <c r="F576" s="238" t="s">
        <v>701</v>
      </c>
      <c r="G576" s="235"/>
      <c r="H576" s="237" t="s">
        <v>1</v>
      </c>
      <c r="I576" s="239"/>
      <c r="J576" s="235"/>
      <c r="K576" s="235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163</v>
      </c>
      <c r="AU576" s="244" t="s">
        <v>86</v>
      </c>
      <c r="AV576" s="13" t="s">
        <v>84</v>
      </c>
      <c r="AW576" s="13" t="s">
        <v>32</v>
      </c>
      <c r="AX576" s="13" t="s">
        <v>76</v>
      </c>
      <c r="AY576" s="244" t="s">
        <v>155</v>
      </c>
    </row>
    <row r="577" spans="1:51" s="14" customFormat="1" ht="12">
      <c r="A577" s="14"/>
      <c r="B577" s="245"/>
      <c r="C577" s="246"/>
      <c r="D577" s="236" t="s">
        <v>163</v>
      </c>
      <c r="E577" s="247" t="s">
        <v>1</v>
      </c>
      <c r="F577" s="248" t="s">
        <v>756</v>
      </c>
      <c r="G577" s="246"/>
      <c r="H577" s="249">
        <v>1.6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163</v>
      </c>
      <c r="AU577" s="255" t="s">
        <v>86</v>
      </c>
      <c r="AV577" s="14" t="s">
        <v>86</v>
      </c>
      <c r="AW577" s="14" t="s">
        <v>32</v>
      </c>
      <c r="AX577" s="14" t="s">
        <v>76</v>
      </c>
      <c r="AY577" s="255" t="s">
        <v>155</v>
      </c>
    </row>
    <row r="578" spans="1:51" s="15" customFormat="1" ht="12">
      <c r="A578" s="15"/>
      <c r="B578" s="256"/>
      <c r="C578" s="257"/>
      <c r="D578" s="236" t="s">
        <v>163</v>
      </c>
      <c r="E578" s="258" t="s">
        <v>1</v>
      </c>
      <c r="F578" s="259" t="s">
        <v>177</v>
      </c>
      <c r="G578" s="257"/>
      <c r="H578" s="260">
        <v>4.614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6" t="s">
        <v>163</v>
      </c>
      <c r="AU578" s="266" t="s">
        <v>86</v>
      </c>
      <c r="AV578" s="15" t="s">
        <v>161</v>
      </c>
      <c r="AW578" s="15" t="s">
        <v>32</v>
      </c>
      <c r="AX578" s="15" t="s">
        <v>84</v>
      </c>
      <c r="AY578" s="266" t="s">
        <v>155</v>
      </c>
    </row>
    <row r="579" spans="1:65" s="2" customFormat="1" ht="24.15" customHeight="1">
      <c r="A579" s="39"/>
      <c r="B579" s="40"/>
      <c r="C579" s="220" t="s">
        <v>757</v>
      </c>
      <c r="D579" s="220" t="s">
        <v>157</v>
      </c>
      <c r="E579" s="221" t="s">
        <v>758</v>
      </c>
      <c r="F579" s="222" t="s">
        <v>759</v>
      </c>
      <c r="G579" s="223" t="s">
        <v>274</v>
      </c>
      <c r="H579" s="224">
        <v>16.1</v>
      </c>
      <c r="I579" s="225"/>
      <c r="J579" s="226">
        <f>ROUND(I579*H579,2)</f>
        <v>0</v>
      </c>
      <c r="K579" s="227"/>
      <c r="L579" s="45"/>
      <c r="M579" s="228" t="s">
        <v>1</v>
      </c>
      <c r="N579" s="229" t="s">
        <v>41</v>
      </c>
      <c r="O579" s="92"/>
      <c r="P579" s="230">
        <f>O579*H579</f>
        <v>0</v>
      </c>
      <c r="Q579" s="230">
        <v>0</v>
      </c>
      <c r="R579" s="230">
        <f>Q579*H579</f>
        <v>0</v>
      </c>
      <c r="S579" s="230">
        <v>0.065</v>
      </c>
      <c r="T579" s="231">
        <f>S579*H579</f>
        <v>1.0465000000000002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2" t="s">
        <v>161</v>
      </c>
      <c r="AT579" s="232" t="s">
        <v>157</v>
      </c>
      <c r="AU579" s="232" t="s">
        <v>86</v>
      </c>
      <c r="AY579" s="18" t="s">
        <v>155</v>
      </c>
      <c r="BE579" s="233">
        <f>IF(N579="základní",J579,0)</f>
        <v>0</v>
      </c>
      <c r="BF579" s="233">
        <f>IF(N579="snížená",J579,0)</f>
        <v>0</v>
      </c>
      <c r="BG579" s="233">
        <f>IF(N579="zákl. přenesená",J579,0)</f>
        <v>0</v>
      </c>
      <c r="BH579" s="233">
        <f>IF(N579="sníž. přenesená",J579,0)</f>
        <v>0</v>
      </c>
      <c r="BI579" s="233">
        <f>IF(N579="nulová",J579,0)</f>
        <v>0</v>
      </c>
      <c r="BJ579" s="18" t="s">
        <v>84</v>
      </c>
      <c r="BK579" s="233">
        <f>ROUND(I579*H579,2)</f>
        <v>0</v>
      </c>
      <c r="BL579" s="18" t="s">
        <v>161</v>
      </c>
      <c r="BM579" s="232" t="s">
        <v>760</v>
      </c>
    </row>
    <row r="580" spans="1:51" s="13" customFormat="1" ht="12">
      <c r="A580" s="13"/>
      <c r="B580" s="234"/>
      <c r="C580" s="235"/>
      <c r="D580" s="236" t="s">
        <v>163</v>
      </c>
      <c r="E580" s="237" t="s">
        <v>1</v>
      </c>
      <c r="F580" s="238" t="s">
        <v>338</v>
      </c>
      <c r="G580" s="235"/>
      <c r="H580" s="237" t="s">
        <v>1</v>
      </c>
      <c r="I580" s="239"/>
      <c r="J580" s="235"/>
      <c r="K580" s="235"/>
      <c r="L580" s="240"/>
      <c r="M580" s="241"/>
      <c r="N580" s="242"/>
      <c r="O580" s="242"/>
      <c r="P580" s="242"/>
      <c r="Q580" s="242"/>
      <c r="R580" s="242"/>
      <c r="S580" s="242"/>
      <c r="T580" s="24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4" t="s">
        <v>163</v>
      </c>
      <c r="AU580" s="244" t="s">
        <v>86</v>
      </c>
      <c r="AV580" s="13" t="s">
        <v>84</v>
      </c>
      <c r="AW580" s="13" t="s">
        <v>32</v>
      </c>
      <c r="AX580" s="13" t="s">
        <v>76</v>
      </c>
      <c r="AY580" s="244" t="s">
        <v>155</v>
      </c>
    </row>
    <row r="581" spans="1:51" s="14" customFormat="1" ht="12">
      <c r="A581" s="14"/>
      <c r="B581" s="245"/>
      <c r="C581" s="246"/>
      <c r="D581" s="236" t="s">
        <v>163</v>
      </c>
      <c r="E581" s="247" t="s">
        <v>1</v>
      </c>
      <c r="F581" s="248" t="s">
        <v>761</v>
      </c>
      <c r="G581" s="246"/>
      <c r="H581" s="249">
        <v>3.6</v>
      </c>
      <c r="I581" s="250"/>
      <c r="J581" s="246"/>
      <c r="K581" s="246"/>
      <c r="L581" s="251"/>
      <c r="M581" s="252"/>
      <c r="N581" s="253"/>
      <c r="O581" s="253"/>
      <c r="P581" s="253"/>
      <c r="Q581" s="253"/>
      <c r="R581" s="253"/>
      <c r="S581" s="253"/>
      <c r="T581" s="25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5" t="s">
        <v>163</v>
      </c>
      <c r="AU581" s="255" t="s">
        <v>86</v>
      </c>
      <c r="AV581" s="14" t="s">
        <v>86</v>
      </c>
      <c r="AW581" s="14" t="s">
        <v>32</v>
      </c>
      <c r="AX581" s="14" t="s">
        <v>76</v>
      </c>
      <c r="AY581" s="255" t="s">
        <v>155</v>
      </c>
    </row>
    <row r="582" spans="1:51" s="13" customFormat="1" ht="12">
      <c r="A582" s="13"/>
      <c r="B582" s="234"/>
      <c r="C582" s="235"/>
      <c r="D582" s="236" t="s">
        <v>163</v>
      </c>
      <c r="E582" s="237" t="s">
        <v>1</v>
      </c>
      <c r="F582" s="238" t="s">
        <v>302</v>
      </c>
      <c r="G582" s="235"/>
      <c r="H582" s="237" t="s">
        <v>1</v>
      </c>
      <c r="I582" s="239"/>
      <c r="J582" s="235"/>
      <c r="K582" s="235"/>
      <c r="L582" s="240"/>
      <c r="M582" s="241"/>
      <c r="N582" s="242"/>
      <c r="O582" s="242"/>
      <c r="P582" s="242"/>
      <c r="Q582" s="242"/>
      <c r="R582" s="242"/>
      <c r="S582" s="242"/>
      <c r="T582" s="24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4" t="s">
        <v>163</v>
      </c>
      <c r="AU582" s="244" t="s">
        <v>86</v>
      </c>
      <c r="AV582" s="13" t="s">
        <v>84</v>
      </c>
      <c r="AW582" s="13" t="s">
        <v>32</v>
      </c>
      <c r="AX582" s="13" t="s">
        <v>76</v>
      </c>
      <c r="AY582" s="244" t="s">
        <v>155</v>
      </c>
    </row>
    <row r="583" spans="1:51" s="14" customFormat="1" ht="12">
      <c r="A583" s="14"/>
      <c r="B583" s="245"/>
      <c r="C583" s="246"/>
      <c r="D583" s="236" t="s">
        <v>163</v>
      </c>
      <c r="E583" s="247" t="s">
        <v>1</v>
      </c>
      <c r="F583" s="248" t="s">
        <v>762</v>
      </c>
      <c r="G583" s="246"/>
      <c r="H583" s="249">
        <v>5</v>
      </c>
      <c r="I583" s="250"/>
      <c r="J583" s="246"/>
      <c r="K583" s="246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163</v>
      </c>
      <c r="AU583" s="255" t="s">
        <v>86</v>
      </c>
      <c r="AV583" s="14" t="s">
        <v>86</v>
      </c>
      <c r="AW583" s="14" t="s">
        <v>32</v>
      </c>
      <c r="AX583" s="14" t="s">
        <v>76</v>
      </c>
      <c r="AY583" s="255" t="s">
        <v>155</v>
      </c>
    </row>
    <row r="584" spans="1:51" s="13" customFormat="1" ht="12">
      <c r="A584" s="13"/>
      <c r="B584" s="234"/>
      <c r="C584" s="235"/>
      <c r="D584" s="236" t="s">
        <v>163</v>
      </c>
      <c r="E584" s="237" t="s">
        <v>1</v>
      </c>
      <c r="F584" s="238" t="s">
        <v>297</v>
      </c>
      <c r="G584" s="235"/>
      <c r="H584" s="237" t="s">
        <v>1</v>
      </c>
      <c r="I584" s="239"/>
      <c r="J584" s="235"/>
      <c r="K584" s="235"/>
      <c r="L584" s="240"/>
      <c r="M584" s="241"/>
      <c r="N584" s="242"/>
      <c r="O584" s="242"/>
      <c r="P584" s="242"/>
      <c r="Q584" s="242"/>
      <c r="R584" s="242"/>
      <c r="S584" s="242"/>
      <c r="T584" s="24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4" t="s">
        <v>163</v>
      </c>
      <c r="AU584" s="244" t="s">
        <v>86</v>
      </c>
      <c r="AV584" s="13" t="s">
        <v>84</v>
      </c>
      <c r="AW584" s="13" t="s">
        <v>32</v>
      </c>
      <c r="AX584" s="13" t="s">
        <v>76</v>
      </c>
      <c r="AY584" s="244" t="s">
        <v>155</v>
      </c>
    </row>
    <row r="585" spans="1:51" s="14" customFormat="1" ht="12">
      <c r="A585" s="14"/>
      <c r="B585" s="245"/>
      <c r="C585" s="246"/>
      <c r="D585" s="236" t="s">
        <v>163</v>
      </c>
      <c r="E585" s="247" t="s">
        <v>1</v>
      </c>
      <c r="F585" s="248" t="s">
        <v>763</v>
      </c>
      <c r="G585" s="246"/>
      <c r="H585" s="249">
        <v>7.5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5" t="s">
        <v>163</v>
      </c>
      <c r="AU585" s="255" t="s">
        <v>86</v>
      </c>
      <c r="AV585" s="14" t="s">
        <v>86</v>
      </c>
      <c r="AW585" s="14" t="s">
        <v>32</v>
      </c>
      <c r="AX585" s="14" t="s">
        <v>76</v>
      </c>
      <c r="AY585" s="255" t="s">
        <v>155</v>
      </c>
    </row>
    <row r="586" spans="1:51" s="15" customFormat="1" ht="12">
      <c r="A586" s="15"/>
      <c r="B586" s="256"/>
      <c r="C586" s="257"/>
      <c r="D586" s="236" t="s">
        <v>163</v>
      </c>
      <c r="E586" s="258" t="s">
        <v>1</v>
      </c>
      <c r="F586" s="259" t="s">
        <v>177</v>
      </c>
      <c r="G586" s="257"/>
      <c r="H586" s="260">
        <v>16.1</v>
      </c>
      <c r="I586" s="261"/>
      <c r="J586" s="257"/>
      <c r="K586" s="257"/>
      <c r="L586" s="262"/>
      <c r="M586" s="263"/>
      <c r="N586" s="264"/>
      <c r="O586" s="264"/>
      <c r="P586" s="264"/>
      <c r="Q586" s="264"/>
      <c r="R586" s="264"/>
      <c r="S586" s="264"/>
      <c r="T586" s="26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66" t="s">
        <v>163</v>
      </c>
      <c r="AU586" s="266" t="s">
        <v>86</v>
      </c>
      <c r="AV586" s="15" t="s">
        <v>161</v>
      </c>
      <c r="AW586" s="15" t="s">
        <v>32</v>
      </c>
      <c r="AX586" s="15" t="s">
        <v>84</v>
      </c>
      <c r="AY586" s="266" t="s">
        <v>155</v>
      </c>
    </row>
    <row r="587" spans="1:65" s="2" customFormat="1" ht="24.15" customHeight="1">
      <c r="A587" s="39"/>
      <c r="B587" s="40"/>
      <c r="C587" s="220" t="s">
        <v>764</v>
      </c>
      <c r="D587" s="220" t="s">
        <v>157</v>
      </c>
      <c r="E587" s="221" t="s">
        <v>765</v>
      </c>
      <c r="F587" s="222" t="s">
        <v>766</v>
      </c>
      <c r="G587" s="223" t="s">
        <v>274</v>
      </c>
      <c r="H587" s="224">
        <v>2.25</v>
      </c>
      <c r="I587" s="225"/>
      <c r="J587" s="226">
        <f>ROUND(I587*H587,2)</f>
        <v>0</v>
      </c>
      <c r="K587" s="227"/>
      <c r="L587" s="45"/>
      <c r="M587" s="228" t="s">
        <v>1</v>
      </c>
      <c r="N587" s="229" t="s">
        <v>41</v>
      </c>
      <c r="O587" s="92"/>
      <c r="P587" s="230">
        <f>O587*H587</f>
        <v>0</v>
      </c>
      <c r="Q587" s="230">
        <v>0.01804</v>
      </c>
      <c r="R587" s="230">
        <f>Q587*H587</f>
        <v>0.04059</v>
      </c>
      <c r="S587" s="230">
        <v>0</v>
      </c>
      <c r="T587" s="231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2" t="s">
        <v>161</v>
      </c>
      <c r="AT587" s="232" t="s">
        <v>157</v>
      </c>
      <c r="AU587" s="232" t="s">
        <v>86</v>
      </c>
      <c r="AY587" s="18" t="s">
        <v>155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18" t="s">
        <v>84</v>
      </c>
      <c r="BK587" s="233">
        <f>ROUND(I587*H587,2)</f>
        <v>0</v>
      </c>
      <c r="BL587" s="18" t="s">
        <v>161</v>
      </c>
      <c r="BM587" s="232" t="s">
        <v>767</v>
      </c>
    </row>
    <row r="588" spans="1:51" s="13" customFormat="1" ht="12">
      <c r="A588" s="13"/>
      <c r="B588" s="234"/>
      <c r="C588" s="235"/>
      <c r="D588" s="236" t="s">
        <v>163</v>
      </c>
      <c r="E588" s="237" t="s">
        <v>1</v>
      </c>
      <c r="F588" s="238" t="s">
        <v>768</v>
      </c>
      <c r="G588" s="235"/>
      <c r="H588" s="237" t="s">
        <v>1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4" t="s">
        <v>163</v>
      </c>
      <c r="AU588" s="244" t="s">
        <v>86</v>
      </c>
      <c r="AV588" s="13" t="s">
        <v>84</v>
      </c>
      <c r="AW588" s="13" t="s">
        <v>32</v>
      </c>
      <c r="AX588" s="13" t="s">
        <v>76</v>
      </c>
      <c r="AY588" s="244" t="s">
        <v>155</v>
      </c>
    </row>
    <row r="589" spans="1:51" s="14" customFormat="1" ht="12">
      <c r="A589" s="14"/>
      <c r="B589" s="245"/>
      <c r="C589" s="246"/>
      <c r="D589" s="236" t="s">
        <v>163</v>
      </c>
      <c r="E589" s="247" t="s">
        <v>1</v>
      </c>
      <c r="F589" s="248" t="s">
        <v>492</v>
      </c>
      <c r="G589" s="246"/>
      <c r="H589" s="249">
        <v>2.25</v>
      </c>
      <c r="I589" s="250"/>
      <c r="J589" s="246"/>
      <c r="K589" s="246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163</v>
      </c>
      <c r="AU589" s="255" t="s">
        <v>86</v>
      </c>
      <c r="AV589" s="14" t="s">
        <v>86</v>
      </c>
      <c r="AW589" s="14" t="s">
        <v>32</v>
      </c>
      <c r="AX589" s="14" t="s">
        <v>84</v>
      </c>
      <c r="AY589" s="255" t="s">
        <v>155</v>
      </c>
    </row>
    <row r="590" spans="1:65" s="2" customFormat="1" ht="16.5" customHeight="1">
      <c r="A590" s="39"/>
      <c r="B590" s="40"/>
      <c r="C590" s="220" t="s">
        <v>769</v>
      </c>
      <c r="D590" s="220" t="s">
        <v>157</v>
      </c>
      <c r="E590" s="221" t="s">
        <v>770</v>
      </c>
      <c r="F590" s="222" t="s">
        <v>771</v>
      </c>
      <c r="G590" s="223" t="s">
        <v>256</v>
      </c>
      <c r="H590" s="224">
        <v>6</v>
      </c>
      <c r="I590" s="225"/>
      <c r="J590" s="226">
        <f>ROUND(I590*H590,2)</f>
        <v>0</v>
      </c>
      <c r="K590" s="227"/>
      <c r="L590" s="45"/>
      <c r="M590" s="228" t="s">
        <v>1</v>
      </c>
      <c r="N590" s="229" t="s">
        <v>41</v>
      </c>
      <c r="O590" s="92"/>
      <c r="P590" s="230">
        <f>O590*H590</f>
        <v>0</v>
      </c>
      <c r="Q590" s="230">
        <v>0</v>
      </c>
      <c r="R590" s="230">
        <f>Q590*H590</f>
        <v>0</v>
      </c>
      <c r="S590" s="230">
        <v>0.099</v>
      </c>
      <c r="T590" s="231">
        <f>S590*H590</f>
        <v>0.5940000000000001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2" t="s">
        <v>161</v>
      </c>
      <c r="AT590" s="232" t="s">
        <v>157</v>
      </c>
      <c r="AU590" s="232" t="s">
        <v>86</v>
      </c>
      <c r="AY590" s="18" t="s">
        <v>155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18" t="s">
        <v>84</v>
      </c>
      <c r="BK590" s="233">
        <f>ROUND(I590*H590,2)</f>
        <v>0</v>
      </c>
      <c r="BL590" s="18" t="s">
        <v>161</v>
      </c>
      <c r="BM590" s="232" t="s">
        <v>772</v>
      </c>
    </row>
    <row r="591" spans="1:51" s="13" customFormat="1" ht="12">
      <c r="A591" s="13"/>
      <c r="B591" s="234"/>
      <c r="C591" s="235"/>
      <c r="D591" s="236" t="s">
        <v>163</v>
      </c>
      <c r="E591" s="237" t="s">
        <v>1</v>
      </c>
      <c r="F591" s="238" t="s">
        <v>355</v>
      </c>
      <c r="G591" s="235"/>
      <c r="H591" s="237" t="s">
        <v>1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163</v>
      </c>
      <c r="AU591" s="244" t="s">
        <v>86</v>
      </c>
      <c r="AV591" s="13" t="s">
        <v>84</v>
      </c>
      <c r="AW591" s="13" t="s">
        <v>32</v>
      </c>
      <c r="AX591" s="13" t="s">
        <v>76</v>
      </c>
      <c r="AY591" s="244" t="s">
        <v>155</v>
      </c>
    </row>
    <row r="592" spans="1:51" s="14" customFormat="1" ht="12">
      <c r="A592" s="14"/>
      <c r="B592" s="245"/>
      <c r="C592" s="246"/>
      <c r="D592" s="236" t="s">
        <v>163</v>
      </c>
      <c r="E592" s="247" t="s">
        <v>1</v>
      </c>
      <c r="F592" s="248" t="s">
        <v>193</v>
      </c>
      <c r="G592" s="246"/>
      <c r="H592" s="249">
        <v>6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5" t="s">
        <v>163</v>
      </c>
      <c r="AU592" s="255" t="s">
        <v>86</v>
      </c>
      <c r="AV592" s="14" t="s">
        <v>86</v>
      </c>
      <c r="AW592" s="14" t="s">
        <v>32</v>
      </c>
      <c r="AX592" s="14" t="s">
        <v>84</v>
      </c>
      <c r="AY592" s="255" t="s">
        <v>155</v>
      </c>
    </row>
    <row r="593" spans="1:65" s="2" customFormat="1" ht="24.15" customHeight="1">
      <c r="A593" s="39"/>
      <c r="B593" s="40"/>
      <c r="C593" s="220" t="s">
        <v>773</v>
      </c>
      <c r="D593" s="220" t="s">
        <v>157</v>
      </c>
      <c r="E593" s="221" t="s">
        <v>774</v>
      </c>
      <c r="F593" s="222" t="s">
        <v>775</v>
      </c>
      <c r="G593" s="223" t="s">
        <v>274</v>
      </c>
      <c r="H593" s="224">
        <v>0.645</v>
      </c>
      <c r="I593" s="225"/>
      <c r="J593" s="226">
        <f>ROUND(I593*H593,2)</f>
        <v>0</v>
      </c>
      <c r="K593" s="227"/>
      <c r="L593" s="45"/>
      <c r="M593" s="228" t="s">
        <v>1</v>
      </c>
      <c r="N593" s="229" t="s">
        <v>41</v>
      </c>
      <c r="O593" s="92"/>
      <c r="P593" s="230">
        <f>O593*H593</f>
        <v>0</v>
      </c>
      <c r="Q593" s="230">
        <v>0.00079</v>
      </c>
      <c r="R593" s="230">
        <f>Q593*H593</f>
        <v>0.00050955</v>
      </c>
      <c r="S593" s="230">
        <v>0.053</v>
      </c>
      <c r="T593" s="231">
        <f>S593*H593</f>
        <v>0.034185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2" t="s">
        <v>161</v>
      </c>
      <c r="AT593" s="232" t="s">
        <v>157</v>
      </c>
      <c r="AU593" s="232" t="s">
        <v>86</v>
      </c>
      <c r="AY593" s="18" t="s">
        <v>155</v>
      </c>
      <c r="BE593" s="233">
        <f>IF(N593="základní",J593,0)</f>
        <v>0</v>
      </c>
      <c r="BF593" s="233">
        <f>IF(N593="snížená",J593,0)</f>
        <v>0</v>
      </c>
      <c r="BG593" s="233">
        <f>IF(N593="zákl. přenesená",J593,0)</f>
        <v>0</v>
      </c>
      <c r="BH593" s="233">
        <f>IF(N593="sníž. přenesená",J593,0)</f>
        <v>0</v>
      </c>
      <c r="BI593" s="233">
        <f>IF(N593="nulová",J593,0)</f>
        <v>0</v>
      </c>
      <c r="BJ593" s="18" t="s">
        <v>84</v>
      </c>
      <c r="BK593" s="233">
        <f>ROUND(I593*H593,2)</f>
        <v>0</v>
      </c>
      <c r="BL593" s="18" t="s">
        <v>161</v>
      </c>
      <c r="BM593" s="232" t="s">
        <v>776</v>
      </c>
    </row>
    <row r="594" spans="1:51" s="13" customFormat="1" ht="12">
      <c r="A594" s="13"/>
      <c r="B594" s="234"/>
      <c r="C594" s="235"/>
      <c r="D594" s="236" t="s">
        <v>163</v>
      </c>
      <c r="E594" s="237" t="s">
        <v>1</v>
      </c>
      <c r="F594" s="238" t="s">
        <v>276</v>
      </c>
      <c r="G594" s="235"/>
      <c r="H594" s="237" t="s">
        <v>1</v>
      </c>
      <c r="I594" s="239"/>
      <c r="J594" s="235"/>
      <c r="K594" s="235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163</v>
      </c>
      <c r="AU594" s="244" t="s">
        <v>86</v>
      </c>
      <c r="AV594" s="13" t="s">
        <v>84</v>
      </c>
      <c r="AW594" s="13" t="s">
        <v>32</v>
      </c>
      <c r="AX594" s="13" t="s">
        <v>76</v>
      </c>
      <c r="AY594" s="244" t="s">
        <v>155</v>
      </c>
    </row>
    <row r="595" spans="1:51" s="14" customFormat="1" ht="12">
      <c r="A595" s="14"/>
      <c r="B595" s="245"/>
      <c r="C595" s="246"/>
      <c r="D595" s="236" t="s">
        <v>163</v>
      </c>
      <c r="E595" s="247" t="s">
        <v>1</v>
      </c>
      <c r="F595" s="248" t="s">
        <v>777</v>
      </c>
      <c r="G595" s="246"/>
      <c r="H595" s="249">
        <v>0.645</v>
      </c>
      <c r="I595" s="250"/>
      <c r="J595" s="246"/>
      <c r="K595" s="246"/>
      <c r="L595" s="251"/>
      <c r="M595" s="252"/>
      <c r="N595" s="253"/>
      <c r="O595" s="253"/>
      <c r="P595" s="253"/>
      <c r="Q595" s="253"/>
      <c r="R595" s="253"/>
      <c r="S595" s="253"/>
      <c r="T595" s="25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5" t="s">
        <v>163</v>
      </c>
      <c r="AU595" s="255" t="s">
        <v>86</v>
      </c>
      <c r="AV595" s="14" t="s">
        <v>86</v>
      </c>
      <c r="AW595" s="14" t="s">
        <v>32</v>
      </c>
      <c r="AX595" s="14" t="s">
        <v>84</v>
      </c>
      <c r="AY595" s="255" t="s">
        <v>155</v>
      </c>
    </row>
    <row r="596" spans="1:65" s="2" customFormat="1" ht="24.15" customHeight="1">
      <c r="A596" s="39"/>
      <c r="B596" s="40"/>
      <c r="C596" s="220" t="s">
        <v>778</v>
      </c>
      <c r="D596" s="220" t="s">
        <v>157</v>
      </c>
      <c r="E596" s="221" t="s">
        <v>779</v>
      </c>
      <c r="F596" s="222" t="s">
        <v>780</v>
      </c>
      <c r="G596" s="223" t="s">
        <v>274</v>
      </c>
      <c r="H596" s="224">
        <v>4.65</v>
      </c>
      <c r="I596" s="225"/>
      <c r="J596" s="226">
        <f>ROUND(I596*H596,2)</f>
        <v>0</v>
      </c>
      <c r="K596" s="227"/>
      <c r="L596" s="45"/>
      <c r="M596" s="228" t="s">
        <v>1</v>
      </c>
      <c r="N596" s="229" t="s">
        <v>41</v>
      </c>
      <c r="O596" s="92"/>
      <c r="P596" s="230">
        <f>O596*H596</f>
        <v>0</v>
      </c>
      <c r="Q596" s="230">
        <v>0.00434</v>
      </c>
      <c r="R596" s="230">
        <f>Q596*H596</f>
        <v>0.020181</v>
      </c>
      <c r="S596" s="230">
        <v>0.283</v>
      </c>
      <c r="T596" s="231">
        <f>S596*H596</f>
        <v>1.31595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2" t="s">
        <v>161</v>
      </c>
      <c r="AT596" s="232" t="s">
        <v>157</v>
      </c>
      <c r="AU596" s="232" t="s">
        <v>86</v>
      </c>
      <c r="AY596" s="18" t="s">
        <v>155</v>
      </c>
      <c r="BE596" s="233">
        <f>IF(N596="základní",J596,0)</f>
        <v>0</v>
      </c>
      <c r="BF596" s="233">
        <f>IF(N596="snížená",J596,0)</f>
        <v>0</v>
      </c>
      <c r="BG596" s="233">
        <f>IF(N596="zákl. přenesená",J596,0)</f>
        <v>0</v>
      </c>
      <c r="BH596" s="233">
        <f>IF(N596="sníž. přenesená",J596,0)</f>
        <v>0</v>
      </c>
      <c r="BI596" s="233">
        <f>IF(N596="nulová",J596,0)</f>
        <v>0</v>
      </c>
      <c r="BJ596" s="18" t="s">
        <v>84</v>
      </c>
      <c r="BK596" s="233">
        <f>ROUND(I596*H596,2)</f>
        <v>0</v>
      </c>
      <c r="BL596" s="18" t="s">
        <v>161</v>
      </c>
      <c r="BM596" s="232" t="s">
        <v>781</v>
      </c>
    </row>
    <row r="597" spans="1:51" s="13" customFormat="1" ht="12">
      <c r="A597" s="13"/>
      <c r="B597" s="234"/>
      <c r="C597" s="235"/>
      <c r="D597" s="236" t="s">
        <v>163</v>
      </c>
      <c r="E597" s="237" t="s">
        <v>1</v>
      </c>
      <c r="F597" s="238" t="s">
        <v>782</v>
      </c>
      <c r="G597" s="235"/>
      <c r="H597" s="237" t="s">
        <v>1</v>
      </c>
      <c r="I597" s="239"/>
      <c r="J597" s="235"/>
      <c r="K597" s="235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163</v>
      </c>
      <c r="AU597" s="244" t="s">
        <v>86</v>
      </c>
      <c r="AV597" s="13" t="s">
        <v>84</v>
      </c>
      <c r="AW597" s="13" t="s">
        <v>32</v>
      </c>
      <c r="AX597" s="13" t="s">
        <v>76</v>
      </c>
      <c r="AY597" s="244" t="s">
        <v>155</v>
      </c>
    </row>
    <row r="598" spans="1:51" s="14" customFormat="1" ht="12">
      <c r="A598" s="14"/>
      <c r="B598" s="245"/>
      <c r="C598" s="246"/>
      <c r="D598" s="236" t="s">
        <v>163</v>
      </c>
      <c r="E598" s="247" t="s">
        <v>1</v>
      </c>
      <c r="F598" s="248" t="s">
        <v>783</v>
      </c>
      <c r="G598" s="246"/>
      <c r="H598" s="249">
        <v>0.9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163</v>
      </c>
      <c r="AU598" s="255" t="s">
        <v>86</v>
      </c>
      <c r="AV598" s="14" t="s">
        <v>86</v>
      </c>
      <c r="AW598" s="14" t="s">
        <v>32</v>
      </c>
      <c r="AX598" s="14" t="s">
        <v>76</v>
      </c>
      <c r="AY598" s="255" t="s">
        <v>155</v>
      </c>
    </row>
    <row r="599" spans="1:51" s="13" customFormat="1" ht="12">
      <c r="A599" s="13"/>
      <c r="B599" s="234"/>
      <c r="C599" s="235"/>
      <c r="D599" s="236" t="s">
        <v>163</v>
      </c>
      <c r="E599" s="237" t="s">
        <v>1</v>
      </c>
      <c r="F599" s="238" t="s">
        <v>784</v>
      </c>
      <c r="G599" s="235"/>
      <c r="H599" s="237" t="s">
        <v>1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4" t="s">
        <v>163</v>
      </c>
      <c r="AU599" s="244" t="s">
        <v>86</v>
      </c>
      <c r="AV599" s="13" t="s">
        <v>84</v>
      </c>
      <c r="AW599" s="13" t="s">
        <v>32</v>
      </c>
      <c r="AX599" s="13" t="s">
        <v>76</v>
      </c>
      <c r="AY599" s="244" t="s">
        <v>155</v>
      </c>
    </row>
    <row r="600" spans="1:51" s="14" customFormat="1" ht="12">
      <c r="A600" s="14"/>
      <c r="B600" s="245"/>
      <c r="C600" s="246"/>
      <c r="D600" s="236" t="s">
        <v>163</v>
      </c>
      <c r="E600" s="247" t="s">
        <v>1</v>
      </c>
      <c r="F600" s="248" t="s">
        <v>785</v>
      </c>
      <c r="G600" s="246"/>
      <c r="H600" s="249">
        <v>1.5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5" t="s">
        <v>163</v>
      </c>
      <c r="AU600" s="255" t="s">
        <v>86</v>
      </c>
      <c r="AV600" s="14" t="s">
        <v>86</v>
      </c>
      <c r="AW600" s="14" t="s">
        <v>32</v>
      </c>
      <c r="AX600" s="14" t="s">
        <v>76</v>
      </c>
      <c r="AY600" s="255" t="s">
        <v>155</v>
      </c>
    </row>
    <row r="601" spans="1:51" s="13" customFormat="1" ht="12">
      <c r="A601" s="13"/>
      <c r="B601" s="234"/>
      <c r="C601" s="235"/>
      <c r="D601" s="236" t="s">
        <v>163</v>
      </c>
      <c r="E601" s="237" t="s">
        <v>1</v>
      </c>
      <c r="F601" s="238" t="s">
        <v>786</v>
      </c>
      <c r="G601" s="235"/>
      <c r="H601" s="237" t="s">
        <v>1</v>
      </c>
      <c r="I601" s="239"/>
      <c r="J601" s="235"/>
      <c r="K601" s="235"/>
      <c r="L601" s="240"/>
      <c r="M601" s="241"/>
      <c r="N601" s="242"/>
      <c r="O601" s="242"/>
      <c r="P601" s="242"/>
      <c r="Q601" s="242"/>
      <c r="R601" s="242"/>
      <c r="S601" s="242"/>
      <c r="T601" s="24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4" t="s">
        <v>163</v>
      </c>
      <c r="AU601" s="244" t="s">
        <v>86</v>
      </c>
      <c r="AV601" s="13" t="s">
        <v>84</v>
      </c>
      <c r="AW601" s="13" t="s">
        <v>32</v>
      </c>
      <c r="AX601" s="13" t="s">
        <v>76</v>
      </c>
      <c r="AY601" s="244" t="s">
        <v>155</v>
      </c>
    </row>
    <row r="602" spans="1:51" s="14" customFormat="1" ht="12">
      <c r="A602" s="14"/>
      <c r="B602" s="245"/>
      <c r="C602" s="246"/>
      <c r="D602" s="236" t="s">
        <v>163</v>
      </c>
      <c r="E602" s="247" t="s">
        <v>1</v>
      </c>
      <c r="F602" s="248" t="s">
        <v>787</v>
      </c>
      <c r="G602" s="246"/>
      <c r="H602" s="249">
        <v>2.25</v>
      </c>
      <c r="I602" s="250"/>
      <c r="J602" s="246"/>
      <c r="K602" s="246"/>
      <c r="L602" s="251"/>
      <c r="M602" s="252"/>
      <c r="N602" s="253"/>
      <c r="O602" s="253"/>
      <c r="P602" s="253"/>
      <c r="Q602" s="253"/>
      <c r="R602" s="253"/>
      <c r="S602" s="253"/>
      <c r="T602" s="25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5" t="s">
        <v>163</v>
      </c>
      <c r="AU602" s="255" t="s">
        <v>86</v>
      </c>
      <c r="AV602" s="14" t="s">
        <v>86</v>
      </c>
      <c r="AW602" s="14" t="s">
        <v>32</v>
      </c>
      <c r="AX602" s="14" t="s">
        <v>76</v>
      </c>
      <c r="AY602" s="255" t="s">
        <v>155</v>
      </c>
    </row>
    <row r="603" spans="1:51" s="15" customFormat="1" ht="12">
      <c r="A603" s="15"/>
      <c r="B603" s="256"/>
      <c r="C603" s="257"/>
      <c r="D603" s="236" t="s">
        <v>163</v>
      </c>
      <c r="E603" s="258" t="s">
        <v>1</v>
      </c>
      <c r="F603" s="259" t="s">
        <v>177</v>
      </c>
      <c r="G603" s="257"/>
      <c r="H603" s="260">
        <v>4.65</v>
      </c>
      <c r="I603" s="261"/>
      <c r="J603" s="257"/>
      <c r="K603" s="257"/>
      <c r="L603" s="262"/>
      <c r="M603" s="263"/>
      <c r="N603" s="264"/>
      <c r="O603" s="264"/>
      <c r="P603" s="264"/>
      <c r="Q603" s="264"/>
      <c r="R603" s="264"/>
      <c r="S603" s="264"/>
      <c r="T603" s="26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66" t="s">
        <v>163</v>
      </c>
      <c r="AU603" s="266" t="s">
        <v>86</v>
      </c>
      <c r="AV603" s="15" t="s">
        <v>161</v>
      </c>
      <c r="AW603" s="15" t="s">
        <v>32</v>
      </c>
      <c r="AX603" s="15" t="s">
        <v>84</v>
      </c>
      <c r="AY603" s="266" t="s">
        <v>155</v>
      </c>
    </row>
    <row r="604" spans="1:65" s="2" customFormat="1" ht="24.15" customHeight="1">
      <c r="A604" s="39"/>
      <c r="B604" s="40"/>
      <c r="C604" s="220" t="s">
        <v>788</v>
      </c>
      <c r="D604" s="220" t="s">
        <v>157</v>
      </c>
      <c r="E604" s="221" t="s">
        <v>789</v>
      </c>
      <c r="F604" s="222" t="s">
        <v>790</v>
      </c>
      <c r="G604" s="223" t="s">
        <v>274</v>
      </c>
      <c r="H604" s="224">
        <v>4.8</v>
      </c>
      <c r="I604" s="225"/>
      <c r="J604" s="226">
        <f>ROUND(I604*H604,2)</f>
        <v>0</v>
      </c>
      <c r="K604" s="227"/>
      <c r="L604" s="45"/>
      <c r="M604" s="228" t="s">
        <v>1</v>
      </c>
      <c r="N604" s="229" t="s">
        <v>41</v>
      </c>
      <c r="O604" s="92"/>
      <c r="P604" s="230">
        <f>O604*H604</f>
        <v>0</v>
      </c>
      <c r="Q604" s="230">
        <v>0.00843</v>
      </c>
      <c r="R604" s="230">
        <f>Q604*H604</f>
        <v>0.040464</v>
      </c>
      <c r="S604" s="230">
        <v>0.785</v>
      </c>
      <c r="T604" s="231">
        <f>S604*H604</f>
        <v>3.768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2" t="s">
        <v>161</v>
      </c>
      <c r="AT604" s="232" t="s">
        <v>157</v>
      </c>
      <c r="AU604" s="232" t="s">
        <v>86</v>
      </c>
      <c r="AY604" s="18" t="s">
        <v>155</v>
      </c>
      <c r="BE604" s="233">
        <f>IF(N604="základní",J604,0)</f>
        <v>0</v>
      </c>
      <c r="BF604" s="233">
        <f>IF(N604="snížená",J604,0)</f>
        <v>0</v>
      </c>
      <c r="BG604" s="233">
        <f>IF(N604="zákl. přenesená",J604,0)</f>
        <v>0</v>
      </c>
      <c r="BH604" s="233">
        <f>IF(N604="sníž. přenesená",J604,0)</f>
        <v>0</v>
      </c>
      <c r="BI604" s="233">
        <f>IF(N604="nulová",J604,0)</f>
        <v>0</v>
      </c>
      <c r="BJ604" s="18" t="s">
        <v>84</v>
      </c>
      <c r="BK604" s="233">
        <f>ROUND(I604*H604,2)</f>
        <v>0</v>
      </c>
      <c r="BL604" s="18" t="s">
        <v>161</v>
      </c>
      <c r="BM604" s="232" t="s">
        <v>791</v>
      </c>
    </row>
    <row r="605" spans="1:51" s="13" customFormat="1" ht="12">
      <c r="A605" s="13"/>
      <c r="B605" s="234"/>
      <c r="C605" s="235"/>
      <c r="D605" s="236" t="s">
        <v>163</v>
      </c>
      <c r="E605" s="237" t="s">
        <v>1</v>
      </c>
      <c r="F605" s="238" t="s">
        <v>286</v>
      </c>
      <c r="G605" s="235"/>
      <c r="H605" s="237" t="s">
        <v>1</v>
      </c>
      <c r="I605" s="239"/>
      <c r="J605" s="235"/>
      <c r="K605" s="235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163</v>
      </c>
      <c r="AU605" s="244" t="s">
        <v>86</v>
      </c>
      <c r="AV605" s="13" t="s">
        <v>84</v>
      </c>
      <c r="AW605" s="13" t="s">
        <v>32</v>
      </c>
      <c r="AX605" s="13" t="s">
        <v>76</v>
      </c>
      <c r="AY605" s="244" t="s">
        <v>155</v>
      </c>
    </row>
    <row r="606" spans="1:51" s="14" customFormat="1" ht="12">
      <c r="A606" s="14"/>
      <c r="B606" s="245"/>
      <c r="C606" s="246"/>
      <c r="D606" s="236" t="s">
        <v>163</v>
      </c>
      <c r="E606" s="247" t="s">
        <v>1</v>
      </c>
      <c r="F606" s="248" t="s">
        <v>792</v>
      </c>
      <c r="G606" s="246"/>
      <c r="H606" s="249">
        <v>4.8</v>
      </c>
      <c r="I606" s="250"/>
      <c r="J606" s="246"/>
      <c r="K606" s="246"/>
      <c r="L606" s="251"/>
      <c r="M606" s="252"/>
      <c r="N606" s="253"/>
      <c r="O606" s="253"/>
      <c r="P606" s="253"/>
      <c r="Q606" s="253"/>
      <c r="R606" s="253"/>
      <c r="S606" s="253"/>
      <c r="T606" s="25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5" t="s">
        <v>163</v>
      </c>
      <c r="AU606" s="255" t="s">
        <v>86</v>
      </c>
      <c r="AV606" s="14" t="s">
        <v>86</v>
      </c>
      <c r="AW606" s="14" t="s">
        <v>32</v>
      </c>
      <c r="AX606" s="14" t="s">
        <v>84</v>
      </c>
      <c r="AY606" s="255" t="s">
        <v>155</v>
      </c>
    </row>
    <row r="607" spans="1:65" s="2" customFormat="1" ht="33" customHeight="1">
      <c r="A607" s="39"/>
      <c r="B607" s="40"/>
      <c r="C607" s="220" t="s">
        <v>793</v>
      </c>
      <c r="D607" s="220" t="s">
        <v>157</v>
      </c>
      <c r="E607" s="221" t="s">
        <v>794</v>
      </c>
      <c r="F607" s="222" t="s">
        <v>795</v>
      </c>
      <c r="G607" s="223" t="s">
        <v>160</v>
      </c>
      <c r="H607" s="224">
        <v>523.18</v>
      </c>
      <c r="I607" s="225"/>
      <c r="J607" s="226">
        <f>ROUND(I607*H607,2)</f>
        <v>0</v>
      </c>
      <c r="K607" s="227"/>
      <c r="L607" s="45"/>
      <c r="M607" s="228" t="s">
        <v>1</v>
      </c>
      <c r="N607" s="229" t="s">
        <v>41</v>
      </c>
      <c r="O607" s="92"/>
      <c r="P607" s="230">
        <f>O607*H607</f>
        <v>0</v>
      </c>
      <c r="Q607" s="230">
        <v>0</v>
      </c>
      <c r="R607" s="230">
        <f>Q607*H607</f>
        <v>0</v>
      </c>
      <c r="S607" s="230">
        <v>0.01</v>
      </c>
      <c r="T607" s="231">
        <f>S607*H607</f>
        <v>5.2318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32" t="s">
        <v>161</v>
      </c>
      <c r="AT607" s="232" t="s">
        <v>157</v>
      </c>
      <c r="AU607" s="232" t="s">
        <v>86</v>
      </c>
      <c r="AY607" s="18" t="s">
        <v>155</v>
      </c>
      <c r="BE607" s="233">
        <f>IF(N607="základní",J607,0)</f>
        <v>0</v>
      </c>
      <c r="BF607" s="233">
        <f>IF(N607="snížená",J607,0)</f>
        <v>0</v>
      </c>
      <c r="BG607" s="233">
        <f>IF(N607="zákl. přenesená",J607,0)</f>
        <v>0</v>
      </c>
      <c r="BH607" s="233">
        <f>IF(N607="sníž. přenesená",J607,0)</f>
        <v>0</v>
      </c>
      <c r="BI607" s="233">
        <f>IF(N607="nulová",J607,0)</f>
        <v>0</v>
      </c>
      <c r="BJ607" s="18" t="s">
        <v>84</v>
      </c>
      <c r="BK607" s="233">
        <f>ROUND(I607*H607,2)</f>
        <v>0</v>
      </c>
      <c r="BL607" s="18" t="s">
        <v>161</v>
      </c>
      <c r="BM607" s="232" t="s">
        <v>796</v>
      </c>
    </row>
    <row r="608" spans="1:51" s="14" customFormat="1" ht="12">
      <c r="A608" s="14"/>
      <c r="B608" s="245"/>
      <c r="C608" s="246"/>
      <c r="D608" s="236" t="s">
        <v>163</v>
      </c>
      <c r="E608" s="247" t="s">
        <v>1</v>
      </c>
      <c r="F608" s="248" t="s">
        <v>380</v>
      </c>
      <c r="G608" s="246"/>
      <c r="H608" s="249">
        <v>523.18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5" t="s">
        <v>163</v>
      </c>
      <c r="AU608" s="255" t="s">
        <v>86</v>
      </c>
      <c r="AV608" s="14" t="s">
        <v>86</v>
      </c>
      <c r="AW608" s="14" t="s">
        <v>32</v>
      </c>
      <c r="AX608" s="14" t="s">
        <v>84</v>
      </c>
      <c r="AY608" s="255" t="s">
        <v>155</v>
      </c>
    </row>
    <row r="609" spans="1:65" s="2" customFormat="1" ht="37.8" customHeight="1">
      <c r="A609" s="39"/>
      <c r="B609" s="40"/>
      <c r="C609" s="220" t="s">
        <v>797</v>
      </c>
      <c r="D609" s="220" t="s">
        <v>157</v>
      </c>
      <c r="E609" s="221" t="s">
        <v>798</v>
      </c>
      <c r="F609" s="222" t="s">
        <v>799</v>
      </c>
      <c r="G609" s="223" t="s">
        <v>160</v>
      </c>
      <c r="H609" s="224">
        <v>1.067</v>
      </c>
      <c r="I609" s="225"/>
      <c r="J609" s="226">
        <f>ROUND(I609*H609,2)</f>
        <v>0</v>
      </c>
      <c r="K609" s="227"/>
      <c r="L609" s="45"/>
      <c r="M609" s="228" t="s">
        <v>1</v>
      </c>
      <c r="N609" s="229" t="s">
        <v>41</v>
      </c>
      <c r="O609" s="92"/>
      <c r="P609" s="230">
        <f>O609*H609</f>
        <v>0</v>
      </c>
      <c r="Q609" s="230">
        <v>0</v>
      </c>
      <c r="R609" s="230">
        <f>Q609*H609</f>
        <v>0</v>
      </c>
      <c r="S609" s="230">
        <v>0.059</v>
      </c>
      <c r="T609" s="231">
        <f>S609*H609</f>
        <v>0.062953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2" t="s">
        <v>161</v>
      </c>
      <c r="AT609" s="232" t="s">
        <v>157</v>
      </c>
      <c r="AU609" s="232" t="s">
        <v>86</v>
      </c>
      <c r="AY609" s="18" t="s">
        <v>155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18" t="s">
        <v>84</v>
      </c>
      <c r="BK609" s="233">
        <f>ROUND(I609*H609,2)</f>
        <v>0</v>
      </c>
      <c r="BL609" s="18" t="s">
        <v>161</v>
      </c>
      <c r="BM609" s="232" t="s">
        <v>800</v>
      </c>
    </row>
    <row r="610" spans="1:51" s="13" customFormat="1" ht="12">
      <c r="A610" s="13"/>
      <c r="B610" s="234"/>
      <c r="C610" s="235"/>
      <c r="D610" s="236" t="s">
        <v>163</v>
      </c>
      <c r="E610" s="237" t="s">
        <v>1</v>
      </c>
      <c r="F610" s="238" t="s">
        <v>801</v>
      </c>
      <c r="G610" s="235"/>
      <c r="H610" s="237" t="s">
        <v>1</v>
      </c>
      <c r="I610" s="239"/>
      <c r="J610" s="235"/>
      <c r="K610" s="235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163</v>
      </c>
      <c r="AU610" s="244" t="s">
        <v>86</v>
      </c>
      <c r="AV610" s="13" t="s">
        <v>84</v>
      </c>
      <c r="AW610" s="13" t="s">
        <v>32</v>
      </c>
      <c r="AX610" s="13" t="s">
        <v>76</v>
      </c>
      <c r="AY610" s="244" t="s">
        <v>155</v>
      </c>
    </row>
    <row r="611" spans="1:51" s="14" customFormat="1" ht="12">
      <c r="A611" s="14"/>
      <c r="B611" s="245"/>
      <c r="C611" s="246"/>
      <c r="D611" s="236" t="s">
        <v>163</v>
      </c>
      <c r="E611" s="247" t="s">
        <v>1</v>
      </c>
      <c r="F611" s="248" t="s">
        <v>802</v>
      </c>
      <c r="G611" s="246"/>
      <c r="H611" s="249">
        <v>1.067</v>
      </c>
      <c r="I611" s="250"/>
      <c r="J611" s="246"/>
      <c r="K611" s="246"/>
      <c r="L611" s="251"/>
      <c r="M611" s="252"/>
      <c r="N611" s="253"/>
      <c r="O611" s="253"/>
      <c r="P611" s="253"/>
      <c r="Q611" s="253"/>
      <c r="R611" s="253"/>
      <c r="S611" s="253"/>
      <c r="T611" s="25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5" t="s">
        <v>163</v>
      </c>
      <c r="AU611" s="255" t="s">
        <v>86</v>
      </c>
      <c r="AV611" s="14" t="s">
        <v>86</v>
      </c>
      <c r="AW611" s="14" t="s">
        <v>32</v>
      </c>
      <c r="AX611" s="14" t="s">
        <v>84</v>
      </c>
      <c r="AY611" s="255" t="s">
        <v>155</v>
      </c>
    </row>
    <row r="612" spans="1:65" s="2" customFormat="1" ht="24.15" customHeight="1">
      <c r="A612" s="39"/>
      <c r="B612" s="40"/>
      <c r="C612" s="220" t="s">
        <v>803</v>
      </c>
      <c r="D612" s="220" t="s">
        <v>157</v>
      </c>
      <c r="E612" s="221" t="s">
        <v>804</v>
      </c>
      <c r="F612" s="222" t="s">
        <v>805</v>
      </c>
      <c r="G612" s="223" t="s">
        <v>160</v>
      </c>
      <c r="H612" s="224">
        <v>39.6</v>
      </c>
      <c r="I612" s="225"/>
      <c r="J612" s="226">
        <f>ROUND(I612*H612,2)</f>
        <v>0</v>
      </c>
      <c r="K612" s="227"/>
      <c r="L612" s="45"/>
      <c r="M612" s="228" t="s">
        <v>1</v>
      </c>
      <c r="N612" s="229" t="s">
        <v>41</v>
      </c>
      <c r="O612" s="92"/>
      <c r="P612" s="230">
        <f>O612*H612</f>
        <v>0</v>
      </c>
      <c r="Q612" s="230">
        <v>0</v>
      </c>
      <c r="R612" s="230">
        <f>Q612*H612</f>
        <v>0</v>
      </c>
      <c r="S612" s="230">
        <v>0</v>
      </c>
      <c r="T612" s="231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2" t="s">
        <v>161</v>
      </c>
      <c r="AT612" s="232" t="s">
        <v>157</v>
      </c>
      <c r="AU612" s="232" t="s">
        <v>86</v>
      </c>
      <c r="AY612" s="18" t="s">
        <v>155</v>
      </c>
      <c r="BE612" s="233">
        <f>IF(N612="základní",J612,0)</f>
        <v>0</v>
      </c>
      <c r="BF612" s="233">
        <f>IF(N612="snížená",J612,0)</f>
        <v>0</v>
      </c>
      <c r="BG612" s="233">
        <f>IF(N612="zákl. přenesená",J612,0)</f>
        <v>0</v>
      </c>
      <c r="BH612" s="233">
        <f>IF(N612="sníž. přenesená",J612,0)</f>
        <v>0</v>
      </c>
      <c r="BI612" s="233">
        <f>IF(N612="nulová",J612,0)</f>
        <v>0</v>
      </c>
      <c r="BJ612" s="18" t="s">
        <v>84</v>
      </c>
      <c r="BK612" s="233">
        <f>ROUND(I612*H612,2)</f>
        <v>0</v>
      </c>
      <c r="BL612" s="18" t="s">
        <v>161</v>
      </c>
      <c r="BM612" s="232" t="s">
        <v>806</v>
      </c>
    </row>
    <row r="613" spans="1:65" s="2" customFormat="1" ht="24.15" customHeight="1">
      <c r="A613" s="39"/>
      <c r="B613" s="40"/>
      <c r="C613" s="220" t="s">
        <v>807</v>
      </c>
      <c r="D613" s="220" t="s">
        <v>157</v>
      </c>
      <c r="E613" s="221" t="s">
        <v>808</v>
      </c>
      <c r="F613" s="222" t="s">
        <v>809</v>
      </c>
      <c r="G613" s="223" t="s">
        <v>160</v>
      </c>
      <c r="H613" s="224">
        <v>72</v>
      </c>
      <c r="I613" s="225"/>
      <c r="J613" s="226">
        <f>ROUND(I613*H613,2)</f>
        <v>0</v>
      </c>
      <c r="K613" s="227"/>
      <c r="L613" s="45"/>
      <c r="M613" s="228" t="s">
        <v>1</v>
      </c>
      <c r="N613" s="229" t="s">
        <v>41</v>
      </c>
      <c r="O613" s="92"/>
      <c r="P613" s="230">
        <f>O613*H613</f>
        <v>0</v>
      </c>
      <c r="Q613" s="230">
        <v>0.01943</v>
      </c>
      <c r="R613" s="230">
        <f>Q613*H613</f>
        <v>1.39896</v>
      </c>
      <c r="S613" s="230">
        <v>0</v>
      </c>
      <c r="T613" s="231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2" t="s">
        <v>161</v>
      </c>
      <c r="AT613" s="232" t="s">
        <v>157</v>
      </c>
      <c r="AU613" s="232" t="s">
        <v>86</v>
      </c>
      <c r="AY613" s="18" t="s">
        <v>155</v>
      </c>
      <c r="BE613" s="233">
        <f>IF(N613="základní",J613,0)</f>
        <v>0</v>
      </c>
      <c r="BF613" s="233">
        <f>IF(N613="snížená",J613,0)</f>
        <v>0</v>
      </c>
      <c r="BG613" s="233">
        <f>IF(N613="zákl. přenesená",J613,0)</f>
        <v>0</v>
      </c>
      <c r="BH613" s="233">
        <f>IF(N613="sníž. přenesená",J613,0)</f>
        <v>0</v>
      </c>
      <c r="BI613" s="233">
        <f>IF(N613="nulová",J613,0)</f>
        <v>0</v>
      </c>
      <c r="BJ613" s="18" t="s">
        <v>84</v>
      </c>
      <c r="BK613" s="233">
        <f>ROUND(I613*H613,2)</f>
        <v>0</v>
      </c>
      <c r="BL613" s="18" t="s">
        <v>161</v>
      </c>
      <c r="BM613" s="232" t="s">
        <v>810</v>
      </c>
    </row>
    <row r="614" spans="1:51" s="13" customFormat="1" ht="12">
      <c r="A614" s="13"/>
      <c r="B614" s="234"/>
      <c r="C614" s="235"/>
      <c r="D614" s="236" t="s">
        <v>163</v>
      </c>
      <c r="E614" s="237" t="s">
        <v>1</v>
      </c>
      <c r="F614" s="238" t="s">
        <v>811</v>
      </c>
      <c r="G614" s="235"/>
      <c r="H614" s="237" t="s">
        <v>1</v>
      </c>
      <c r="I614" s="239"/>
      <c r="J614" s="235"/>
      <c r="K614" s="235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163</v>
      </c>
      <c r="AU614" s="244" t="s">
        <v>86</v>
      </c>
      <c r="AV614" s="13" t="s">
        <v>84</v>
      </c>
      <c r="AW614" s="13" t="s">
        <v>32</v>
      </c>
      <c r="AX614" s="13" t="s">
        <v>76</v>
      </c>
      <c r="AY614" s="244" t="s">
        <v>155</v>
      </c>
    </row>
    <row r="615" spans="1:51" s="14" customFormat="1" ht="12">
      <c r="A615" s="14"/>
      <c r="B615" s="245"/>
      <c r="C615" s="246"/>
      <c r="D615" s="236" t="s">
        <v>163</v>
      </c>
      <c r="E615" s="247" t="s">
        <v>1</v>
      </c>
      <c r="F615" s="248" t="s">
        <v>812</v>
      </c>
      <c r="G615" s="246"/>
      <c r="H615" s="249">
        <v>72</v>
      </c>
      <c r="I615" s="250"/>
      <c r="J615" s="246"/>
      <c r="K615" s="246"/>
      <c r="L615" s="251"/>
      <c r="M615" s="252"/>
      <c r="N615" s="253"/>
      <c r="O615" s="253"/>
      <c r="P615" s="253"/>
      <c r="Q615" s="253"/>
      <c r="R615" s="253"/>
      <c r="S615" s="253"/>
      <c r="T615" s="25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5" t="s">
        <v>163</v>
      </c>
      <c r="AU615" s="255" t="s">
        <v>86</v>
      </c>
      <c r="AV615" s="14" t="s">
        <v>86</v>
      </c>
      <c r="AW615" s="14" t="s">
        <v>32</v>
      </c>
      <c r="AX615" s="14" t="s">
        <v>84</v>
      </c>
      <c r="AY615" s="255" t="s">
        <v>155</v>
      </c>
    </row>
    <row r="616" spans="1:65" s="2" customFormat="1" ht="33" customHeight="1">
      <c r="A616" s="39"/>
      <c r="B616" s="40"/>
      <c r="C616" s="220" t="s">
        <v>813</v>
      </c>
      <c r="D616" s="220" t="s">
        <v>157</v>
      </c>
      <c r="E616" s="221" t="s">
        <v>814</v>
      </c>
      <c r="F616" s="222" t="s">
        <v>815</v>
      </c>
      <c r="G616" s="223" t="s">
        <v>274</v>
      </c>
      <c r="H616" s="224">
        <v>6</v>
      </c>
      <c r="I616" s="225"/>
      <c r="J616" s="226">
        <f>ROUND(I616*H616,2)</f>
        <v>0</v>
      </c>
      <c r="K616" s="227"/>
      <c r="L616" s="45"/>
      <c r="M616" s="228" t="s">
        <v>1</v>
      </c>
      <c r="N616" s="229" t="s">
        <v>41</v>
      </c>
      <c r="O616" s="92"/>
      <c r="P616" s="230">
        <f>O616*H616</f>
        <v>0</v>
      </c>
      <c r="Q616" s="230">
        <v>0.00039</v>
      </c>
      <c r="R616" s="230">
        <f>Q616*H616</f>
        <v>0.00234</v>
      </c>
      <c r="S616" s="230">
        <v>0</v>
      </c>
      <c r="T616" s="231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2" t="s">
        <v>161</v>
      </c>
      <c r="AT616" s="232" t="s">
        <v>157</v>
      </c>
      <c r="AU616" s="232" t="s">
        <v>86</v>
      </c>
      <c r="AY616" s="18" t="s">
        <v>155</v>
      </c>
      <c r="BE616" s="233">
        <f>IF(N616="základní",J616,0)</f>
        <v>0</v>
      </c>
      <c r="BF616" s="233">
        <f>IF(N616="snížená",J616,0)</f>
        <v>0</v>
      </c>
      <c r="BG616" s="233">
        <f>IF(N616="zákl. přenesená",J616,0)</f>
        <v>0</v>
      </c>
      <c r="BH616" s="233">
        <f>IF(N616="sníž. přenesená",J616,0)</f>
        <v>0</v>
      </c>
      <c r="BI616" s="233">
        <f>IF(N616="nulová",J616,0)</f>
        <v>0</v>
      </c>
      <c r="BJ616" s="18" t="s">
        <v>84</v>
      </c>
      <c r="BK616" s="233">
        <f>ROUND(I616*H616,2)</f>
        <v>0</v>
      </c>
      <c r="BL616" s="18" t="s">
        <v>161</v>
      </c>
      <c r="BM616" s="232" t="s">
        <v>816</v>
      </c>
    </row>
    <row r="617" spans="1:51" s="13" customFormat="1" ht="12">
      <c r="A617" s="13"/>
      <c r="B617" s="234"/>
      <c r="C617" s="235"/>
      <c r="D617" s="236" t="s">
        <v>163</v>
      </c>
      <c r="E617" s="237" t="s">
        <v>1</v>
      </c>
      <c r="F617" s="238" t="s">
        <v>817</v>
      </c>
      <c r="G617" s="235"/>
      <c r="H617" s="237" t="s">
        <v>1</v>
      </c>
      <c r="I617" s="239"/>
      <c r="J617" s="235"/>
      <c r="K617" s="235"/>
      <c r="L617" s="240"/>
      <c r="M617" s="241"/>
      <c r="N617" s="242"/>
      <c r="O617" s="242"/>
      <c r="P617" s="242"/>
      <c r="Q617" s="242"/>
      <c r="R617" s="242"/>
      <c r="S617" s="242"/>
      <c r="T617" s="24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4" t="s">
        <v>163</v>
      </c>
      <c r="AU617" s="244" t="s">
        <v>86</v>
      </c>
      <c r="AV617" s="13" t="s">
        <v>84</v>
      </c>
      <c r="AW617" s="13" t="s">
        <v>32</v>
      </c>
      <c r="AX617" s="13" t="s">
        <v>76</v>
      </c>
      <c r="AY617" s="244" t="s">
        <v>155</v>
      </c>
    </row>
    <row r="618" spans="1:51" s="14" customFormat="1" ht="12">
      <c r="A618" s="14"/>
      <c r="B618" s="245"/>
      <c r="C618" s="246"/>
      <c r="D618" s="236" t="s">
        <v>163</v>
      </c>
      <c r="E618" s="247" t="s">
        <v>1</v>
      </c>
      <c r="F618" s="248" t="s">
        <v>193</v>
      </c>
      <c r="G618" s="246"/>
      <c r="H618" s="249">
        <v>6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5" t="s">
        <v>163</v>
      </c>
      <c r="AU618" s="255" t="s">
        <v>86</v>
      </c>
      <c r="AV618" s="14" t="s">
        <v>86</v>
      </c>
      <c r="AW618" s="14" t="s">
        <v>32</v>
      </c>
      <c r="AX618" s="14" t="s">
        <v>84</v>
      </c>
      <c r="AY618" s="255" t="s">
        <v>155</v>
      </c>
    </row>
    <row r="619" spans="1:65" s="2" customFormat="1" ht="24.15" customHeight="1">
      <c r="A619" s="39"/>
      <c r="B619" s="40"/>
      <c r="C619" s="267" t="s">
        <v>818</v>
      </c>
      <c r="D619" s="267" t="s">
        <v>225</v>
      </c>
      <c r="E619" s="268" t="s">
        <v>819</v>
      </c>
      <c r="F619" s="269" t="s">
        <v>820</v>
      </c>
      <c r="G619" s="270" t="s">
        <v>213</v>
      </c>
      <c r="H619" s="271">
        <v>0.004</v>
      </c>
      <c r="I619" s="272"/>
      <c r="J619" s="273">
        <f>ROUND(I619*H619,2)</f>
        <v>0</v>
      </c>
      <c r="K619" s="274"/>
      <c r="L619" s="275"/>
      <c r="M619" s="276" t="s">
        <v>1</v>
      </c>
      <c r="N619" s="277" t="s">
        <v>41</v>
      </c>
      <c r="O619" s="92"/>
      <c r="P619" s="230">
        <f>O619*H619</f>
        <v>0</v>
      </c>
      <c r="Q619" s="230">
        <v>1</v>
      </c>
      <c r="R619" s="230">
        <f>Q619*H619</f>
        <v>0.004</v>
      </c>
      <c r="S619" s="230">
        <v>0</v>
      </c>
      <c r="T619" s="231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2" t="s">
        <v>206</v>
      </c>
      <c r="AT619" s="232" t="s">
        <v>225</v>
      </c>
      <c r="AU619" s="232" t="s">
        <v>86</v>
      </c>
      <c r="AY619" s="18" t="s">
        <v>155</v>
      </c>
      <c r="BE619" s="233">
        <f>IF(N619="základní",J619,0)</f>
        <v>0</v>
      </c>
      <c r="BF619" s="233">
        <f>IF(N619="snížená",J619,0)</f>
        <v>0</v>
      </c>
      <c r="BG619" s="233">
        <f>IF(N619="zákl. přenesená",J619,0)</f>
        <v>0</v>
      </c>
      <c r="BH619" s="233">
        <f>IF(N619="sníž. přenesená",J619,0)</f>
        <v>0</v>
      </c>
      <c r="BI619" s="233">
        <f>IF(N619="nulová",J619,0)</f>
        <v>0</v>
      </c>
      <c r="BJ619" s="18" t="s">
        <v>84</v>
      </c>
      <c r="BK619" s="233">
        <f>ROUND(I619*H619,2)</f>
        <v>0</v>
      </c>
      <c r="BL619" s="18" t="s">
        <v>161</v>
      </c>
      <c r="BM619" s="232" t="s">
        <v>821</v>
      </c>
    </row>
    <row r="620" spans="1:51" s="14" customFormat="1" ht="12">
      <c r="A620" s="14"/>
      <c r="B620" s="245"/>
      <c r="C620" s="246"/>
      <c r="D620" s="236" t="s">
        <v>163</v>
      </c>
      <c r="E620" s="246"/>
      <c r="F620" s="248" t="s">
        <v>822</v>
      </c>
      <c r="G620" s="246"/>
      <c r="H620" s="249">
        <v>0.004</v>
      </c>
      <c r="I620" s="250"/>
      <c r="J620" s="246"/>
      <c r="K620" s="246"/>
      <c r="L620" s="251"/>
      <c r="M620" s="252"/>
      <c r="N620" s="253"/>
      <c r="O620" s="253"/>
      <c r="P620" s="253"/>
      <c r="Q620" s="253"/>
      <c r="R620" s="253"/>
      <c r="S620" s="253"/>
      <c r="T620" s="25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5" t="s">
        <v>163</v>
      </c>
      <c r="AU620" s="255" t="s">
        <v>86</v>
      </c>
      <c r="AV620" s="14" t="s">
        <v>86</v>
      </c>
      <c r="AW620" s="14" t="s">
        <v>4</v>
      </c>
      <c r="AX620" s="14" t="s">
        <v>84</v>
      </c>
      <c r="AY620" s="255" t="s">
        <v>155</v>
      </c>
    </row>
    <row r="621" spans="1:65" s="2" customFormat="1" ht="24.15" customHeight="1">
      <c r="A621" s="39"/>
      <c r="B621" s="40"/>
      <c r="C621" s="220" t="s">
        <v>823</v>
      </c>
      <c r="D621" s="220" t="s">
        <v>157</v>
      </c>
      <c r="E621" s="221" t="s">
        <v>824</v>
      </c>
      <c r="F621" s="222" t="s">
        <v>825</v>
      </c>
      <c r="G621" s="223" t="s">
        <v>826</v>
      </c>
      <c r="H621" s="224">
        <v>1</v>
      </c>
      <c r="I621" s="225"/>
      <c r="J621" s="226">
        <f>ROUND(I621*H621,2)</f>
        <v>0</v>
      </c>
      <c r="K621" s="227"/>
      <c r="L621" s="45"/>
      <c r="M621" s="228" t="s">
        <v>1</v>
      </c>
      <c r="N621" s="229" t="s">
        <v>41</v>
      </c>
      <c r="O621" s="92"/>
      <c r="P621" s="230">
        <f>O621*H621</f>
        <v>0</v>
      </c>
      <c r="Q621" s="230">
        <v>0</v>
      </c>
      <c r="R621" s="230">
        <f>Q621*H621</f>
        <v>0</v>
      </c>
      <c r="S621" s="230">
        <v>0</v>
      </c>
      <c r="T621" s="231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32" t="s">
        <v>161</v>
      </c>
      <c r="AT621" s="232" t="s">
        <v>157</v>
      </c>
      <c r="AU621" s="232" t="s">
        <v>86</v>
      </c>
      <c r="AY621" s="18" t="s">
        <v>155</v>
      </c>
      <c r="BE621" s="233">
        <f>IF(N621="základní",J621,0)</f>
        <v>0</v>
      </c>
      <c r="BF621" s="233">
        <f>IF(N621="snížená",J621,0)</f>
        <v>0</v>
      </c>
      <c r="BG621" s="233">
        <f>IF(N621="zákl. přenesená",J621,0)</f>
        <v>0</v>
      </c>
      <c r="BH621" s="233">
        <f>IF(N621="sníž. přenesená",J621,0)</f>
        <v>0</v>
      </c>
      <c r="BI621" s="233">
        <f>IF(N621="nulová",J621,0)</f>
        <v>0</v>
      </c>
      <c r="BJ621" s="18" t="s">
        <v>84</v>
      </c>
      <c r="BK621" s="233">
        <f>ROUND(I621*H621,2)</f>
        <v>0</v>
      </c>
      <c r="BL621" s="18" t="s">
        <v>161</v>
      </c>
      <c r="BM621" s="232" t="s">
        <v>827</v>
      </c>
    </row>
    <row r="622" spans="1:65" s="2" customFormat="1" ht="16.5" customHeight="1">
      <c r="A622" s="39"/>
      <c r="B622" s="40"/>
      <c r="C622" s="220" t="s">
        <v>828</v>
      </c>
      <c r="D622" s="220" t="s">
        <v>157</v>
      </c>
      <c r="E622" s="221" t="s">
        <v>829</v>
      </c>
      <c r="F622" s="222" t="s">
        <v>830</v>
      </c>
      <c r="G622" s="223" t="s">
        <v>826</v>
      </c>
      <c r="H622" s="224">
        <v>1</v>
      </c>
      <c r="I622" s="225"/>
      <c r="J622" s="226">
        <f>ROUND(I622*H622,2)</f>
        <v>0</v>
      </c>
      <c r="K622" s="227"/>
      <c r="L622" s="45"/>
      <c r="M622" s="228" t="s">
        <v>1</v>
      </c>
      <c r="N622" s="229" t="s">
        <v>41</v>
      </c>
      <c r="O622" s="92"/>
      <c r="P622" s="230">
        <f>O622*H622</f>
        <v>0</v>
      </c>
      <c r="Q622" s="230">
        <v>0</v>
      </c>
      <c r="R622" s="230">
        <f>Q622*H622</f>
        <v>0</v>
      </c>
      <c r="S622" s="230">
        <v>0</v>
      </c>
      <c r="T622" s="231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2" t="s">
        <v>161</v>
      </c>
      <c r="AT622" s="232" t="s">
        <v>157</v>
      </c>
      <c r="AU622" s="232" t="s">
        <v>86</v>
      </c>
      <c r="AY622" s="18" t="s">
        <v>155</v>
      </c>
      <c r="BE622" s="233">
        <f>IF(N622="základní",J622,0)</f>
        <v>0</v>
      </c>
      <c r="BF622" s="233">
        <f>IF(N622="snížená",J622,0)</f>
        <v>0</v>
      </c>
      <c r="BG622" s="233">
        <f>IF(N622="zákl. přenesená",J622,0)</f>
        <v>0</v>
      </c>
      <c r="BH622" s="233">
        <f>IF(N622="sníž. přenesená",J622,0)</f>
        <v>0</v>
      </c>
      <c r="BI622" s="233">
        <f>IF(N622="nulová",J622,0)</f>
        <v>0</v>
      </c>
      <c r="BJ622" s="18" t="s">
        <v>84</v>
      </c>
      <c r="BK622" s="233">
        <f>ROUND(I622*H622,2)</f>
        <v>0</v>
      </c>
      <c r="BL622" s="18" t="s">
        <v>161</v>
      </c>
      <c r="BM622" s="232" t="s">
        <v>831</v>
      </c>
    </row>
    <row r="623" spans="1:65" s="2" customFormat="1" ht="24.15" customHeight="1">
      <c r="A623" s="39"/>
      <c r="B623" s="40"/>
      <c r="C623" s="220" t="s">
        <v>832</v>
      </c>
      <c r="D623" s="220" t="s">
        <v>157</v>
      </c>
      <c r="E623" s="221" t="s">
        <v>833</v>
      </c>
      <c r="F623" s="222" t="s">
        <v>834</v>
      </c>
      <c r="G623" s="223" t="s">
        <v>826</v>
      </c>
      <c r="H623" s="224">
        <v>1</v>
      </c>
      <c r="I623" s="225"/>
      <c r="J623" s="226">
        <f>ROUND(I623*H623,2)</f>
        <v>0</v>
      </c>
      <c r="K623" s="227"/>
      <c r="L623" s="45"/>
      <c r="M623" s="228" t="s">
        <v>1</v>
      </c>
      <c r="N623" s="229" t="s">
        <v>41</v>
      </c>
      <c r="O623" s="92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2" t="s">
        <v>161</v>
      </c>
      <c r="AT623" s="232" t="s">
        <v>157</v>
      </c>
      <c r="AU623" s="232" t="s">
        <v>86</v>
      </c>
      <c r="AY623" s="18" t="s">
        <v>155</v>
      </c>
      <c r="BE623" s="233">
        <f>IF(N623="základní",J623,0)</f>
        <v>0</v>
      </c>
      <c r="BF623" s="233">
        <f>IF(N623="snížená",J623,0)</f>
        <v>0</v>
      </c>
      <c r="BG623" s="233">
        <f>IF(N623="zákl. přenesená",J623,0)</f>
        <v>0</v>
      </c>
      <c r="BH623" s="233">
        <f>IF(N623="sníž. přenesená",J623,0)</f>
        <v>0</v>
      </c>
      <c r="BI623" s="233">
        <f>IF(N623="nulová",J623,0)</f>
        <v>0</v>
      </c>
      <c r="BJ623" s="18" t="s">
        <v>84</v>
      </c>
      <c r="BK623" s="233">
        <f>ROUND(I623*H623,2)</f>
        <v>0</v>
      </c>
      <c r="BL623" s="18" t="s">
        <v>161</v>
      </c>
      <c r="BM623" s="232" t="s">
        <v>835</v>
      </c>
    </row>
    <row r="624" spans="1:65" s="2" customFormat="1" ht="16.5" customHeight="1">
      <c r="A624" s="39"/>
      <c r="B624" s="40"/>
      <c r="C624" s="220" t="s">
        <v>836</v>
      </c>
      <c r="D624" s="220" t="s">
        <v>157</v>
      </c>
      <c r="E624" s="221" t="s">
        <v>837</v>
      </c>
      <c r="F624" s="222" t="s">
        <v>838</v>
      </c>
      <c r="G624" s="223" t="s">
        <v>839</v>
      </c>
      <c r="H624" s="224">
        <v>110</v>
      </c>
      <c r="I624" s="225"/>
      <c r="J624" s="226">
        <f>ROUND(I624*H624,2)</f>
        <v>0</v>
      </c>
      <c r="K624" s="227"/>
      <c r="L624" s="45"/>
      <c r="M624" s="228" t="s">
        <v>1</v>
      </c>
      <c r="N624" s="229" t="s">
        <v>41</v>
      </c>
      <c r="O624" s="92"/>
      <c r="P624" s="230">
        <f>O624*H624</f>
        <v>0</v>
      </c>
      <c r="Q624" s="230">
        <v>0</v>
      </c>
      <c r="R624" s="230">
        <f>Q624*H624</f>
        <v>0</v>
      </c>
      <c r="S624" s="230">
        <v>0</v>
      </c>
      <c r="T624" s="231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2" t="s">
        <v>161</v>
      </c>
      <c r="AT624" s="232" t="s">
        <v>157</v>
      </c>
      <c r="AU624" s="232" t="s">
        <v>86</v>
      </c>
      <c r="AY624" s="18" t="s">
        <v>155</v>
      </c>
      <c r="BE624" s="233">
        <f>IF(N624="základní",J624,0)</f>
        <v>0</v>
      </c>
      <c r="BF624" s="233">
        <f>IF(N624="snížená",J624,0)</f>
        <v>0</v>
      </c>
      <c r="BG624" s="233">
        <f>IF(N624="zákl. přenesená",J624,0)</f>
        <v>0</v>
      </c>
      <c r="BH624" s="233">
        <f>IF(N624="sníž. přenesená",J624,0)</f>
        <v>0</v>
      </c>
      <c r="BI624" s="233">
        <f>IF(N624="nulová",J624,0)</f>
        <v>0</v>
      </c>
      <c r="BJ624" s="18" t="s">
        <v>84</v>
      </c>
      <c r="BK624" s="233">
        <f>ROUND(I624*H624,2)</f>
        <v>0</v>
      </c>
      <c r="BL624" s="18" t="s">
        <v>161</v>
      </c>
      <c r="BM624" s="232" t="s">
        <v>840</v>
      </c>
    </row>
    <row r="625" spans="1:63" s="12" customFormat="1" ht="22.8" customHeight="1">
      <c r="A625" s="12"/>
      <c r="B625" s="204"/>
      <c r="C625" s="205"/>
      <c r="D625" s="206" t="s">
        <v>75</v>
      </c>
      <c r="E625" s="218" t="s">
        <v>841</v>
      </c>
      <c r="F625" s="218" t="s">
        <v>842</v>
      </c>
      <c r="G625" s="205"/>
      <c r="H625" s="205"/>
      <c r="I625" s="208"/>
      <c r="J625" s="219">
        <f>BK625</f>
        <v>0</v>
      </c>
      <c r="K625" s="205"/>
      <c r="L625" s="210"/>
      <c r="M625" s="211"/>
      <c r="N625" s="212"/>
      <c r="O625" s="212"/>
      <c r="P625" s="213">
        <f>SUM(P626:P639)</f>
        <v>0</v>
      </c>
      <c r="Q625" s="212"/>
      <c r="R625" s="213">
        <f>SUM(R626:R639)</f>
        <v>0</v>
      </c>
      <c r="S625" s="212"/>
      <c r="T625" s="214">
        <f>SUM(T626:T639)</f>
        <v>0</v>
      </c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R625" s="215" t="s">
        <v>84</v>
      </c>
      <c r="AT625" s="216" t="s">
        <v>75</v>
      </c>
      <c r="AU625" s="216" t="s">
        <v>84</v>
      </c>
      <c r="AY625" s="215" t="s">
        <v>155</v>
      </c>
      <c r="BK625" s="217">
        <f>SUM(BK626:BK639)</f>
        <v>0</v>
      </c>
    </row>
    <row r="626" spans="1:65" s="2" customFormat="1" ht="33" customHeight="1">
      <c r="A626" s="39"/>
      <c r="B626" s="40"/>
      <c r="C626" s="220" t="s">
        <v>843</v>
      </c>
      <c r="D626" s="220" t="s">
        <v>157</v>
      </c>
      <c r="E626" s="221" t="s">
        <v>844</v>
      </c>
      <c r="F626" s="222" t="s">
        <v>845</v>
      </c>
      <c r="G626" s="223" t="s">
        <v>213</v>
      </c>
      <c r="H626" s="224">
        <v>385.179</v>
      </c>
      <c r="I626" s="225"/>
      <c r="J626" s="226">
        <f>ROUND(I626*H626,2)</f>
        <v>0</v>
      </c>
      <c r="K626" s="227"/>
      <c r="L626" s="45"/>
      <c r="M626" s="228" t="s">
        <v>1</v>
      </c>
      <c r="N626" s="229" t="s">
        <v>41</v>
      </c>
      <c r="O626" s="92"/>
      <c r="P626" s="230">
        <f>O626*H626</f>
        <v>0</v>
      </c>
      <c r="Q626" s="230">
        <v>0</v>
      </c>
      <c r="R626" s="230">
        <f>Q626*H626</f>
        <v>0</v>
      </c>
      <c r="S626" s="230">
        <v>0</v>
      </c>
      <c r="T626" s="231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2" t="s">
        <v>161</v>
      </c>
      <c r="AT626" s="232" t="s">
        <v>157</v>
      </c>
      <c r="AU626" s="232" t="s">
        <v>86</v>
      </c>
      <c r="AY626" s="18" t="s">
        <v>155</v>
      </c>
      <c r="BE626" s="233">
        <f>IF(N626="základní",J626,0)</f>
        <v>0</v>
      </c>
      <c r="BF626" s="233">
        <f>IF(N626="snížená",J626,0)</f>
        <v>0</v>
      </c>
      <c r="BG626" s="233">
        <f>IF(N626="zákl. přenesená",J626,0)</f>
        <v>0</v>
      </c>
      <c r="BH626" s="233">
        <f>IF(N626="sníž. přenesená",J626,0)</f>
        <v>0</v>
      </c>
      <c r="BI626" s="233">
        <f>IF(N626="nulová",J626,0)</f>
        <v>0</v>
      </c>
      <c r="BJ626" s="18" t="s">
        <v>84</v>
      </c>
      <c r="BK626" s="233">
        <f>ROUND(I626*H626,2)</f>
        <v>0</v>
      </c>
      <c r="BL626" s="18" t="s">
        <v>161</v>
      </c>
      <c r="BM626" s="232" t="s">
        <v>846</v>
      </c>
    </row>
    <row r="627" spans="1:65" s="2" customFormat="1" ht="24.15" customHeight="1">
      <c r="A627" s="39"/>
      <c r="B627" s="40"/>
      <c r="C627" s="220" t="s">
        <v>847</v>
      </c>
      <c r="D627" s="220" t="s">
        <v>157</v>
      </c>
      <c r="E627" s="221" t="s">
        <v>848</v>
      </c>
      <c r="F627" s="222" t="s">
        <v>849</v>
      </c>
      <c r="G627" s="223" t="s">
        <v>213</v>
      </c>
      <c r="H627" s="224">
        <v>385.179</v>
      </c>
      <c r="I627" s="225"/>
      <c r="J627" s="226">
        <f>ROUND(I627*H627,2)</f>
        <v>0</v>
      </c>
      <c r="K627" s="227"/>
      <c r="L627" s="45"/>
      <c r="M627" s="228" t="s">
        <v>1</v>
      </c>
      <c r="N627" s="229" t="s">
        <v>41</v>
      </c>
      <c r="O627" s="92"/>
      <c r="P627" s="230">
        <f>O627*H627</f>
        <v>0</v>
      </c>
      <c r="Q627" s="230">
        <v>0</v>
      </c>
      <c r="R627" s="230">
        <f>Q627*H627</f>
        <v>0</v>
      </c>
      <c r="S627" s="230">
        <v>0</v>
      </c>
      <c r="T627" s="231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2" t="s">
        <v>161</v>
      </c>
      <c r="AT627" s="232" t="s">
        <v>157</v>
      </c>
      <c r="AU627" s="232" t="s">
        <v>86</v>
      </c>
      <c r="AY627" s="18" t="s">
        <v>155</v>
      </c>
      <c r="BE627" s="233">
        <f>IF(N627="základní",J627,0)</f>
        <v>0</v>
      </c>
      <c r="BF627" s="233">
        <f>IF(N627="snížená",J627,0)</f>
        <v>0</v>
      </c>
      <c r="BG627" s="233">
        <f>IF(N627="zákl. přenesená",J627,0)</f>
        <v>0</v>
      </c>
      <c r="BH627" s="233">
        <f>IF(N627="sníž. přenesená",J627,0)</f>
        <v>0</v>
      </c>
      <c r="BI627" s="233">
        <f>IF(N627="nulová",J627,0)</f>
        <v>0</v>
      </c>
      <c r="BJ627" s="18" t="s">
        <v>84</v>
      </c>
      <c r="BK627" s="233">
        <f>ROUND(I627*H627,2)</f>
        <v>0</v>
      </c>
      <c r="BL627" s="18" t="s">
        <v>161</v>
      </c>
      <c r="BM627" s="232" t="s">
        <v>850</v>
      </c>
    </row>
    <row r="628" spans="1:65" s="2" customFormat="1" ht="24.15" customHeight="1">
      <c r="A628" s="39"/>
      <c r="B628" s="40"/>
      <c r="C628" s="220" t="s">
        <v>851</v>
      </c>
      <c r="D628" s="220" t="s">
        <v>157</v>
      </c>
      <c r="E628" s="221" t="s">
        <v>852</v>
      </c>
      <c r="F628" s="222" t="s">
        <v>853</v>
      </c>
      <c r="G628" s="223" t="s">
        <v>213</v>
      </c>
      <c r="H628" s="224">
        <v>4236.969</v>
      </c>
      <c r="I628" s="225"/>
      <c r="J628" s="226">
        <f>ROUND(I628*H628,2)</f>
        <v>0</v>
      </c>
      <c r="K628" s="227"/>
      <c r="L628" s="45"/>
      <c r="M628" s="228" t="s">
        <v>1</v>
      </c>
      <c r="N628" s="229" t="s">
        <v>41</v>
      </c>
      <c r="O628" s="92"/>
      <c r="P628" s="230">
        <f>O628*H628</f>
        <v>0</v>
      </c>
      <c r="Q628" s="230">
        <v>0</v>
      </c>
      <c r="R628" s="230">
        <f>Q628*H628</f>
        <v>0</v>
      </c>
      <c r="S628" s="230">
        <v>0</v>
      </c>
      <c r="T628" s="231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2" t="s">
        <v>161</v>
      </c>
      <c r="AT628" s="232" t="s">
        <v>157</v>
      </c>
      <c r="AU628" s="232" t="s">
        <v>86</v>
      </c>
      <c r="AY628" s="18" t="s">
        <v>155</v>
      </c>
      <c r="BE628" s="233">
        <f>IF(N628="základní",J628,0)</f>
        <v>0</v>
      </c>
      <c r="BF628" s="233">
        <f>IF(N628="snížená",J628,0)</f>
        <v>0</v>
      </c>
      <c r="BG628" s="233">
        <f>IF(N628="zákl. přenesená",J628,0)</f>
        <v>0</v>
      </c>
      <c r="BH628" s="233">
        <f>IF(N628="sníž. přenesená",J628,0)</f>
        <v>0</v>
      </c>
      <c r="BI628" s="233">
        <f>IF(N628="nulová",J628,0)</f>
        <v>0</v>
      </c>
      <c r="BJ628" s="18" t="s">
        <v>84</v>
      </c>
      <c r="BK628" s="233">
        <f>ROUND(I628*H628,2)</f>
        <v>0</v>
      </c>
      <c r="BL628" s="18" t="s">
        <v>161</v>
      </c>
      <c r="BM628" s="232" t="s">
        <v>854</v>
      </c>
    </row>
    <row r="629" spans="1:51" s="14" customFormat="1" ht="12">
      <c r="A629" s="14"/>
      <c r="B629" s="245"/>
      <c r="C629" s="246"/>
      <c r="D629" s="236" t="s">
        <v>163</v>
      </c>
      <c r="E629" s="246"/>
      <c r="F629" s="248" t="s">
        <v>855</v>
      </c>
      <c r="G629" s="246"/>
      <c r="H629" s="249">
        <v>4236.969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5" t="s">
        <v>163</v>
      </c>
      <c r="AU629" s="255" t="s">
        <v>86</v>
      </c>
      <c r="AV629" s="14" t="s">
        <v>86</v>
      </c>
      <c r="AW629" s="14" t="s">
        <v>4</v>
      </c>
      <c r="AX629" s="14" t="s">
        <v>84</v>
      </c>
      <c r="AY629" s="255" t="s">
        <v>155</v>
      </c>
    </row>
    <row r="630" spans="1:65" s="2" customFormat="1" ht="33" customHeight="1">
      <c r="A630" s="39"/>
      <c r="B630" s="40"/>
      <c r="C630" s="220" t="s">
        <v>856</v>
      </c>
      <c r="D630" s="220" t="s">
        <v>157</v>
      </c>
      <c r="E630" s="221" t="s">
        <v>857</v>
      </c>
      <c r="F630" s="222" t="s">
        <v>858</v>
      </c>
      <c r="G630" s="223" t="s">
        <v>213</v>
      </c>
      <c r="H630" s="224">
        <v>312.416</v>
      </c>
      <c r="I630" s="225"/>
      <c r="J630" s="226">
        <f>ROUND(I630*H630,2)</f>
        <v>0</v>
      </c>
      <c r="K630" s="227"/>
      <c r="L630" s="45"/>
      <c r="M630" s="228" t="s">
        <v>1</v>
      </c>
      <c r="N630" s="229" t="s">
        <v>41</v>
      </c>
      <c r="O630" s="92"/>
      <c r="P630" s="230">
        <f>O630*H630</f>
        <v>0</v>
      </c>
      <c r="Q630" s="230">
        <v>0</v>
      </c>
      <c r="R630" s="230">
        <f>Q630*H630</f>
        <v>0</v>
      </c>
      <c r="S630" s="230">
        <v>0</v>
      </c>
      <c r="T630" s="231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2" t="s">
        <v>161</v>
      </c>
      <c r="AT630" s="232" t="s">
        <v>157</v>
      </c>
      <c r="AU630" s="232" t="s">
        <v>86</v>
      </c>
      <c r="AY630" s="18" t="s">
        <v>155</v>
      </c>
      <c r="BE630" s="233">
        <f>IF(N630="základní",J630,0)</f>
        <v>0</v>
      </c>
      <c r="BF630" s="233">
        <f>IF(N630="snížená",J630,0)</f>
        <v>0</v>
      </c>
      <c r="BG630" s="233">
        <f>IF(N630="zákl. přenesená",J630,0)</f>
        <v>0</v>
      </c>
      <c r="BH630" s="233">
        <f>IF(N630="sníž. přenesená",J630,0)</f>
        <v>0</v>
      </c>
      <c r="BI630" s="233">
        <f>IF(N630="nulová",J630,0)</f>
        <v>0</v>
      </c>
      <c r="BJ630" s="18" t="s">
        <v>84</v>
      </c>
      <c r="BK630" s="233">
        <f>ROUND(I630*H630,2)</f>
        <v>0</v>
      </c>
      <c r="BL630" s="18" t="s">
        <v>161</v>
      </c>
      <c r="BM630" s="232" t="s">
        <v>859</v>
      </c>
    </row>
    <row r="631" spans="1:51" s="14" customFormat="1" ht="12">
      <c r="A631" s="14"/>
      <c r="B631" s="245"/>
      <c r="C631" s="246"/>
      <c r="D631" s="236" t="s">
        <v>163</v>
      </c>
      <c r="E631" s="247" t="s">
        <v>1</v>
      </c>
      <c r="F631" s="248" t="s">
        <v>860</v>
      </c>
      <c r="G631" s="246"/>
      <c r="H631" s="249">
        <v>312.416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5" t="s">
        <v>163</v>
      </c>
      <c r="AU631" s="255" t="s">
        <v>86</v>
      </c>
      <c r="AV631" s="14" t="s">
        <v>86</v>
      </c>
      <c r="AW631" s="14" t="s">
        <v>32</v>
      </c>
      <c r="AX631" s="14" t="s">
        <v>84</v>
      </c>
      <c r="AY631" s="255" t="s">
        <v>155</v>
      </c>
    </row>
    <row r="632" spans="1:65" s="2" customFormat="1" ht="33" customHeight="1">
      <c r="A632" s="39"/>
      <c r="B632" s="40"/>
      <c r="C632" s="220" t="s">
        <v>861</v>
      </c>
      <c r="D632" s="220" t="s">
        <v>157</v>
      </c>
      <c r="E632" s="221" t="s">
        <v>862</v>
      </c>
      <c r="F632" s="222" t="s">
        <v>863</v>
      </c>
      <c r="G632" s="223" t="s">
        <v>213</v>
      </c>
      <c r="H632" s="224">
        <v>38.609</v>
      </c>
      <c r="I632" s="225"/>
      <c r="J632" s="226">
        <f>ROUND(I632*H632,2)</f>
        <v>0</v>
      </c>
      <c r="K632" s="227"/>
      <c r="L632" s="45"/>
      <c r="M632" s="228" t="s">
        <v>1</v>
      </c>
      <c r="N632" s="229" t="s">
        <v>41</v>
      </c>
      <c r="O632" s="92"/>
      <c r="P632" s="230">
        <f>O632*H632</f>
        <v>0</v>
      </c>
      <c r="Q632" s="230">
        <v>0</v>
      </c>
      <c r="R632" s="230">
        <f>Q632*H632</f>
        <v>0</v>
      </c>
      <c r="S632" s="230">
        <v>0</v>
      </c>
      <c r="T632" s="231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32" t="s">
        <v>161</v>
      </c>
      <c r="AT632" s="232" t="s">
        <v>157</v>
      </c>
      <c r="AU632" s="232" t="s">
        <v>86</v>
      </c>
      <c r="AY632" s="18" t="s">
        <v>155</v>
      </c>
      <c r="BE632" s="233">
        <f>IF(N632="základní",J632,0)</f>
        <v>0</v>
      </c>
      <c r="BF632" s="233">
        <f>IF(N632="snížená",J632,0)</f>
        <v>0</v>
      </c>
      <c r="BG632" s="233">
        <f>IF(N632="zákl. přenesená",J632,0)</f>
        <v>0</v>
      </c>
      <c r="BH632" s="233">
        <f>IF(N632="sníž. přenesená",J632,0)</f>
        <v>0</v>
      </c>
      <c r="BI632" s="233">
        <f>IF(N632="nulová",J632,0)</f>
        <v>0</v>
      </c>
      <c r="BJ632" s="18" t="s">
        <v>84</v>
      </c>
      <c r="BK632" s="233">
        <f>ROUND(I632*H632,2)</f>
        <v>0</v>
      </c>
      <c r="BL632" s="18" t="s">
        <v>161</v>
      </c>
      <c r="BM632" s="232" t="s">
        <v>864</v>
      </c>
    </row>
    <row r="633" spans="1:51" s="14" customFormat="1" ht="12">
      <c r="A633" s="14"/>
      <c r="B633" s="245"/>
      <c r="C633" s="246"/>
      <c r="D633" s="236" t="s">
        <v>163</v>
      </c>
      <c r="E633" s="247" t="s">
        <v>1</v>
      </c>
      <c r="F633" s="248" t="s">
        <v>865</v>
      </c>
      <c r="G633" s="246"/>
      <c r="H633" s="249">
        <v>38.609</v>
      </c>
      <c r="I633" s="250"/>
      <c r="J633" s="246"/>
      <c r="K633" s="246"/>
      <c r="L633" s="251"/>
      <c r="M633" s="252"/>
      <c r="N633" s="253"/>
      <c r="O633" s="253"/>
      <c r="P633" s="253"/>
      <c r="Q633" s="253"/>
      <c r="R633" s="253"/>
      <c r="S633" s="253"/>
      <c r="T633" s="25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5" t="s">
        <v>163</v>
      </c>
      <c r="AU633" s="255" t="s">
        <v>86</v>
      </c>
      <c r="AV633" s="14" t="s">
        <v>86</v>
      </c>
      <c r="AW633" s="14" t="s">
        <v>32</v>
      </c>
      <c r="AX633" s="14" t="s">
        <v>84</v>
      </c>
      <c r="AY633" s="255" t="s">
        <v>155</v>
      </c>
    </row>
    <row r="634" spans="1:65" s="2" customFormat="1" ht="33" customHeight="1">
      <c r="A634" s="39"/>
      <c r="B634" s="40"/>
      <c r="C634" s="220" t="s">
        <v>866</v>
      </c>
      <c r="D634" s="220" t="s">
        <v>157</v>
      </c>
      <c r="E634" s="221" t="s">
        <v>867</v>
      </c>
      <c r="F634" s="222" t="s">
        <v>868</v>
      </c>
      <c r="G634" s="223" t="s">
        <v>213</v>
      </c>
      <c r="H634" s="224">
        <v>16.523</v>
      </c>
      <c r="I634" s="225"/>
      <c r="J634" s="226">
        <f>ROUND(I634*H634,2)</f>
        <v>0</v>
      </c>
      <c r="K634" s="227"/>
      <c r="L634" s="45"/>
      <c r="M634" s="228" t="s">
        <v>1</v>
      </c>
      <c r="N634" s="229" t="s">
        <v>41</v>
      </c>
      <c r="O634" s="92"/>
      <c r="P634" s="230">
        <f>O634*H634</f>
        <v>0</v>
      </c>
      <c r="Q634" s="230">
        <v>0</v>
      </c>
      <c r="R634" s="230">
        <f>Q634*H634</f>
        <v>0</v>
      </c>
      <c r="S634" s="230">
        <v>0</v>
      </c>
      <c r="T634" s="231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2" t="s">
        <v>161</v>
      </c>
      <c r="AT634" s="232" t="s">
        <v>157</v>
      </c>
      <c r="AU634" s="232" t="s">
        <v>86</v>
      </c>
      <c r="AY634" s="18" t="s">
        <v>155</v>
      </c>
      <c r="BE634" s="233">
        <f>IF(N634="základní",J634,0)</f>
        <v>0</v>
      </c>
      <c r="BF634" s="233">
        <f>IF(N634="snížená",J634,0)</f>
        <v>0</v>
      </c>
      <c r="BG634" s="233">
        <f>IF(N634="zákl. přenesená",J634,0)</f>
        <v>0</v>
      </c>
      <c r="BH634" s="233">
        <f>IF(N634="sníž. přenesená",J634,0)</f>
        <v>0</v>
      </c>
      <c r="BI634" s="233">
        <f>IF(N634="nulová",J634,0)</f>
        <v>0</v>
      </c>
      <c r="BJ634" s="18" t="s">
        <v>84</v>
      </c>
      <c r="BK634" s="233">
        <f>ROUND(I634*H634,2)</f>
        <v>0</v>
      </c>
      <c r="BL634" s="18" t="s">
        <v>161</v>
      </c>
      <c r="BM634" s="232" t="s">
        <v>869</v>
      </c>
    </row>
    <row r="635" spans="1:51" s="14" customFormat="1" ht="12">
      <c r="A635" s="14"/>
      <c r="B635" s="245"/>
      <c r="C635" s="246"/>
      <c r="D635" s="236" t="s">
        <v>163</v>
      </c>
      <c r="E635" s="247" t="s">
        <v>1</v>
      </c>
      <c r="F635" s="248" t="s">
        <v>870</v>
      </c>
      <c r="G635" s="246"/>
      <c r="H635" s="249">
        <v>16.523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5" t="s">
        <v>163</v>
      </c>
      <c r="AU635" s="255" t="s">
        <v>86</v>
      </c>
      <c r="AV635" s="14" t="s">
        <v>86</v>
      </c>
      <c r="AW635" s="14" t="s">
        <v>32</v>
      </c>
      <c r="AX635" s="14" t="s">
        <v>84</v>
      </c>
      <c r="AY635" s="255" t="s">
        <v>155</v>
      </c>
    </row>
    <row r="636" spans="1:65" s="2" customFormat="1" ht="33" customHeight="1">
      <c r="A636" s="39"/>
      <c r="B636" s="40"/>
      <c r="C636" s="220" t="s">
        <v>871</v>
      </c>
      <c r="D636" s="220" t="s">
        <v>157</v>
      </c>
      <c r="E636" s="221" t="s">
        <v>872</v>
      </c>
      <c r="F636" s="222" t="s">
        <v>873</v>
      </c>
      <c r="G636" s="223" t="s">
        <v>213</v>
      </c>
      <c r="H636" s="224">
        <v>10.656</v>
      </c>
      <c r="I636" s="225"/>
      <c r="J636" s="226">
        <f>ROUND(I636*H636,2)</f>
        <v>0</v>
      </c>
      <c r="K636" s="227"/>
      <c r="L636" s="45"/>
      <c r="M636" s="228" t="s">
        <v>1</v>
      </c>
      <c r="N636" s="229" t="s">
        <v>41</v>
      </c>
      <c r="O636" s="92"/>
      <c r="P636" s="230">
        <f>O636*H636</f>
        <v>0</v>
      </c>
      <c r="Q636" s="230">
        <v>0</v>
      </c>
      <c r="R636" s="230">
        <f>Q636*H636</f>
        <v>0</v>
      </c>
      <c r="S636" s="230">
        <v>0</v>
      </c>
      <c r="T636" s="231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32" t="s">
        <v>161</v>
      </c>
      <c r="AT636" s="232" t="s">
        <v>157</v>
      </c>
      <c r="AU636" s="232" t="s">
        <v>86</v>
      </c>
      <c r="AY636" s="18" t="s">
        <v>155</v>
      </c>
      <c r="BE636" s="233">
        <f>IF(N636="základní",J636,0)</f>
        <v>0</v>
      </c>
      <c r="BF636" s="233">
        <f>IF(N636="snížená",J636,0)</f>
        <v>0</v>
      </c>
      <c r="BG636" s="233">
        <f>IF(N636="zákl. přenesená",J636,0)</f>
        <v>0</v>
      </c>
      <c r="BH636" s="233">
        <f>IF(N636="sníž. přenesená",J636,0)</f>
        <v>0</v>
      </c>
      <c r="BI636" s="233">
        <f>IF(N636="nulová",J636,0)</f>
        <v>0</v>
      </c>
      <c r="BJ636" s="18" t="s">
        <v>84</v>
      </c>
      <c r="BK636" s="233">
        <f>ROUND(I636*H636,2)</f>
        <v>0</v>
      </c>
      <c r="BL636" s="18" t="s">
        <v>161</v>
      </c>
      <c r="BM636" s="232" t="s">
        <v>874</v>
      </c>
    </row>
    <row r="637" spans="1:51" s="14" customFormat="1" ht="12">
      <c r="A637" s="14"/>
      <c r="B637" s="245"/>
      <c r="C637" s="246"/>
      <c r="D637" s="236" t="s">
        <v>163</v>
      </c>
      <c r="E637" s="247" t="s">
        <v>1</v>
      </c>
      <c r="F637" s="248" t="s">
        <v>875</v>
      </c>
      <c r="G637" s="246"/>
      <c r="H637" s="249">
        <v>10.656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5" t="s">
        <v>163</v>
      </c>
      <c r="AU637" s="255" t="s">
        <v>86</v>
      </c>
      <c r="AV637" s="14" t="s">
        <v>86</v>
      </c>
      <c r="AW637" s="14" t="s">
        <v>32</v>
      </c>
      <c r="AX637" s="14" t="s">
        <v>84</v>
      </c>
      <c r="AY637" s="255" t="s">
        <v>155</v>
      </c>
    </row>
    <row r="638" spans="1:65" s="2" customFormat="1" ht="33" customHeight="1">
      <c r="A638" s="39"/>
      <c r="B638" s="40"/>
      <c r="C638" s="220" t="s">
        <v>876</v>
      </c>
      <c r="D638" s="220" t="s">
        <v>157</v>
      </c>
      <c r="E638" s="221" t="s">
        <v>877</v>
      </c>
      <c r="F638" s="222" t="s">
        <v>878</v>
      </c>
      <c r="G638" s="223" t="s">
        <v>213</v>
      </c>
      <c r="H638" s="224">
        <v>6.975</v>
      </c>
      <c r="I638" s="225"/>
      <c r="J638" s="226">
        <f>ROUND(I638*H638,2)</f>
        <v>0</v>
      </c>
      <c r="K638" s="227"/>
      <c r="L638" s="45"/>
      <c r="M638" s="228" t="s">
        <v>1</v>
      </c>
      <c r="N638" s="229" t="s">
        <v>41</v>
      </c>
      <c r="O638" s="92"/>
      <c r="P638" s="230">
        <f>O638*H638</f>
        <v>0</v>
      </c>
      <c r="Q638" s="230">
        <v>0</v>
      </c>
      <c r="R638" s="230">
        <f>Q638*H638</f>
        <v>0</v>
      </c>
      <c r="S638" s="230">
        <v>0</v>
      </c>
      <c r="T638" s="231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2" t="s">
        <v>161</v>
      </c>
      <c r="AT638" s="232" t="s">
        <v>157</v>
      </c>
      <c r="AU638" s="232" t="s">
        <v>86</v>
      </c>
      <c r="AY638" s="18" t="s">
        <v>155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18" t="s">
        <v>84</v>
      </c>
      <c r="BK638" s="233">
        <f>ROUND(I638*H638,2)</f>
        <v>0</v>
      </c>
      <c r="BL638" s="18" t="s">
        <v>161</v>
      </c>
      <c r="BM638" s="232" t="s">
        <v>879</v>
      </c>
    </row>
    <row r="639" spans="1:51" s="14" customFormat="1" ht="12">
      <c r="A639" s="14"/>
      <c r="B639" s="245"/>
      <c r="C639" s="246"/>
      <c r="D639" s="236" t="s">
        <v>163</v>
      </c>
      <c r="E639" s="247" t="s">
        <v>1</v>
      </c>
      <c r="F639" s="248" t="s">
        <v>880</v>
      </c>
      <c r="G639" s="246"/>
      <c r="H639" s="249">
        <v>6.975</v>
      </c>
      <c r="I639" s="250"/>
      <c r="J639" s="246"/>
      <c r="K639" s="246"/>
      <c r="L639" s="251"/>
      <c r="M639" s="252"/>
      <c r="N639" s="253"/>
      <c r="O639" s="253"/>
      <c r="P639" s="253"/>
      <c r="Q639" s="253"/>
      <c r="R639" s="253"/>
      <c r="S639" s="253"/>
      <c r="T639" s="25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5" t="s">
        <v>163</v>
      </c>
      <c r="AU639" s="255" t="s">
        <v>86</v>
      </c>
      <c r="AV639" s="14" t="s">
        <v>86</v>
      </c>
      <c r="AW639" s="14" t="s">
        <v>32</v>
      </c>
      <c r="AX639" s="14" t="s">
        <v>84</v>
      </c>
      <c r="AY639" s="255" t="s">
        <v>155</v>
      </c>
    </row>
    <row r="640" spans="1:63" s="12" customFormat="1" ht="25.9" customHeight="1">
      <c r="A640" s="12"/>
      <c r="B640" s="204"/>
      <c r="C640" s="205"/>
      <c r="D640" s="206" t="s">
        <v>75</v>
      </c>
      <c r="E640" s="207" t="s">
        <v>881</v>
      </c>
      <c r="F640" s="207" t="s">
        <v>882</v>
      </c>
      <c r="G640" s="205"/>
      <c r="H640" s="205"/>
      <c r="I640" s="208"/>
      <c r="J640" s="209">
        <f>BK640</f>
        <v>0</v>
      </c>
      <c r="K640" s="205"/>
      <c r="L640" s="210"/>
      <c r="M640" s="211"/>
      <c r="N640" s="212"/>
      <c r="O640" s="212"/>
      <c r="P640" s="213">
        <f>P641+P654+P714+P740+P753+P779+P786+P810+P818+P822+P839+P849+P864+P868+P882+P925+P974+P1243+P1318+P1322+P1346+P1362+P1375+P1406+P1415</f>
        <v>0</v>
      </c>
      <c r="Q640" s="212"/>
      <c r="R640" s="213">
        <f>R641+R654+R714+R740+R753+R779+R786+R810+R818+R822+R839+R849+R864+R868+R882+R925+R974+R1243+R1318+R1322+R1346+R1362+R1375+R1406+R1415</f>
        <v>86.27698286624998</v>
      </c>
      <c r="S640" s="212"/>
      <c r="T640" s="214">
        <f>T641+T654+T714+T740+T753+T779+T786+T810+T818+T822+T839+T849+T864+T868+T882+T925+T974+T1243+T1318+T1322+T1346+T1362+T1375+T1406+T1415</f>
        <v>109.93760049999999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15" t="s">
        <v>86</v>
      </c>
      <c r="AT640" s="216" t="s">
        <v>75</v>
      </c>
      <c r="AU640" s="216" t="s">
        <v>76</v>
      </c>
      <c r="AY640" s="215" t="s">
        <v>155</v>
      </c>
      <c r="BK640" s="217">
        <f>BK641+BK654+BK714+BK740+BK753+BK779+BK786+BK810+BK818+BK822+BK839+BK849+BK864+BK868+BK882+BK925+BK974+BK1243+BK1318+BK1322+BK1346+BK1362+BK1375+BK1406+BK1415</f>
        <v>0</v>
      </c>
    </row>
    <row r="641" spans="1:63" s="12" customFormat="1" ht="22.8" customHeight="1">
      <c r="A641" s="12"/>
      <c r="B641" s="204"/>
      <c r="C641" s="205"/>
      <c r="D641" s="206" t="s">
        <v>75</v>
      </c>
      <c r="E641" s="218" t="s">
        <v>883</v>
      </c>
      <c r="F641" s="218" t="s">
        <v>884</v>
      </c>
      <c r="G641" s="205"/>
      <c r="H641" s="205"/>
      <c r="I641" s="208"/>
      <c r="J641" s="219">
        <f>BK641</f>
        <v>0</v>
      </c>
      <c r="K641" s="205"/>
      <c r="L641" s="210"/>
      <c r="M641" s="211"/>
      <c r="N641" s="212"/>
      <c r="O641" s="212"/>
      <c r="P641" s="213">
        <f>SUM(P642:P653)</f>
        <v>0</v>
      </c>
      <c r="Q641" s="212"/>
      <c r="R641" s="213">
        <f>SUM(R642:R653)</f>
        <v>3.1217341000000003</v>
      </c>
      <c r="S641" s="212"/>
      <c r="T641" s="214">
        <f>SUM(T642:T653)</f>
        <v>0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15" t="s">
        <v>86</v>
      </c>
      <c r="AT641" s="216" t="s">
        <v>75</v>
      </c>
      <c r="AU641" s="216" t="s">
        <v>84</v>
      </c>
      <c r="AY641" s="215" t="s">
        <v>155</v>
      </c>
      <c r="BK641" s="217">
        <f>SUM(BK642:BK653)</f>
        <v>0</v>
      </c>
    </row>
    <row r="642" spans="1:65" s="2" customFormat="1" ht="24.15" customHeight="1">
      <c r="A642" s="39"/>
      <c r="B642" s="40"/>
      <c r="C642" s="220" t="s">
        <v>885</v>
      </c>
      <c r="D642" s="220" t="s">
        <v>157</v>
      </c>
      <c r="E642" s="221" t="s">
        <v>886</v>
      </c>
      <c r="F642" s="222" t="s">
        <v>887</v>
      </c>
      <c r="G642" s="223" t="s">
        <v>160</v>
      </c>
      <c r="H642" s="224">
        <v>502.86</v>
      </c>
      <c r="I642" s="225"/>
      <c r="J642" s="226">
        <f>ROUND(I642*H642,2)</f>
        <v>0</v>
      </c>
      <c r="K642" s="227"/>
      <c r="L642" s="45"/>
      <c r="M642" s="228" t="s">
        <v>1</v>
      </c>
      <c r="N642" s="229" t="s">
        <v>41</v>
      </c>
      <c r="O642" s="92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2" t="s">
        <v>249</v>
      </c>
      <c r="AT642" s="232" t="s">
        <v>157</v>
      </c>
      <c r="AU642" s="232" t="s">
        <v>86</v>
      </c>
      <c r="AY642" s="18" t="s">
        <v>155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8" t="s">
        <v>84</v>
      </c>
      <c r="BK642" s="233">
        <f>ROUND(I642*H642,2)</f>
        <v>0</v>
      </c>
      <c r="BL642" s="18" t="s">
        <v>249</v>
      </c>
      <c r="BM642" s="232" t="s">
        <v>888</v>
      </c>
    </row>
    <row r="643" spans="1:51" s="13" customFormat="1" ht="12">
      <c r="A643" s="13"/>
      <c r="B643" s="234"/>
      <c r="C643" s="235"/>
      <c r="D643" s="236" t="s">
        <v>163</v>
      </c>
      <c r="E643" s="237" t="s">
        <v>1</v>
      </c>
      <c r="F643" s="238" t="s">
        <v>512</v>
      </c>
      <c r="G643" s="235"/>
      <c r="H643" s="237" t="s">
        <v>1</v>
      </c>
      <c r="I643" s="239"/>
      <c r="J643" s="235"/>
      <c r="K643" s="235"/>
      <c r="L643" s="240"/>
      <c r="M643" s="241"/>
      <c r="N643" s="242"/>
      <c r="O643" s="242"/>
      <c r="P643" s="242"/>
      <c r="Q643" s="242"/>
      <c r="R643" s="242"/>
      <c r="S643" s="242"/>
      <c r="T643" s="24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4" t="s">
        <v>163</v>
      </c>
      <c r="AU643" s="244" t="s">
        <v>86</v>
      </c>
      <c r="AV643" s="13" t="s">
        <v>84</v>
      </c>
      <c r="AW643" s="13" t="s">
        <v>32</v>
      </c>
      <c r="AX643" s="13" t="s">
        <v>76</v>
      </c>
      <c r="AY643" s="244" t="s">
        <v>155</v>
      </c>
    </row>
    <row r="644" spans="1:51" s="14" customFormat="1" ht="12">
      <c r="A644" s="14"/>
      <c r="B644" s="245"/>
      <c r="C644" s="246"/>
      <c r="D644" s="236" t="s">
        <v>163</v>
      </c>
      <c r="E644" s="247" t="s">
        <v>1</v>
      </c>
      <c r="F644" s="248" t="s">
        <v>889</v>
      </c>
      <c r="G644" s="246"/>
      <c r="H644" s="249">
        <v>502.86</v>
      </c>
      <c r="I644" s="250"/>
      <c r="J644" s="246"/>
      <c r="K644" s="246"/>
      <c r="L644" s="251"/>
      <c r="M644" s="252"/>
      <c r="N644" s="253"/>
      <c r="O644" s="253"/>
      <c r="P644" s="253"/>
      <c r="Q644" s="253"/>
      <c r="R644" s="253"/>
      <c r="S644" s="253"/>
      <c r="T644" s="25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5" t="s">
        <v>163</v>
      </c>
      <c r="AU644" s="255" t="s">
        <v>86</v>
      </c>
      <c r="AV644" s="14" t="s">
        <v>86</v>
      </c>
      <c r="AW644" s="14" t="s">
        <v>32</v>
      </c>
      <c r="AX644" s="14" t="s">
        <v>84</v>
      </c>
      <c r="AY644" s="255" t="s">
        <v>155</v>
      </c>
    </row>
    <row r="645" spans="1:65" s="2" customFormat="1" ht="16.5" customHeight="1">
      <c r="A645" s="39"/>
      <c r="B645" s="40"/>
      <c r="C645" s="267" t="s">
        <v>890</v>
      </c>
      <c r="D645" s="267" t="s">
        <v>225</v>
      </c>
      <c r="E645" s="268" t="s">
        <v>891</v>
      </c>
      <c r="F645" s="269" t="s">
        <v>892</v>
      </c>
      <c r="G645" s="270" t="s">
        <v>213</v>
      </c>
      <c r="H645" s="271">
        <v>0.166</v>
      </c>
      <c r="I645" s="272"/>
      <c r="J645" s="273">
        <f>ROUND(I645*H645,2)</f>
        <v>0</v>
      </c>
      <c r="K645" s="274"/>
      <c r="L645" s="275"/>
      <c r="M645" s="276" t="s">
        <v>1</v>
      </c>
      <c r="N645" s="277" t="s">
        <v>41</v>
      </c>
      <c r="O645" s="92"/>
      <c r="P645" s="230">
        <f>O645*H645</f>
        <v>0</v>
      </c>
      <c r="Q645" s="230">
        <v>1</v>
      </c>
      <c r="R645" s="230">
        <f>Q645*H645</f>
        <v>0.166</v>
      </c>
      <c r="S645" s="230">
        <v>0</v>
      </c>
      <c r="T645" s="231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32" t="s">
        <v>345</v>
      </c>
      <c r="AT645" s="232" t="s">
        <v>225</v>
      </c>
      <c r="AU645" s="232" t="s">
        <v>86</v>
      </c>
      <c r="AY645" s="18" t="s">
        <v>155</v>
      </c>
      <c r="BE645" s="233">
        <f>IF(N645="základní",J645,0)</f>
        <v>0</v>
      </c>
      <c r="BF645" s="233">
        <f>IF(N645="snížená",J645,0)</f>
        <v>0</v>
      </c>
      <c r="BG645" s="233">
        <f>IF(N645="zákl. přenesená",J645,0)</f>
        <v>0</v>
      </c>
      <c r="BH645" s="233">
        <f>IF(N645="sníž. přenesená",J645,0)</f>
        <v>0</v>
      </c>
      <c r="BI645" s="233">
        <f>IF(N645="nulová",J645,0)</f>
        <v>0</v>
      </c>
      <c r="BJ645" s="18" t="s">
        <v>84</v>
      </c>
      <c r="BK645" s="233">
        <f>ROUND(I645*H645,2)</f>
        <v>0</v>
      </c>
      <c r="BL645" s="18" t="s">
        <v>249</v>
      </c>
      <c r="BM645" s="232" t="s">
        <v>893</v>
      </c>
    </row>
    <row r="646" spans="1:51" s="14" customFormat="1" ht="12">
      <c r="A646" s="14"/>
      <c r="B646" s="245"/>
      <c r="C646" s="246"/>
      <c r="D646" s="236" t="s">
        <v>163</v>
      </c>
      <c r="E646" s="246"/>
      <c r="F646" s="248" t="s">
        <v>894</v>
      </c>
      <c r="G646" s="246"/>
      <c r="H646" s="249">
        <v>0.166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5" t="s">
        <v>163</v>
      </c>
      <c r="AU646" s="255" t="s">
        <v>86</v>
      </c>
      <c r="AV646" s="14" t="s">
        <v>86</v>
      </c>
      <c r="AW646" s="14" t="s">
        <v>4</v>
      </c>
      <c r="AX646" s="14" t="s">
        <v>84</v>
      </c>
      <c r="AY646" s="255" t="s">
        <v>155</v>
      </c>
    </row>
    <row r="647" spans="1:65" s="2" customFormat="1" ht="24.15" customHeight="1">
      <c r="A647" s="39"/>
      <c r="B647" s="40"/>
      <c r="C647" s="220" t="s">
        <v>895</v>
      </c>
      <c r="D647" s="220" t="s">
        <v>157</v>
      </c>
      <c r="E647" s="221" t="s">
        <v>896</v>
      </c>
      <c r="F647" s="222" t="s">
        <v>897</v>
      </c>
      <c r="G647" s="223" t="s">
        <v>160</v>
      </c>
      <c r="H647" s="224">
        <v>502.86</v>
      </c>
      <c r="I647" s="225"/>
      <c r="J647" s="226">
        <f>ROUND(I647*H647,2)</f>
        <v>0</v>
      </c>
      <c r="K647" s="227"/>
      <c r="L647" s="45"/>
      <c r="M647" s="228" t="s">
        <v>1</v>
      </c>
      <c r="N647" s="229" t="s">
        <v>41</v>
      </c>
      <c r="O647" s="92"/>
      <c r="P647" s="230">
        <f>O647*H647</f>
        <v>0</v>
      </c>
      <c r="Q647" s="230">
        <v>0.0004</v>
      </c>
      <c r="R647" s="230">
        <f>Q647*H647</f>
        <v>0.20114400000000002</v>
      </c>
      <c r="S647" s="230">
        <v>0</v>
      </c>
      <c r="T647" s="231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2" t="s">
        <v>249</v>
      </c>
      <c r="AT647" s="232" t="s">
        <v>157</v>
      </c>
      <c r="AU647" s="232" t="s">
        <v>86</v>
      </c>
      <c r="AY647" s="18" t="s">
        <v>155</v>
      </c>
      <c r="BE647" s="233">
        <f>IF(N647="základní",J647,0)</f>
        <v>0</v>
      </c>
      <c r="BF647" s="233">
        <f>IF(N647="snížená",J647,0)</f>
        <v>0</v>
      </c>
      <c r="BG647" s="233">
        <f>IF(N647="zákl. přenesená",J647,0)</f>
        <v>0</v>
      </c>
      <c r="BH647" s="233">
        <f>IF(N647="sníž. přenesená",J647,0)</f>
        <v>0</v>
      </c>
      <c r="BI647" s="233">
        <f>IF(N647="nulová",J647,0)</f>
        <v>0</v>
      </c>
      <c r="BJ647" s="18" t="s">
        <v>84</v>
      </c>
      <c r="BK647" s="233">
        <f>ROUND(I647*H647,2)</f>
        <v>0</v>
      </c>
      <c r="BL647" s="18" t="s">
        <v>249</v>
      </c>
      <c r="BM647" s="232" t="s">
        <v>898</v>
      </c>
    </row>
    <row r="648" spans="1:51" s="13" customFormat="1" ht="12">
      <c r="A648" s="13"/>
      <c r="B648" s="234"/>
      <c r="C648" s="235"/>
      <c r="D648" s="236" t="s">
        <v>163</v>
      </c>
      <c r="E648" s="237" t="s">
        <v>1</v>
      </c>
      <c r="F648" s="238" t="s">
        <v>512</v>
      </c>
      <c r="G648" s="235"/>
      <c r="H648" s="237" t="s">
        <v>1</v>
      </c>
      <c r="I648" s="239"/>
      <c r="J648" s="235"/>
      <c r="K648" s="235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163</v>
      </c>
      <c r="AU648" s="244" t="s">
        <v>86</v>
      </c>
      <c r="AV648" s="13" t="s">
        <v>84</v>
      </c>
      <c r="AW648" s="13" t="s">
        <v>32</v>
      </c>
      <c r="AX648" s="13" t="s">
        <v>76</v>
      </c>
      <c r="AY648" s="244" t="s">
        <v>155</v>
      </c>
    </row>
    <row r="649" spans="1:51" s="14" customFormat="1" ht="12">
      <c r="A649" s="14"/>
      <c r="B649" s="245"/>
      <c r="C649" s="246"/>
      <c r="D649" s="236" t="s">
        <v>163</v>
      </c>
      <c r="E649" s="247" t="s">
        <v>1</v>
      </c>
      <c r="F649" s="248" t="s">
        <v>889</v>
      </c>
      <c r="G649" s="246"/>
      <c r="H649" s="249">
        <v>502.86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163</v>
      </c>
      <c r="AU649" s="255" t="s">
        <v>86</v>
      </c>
      <c r="AV649" s="14" t="s">
        <v>86</v>
      </c>
      <c r="AW649" s="14" t="s">
        <v>32</v>
      </c>
      <c r="AX649" s="14" t="s">
        <v>84</v>
      </c>
      <c r="AY649" s="255" t="s">
        <v>155</v>
      </c>
    </row>
    <row r="650" spans="1:65" s="2" customFormat="1" ht="55.5" customHeight="1">
      <c r="A650" s="39"/>
      <c r="B650" s="40"/>
      <c r="C650" s="267" t="s">
        <v>899</v>
      </c>
      <c r="D650" s="267" t="s">
        <v>225</v>
      </c>
      <c r="E650" s="268" t="s">
        <v>900</v>
      </c>
      <c r="F650" s="269" t="s">
        <v>901</v>
      </c>
      <c r="G650" s="270" t="s">
        <v>160</v>
      </c>
      <c r="H650" s="271">
        <v>586.083</v>
      </c>
      <c r="I650" s="272"/>
      <c r="J650" s="273">
        <f>ROUND(I650*H650,2)</f>
        <v>0</v>
      </c>
      <c r="K650" s="274"/>
      <c r="L650" s="275"/>
      <c r="M650" s="276" t="s">
        <v>1</v>
      </c>
      <c r="N650" s="277" t="s">
        <v>41</v>
      </c>
      <c r="O650" s="92"/>
      <c r="P650" s="230">
        <f>O650*H650</f>
        <v>0</v>
      </c>
      <c r="Q650" s="230">
        <v>0.0047</v>
      </c>
      <c r="R650" s="230">
        <f>Q650*H650</f>
        <v>2.7545901</v>
      </c>
      <c r="S650" s="230">
        <v>0</v>
      </c>
      <c r="T650" s="231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32" t="s">
        <v>345</v>
      </c>
      <c r="AT650" s="232" t="s">
        <v>225</v>
      </c>
      <c r="AU650" s="232" t="s">
        <v>86</v>
      </c>
      <c r="AY650" s="18" t="s">
        <v>155</v>
      </c>
      <c r="BE650" s="233">
        <f>IF(N650="základní",J650,0)</f>
        <v>0</v>
      </c>
      <c r="BF650" s="233">
        <f>IF(N650="snížená",J650,0)</f>
        <v>0</v>
      </c>
      <c r="BG650" s="233">
        <f>IF(N650="zákl. přenesená",J650,0)</f>
        <v>0</v>
      </c>
      <c r="BH650" s="233">
        <f>IF(N650="sníž. přenesená",J650,0)</f>
        <v>0</v>
      </c>
      <c r="BI650" s="233">
        <f>IF(N650="nulová",J650,0)</f>
        <v>0</v>
      </c>
      <c r="BJ650" s="18" t="s">
        <v>84</v>
      </c>
      <c r="BK650" s="233">
        <f>ROUND(I650*H650,2)</f>
        <v>0</v>
      </c>
      <c r="BL650" s="18" t="s">
        <v>249</v>
      </c>
      <c r="BM650" s="232" t="s">
        <v>902</v>
      </c>
    </row>
    <row r="651" spans="1:51" s="14" customFormat="1" ht="12">
      <c r="A651" s="14"/>
      <c r="B651" s="245"/>
      <c r="C651" s="246"/>
      <c r="D651" s="236" t="s">
        <v>163</v>
      </c>
      <c r="E651" s="247" t="s">
        <v>1</v>
      </c>
      <c r="F651" s="248" t="s">
        <v>903</v>
      </c>
      <c r="G651" s="246"/>
      <c r="H651" s="249">
        <v>502.86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5" t="s">
        <v>163</v>
      </c>
      <c r="AU651" s="255" t="s">
        <v>86</v>
      </c>
      <c r="AV651" s="14" t="s">
        <v>86</v>
      </c>
      <c r="AW651" s="14" t="s">
        <v>32</v>
      </c>
      <c r="AX651" s="14" t="s">
        <v>84</v>
      </c>
      <c r="AY651" s="255" t="s">
        <v>155</v>
      </c>
    </row>
    <row r="652" spans="1:51" s="14" customFormat="1" ht="12">
      <c r="A652" s="14"/>
      <c r="B652" s="245"/>
      <c r="C652" s="246"/>
      <c r="D652" s="236" t="s">
        <v>163</v>
      </c>
      <c r="E652" s="246"/>
      <c r="F652" s="248" t="s">
        <v>904</v>
      </c>
      <c r="G652" s="246"/>
      <c r="H652" s="249">
        <v>586.083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163</v>
      </c>
      <c r="AU652" s="255" t="s">
        <v>86</v>
      </c>
      <c r="AV652" s="14" t="s">
        <v>86</v>
      </c>
      <c r="AW652" s="14" t="s">
        <v>4</v>
      </c>
      <c r="AX652" s="14" t="s">
        <v>84</v>
      </c>
      <c r="AY652" s="255" t="s">
        <v>155</v>
      </c>
    </row>
    <row r="653" spans="1:65" s="2" customFormat="1" ht="24.15" customHeight="1">
      <c r="A653" s="39"/>
      <c r="B653" s="40"/>
      <c r="C653" s="220" t="s">
        <v>905</v>
      </c>
      <c r="D653" s="220" t="s">
        <v>157</v>
      </c>
      <c r="E653" s="221" t="s">
        <v>906</v>
      </c>
      <c r="F653" s="222" t="s">
        <v>907</v>
      </c>
      <c r="G653" s="223" t="s">
        <v>213</v>
      </c>
      <c r="H653" s="224">
        <v>3.122</v>
      </c>
      <c r="I653" s="225"/>
      <c r="J653" s="226">
        <f>ROUND(I653*H653,2)</f>
        <v>0</v>
      </c>
      <c r="K653" s="227"/>
      <c r="L653" s="45"/>
      <c r="M653" s="228" t="s">
        <v>1</v>
      </c>
      <c r="N653" s="229" t="s">
        <v>41</v>
      </c>
      <c r="O653" s="92"/>
      <c r="P653" s="230">
        <f>O653*H653</f>
        <v>0</v>
      </c>
      <c r="Q653" s="230">
        <v>0</v>
      </c>
      <c r="R653" s="230">
        <f>Q653*H653</f>
        <v>0</v>
      </c>
      <c r="S653" s="230">
        <v>0</v>
      </c>
      <c r="T653" s="231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32" t="s">
        <v>249</v>
      </c>
      <c r="AT653" s="232" t="s">
        <v>157</v>
      </c>
      <c r="AU653" s="232" t="s">
        <v>86</v>
      </c>
      <c r="AY653" s="18" t="s">
        <v>155</v>
      </c>
      <c r="BE653" s="233">
        <f>IF(N653="základní",J653,0)</f>
        <v>0</v>
      </c>
      <c r="BF653" s="233">
        <f>IF(N653="snížená",J653,0)</f>
        <v>0</v>
      </c>
      <c r="BG653" s="233">
        <f>IF(N653="zákl. přenesená",J653,0)</f>
        <v>0</v>
      </c>
      <c r="BH653" s="233">
        <f>IF(N653="sníž. přenesená",J653,0)</f>
        <v>0</v>
      </c>
      <c r="BI653" s="233">
        <f>IF(N653="nulová",J653,0)</f>
        <v>0</v>
      </c>
      <c r="BJ653" s="18" t="s">
        <v>84</v>
      </c>
      <c r="BK653" s="233">
        <f>ROUND(I653*H653,2)</f>
        <v>0</v>
      </c>
      <c r="BL653" s="18" t="s">
        <v>249</v>
      </c>
      <c r="BM653" s="232" t="s">
        <v>908</v>
      </c>
    </row>
    <row r="654" spans="1:63" s="12" customFormat="1" ht="22.8" customHeight="1">
      <c r="A654" s="12"/>
      <c r="B654" s="204"/>
      <c r="C654" s="205"/>
      <c r="D654" s="206" t="s">
        <v>75</v>
      </c>
      <c r="E654" s="218" t="s">
        <v>909</v>
      </c>
      <c r="F654" s="218" t="s">
        <v>910</v>
      </c>
      <c r="G654" s="205"/>
      <c r="H654" s="205"/>
      <c r="I654" s="208"/>
      <c r="J654" s="219">
        <f>BK654</f>
        <v>0</v>
      </c>
      <c r="K654" s="205"/>
      <c r="L654" s="210"/>
      <c r="M654" s="211"/>
      <c r="N654" s="212"/>
      <c r="O654" s="212"/>
      <c r="P654" s="213">
        <f>SUM(P655:P713)</f>
        <v>0</v>
      </c>
      <c r="Q654" s="212"/>
      <c r="R654" s="213">
        <f>SUM(R655:R713)</f>
        <v>51.76812088</v>
      </c>
      <c r="S654" s="212"/>
      <c r="T654" s="214">
        <f>SUM(T655:T713)</f>
        <v>90.98299999999999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15" t="s">
        <v>86</v>
      </c>
      <c r="AT654" s="216" t="s">
        <v>75</v>
      </c>
      <c r="AU654" s="216" t="s">
        <v>84</v>
      </c>
      <c r="AY654" s="215" t="s">
        <v>155</v>
      </c>
      <c r="BK654" s="217">
        <f>SUM(BK655:BK713)</f>
        <v>0</v>
      </c>
    </row>
    <row r="655" spans="1:65" s="2" customFormat="1" ht="21.75" customHeight="1">
      <c r="A655" s="39"/>
      <c r="B655" s="40"/>
      <c r="C655" s="220" t="s">
        <v>911</v>
      </c>
      <c r="D655" s="220" t="s">
        <v>157</v>
      </c>
      <c r="E655" s="221" t="s">
        <v>912</v>
      </c>
      <c r="F655" s="222" t="s">
        <v>913</v>
      </c>
      <c r="G655" s="223" t="s">
        <v>160</v>
      </c>
      <c r="H655" s="224">
        <v>481</v>
      </c>
      <c r="I655" s="225"/>
      <c r="J655" s="226">
        <f>ROUND(I655*H655,2)</f>
        <v>0</v>
      </c>
      <c r="K655" s="227"/>
      <c r="L655" s="45"/>
      <c r="M655" s="228" t="s">
        <v>1</v>
      </c>
      <c r="N655" s="229" t="s">
        <v>41</v>
      </c>
      <c r="O655" s="92"/>
      <c r="P655" s="230">
        <f>O655*H655</f>
        <v>0</v>
      </c>
      <c r="Q655" s="230">
        <v>0</v>
      </c>
      <c r="R655" s="230">
        <f>Q655*H655</f>
        <v>0</v>
      </c>
      <c r="S655" s="230">
        <v>0.006</v>
      </c>
      <c r="T655" s="231">
        <f>S655*H655</f>
        <v>2.886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2" t="s">
        <v>249</v>
      </c>
      <c r="AT655" s="232" t="s">
        <v>157</v>
      </c>
      <c r="AU655" s="232" t="s">
        <v>86</v>
      </c>
      <c r="AY655" s="18" t="s">
        <v>155</v>
      </c>
      <c r="BE655" s="233">
        <f>IF(N655="základní",J655,0)</f>
        <v>0</v>
      </c>
      <c r="BF655" s="233">
        <f>IF(N655="snížená",J655,0)</f>
        <v>0</v>
      </c>
      <c r="BG655" s="233">
        <f>IF(N655="zákl. přenesená",J655,0)</f>
        <v>0</v>
      </c>
      <c r="BH655" s="233">
        <f>IF(N655="sníž. přenesená",J655,0)</f>
        <v>0</v>
      </c>
      <c r="BI655" s="233">
        <f>IF(N655="nulová",J655,0)</f>
        <v>0</v>
      </c>
      <c r="BJ655" s="18" t="s">
        <v>84</v>
      </c>
      <c r="BK655" s="233">
        <f>ROUND(I655*H655,2)</f>
        <v>0</v>
      </c>
      <c r="BL655" s="18" t="s">
        <v>249</v>
      </c>
      <c r="BM655" s="232" t="s">
        <v>914</v>
      </c>
    </row>
    <row r="656" spans="1:51" s="13" customFormat="1" ht="12">
      <c r="A656" s="13"/>
      <c r="B656" s="234"/>
      <c r="C656" s="235"/>
      <c r="D656" s="236" t="s">
        <v>163</v>
      </c>
      <c r="E656" s="237" t="s">
        <v>1</v>
      </c>
      <c r="F656" s="238" t="s">
        <v>915</v>
      </c>
      <c r="G656" s="235"/>
      <c r="H656" s="237" t="s">
        <v>1</v>
      </c>
      <c r="I656" s="239"/>
      <c r="J656" s="235"/>
      <c r="K656" s="235"/>
      <c r="L656" s="240"/>
      <c r="M656" s="241"/>
      <c r="N656" s="242"/>
      <c r="O656" s="242"/>
      <c r="P656" s="242"/>
      <c r="Q656" s="242"/>
      <c r="R656" s="242"/>
      <c r="S656" s="242"/>
      <c r="T656" s="24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4" t="s">
        <v>163</v>
      </c>
      <c r="AU656" s="244" t="s">
        <v>86</v>
      </c>
      <c r="AV656" s="13" t="s">
        <v>84</v>
      </c>
      <c r="AW656" s="13" t="s">
        <v>32</v>
      </c>
      <c r="AX656" s="13" t="s">
        <v>76</v>
      </c>
      <c r="AY656" s="244" t="s">
        <v>155</v>
      </c>
    </row>
    <row r="657" spans="1:51" s="14" customFormat="1" ht="12">
      <c r="A657" s="14"/>
      <c r="B657" s="245"/>
      <c r="C657" s="246"/>
      <c r="D657" s="236" t="s">
        <v>163</v>
      </c>
      <c r="E657" s="247" t="s">
        <v>1</v>
      </c>
      <c r="F657" s="248" t="s">
        <v>916</v>
      </c>
      <c r="G657" s="246"/>
      <c r="H657" s="249">
        <v>481</v>
      </c>
      <c r="I657" s="250"/>
      <c r="J657" s="246"/>
      <c r="K657" s="246"/>
      <c r="L657" s="251"/>
      <c r="M657" s="252"/>
      <c r="N657" s="253"/>
      <c r="O657" s="253"/>
      <c r="P657" s="253"/>
      <c r="Q657" s="253"/>
      <c r="R657" s="253"/>
      <c r="S657" s="253"/>
      <c r="T657" s="25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5" t="s">
        <v>163</v>
      </c>
      <c r="AU657" s="255" t="s">
        <v>86</v>
      </c>
      <c r="AV657" s="14" t="s">
        <v>86</v>
      </c>
      <c r="AW657" s="14" t="s">
        <v>32</v>
      </c>
      <c r="AX657" s="14" t="s">
        <v>84</v>
      </c>
      <c r="AY657" s="255" t="s">
        <v>155</v>
      </c>
    </row>
    <row r="658" spans="1:65" s="2" customFormat="1" ht="21.75" customHeight="1">
      <c r="A658" s="39"/>
      <c r="B658" s="40"/>
      <c r="C658" s="220" t="s">
        <v>917</v>
      </c>
      <c r="D658" s="220" t="s">
        <v>157</v>
      </c>
      <c r="E658" s="221" t="s">
        <v>918</v>
      </c>
      <c r="F658" s="222" t="s">
        <v>919</v>
      </c>
      <c r="G658" s="223" t="s">
        <v>160</v>
      </c>
      <c r="H658" s="224">
        <v>481</v>
      </c>
      <c r="I658" s="225"/>
      <c r="J658" s="226">
        <f>ROUND(I658*H658,2)</f>
        <v>0</v>
      </c>
      <c r="K658" s="227"/>
      <c r="L658" s="45"/>
      <c r="M658" s="228" t="s">
        <v>1</v>
      </c>
      <c r="N658" s="229" t="s">
        <v>41</v>
      </c>
      <c r="O658" s="92"/>
      <c r="P658" s="230">
        <f>O658*H658</f>
        <v>0</v>
      </c>
      <c r="Q658" s="230">
        <v>0</v>
      </c>
      <c r="R658" s="230">
        <f>Q658*H658</f>
        <v>0</v>
      </c>
      <c r="S658" s="230">
        <v>0.014</v>
      </c>
      <c r="T658" s="231">
        <f>S658*H658</f>
        <v>6.734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249</v>
      </c>
      <c r="AT658" s="232" t="s">
        <v>157</v>
      </c>
      <c r="AU658" s="232" t="s">
        <v>86</v>
      </c>
      <c r="AY658" s="18" t="s">
        <v>155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84</v>
      </c>
      <c r="BK658" s="233">
        <f>ROUND(I658*H658,2)</f>
        <v>0</v>
      </c>
      <c r="BL658" s="18" t="s">
        <v>249</v>
      </c>
      <c r="BM658" s="232" t="s">
        <v>920</v>
      </c>
    </row>
    <row r="659" spans="1:51" s="13" customFormat="1" ht="12">
      <c r="A659" s="13"/>
      <c r="B659" s="234"/>
      <c r="C659" s="235"/>
      <c r="D659" s="236" t="s">
        <v>163</v>
      </c>
      <c r="E659" s="237" t="s">
        <v>1</v>
      </c>
      <c r="F659" s="238" t="s">
        <v>683</v>
      </c>
      <c r="G659" s="235"/>
      <c r="H659" s="237" t="s">
        <v>1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4" t="s">
        <v>163</v>
      </c>
      <c r="AU659" s="244" t="s">
        <v>86</v>
      </c>
      <c r="AV659" s="13" t="s">
        <v>84</v>
      </c>
      <c r="AW659" s="13" t="s">
        <v>32</v>
      </c>
      <c r="AX659" s="13" t="s">
        <v>76</v>
      </c>
      <c r="AY659" s="244" t="s">
        <v>155</v>
      </c>
    </row>
    <row r="660" spans="1:51" s="14" customFormat="1" ht="12">
      <c r="A660" s="14"/>
      <c r="B660" s="245"/>
      <c r="C660" s="246"/>
      <c r="D660" s="236" t="s">
        <v>163</v>
      </c>
      <c r="E660" s="247" t="s">
        <v>1</v>
      </c>
      <c r="F660" s="248" t="s">
        <v>916</v>
      </c>
      <c r="G660" s="246"/>
      <c r="H660" s="249">
        <v>481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5" t="s">
        <v>163</v>
      </c>
      <c r="AU660" s="255" t="s">
        <v>86</v>
      </c>
      <c r="AV660" s="14" t="s">
        <v>86</v>
      </c>
      <c r="AW660" s="14" t="s">
        <v>32</v>
      </c>
      <c r="AX660" s="14" t="s">
        <v>84</v>
      </c>
      <c r="AY660" s="255" t="s">
        <v>155</v>
      </c>
    </row>
    <row r="661" spans="1:65" s="2" customFormat="1" ht="24.15" customHeight="1">
      <c r="A661" s="39"/>
      <c r="B661" s="40"/>
      <c r="C661" s="220" t="s">
        <v>921</v>
      </c>
      <c r="D661" s="220" t="s">
        <v>157</v>
      </c>
      <c r="E661" s="221" t="s">
        <v>922</v>
      </c>
      <c r="F661" s="222" t="s">
        <v>923</v>
      </c>
      <c r="G661" s="223" t="s">
        <v>160</v>
      </c>
      <c r="H661" s="224">
        <v>154</v>
      </c>
      <c r="I661" s="225"/>
      <c r="J661" s="226">
        <f>ROUND(I661*H661,2)</f>
        <v>0</v>
      </c>
      <c r="K661" s="227"/>
      <c r="L661" s="45"/>
      <c r="M661" s="228" t="s">
        <v>1</v>
      </c>
      <c r="N661" s="229" t="s">
        <v>41</v>
      </c>
      <c r="O661" s="92"/>
      <c r="P661" s="230">
        <f>O661*H661</f>
        <v>0</v>
      </c>
      <c r="Q661" s="230">
        <v>0</v>
      </c>
      <c r="R661" s="230">
        <f>Q661*H661</f>
        <v>0</v>
      </c>
      <c r="S661" s="230">
        <v>0.002</v>
      </c>
      <c r="T661" s="231">
        <f>S661*H661</f>
        <v>0.308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32" t="s">
        <v>249</v>
      </c>
      <c r="AT661" s="232" t="s">
        <v>157</v>
      </c>
      <c r="AU661" s="232" t="s">
        <v>86</v>
      </c>
      <c r="AY661" s="18" t="s">
        <v>155</v>
      </c>
      <c r="BE661" s="233">
        <f>IF(N661="základní",J661,0)</f>
        <v>0</v>
      </c>
      <c r="BF661" s="233">
        <f>IF(N661="snížená",J661,0)</f>
        <v>0</v>
      </c>
      <c r="BG661" s="233">
        <f>IF(N661="zákl. přenesená",J661,0)</f>
        <v>0</v>
      </c>
      <c r="BH661" s="233">
        <f>IF(N661="sníž. přenesená",J661,0)</f>
        <v>0</v>
      </c>
      <c r="BI661" s="233">
        <f>IF(N661="nulová",J661,0)</f>
        <v>0</v>
      </c>
      <c r="BJ661" s="18" t="s">
        <v>84</v>
      </c>
      <c r="BK661" s="233">
        <f>ROUND(I661*H661,2)</f>
        <v>0</v>
      </c>
      <c r="BL661" s="18" t="s">
        <v>249</v>
      </c>
      <c r="BM661" s="232" t="s">
        <v>924</v>
      </c>
    </row>
    <row r="662" spans="1:51" s="13" customFormat="1" ht="12">
      <c r="A662" s="13"/>
      <c r="B662" s="234"/>
      <c r="C662" s="235"/>
      <c r="D662" s="236" t="s">
        <v>163</v>
      </c>
      <c r="E662" s="237" t="s">
        <v>1</v>
      </c>
      <c r="F662" s="238" t="s">
        <v>925</v>
      </c>
      <c r="G662" s="235"/>
      <c r="H662" s="237" t="s">
        <v>1</v>
      </c>
      <c r="I662" s="239"/>
      <c r="J662" s="235"/>
      <c r="K662" s="235"/>
      <c r="L662" s="240"/>
      <c r="M662" s="241"/>
      <c r="N662" s="242"/>
      <c r="O662" s="242"/>
      <c r="P662" s="242"/>
      <c r="Q662" s="242"/>
      <c r="R662" s="242"/>
      <c r="S662" s="242"/>
      <c r="T662" s="24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4" t="s">
        <v>163</v>
      </c>
      <c r="AU662" s="244" t="s">
        <v>86</v>
      </c>
      <c r="AV662" s="13" t="s">
        <v>84</v>
      </c>
      <c r="AW662" s="13" t="s">
        <v>32</v>
      </c>
      <c r="AX662" s="13" t="s">
        <v>76</v>
      </c>
      <c r="AY662" s="244" t="s">
        <v>155</v>
      </c>
    </row>
    <row r="663" spans="1:51" s="14" customFormat="1" ht="12">
      <c r="A663" s="14"/>
      <c r="B663" s="245"/>
      <c r="C663" s="246"/>
      <c r="D663" s="236" t="s">
        <v>163</v>
      </c>
      <c r="E663" s="247" t="s">
        <v>1</v>
      </c>
      <c r="F663" s="248" t="s">
        <v>926</v>
      </c>
      <c r="G663" s="246"/>
      <c r="H663" s="249">
        <v>154</v>
      </c>
      <c r="I663" s="250"/>
      <c r="J663" s="246"/>
      <c r="K663" s="246"/>
      <c r="L663" s="251"/>
      <c r="M663" s="252"/>
      <c r="N663" s="253"/>
      <c r="O663" s="253"/>
      <c r="P663" s="253"/>
      <c r="Q663" s="253"/>
      <c r="R663" s="253"/>
      <c r="S663" s="253"/>
      <c r="T663" s="25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5" t="s">
        <v>163</v>
      </c>
      <c r="AU663" s="255" t="s">
        <v>86</v>
      </c>
      <c r="AV663" s="14" t="s">
        <v>86</v>
      </c>
      <c r="AW663" s="14" t="s">
        <v>32</v>
      </c>
      <c r="AX663" s="14" t="s">
        <v>84</v>
      </c>
      <c r="AY663" s="255" t="s">
        <v>155</v>
      </c>
    </row>
    <row r="664" spans="1:65" s="2" customFormat="1" ht="33" customHeight="1">
      <c r="A664" s="39"/>
      <c r="B664" s="40"/>
      <c r="C664" s="220" t="s">
        <v>927</v>
      </c>
      <c r="D664" s="220" t="s">
        <v>157</v>
      </c>
      <c r="E664" s="221" t="s">
        <v>928</v>
      </c>
      <c r="F664" s="222" t="s">
        <v>929</v>
      </c>
      <c r="G664" s="223" t="s">
        <v>160</v>
      </c>
      <c r="H664" s="224">
        <v>364</v>
      </c>
      <c r="I664" s="225"/>
      <c r="J664" s="226">
        <f>ROUND(I664*H664,2)</f>
        <v>0</v>
      </c>
      <c r="K664" s="227"/>
      <c r="L664" s="45"/>
      <c r="M664" s="228" t="s">
        <v>1</v>
      </c>
      <c r="N664" s="229" t="s">
        <v>41</v>
      </c>
      <c r="O664" s="92"/>
      <c r="P664" s="230">
        <f>O664*H664</f>
        <v>0</v>
      </c>
      <c r="Q664" s="230">
        <v>0</v>
      </c>
      <c r="R664" s="230">
        <f>Q664*H664</f>
        <v>0</v>
      </c>
      <c r="S664" s="230">
        <v>0.002</v>
      </c>
      <c r="T664" s="231">
        <f>S664*H664</f>
        <v>0.728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2" t="s">
        <v>249</v>
      </c>
      <c r="AT664" s="232" t="s">
        <v>157</v>
      </c>
      <c r="AU664" s="232" t="s">
        <v>86</v>
      </c>
      <c r="AY664" s="18" t="s">
        <v>155</v>
      </c>
      <c r="BE664" s="233">
        <f>IF(N664="základní",J664,0)</f>
        <v>0</v>
      </c>
      <c r="BF664" s="233">
        <f>IF(N664="snížená",J664,0)</f>
        <v>0</v>
      </c>
      <c r="BG664" s="233">
        <f>IF(N664="zákl. přenesená",J664,0)</f>
        <v>0</v>
      </c>
      <c r="BH664" s="233">
        <f>IF(N664="sníž. přenesená",J664,0)</f>
        <v>0</v>
      </c>
      <c r="BI664" s="233">
        <f>IF(N664="nulová",J664,0)</f>
        <v>0</v>
      </c>
      <c r="BJ664" s="18" t="s">
        <v>84</v>
      </c>
      <c r="BK664" s="233">
        <f>ROUND(I664*H664,2)</f>
        <v>0</v>
      </c>
      <c r="BL664" s="18" t="s">
        <v>249</v>
      </c>
      <c r="BM664" s="232" t="s">
        <v>930</v>
      </c>
    </row>
    <row r="665" spans="1:51" s="13" customFormat="1" ht="12">
      <c r="A665" s="13"/>
      <c r="B665" s="234"/>
      <c r="C665" s="235"/>
      <c r="D665" s="236" t="s">
        <v>163</v>
      </c>
      <c r="E665" s="237" t="s">
        <v>1</v>
      </c>
      <c r="F665" s="238" t="s">
        <v>931</v>
      </c>
      <c r="G665" s="235"/>
      <c r="H665" s="237" t="s">
        <v>1</v>
      </c>
      <c r="I665" s="239"/>
      <c r="J665" s="235"/>
      <c r="K665" s="235"/>
      <c r="L665" s="240"/>
      <c r="M665" s="241"/>
      <c r="N665" s="242"/>
      <c r="O665" s="242"/>
      <c r="P665" s="242"/>
      <c r="Q665" s="242"/>
      <c r="R665" s="242"/>
      <c r="S665" s="242"/>
      <c r="T665" s="24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4" t="s">
        <v>163</v>
      </c>
      <c r="AU665" s="244" t="s">
        <v>86</v>
      </c>
      <c r="AV665" s="13" t="s">
        <v>84</v>
      </c>
      <c r="AW665" s="13" t="s">
        <v>32</v>
      </c>
      <c r="AX665" s="13" t="s">
        <v>76</v>
      </c>
      <c r="AY665" s="244" t="s">
        <v>155</v>
      </c>
    </row>
    <row r="666" spans="1:51" s="14" customFormat="1" ht="12">
      <c r="A666" s="14"/>
      <c r="B666" s="245"/>
      <c r="C666" s="246"/>
      <c r="D666" s="236" t="s">
        <v>163</v>
      </c>
      <c r="E666" s="247" t="s">
        <v>1</v>
      </c>
      <c r="F666" s="248" t="s">
        <v>932</v>
      </c>
      <c r="G666" s="246"/>
      <c r="H666" s="249">
        <v>364</v>
      </c>
      <c r="I666" s="250"/>
      <c r="J666" s="246"/>
      <c r="K666" s="246"/>
      <c r="L666" s="251"/>
      <c r="M666" s="252"/>
      <c r="N666" s="253"/>
      <c r="O666" s="253"/>
      <c r="P666" s="253"/>
      <c r="Q666" s="253"/>
      <c r="R666" s="253"/>
      <c r="S666" s="253"/>
      <c r="T666" s="25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5" t="s">
        <v>163</v>
      </c>
      <c r="AU666" s="255" t="s">
        <v>86</v>
      </c>
      <c r="AV666" s="14" t="s">
        <v>86</v>
      </c>
      <c r="AW666" s="14" t="s">
        <v>32</v>
      </c>
      <c r="AX666" s="14" t="s">
        <v>84</v>
      </c>
      <c r="AY666" s="255" t="s">
        <v>155</v>
      </c>
    </row>
    <row r="667" spans="1:65" s="2" customFormat="1" ht="24.15" customHeight="1">
      <c r="A667" s="39"/>
      <c r="B667" s="40"/>
      <c r="C667" s="220" t="s">
        <v>933</v>
      </c>
      <c r="D667" s="220" t="s">
        <v>157</v>
      </c>
      <c r="E667" s="221" t="s">
        <v>934</v>
      </c>
      <c r="F667" s="222" t="s">
        <v>935</v>
      </c>
      <c r="G667" s="223" t="s">
        <v>160</v>
      </c>
      <c r="H667" s="224">
        <v>543.664</v>
      </c>
      <c r="I667" s="225"/>
      <c r="J667" s="226">
        <f>ROUND(I667*H667,2)</f>
        <v>0</v>
      </c>
      <c r="K667" s="227"/>
      <c r="L667" s="45"/>
      <c r="M667" s="228" t="s">
        <v>1</v>
      </c>
      <c r="N667" s="229" t="s">
        <v>41</v>
      </c>
      <c r="O667" s="92"/>
      <c r="P667" s="230">
        <f>O667*H667</f>
        <v>0</v>
      </c>
      <c r="Q667" s="230">
        <v>0</v>
      </c>
      <c r="R667" s="230">
        <f>Q667*H667</f>
        <v>0</v>
      </c>
      <c r="S667" s="230">
        <v>0</v>
      </c>
      <c r="T667" s="231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2" t="s">
        <v>249</v>
      </c>
      <c r="AT667" s="232" t="s">
        <v>157</v>
      </c>
      <c r="AU667" s="232" t="s">
        <v>86</v>
      </c>
      <c r="AY667" s="18" t="s">
        <v>155</v>
      </c>
      <c r="BE667" s="233">
        <f>IF(N667="základní",J667,0)</f>
        <v>0</v>
      </c>
      <c r="BF667" s="233">
        <f>IF(N667="snížená",J667,0)</f>
        <v>0</v>
      </c>
      <c r="BG667" s="233">
        <f>IF(N667="zákl. přenesená",J667,0)</f>
        <v>0</v>
      </c>
      <c r="BH667" s="233">
        <f>IF(N667="sníž. přenesená",J667,0)</f>
        <v>0</v>
      </c>
      <c r="BI667" s="233">
        <f>IF(N667="nulová",J667,0)</f>
        <v>0</v>
      </c>
      <c r="BJ667" s="18" t="s">
        <v>84</v>
      </c>
      <c r="BK667" s="233">
        <f>ROUND(I667*H667,2)</f>
        <v>0</v>
      </c>
      <c r="BL667" s="18" t="s">
        <v>249</v>
      </c>
      <c r="BM667" s="232" t="s">
        <v>936</v>
      </c>
    </row>
    <row r="668" spans="1:51" s="13" customFormat="1" ht="12">
      <c r="A668" s="13"/>
      <c r="B668" s="234"/>
      <c r="C668" s="235"/>
      <c r="D668" s="236" t="s">
        <v>163</v>
      </c>
      <c r="E668" s="237" t="s">
        <v>1</v>
      </c>
      <c r="F668" s="238" t="s">
        <v>529</v>
      </c>
      <c r="G668" s="235"/>
      <c r="H668" s="237" t="s">
        <v>1</v>
      </c>
      <c r="I668" s="239"/>
      <c r="J668" s="235"/>
      <c r="K668" s="235"/>
      <c r="L668" s="240"/>
      <c r="M668" s="241"/>
      <c r="N668" s="242"/>
      <c r="O668" s="242"/>
      <c r="P668" s="242"/>
      <c r="Q668" s="242"/>
      <c r="R668" s="242"/>
      <c r="S668" s="242"/>
      <c r="T668" s="24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4" t="s">
        <v>163</v>
      </c>
      <c r="AU668" s="244" t="s">
        <v>86</v>
      </c>
      <c r="AV668" s="13" t="s">
        <v>84</v>
      </c>
      <c r="AW668" s="13" t="s">
        <v>32</v>
      </c>
      <c r="AX668" s="13" t="s">
        <v>76</v>
      </c>
      <c r="AY668" s="244" t="s">
        <v>155</v>
      </c>
    </row>
    <row r="669" spans="1:51" s="14" customFormat="1" ht="12">
      <c r="A669" s="14"/>
      <c r="B669" s="245"/>
      <c r="C669" s="246"/>
      <c r="D669" s="236" t="s">
        <v>163</v>
      </c>
      <c r="E669" s="247" t="s">
        <v>1</v>
      </c>
      <c r="F669" s="248" t="s">
        <v>937</v>
      </c>
      <c r="G669" s="246"/>
      <c r="H669" s="249">
        <v>485.371</v>
      </c>
      <c r="I669" s="250"/>
      <c r="J669" s="246"/>
      <c r="K669" s="246"/>
      <c r="L669" s="251"/>
      <c r="M669" s="252"/>
      <c r="N669" s="253"/>
      <c r="O669" s="253"/>
      <c r="P669" s="253"/>
      <c r="Q669" s="253"/>
      <c r="R669" s="253"/>
      <c r="S669" s="253"/>
      <c r="T669" s="25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5" t="s">
        <v>163</v>
      </c>
      <c r="AU669" s="255" t="s">
        <v>86</v>
      </c>
      <c r="AV669" s="14" t="s">
        <v>86</v>
      </c>
      <c r="AW669" s="14" t="s">
        <v>32</v>
      </c>
      <c r="AX669" s="14" t="s">
        <v>76</v>
      </c>
      <c r="AY669" s="255" t="s">
        <v>155</v>
      </c>
    </row>
    <row r="670" spans="1:51" s="14" customFormat="1" ht="12">
      <c r="A670" s="14"/>
      <c r="B670" s="245"/>
      <c r="C670" s="246"/>
      <c r="D670" s="236" t="s">
        <v>163</v>
      </c>
      <c r="E670" s="247" t="s">
        <v>1</v>
      </c>
      <c r="F670" s="248" t="s">
        <v>938</v>
      </c>
      <c r="G670" s="246"/>
      <c r="H670" s="249">
        <v>58.293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163</v>
      </c>
      <c r="AU670" s="255" t="s">
        <v>86</v>
      </c>
      <c r="AV670" s="14" t="s">
        <v>86</v>
      </c>
      <c r="AW670" s="14" t="s">
        <v>32</v>
      </c>
      <c r="AX670" s="14" t="s">
        <v>76</v>
      </c>
      <c r="AY670" s="255" t="s">
        <v>155</v>
      </c>
    </row>
    <row r="671" spans="1:51" s="15" customFormat="1" ht="12">
      <c r="A671" s="15"/>
      <c r="B671" s="256"/>
      <c r="C671" s="257"/>
      <c r="D671" s="236" t="s">
        <v>163</v>
      </c>
      <c r="E671" s="258" t="s">
        <v>1</v>
      </c>
      <c r="F671" s="259" t="s">
        <v>177</v>
      </c>
      <c r="G671" s="257"/>
      <c r="H671" s="260">
        <v>543.664</v>
      </c>
      <c r="I671" s="261"/>
      <c r="J671" s="257"/>
      <c r="K671" s="257"/>
      <c r="L671" s="262"/>
      <c r="M671" s="263"/>
      <c r="N671" s="264"/>
      <c r="O671" s="264"/>
      <c r="P671" s="264"/>
      <c r="Q671" s="264"/>
      <c r="R671" s="264"/>
      <c r="S671" s="264"/>
      <c r="T671" s="26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66" t="s">
        <v>163</v>
      </c>
      <c r="AU671" s="266" t="s">
        <v>86</v>
      </c>
      <c r="AV671" s="15" t="s">
        <v>161</v>
      </c>
      <c r="AW671" s="15" t="s">
        <v>32</v>
      </c>
      <c r="AX671" s="15" t="s">
        <v>84</v>
      </c>
      <c r="AY671" s="266" t="s">
        <v>155</v>
      </c>
    </row>
    <row r="672" spans="1:65" s="2" customFormat="1" ht="49.05" customHeight="1">
      <c r="A672" s="39"/>
      <c r="B672" s="40"/>
      <c r="C672" s="267" t="s">
        <v>939</v>
      </c>
      <c r="D672" s="267" t="s">
        <v>225</v>
      </c>
      <c r="E672" s="268" t="s">
        <v>940</v>
      </c>
      <c r="F672" s="269" t="s">
        <v>941</v>
      </c>
      <c r="G672" s="270" t="s">
        <v>160</v>
      </c>
      <c r="H672" s="271">
        <v>633.64</v>
      </c>
      <c r="I672" s="272"/>
      <c r="J672" s="273">
        <f>ROUND(I672*H672,2)</f>
        <v>0</v>
      </c>
      <c r="K672" s="274"/>
      <c r="L672" s="275"/>
      <c r="M672" s="276" t="s">
        <v>1</v>
      </c>
      <c r="N672" s="277" t="s">
        <v>41</v>
      </c>
      <c r="O672" s="92"/>
      <c r="P672" s="230">
        <f>O672*H672</f>
        <v>0</v>
      </c>
      <c r="Q672" s="230">
        <v>0.004</v>
      </c>
      <c r="R672" s="230">
        <f>Q672*H672</f>
        <v>2.53456</v>
      </c>
      <c r="S672" s="230">
        <v>0</v>
      </c>
      <c r="T672" s="231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2" t="s">
        <v>345</v>
      </c>
      <c r="AT672" s="232" t="s">
        <v>225</v>
      </c>
      <c r="AU672" s="232" t="s">
        <v>86</v>
      </c>
      <c r="AY672" s="18" t="s">
        <v>155</v>
      </c>
      <c r="BE672" s="233">
        <f>IF(N672="základní",J672,0)</f>
        <v>0</v>
      </c>
      <c r="BF672" s="233">
        <f>IF(N672="snížená",J672,0)</f>
        <v>0</v>
      </c>
      <c r="BG672" s="233">
        <f>IF(N672="zákl. přenesená",J672,0)</f>
        <v>0</v>
      </c>
      <c r="BH672" s="233">
        <f>IF(N672="sníž. přenesená",J672,0)</f>
        <v>0</v>
      </c>
      <c r="BI672" s="233">
        <f>IF(N672="nulová",J672,0)</f>
        <v>0</v>
      </c>
      <c r="BJ672" s="18" t="s">
        <v>84</v>
      </c>
      <c r="BK672" s="233">
        <f>ROUND(I672*H672,2)</f>
        <v>0</v>
      </c>
      <c r="BL672" s="18" t="s">
        <v>249</v>
      </c>
      <c r="BM672" s="232" t="s">
        <v>942</v>
      </c>
    </row>
    <row r="673" spans="1:51" s="14" customFormat="1" ht="12">
      <c r="A673" s="14"/>
      <c r="B673" s="245"/>
      <c r="C673" s="246"/>
      <c r="D673" s="236" t="s">
        <v>163</v>
      </c>
      <c r="E673" s="246"/>
      <c r="F673" s="248" t="s">
        <v>943</v>
      </c>
      <c r="G673" s="246"/>
      <c r="H673" s="249">
        <v>633.64</v>
      </c>
      <c r="I673" s="250"/>
      <c r="J673" s="246"/>
      <c r="K673" s="246"/>
      <c r="L673" s="251"/>
      <c r="M673" s="252"/>
      <c r="N673" s="253"/>
      <c r="O673" s="253"/>
      <c r="P673" s="253"/>
      <c r="Q673" s="253"/>
      <c r="R673" s="253"/>
      <c r="S673" s="253"/>
      <c r="T673" s="25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5" t="s">
        <v>163</v>
      </c>
      <c r="AU673" s="255" t="s">
        <v>86</v>
      </c>
      <c r="AV673" s="14" t="s">
        <v>86</v>
      </c>
      <c r="AW673" s="14" t="s">
        <v>4</v>
      </c>
      <c r="AX673" s="14" t="s">
        <v>84</v>
      </c>
      <c r="AY673" s="255" t="s">
        <v>155</v>
      </c>
    </row>
    <row r="674" spans="1:65" s="2" customFormat="1" ht="24.15" customHeight="1">
      <c r="A674" s="39"/>
      <c r="B674" s="40"/>
      <c r="C674" s="220" t="s">
        <v>944</v>
      </c>
      <c r="D674" s="220" t="s">
        <v>157</v>
      </c>
      <c r="E674" s="221" t="s">
        <v>945</v>
      </c>
      <c r="F674" s="222" t="s">
        <v>946</v>
      </c>
      <c r="G674" s="223" t="s">
        <v>160</v>
      </c>
      <c r="H674" s="224">
        <v>543.664</v>
      </c>
      <c r="I674" s="225"/>
      <c r="J674" s="226">
        <f>ROUND(I674*H674,2)</f>
        <v>0</v>
      </c>
      <c r="K674" s="227"/>
      <c r="L674" s="45"/>
      <c r="M674" s="228" t="s">
        <v>1</v>
      </c>
      <c r="N674" s="229" t="s">
        <v>41</v>
      </c>
      <c r="O674" s="92"/>
      <c r="P674" s="230">
        <f>O674*H674</f>
        <v>0</v>
      </c>
      <c r="Q674" s="230">
        <v>0.00019</v>
      </c>
      <c r="R674" s="230">
        <f>Q674*H674</f>
        <v>0.10329616</v>
      </c>
      <c r="S674" s="230">
        <v>0</v>
      </c>
      <c r="T674" s="231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32" t="s">
        <v>249</v>
      </c>
      <c r="AT674" s="232" t="s">
        <v>157</v>
      </c>
      <c r="AU674" s="232" t="s">
        <v>86</v>
      </c>
      <c r="AY674" s="18" t="s">
        <v>155</v>
      </c>
      <c r="BE674" s="233">
        <f>IF(N674="základní",J674,0)</f>
        <v>0</v>
      </c>
      <c r="BF674" s="233">
        <f>IF(N674="snížená",J674,0)</f>
        <v>0</v>
      </c>
      <c r="BG674" s="233">
        <f>IF(N674="zákl. přenesená",J674,0)</f>
        <v>0</v>
      </c>
      <c r="BH674" s="233">
        <f>IF(N674="sníž. přenesená",J674,0)</f>
        <v>0</v>
      </c>
      <c r="BI674" s="233">
        <f>IF(N674="nulová",J674,0)</f>
        <v>0</v>
      </c>
      <c r="BJ674" s="18" t="s">
        <v>84</v>
      </c>
      <c r="BK674" s="233">
        <f>ROUND(I674*H674,2)</f>
        <v>0</v>
      </c>
      <c r="BL674" s="18" t="s">
        <v>249</v>
      </c>
      <c r="BM674" s="232" t="s">
        <v>947</v>
      </c>
    </row>
    <row r="675" spans="1:65" s="2" customFormat="1" ht="33" customHeight="1">
      <c r="A675" s="39"/>
      <c r="B675" s="40"/>
      <c r="C675" s="267" t="s">
        <v>948</v>
      </c>
      <c r="D675" s="267" t="s">
        <v>225</v>
      </c>
      <c r="E675" s="268" t="s">
        <v>949</v>
      </c>
      <c r="F675" s="269" t="s">
        <v>950</v>
      </c>
      <c r="G675" s="270" t="s">
        <v>160</v>
      </c>
      <c r="H675" s="271">
        <v>633.64</v>
      </c>
      <c r="I675" s="272"/>
      <c r="J675" s="273">
        <f>ROUND(I675*H675,2)</f>
        <v>0</v>
      </c>
      <c r="K675" s="274"/>
      <c r="L675" s="275"/>
      <c r="M675" s="276" t="s">
        <v>1</v>
      </c>
      <c r="N675" s="277" t="s">
        <v>41</v>
      </c>
      <c r="O675" s="92"/>
      <c r="P675" s="230">
        <f>O675*H675</f>
        <v>0</v>
      </c>
      <c r="Q675" s="230">
        <v>0.0025</v>
      </c>
      <c r="R675" s="230">
        <f>Q675*H675</f>
        <v>1.5841</v>
      </c>
      <c r="S675" s="230">
        <v>0</v>
      </c>
      <c r="T675" s="231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2" t="s">
        <v>345</v>
      </c>
      <c r="AT675" s="232" t="s">
        <v>225</v>
      </c>
      <c r="AU675" s="232" t="s">
        <v>86</v>
      </c>
      <c r="AY675" s="18" t="s">
        <v>155</v>
      </c>
      <c r="BE675" s="233">
        <f>IF(N675="základní",J675,0)</f>
        <v>0</v>
      </c>
      <c r="BF675" s="233">
        <f>IF(N675="snížená",J675,0)</f>
        <v>0</v>
      </c>
      <c r="BG675" s="233">
        <f>IF(N675="zákl. přenesená",J675,0)</f>
        <v>0</v>
      </c>
      <c r="BH675" s="233">
        <f>IF(N675="sníž. přenesená",J675,0)</f>
        <v>0</v>
      </c>
      <c r="BI675" s="233">
        <f>IF(N675="nulová",J675,0)</f>
        <v>0</v>
      </c>
      <c r="BJ675" s="18" t="s">
        <v>84</v>
      </c>
      <c r="BK675" s="233">
        <f>ROUND(I675*H675,2)</f>
        <v>0</v>
      </c>
      <c r="BL675" s="18" t="s">
        <v>249</v>
      </c>
      <c r="BM675" s="232" t="s">
        <v>951</v>
      </c>
    </row>
    <row r="676" spans="1:51" s="14" customFormat="1" ht="12">
      <c r="A676" s="14"/>
      <c r="B676" s="245"/>
      <c r="C676" s="246"/>
      <c r="D676" s="236" t="s">
        <v>163</v>
      </c>
      <c r="E676" s="246"/>
      <c r="F676" s="248" t="s">
        <v>943</v>
      </c>
      <c r="G676" s="246"/>
      <c r="H676" s="249">
        <v>633.64</v>
      </c>
      <c r="I676" s="250"/>
      <c r="J676" s="246"/>
      <c r="K676" s="246"/>
      <c r="L676" s="251"/>
      <c r="M676" s="252"/>
      <c r="N676" s="253"/>
      <c r="O676" s="253"/>
      <c r="P676" s="253"/>
      <c r="Q676" s="253"/>
      <c r="R676" s="253"/>
      <c r="S676" s="253"/>
      <c r="T676" s="25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5" t="s">
        <v>163</v>
      </c>
      <c r="AU676" s="255" t="s">
        <v>86</v>
      </c>
      <c r="AV676" s="14" t="s">
        <v>86</v>
      </c>
      <c r="AW676" s="14" t="s">
        <v>4</v>
      </c>
      <c r="AX676" s="14" t="s">
        <v>84</v>
      </c>
      <c r="AY676" s="255" t="s">
        <v>155</v>
      </c>
    </row>
    <row r="677" spans="1:65" s="2" customFormat="1" ht="37.8" customHeight="1">
      <c r="A677" s="39"/>
      <c r="B677" s="40"/>
      <c r="C677" s="220" t="s">
        <v>952</v>
      </c>
      <c r="D677" s="220" t="s">
        <v>157</v>
      </c>
      <c r="E677" s="221" t="s">
        <v>953</v>
      </c>
      <c r="F677" s="222" t="s">
        <v>954</v>
      </c>
      <c r="G677" s="223" t="s">
        <v>274</v>
      </c>
      <c r="H677" s="224">
        <v>116.58</v>
      </c>
      <c r="I677" s="225"/>
      <c r="J677" s="226">
        <f>ROUND(I677*H677,2)</f>
        <v>0</v>
      </c>
      <c r="K677" s="227"/>
      <c r="L677" s="45"/>
      <c r="M677" s="228" t="s">
        <v>1</v>
      </c>
      <c r="N677" s="229" t="s">
        <v>41</v>
      </c>
      <c r="O677" s="92"/>
      <c r="P677" s="230">
        <f>O677*H677</f>
        <v>0</v>
      </c>
      <c r="Q677" s="230">
        <v>0.0006</v>
      </c>
      <c r="R677" s="230">
        <f>Q677*H677</f>
        <v>0.069948</v>
      </c>
      <c r="S677" s="230">
        <v>0</v>
      </c>
      <c r="T677" s="231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2" t="s">
        <v>249</v>
      </c>
      <c r="AT677" s="232" t="s">
        <v>157</v>
      </c>
      <c r="AU677" s="232" t="s">
        <v>86</v>
      </c>
      <c r="AY677" s="18" t="s">
        <v>155</v>
      </c>
      <c r="BE677" s="233">
        <f>IF(N677="základní",J677,0)</f>
        <v>0</v>
      </c>
      <c r="BF677" s="233">
        <f>IF(N677="snížená",J677,0)</f>
        <v>0</v>
      </c>
      <c r="BG677" s="233">
        <f>IF(N677="zákl. přenesená",J677,0)</f>
        <v>0</v>
      </c>
      <c r="BH677" s="233">
        <f>IF(N677="sníž. přenesená",J677,0)</f>
        <v>0</v>
      </c>
      <c r="BI677" s="233">
        <f>IF(N677="nulová",J677,0)</f>
        <v>0</v>
      </c>
      <c r="BJ677" s="18" t="s">
        <v>84</v>
      </c>
      <c r="BK677" s="233">
        <f>ROUND(I677*H677,2)</f>
        <v>0</v>
      </c>
      <c r="BL677" s="18" t="s">
        <v>249</v>
      </c>
      <c r="BM677" s="232" t="s">
        <v>955</v>
      </c>
    </row>
    <row r="678" spans="1:51" s="13" customFormat="1" ht="12">
      <c r="A678" s="13"/>
      <c r="B678" s="234"/>
      <c r="C678" s="235"/>
      <c r="D678" s="236" t="s">
        <v>163</v>
      </c>
      <c r="E678" s="237" t="s">
        <v>1</v>
      </c>
      <c r="F678" s="238" t="s">
        <v>956</v>
      </c>
      <c r="G678" s="235"/>
      <c r="H678" s="237" t="s">
        <v>1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4" t="s">
        <v>163</v>
      </c>
      <c r="AU678" s="244" t="s">
        <v>86</v>
      </c>
      <c r="AV678" s="13" t="s">
        <v>84</v>
      </c>
      <c r="AW678" s="13" t="s">
        <v>32</v>
      </c>
      <c r="AX678" s="13" t="s">
        <v>76</v>
      </c>
      <c r="AY678" s="244" t="s">
        <v>155</v>
      </c>
    </row>
    <row r="679" spans="1:51" s="14" customFormat="1" ht="12">
      <c r="A679" s="14"/>
      <c r="B679" s="245"/>
      <c r="C679" s="246"/>
      <c r="D679" s="236" t="s">
        <v>163</v>
      </c>
      <c r="E679" s="247" t="s">
        <v>1</v>
      </c>
      <c r="F679" s="248" t="s">
        <v>957</v>
      </c>
      <c r="G679" s="246"/>
      <c r="H679" s="249">
        <v>48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5" t="s">
        <v>163</v>
      </c>
      <c r="AU679" s="255" t="s">
        <v>86</v>
      </c>
      <c r="AV679" s="14" t="s">
        <v>86</v>
      </c>
      <c r="AW679" s="14" t="s">
        <v>32</v>
      </c>
      <c r="AX679" s="14" t="s">
        <v>76</v>
      </c>
      <c r="AY679" s="255" t="s">
        <v>155</v>
      </c>
    </row>
    <row r="680" spans="1:51" s="13" customFormat="1" ht="12">
      <c r="A680" s="13"/>
      <c r="B680" s="234"/>
      <c r="C680" s="235"/>
      <c r="D680" s="236" t="s">
        <v>163</v>
      </c>
      <c r="E680" s="237" t="s">
        <v>1</v>
      </c>
      <c r="F680" s="238" t="s">
        <v>958</v>
      </c>
      <c r="G680" s="235"/>
      <c r="H680" s="237" t="s">
        <v>1</v>
      </c>
      <c r="I680" s="239"/>
      <c r="J680" s="235"/>
      <c r="K680" s="235"/>
      <c r="L680" s="240"/>
      <c r="M680" s="241"/>
      <c r="N680" s="242"/>
      <c r="O680" s="242"/>
      <c r="P680" s="242"/>
      <c r="Q680" s="242"/>
      <c r="R680" s="242"/>
      <c r="S680" s="242"/>
      <c r="T680" s="24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4" t="s">
        <v>163</v>
      </c>
      <c r="AU680" s="244" t="s">
        <v>86</v>
      </c>
      <c r="AV680" s="13" t="s">
        <v>84</v>
      </c>
      <c r="AW680" s="13" t="s">
        <v>32</v>
      </c>
      <c r="AX680" s="13" t="s">
        <v>76</v>
      </c>
      <c r="AY680" s="244" t="s">
        <v>155</v>
      </c>
    </row>
    <row r="681" spans="1:51" s="14" customFormat="1" ht="12">
      <c r="A681" s="14"/>
      <c r="B681" s="245"/>
      <c r="C681" s="246"/>
      <c r="D681" s="236" t="s">
        <v>163</v>
      </c>
      <c r="E681" s="247" t="s">
        <v>1</v>
      </c>
      <c r="F681" s="248" t="s">
        <v>959</v>
      </c>
      <c r="G681" s="246"/>
      <c r="H681" s="249">
        <v>68.58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5" t="s">
        <v>163</v>
      </c>
      <c r="AU681" s="255" t="s">
        <v>86</v>
      </c>
      <c r="AV681" s="14" t="s">
        <v>86</v>
      </c>
      <c r="AW681" s="14" t="s">
        <v>32</v>
      </c>
      <c r="AX681" s="14" t="s">
        <v>76</v>
      </c>
      <c r="AY681" s="255" t="s">
        <v>155</v>
      </c>
    </row>
    <row r="682" spans="1:51" s="15" customFormat="1" ht="12">
      <c r="A682" s="15"/>
      <c r="B682" s="256"/>
      <c r="C682" s="257"/>
      <c r="D682" s="236" t="s">
        <v>163</v>
      </c>
      <c r="E682" s="258" t="s">
        <v>1</v>
      </c>
      <c r="F682" s="259" t="s">
        <v>177</v>
      </c>
      <c r="G682" s="257"/>
      <c r="H682" s="260">
        <v>116.58</v>
      </c>
      <c r="I682" s="261"/>
      <c r="J682" s="257"/>
      <c r="K682" s="257"/>
      <c r="L682" s="262"/>
      <c r="M682" s="263"/>
      <c r="N682" s="264"/>
      <c r="O682" s="264"/>
      <c r="P682" s="264"/>
      <c r="Q682" s="264"/>
      <c r="R682" s="264"/>
      <c r="S682" s="264"/>
      <c r="T682" s="26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66" t="s">
        <v>163</v>
      </c>
      <c r="AU682" s="266" t="s">
        <v>86</v>
      </c>
      <c r="AV682" s="15" t="s">
        <v>161</v>
      </c>
      <c r="AW682" s="15" t="s">
        <v>32</v>
      </c>
      <c r="AX682" s="15" t="s">
        <v>84</v>
      </c>
      <c r="AY682" s="266" t="s">
        <v>155</v>
      </c>
    </row>
    <row r="683" spans="1:65" s="2" customFormat="1" ht="37.8" customHeight="1">
      <c r="A683" s="39"/>
      <c r="B683" s="40"/>
      <c r="C683" s="220" t="s">
        <v>960</v>
      </c>
      <c r="D683" s="220" t="s">
        <v>157</v>
      </c>
      <c r="E683" s="221" t="s">
        <v>961</v>
      </c>
      <c r="F683" s="222" t="s">
        <v>962</v>
      </c>
      <c r="G683" s="223" t="s">
        <v>274</v>
      </c>
      <c r="H683" s="224">
        <v>43.2</v>
      </c>
      <c r="I683" s="225"/>
      <c r="J683" s="226">
        <f>ROUND(I683*H683,2)</f>
        <v>0</v>
      </c>
      <c r="K683" s="227"/>
      <c r="L683" s="45"/>
      <c r="M683" s="228" t="s">
        <v>1</v>
      </c>
      <c r="N683" s="229" t="s">
        <v>41</v>
      </c>
      <c r="O683" s="92"/>
      <c r="P683" s="230">
        <f>O683*H683</f>
        <v>0</v>
      </c>
      <c r="Q683" s="230">
        <v>0.0006</v>
      </c>
      <c r="R683" s="230">
        <f>Q683*H683</f>
        <v>0.02592</v>
      </c>
      <c r="S683" s="230">
        <v>0</v>
      </c>
      <c r="T683" s="231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2" t="s">
        <v>249</v>
      </c>
      <c r="AT683" s="232" t="s">
        <v>157</v>
      </c>
      <c r="AU683" s="232" t="s">
        <v>86</v>
      </c>
      <c r="AY683" s="18" t="s">
        <v>155</v>
      </c>
      <c r="BE683" s="233">
        <f>IF(N683="základní",J683,0)</f>
        <v>0</v>
      </c>
      <c r="BF683" s="233">
        <f>IF(N683="snížená",J683,0)</f>
        <v>0</v>
      </c>
      <c r="BG683" s="233">
        <f>IF(N683="zákl. přenesená",J683,0)</f>
        <v>0</v>
      </c>
      <c r="BH683" s="233">
        <f>IF(N683="sníž. přenesená",J683,0)</f>
        <v>0</v>
      </c>
      <c r="BI683" s="233">
        <f>IF(N683="nulová",J683,0)</f>
        <v>0</v>
      </c>
      <c r="BJ683" s="18" t="s">
        <v>84</v>
      </c>
      <c r="BK683" s="233">
        <f>ROUND(I683*H683,2)</f>
        <v>0</v>
      </c>
      <c r="BL683" s="18" t="s">
        <v>249</v>
      </c>
      <c r="BM683" s="232" t="s">
        <v>963</v>
      </c>
    </row>
    <row r="684" spans="1:51" s="13" customFormat="1" ht="12">
      <c r="A684" s="13"/>
      <c r="B684" s="234"/>
      <c r="C684" s="235"/>
      <c r="D684" s="236" t="s">
        <v>163</v>
      </c>
      <c r="E684" s="237" t="s">
        <v>1</v>
      </c>
      <c r="F684" s="238" t="s">
        <v>956</v>
      </c>
      <c r="G684" s="235"/>
      <c r="H684" s="237" t="s">
        <v>1</v>
      </c>
      <c r="I684" s="239"/>
      <c r="J684" s="235"/>
      <c r="K684" s="235"/>
      <c r="L684" s="240"/>
      <c r="M684" s="241"/>
      <c r="N684" s="242"/>
      <c r="O684" s="242"/>
      <c r="P684" s="242"/>
      <c r="Q684" s="242"/>
      <c r="R684" s="242"/>
      <c r="S684" s="242"/>
      <c r="T684" s="24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4" t="s">
        <v>163</v>
      </c>
      <c r="AU684" s="244" t="s">
        <v>86</v>
      </c>
      <c r="AV684" s="13" t="s">
        <v>84</v>
      </c>
      <c r="AW684" s="13" t="s">
        <v>32</v>
      </c>
      <c r="AX684" s="13" t="s">
        <v>76</v>
      </c>
      <c r="AY684" s="244" t="s">
        <v>155</v>
      </c>
    </row>
    <row r="685" spans="1:51" s="14" customFormat="1" ht="12">
      <c r="A685" s="14"/>
      <c r="B685" s="245"/>
      <c r="C685" s="246"/>
      <c r="D685" s="236" t="s">
        <v>163</v>
      </c>
      <c r="E685" s="247" t="s">
        <v>1</v>
      </c>
      <c r="F685" s="248" t="s">
        <v>964</v>
      </c>
      <c r="G685" s="246"/>
      <c r="H685" s="249">
        <v>43.2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5" t="s">
        <v>163</v>
      </c>
      <c r="AU685" s="255" t="s">
        <v>86</v>
      </c>
      <c r="AV685" s="14" t="s">
        <v>86</v>
      </c>
      <c r="AW685" s="14" t="s">
        <v>32</v>
      </c>
      <c r="AX685" s="14" t="s">
        <v>84</v>
      </c>
      <c r="AY685" s="255" t="s">
        <v>155</v>
      </c>
    </row>
    <row r="686" spans="1:65" s="2" customFormat="1" ht="24.15" customHeight="1">
      <c r="A686" s="39"/>
      <c r="B686" s="40"/>
      <c r="C686" s="220" t="s">
        <v>965</v>
      </c>
      <c r="D686" s="220" t="s">
        <v>157</v>
      </c>
      <c r="E686" s="221" t="s">
        <v>966</v>
      </c>
      <c r="F686" s="222" t="s">
        <v>967</v>
      </c>
      <c r="G686" s="223" t="s">
        <v>160</v>
      </c>
      <c r="H686" s="224">
        <v>505.945</v>
      </c>
      <c r="I686" s="225"/>
      <c r="J686" s="226">
        <f>ROUND(I686*H686,2)</f>
        <v>0</v>
      </c>
      <c r="K686" s="227"/>
      <c r="L686" s="45"/>
      <c r="M686" s="228" t="s">
        <v>1</v>
      </c>
      <c r="N686" s="229" t="s">
        <v>41</v>
      </c>
      <c r="O686" s="92"/>
      <c r="P686" s="230">
        <f>O686*H686</f>
        <v>0</v>
      </c>
      <c r="Q686" s="230">
        <v>0</v>
      </c>
      <c r="R686" s="230">
        <f>Q686*H686</f>
        <v>0</v>
      </c>
      <c r="S686" s="230">
        <v>0</v>
      </c>
      <c r="T686" s="231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32" t="s">
        <v>249</v>
      </c>
      <c r="AT686" s="232" t="s">
        <v>157</v>
      </c>
      <c r="AU686" s="232" t="s">
        <v>86</v>
      </c>
      <c r="AY686" s="18" t="s">
        <v>155</v>
      </c>
      <c r="BE686" s="233">
        <f>IF(N686="základní",J686,0)</f>
        <v>0</v>
      </c>
      <c r="BF686" s="233">
        <f>IF(N686="snížená",J686,0)</f>
        <v>0</v>
      </c>
      <c r="BG686" s="233">
        <f>IF(N686="zákl. přenesená",J686,0)</f>
        <v>0</v>
      </c>
      <c r="BH686" s="233">
        <f>IF(N686="sníž. přenesená",J686,0)</f>
        <v>0</v>
      </c>
      <c r="BI686" s="233">
        <f>IF(N686="nulová",J686,0)</f>
        <v>0</v>
      </c>
      <c r="BJ686" s="18" t="s">
        <v>84</v>
      </c>
      <c r="BK686" s="233">
        <f>ROUND(I686*H686,2)</f>
        <v>0</v>
      </c>
      <c r="BL686" s="18" t="s">
        <v>249</v>
      </c>
      <c r="BM686" s="232" t="s">
        <v>968</v>
      </c>
    </row>
    <row r="687" spans="1:51" s="13" customFormat="1" ht="12">
      <c r="A687" s="13"/>
      <c r="B687" s="234"/>
      <c r="C687" s="235"/>
      <c r="D687" s="236" t="s">
        <v>163</v>
      </c>
      <c r="E687" s="237" t="s">
        <v>1</v>
      </c>
      <c r="F687" s="238" t="s">
        <v>529</v>
      </c>
      <c r="G687" s="235"/>
      <c r="H687" s="237" t="s">
        <v>1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4" t="s">
        <v>163</v>
      </c>
      <c r="AU687" s="244" t="s">
        <v>86</v>
      </c>
      <c r="AV687" s="13" t="s">
        <v>84</v>
      </c>
      <c r="AW687" s="13" t="s">
        <v>32</v>
      </c>
      <c r="AX687" s="13" t="s">
        <v>76</v>
      </c>
      <c r="AY687" s="244" t="s">
        <v>155</v>
      </c>
    </row>
    <row r="688" spans="1:51" s="14" customFormat="1" ht="12">
      <c r="A688" s="14"/>
      <c r="B688" s="245"/>
      <c r="C688" s="246"/>
      <c r="D688" s="236" t="s">
        <v>163</v>
      </c>
      <c r="E688" s="247" t="s">
        <v>1</v>
      </c>
      <c r="F688" s="248" t="s">
        <v>937</v>
      </c>
      <c r="G688" s="246"/>
      <c r="H688" s="249">
        <v>485.371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163</v>
      </c>
      <c r="AU688" s="255" t="s">
        <v>86</v>
      </c>
      <c r="AV688" s="14" t="s">
        <v>86</v>
      </c>
      <c r="AW688" s="14" t="s">
        <v>32</v>
      </c>
      <c r="AX688" s="14" t="s">
        <v>76</v>
      </c>
      <c r="AY688" s="255" t="s">
        <v>155</v>
      </c>
    </row>
    <row r="689" spans="1:51" s="14" customFormat="1" ht="12">
      <c r="A689" s="14"/>
      <c r="B689" s="245"/>
      <c r="C689" s="246"/>
      <c r="D689" s="236" t="s">
        <v>163</v>
      </c>
      <c r="E689" s="247" t="s">
        <v>1</v>
      </c>
      <c r="F689" s="248" t="s">
        <v>969</v>
      </c>
      <c r="G689" s="246"/>
      <c r="H689" s="249">
        <v>20.574</v>
      </c>
      <c r="I689" s="250"/>
      <c r="J689" s="246"/>
      <c r="K689" s="246"/>
      <c r="L689" s="251"/>
      <c r="M689" s="252"/>
      <c r="N689" s="253"/>
      <c r="O689" s="253"/>
      <c r="P689" s="253"/>
      <c r="Q689" s="253"/>
      <c r="R689" s="253"/>
      <c r="S689" s="253"/>
      <c r="T689" s="25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5" t="s">
        <v>163</v>
      </c>
      <c r="AU689" s="255" t="s">
        <v>86</v>
      </c>
      <c r="AV689" s="14" t="s">
        <v>86</v>
      </c>
      <c r="AW689" s="14" t="s">
        <v>32</v>
      </c>
      <c r="AX689" s="14" t="s">
        <v>76</v>
      </c>
      <c r="AY689" s="255" t="s">
        <v>155</v>
      </c>
    </row>
    <row r="690" spans="1:51" s="15" customFormat="1" ht="12">
      <c r="A690" s="15"/>
      <c r="B690" s="256"/>
      <c r="C690" s="257"/>
      <c r="D690" s="236" t="s">
        <v>163</v>
      </c>
      <c r="E690" s="258" t="s">
        <v>1</v>
      </c>
      <c r="F690" s="259" t="s">
        <v>177</v>
      </c>
      <c r="G690" s="257"/>
      <c r="H690" s="260">
        <v>505.945</v>
      </c>
      <c r="I690" s="261"/>
      <c r="J690" s="257"/>
      <c r="K690" s="257"/>
      <c r="L690" s="262"/>
      <c r="M690" s="263"/>
      <c r="N690" s="264"/>
      <c r="O690" s="264"/>
      <c r="P690" s="264"/>
      <c r="Q690" s="264"/>
      <c r="R690" s="264"/>
      <c r="S690" s="264"/>
      <c r="T690" s="26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6" t="s">
        <v>163</v>
      </c>
      <c r="AU690" s="266" t="s">
        <v>86</v>
      </c>
      <c r="AV690" s="15" t="s">
        <v>161</v>
      </c>
      <c r="AW690" s="15" t="s">
        <v>32</v>
      </c>
      <c r="AX690" s="15" t="s">
        <v>84</v>
      </c>
      <c r="AY690" s="266" t="s">
        <v>155</v>
      </c>
    </row>
    <row r="691" spans="1:65" s="2" customFormat="1" ht="24.15" customHeight="1">
      <c r="A691" s="39"/>
      <c r="B691" s="40"/>
      <c r="C691" s="267" t="s">
        <v>970</v>
      </c>
      <c r="D691" s="267" t="s">
        <v>225</v>
      </c>
      <c r="E691" s="268" t="s">
        <v>971</v>
      </c>
      <c r="F691" s="269" t="s">
        <v>972</v>
      </c>
      <c r="G691" s="270" t="s">
        <v>160</v>
      </c>
      <c r="H691" s="271">
        <v>581.268</v>
      </c>
      <c r="I691" s="272"/>
      <c r="J691" s="273">
        <f>ROUND(I691*H691,2)</f>
        <v>0</v>
      </c>
      <c r="K691" s="274"/>
      <c r="L691" s="275"/>
      <c r="M691" s="276" t="s">
        <v>1</v>
      </c>
      <c r="N691" s="277" t="s">
        <v>41</v>
      </c>
      <c r="O691" s="92"/>
      <c r="P691" s="230">
        <f>O691*H691</f>
        <v>0</v>
      </c>
      <c r="Q691" s="230">
        <v>0.0003</v>
      </c>
      <c r="R691" s="230">
        <f>Q691*H691</f>
        <v>0.1743804</v>
      </c>
      <c r="S691" s="230">
        <v>0</v>
      </c>
      <c r="T691" s="231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32" t="s">
        <v>345</v>
      </c>
      <c r="AT691" s="232" t="s">
        <v>225</v>
      </c>
      <c r="AU691" s="232" t="s">
        <v>86</v>
      </c>
      <c r="AY691" s="18" t="s">
        <v>155</v>
      </c>
      <c r="BE691" s="233">
        <f>IF(N691="základní",J691,0)</f>
        <v>0</v>
      </c>
      <c r="BF691" s="233">
        <f>IF(N691="snížená",J691,0)</f>
        <v>0</v>
      </c>
      <c r="BG691" s="233">
        <f>IF(N691="zákl. přenesená",J691,0)</f>
        <v>0</v>
      </c>
      <c r="BH691" s="233">
        <f>IF(N691="sníž. přenesená",J691,0)</f>
        <v>0</v>
      </c>
      <c r="BI691" s="233">
        <f>IF(N691="nulová",J691,0)</f>
        <v>0</v>
      </c>
      <c r="BJ691" s="18" t="s">
        <v>84</v>
      </c>
      <c r="BK691" s="233">
        <f>ROUND(I691*H691,2)</f>
        <v>0</v>
      </c>
      <c r="BL691" s="18" t="s">
        <v>249</v>
      </c>
      <c r="BM691" s="232" t="s">
        <v>973</v>
      </c>
    </row>
    <row r="692" spans="1:51" s="14" customFormat="1" ht="12">
      <c r="A692" s="14"/>
      <c r="B692" s="245"/>
      <c r="C692" s="246"/>
      <c r="D692" s="236" t="s">
        <v>163</v>
      </c>
      <c r="E692" s="247" t="s">
        <v>1</v>
      </c>
      <c r="F692" s="248" t="s">
        <v>974</v>
      </c>
      <c r="G692" s="246"/>
      <c r="H692" s="249">
        <v>505.45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5" t="s">
        <v>163</v>
      </c>
      <c r="AU692" s="255" t="s">
        <v>86</v>
      </c>
      <c r="AV692" s="14" t="s">
        <v>86</v>
      </c>
      <c r="AW692" s="14" t="s">
        <v>32</v>
      </c>
      <c r="AX692" s="14" t="s">
        <v>84</v>
      </c>
      <c r="AY692" s="255" t="s">
        <v>155</v>
      </c>
    </row>
    <row r="693" spans="1:51" s="14" customFormat="1" ht="12">
      <c r="A693" s="14"/>
      <c r="B693" s="245"/>
      <c r="C693" s="246"/>
      <c r="D693" s="236" t="s">
        <v>163</v>
      </c>
      <c r="E693" s="246"/>
      <c r="F693" s="248" t="s">
        <v>975</v>
      </c>
      <c r="G693" s="246"/>
      <c r="H693" s="249">
        <v>581.268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5" t="s">
        <v>163</v>
      </c>
      <c r="AU693" s="255" t="s">
        <v>86</v>
      </c>
      <c r="AV693" s="14" t="s">
        <v>86</v>
      </c>
      <c r="AW693" s="14" t="s">
        <v>4</v>
      </c>
      <c r="AX693" s="14" t="s">
        <v>84</v>
      </c>
      <c r="AY693" s="255" t="s">
        <v>155</v>
      </c>
    </row>
    <row r="694" spans="1:65" s="2" customFormat="1" ht="24.15" customHeight="1">
      <c r="A694" s="39"/>
      <c r="B694" s="40"/>
      <c r="C694" s="220" t="s">
        <v>976</v>
      </c>
      <c r="D694" s="220" t="s">
        <v>157</v>
      </c>
      <c r="E694" s="221" t="s">
        <v>977</v>
      </c>
      <c r="F694" s="222" t="s">
        <v>978</v>
      </c>
      <c r="G694" s="223" t="s">
        <v>160</v>
      </c>
      <c r="H694" s="224">
        <v>505.945</v>
      </c>
      <c r="I694" s="225"/>
      <c r="J694" s="226">
        <f>ROUND(I694*H694,2)</f>
        <v>0</v>
      </c>
      <c r="K694" s="227"/>
      <c r="L694" s="45"/>
      <c r="M694" s="228" t="s">
        <v>1</v>
      </c>
      <c r="N694" s="229" t="s">
        <v>41</v>
      </c>
      <c r="O694" s="92"/>
      <c r="P694" s="230">
        <f>O694*H694</f>
        <v>0</v>
      </c>
      <c r="Q694" s="230">
        <v>0</v>
      </c>
      <c r="R694" s="230">
        <f>Q694*H694</f>
        <v>0</v>
      </c>
      <c r="S694" s="230">
        <v>0</v>
      </c>
      <c r="T694" s="231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2" t="s">
        <v>249</v>
      </c>
      <c r="AT694" s="232" t="s">
        <v>157</v>
      </c>
      <c r="AU694" s="232" t="s">
        <v>86</v>
      </c>
      <c r="AY694" s="18" t="s">
        <v>155</v>
      </c>
      <c r="BE694" s="233">
        <f>IF(N694="základní",J694,0)</f>
        <v>0</v>
      </c>
      <c r="BF694" s="233">
        <f>IF(N694="snížená",J694,0)</f>
        <v>0</v>
      </c>
      <c r="BG694" s="233">
        <f>IF(N694="zákl. přenesená",J694,0)</f>
        <v>0</v>
      </c>
      <c r="BH694" s="233">
        <f>IF(N694="sníž. přenesená",J694,0)</f>
        <v>0</v>
      </c>
      <c r="BI694" s="233">
        <f>IF(N694="nulová",J694,0)</f>
        <v>0</v>
      </c>
      <c r="BJ694" s="18" t="s">
        <v>84</v>
      </c>
      <c r="BK694" s="233">
        <f>ROUND(I694*H694,2)</f>
        <v>0</v>
      </c>
      <c r="BL694" s="18" t="s">
        <v>249</v>
      </c>
      <c r="BM694" s="232" t="s">
        <v>979</v>
      </c>
    </row>
    <row r="695" spans="1:51" s="13" customFormat="1" ht="12">
      <c r="A695" s="13"/>
      <c r="B695" s="234"/>
      <c r="C695" s="235"/>
      <c r="D695" s="236" t="s">
        <v>163</v>
      </c>
      <c r="E695" s="237" t="s">
        <v>1</v>
      </c>
      <c r="F695" s="238" t="s">
        <v>529</v>
      </c>
      <c r="G695" s="235"/>
      <c r="H695" s="237" t="s">
        <v>1</v>
      </c>
      <c r="I695" s="239"/>
      <c r="J695" s="235"/>
      <c r="K695" s="235"/>
      <c r="L695" s="240"/>
      <c r="M695" s="241"/>
      <c r="N695" s="242"/>
      <c r="O695" s="242"/>
      <c r="P695" s="242"/>
      <c r="Q695" s="242"/>
      <c r="R695" s="242"/>
      <c r="S695" s="242"/>
      <c r="T695" s="24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4" t="s">
        <v>163</v>
      </c>
      <c r="AU695" s="244" t="s">
        <v>86</v>
      </c>
      <c r="AV695" s="13" t="s">
        <v>84</v>
      </c>
      <c r="AW695" s="13" t="s">
        <v>32</v>
      </c>
      <c r="AX695" s="13" t="s">
        <v>76</v>
      </c>
      <c r="AY695" s="244" t="s">
        <v>155</v>
      </c>
    </row>
    <row r="696" spans="1:51" s="14" customFormat="1" ht="12">
      <c r="A696" s="14"/>
      <c r="B696" s="245"/>
      <c r="C696" s="246"/>
      <c r="D696" s="236" t="s">
        <v>163</v>
      </c>
      <c r="E696" s="247" t="s">
        <v>1</v>
      </c>
      <c r="F696" s="248" t="s">
        <v>937</v>
      </c>
      <c r="G696" s="246"/>
      <c r="H696" s="249">
        <v>485.371</v>
      </c>
      <c r="I696" s="250"/>
      <c r="J696" s="246"/>
      <c r="K696" s="246"/>
      <c r="L696" s="251"/>
      <c r="M696" s="252"/>
      <c r="N696" s="253"/>
      <c r="O696" s="253"/>
      <c r="P696" s="253"/>
      <c r="Q696" s="253"/>
      <c r="R696" s="253"/>
      <c r="S696" s="253"/>
      <c r="T696" s="25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5" t="s">
        <v>163</v>
      </c>
      <c r="AU696" s="255" t="s">
        <v>86</v>
      </c>
      <c r="AV696" s="14" t="s">
        <v>86</v>
      </c>
      <c r="AW696" s="14" t="s">
        <v>32</v>
      </c>
      <c r="AX696" s="14" t="s">
        <v>76</v>
      </c>
      <c r="AY696" s="255" t="s">
        <v>155</v>
      </c>
    </row>
    <row r="697" spans="1:51" s="14" customFormat="1" ht="12">
      <c r="A697" s="14"/>
      <c r="B697" s="245"/>
      <c r="C697" s="246"/>
      <c r="D697" s="236" t="s">
        <v>163</v>
      </c>
      <c r="E697" s="247" t="s">
        <v>1</v>
      </c>
      <c r="F697" s="248" t="s">
        <v>969</v>
      </c>
      <c r="G697" s="246"/>
      <c r="H697" s="249">
        <v>20.574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5" t="s">
        <v>163</v>
      </c>
      <c r="AU697" s="255" t="s">
        <v>86</v>
      </c>
      <c r="AV697" s="14" t="s">
        <v>86</v>
      </c>
      <c r="AW697" s="14" t="s">
        <v>32</v>
      </c>
      <c r="AX697" s="14" t="s">
        <v>76</v>
      </c>
      <c r="AY697" s="255" t="s">
        <v>155</v>
      </c>
    </row>
    <row r="698" spans="1:51" s="15" customFormat="1" ht="12">
      <c r="A698" s="15"/>
      <c r="B698" s="256"/>
      <c r="C698" s="257"/>
      <c r="D698" s="236" t="s">
        <v>163</v>
      </c>
      <c r="E698" s="258" t="s">
        <v>1</v>
      </c>
      <c r="F698" s="259" t="s">
        <v>177</v>
      </c>
      <c r="G698" s="257"/>
      <c r="H698" s="260">
        <v>505.945</v>
      </c>
      <c r="I698" s="261"/>
      <c r="J698" s="257"/>
      <c r="K698" s="257"/>
      <c r="L698" s="262"/>
      <c r="M698" s="263"/>
      <c r="N698" s="264"/>
      <c r="O698" s="264"/>
      <c r="P698" s="264"/>
      <c r="Q698" s="264"/>
      <c r="R698" s="264"/>
      <c r="S698" s="264"/>
      <c r="T698" s="26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6" t="s">
        <v>163</v>
      </c>
      <c r="AU698" s="266" t="s">
        <v>86</v>
      </c>
      <c r="AV698" s="15" t="s">
        <v>161</v>
      </c>
      <c r="AW698" s="15" t="s">
        <v>32</v>
      </c>
      <c r="AX698" s="15" t="s">
        <v>84</v>
      </c>
      <c r="AY698" s="266" t="s">
        <v>155</v>
      </c>
    </row>
    <row r="699" spans="1:65" s="2" customFormat="1" ht="24.15" customHeight="1">
      <c r="A699" s="39"/>
      <c r="B699" s="40"/>
      <c r="C699" s="267" t="s">
        <v>980</v>
      </c>
      <c r="D699" s="267" t="s">
        <v>225</v>
      </c>
      <c r="E699" s="268" t="s">
        <v>971</v>
      </c>
      <c r="F699" s="269" t="s">
        <v>972</v>
      </c>
      <c r="G699" s="270" t="s">
        <v>160</v>
      </c>
      <c r="H699" s="271">
        <v>581.837</v>
      </c>
      <c r="I699" s="272"/>
      <c r="J699" s="273">
        <f>ROUND(I699*H699,2)</f>
        <v>0</v>
      </c>
      <c r="K699" s="274"/>
      <c r="L699" s="275"/>
      <c r="M699" s="276" t="s">
        <v>1</v>
      </c>
      <c r="N699" s="277" t="s">
        <v>41</v>
      </c>
      <c r="O699" s="92"/>
      <c r="P699" s="230">
        <f>O699*H699</f>
        <v>0</v>
      </c>
      <c r="Q699" s="230">
        <v>0.0003</v>
      </c>
      <c r="R699" s="230">
        <f>Q699*H699</f>
        <v>0.1745511</v>
      </c>
      <c r="S699" s="230">
        <v>0</v>
      </c>
      <c r="T699" s="231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2" t="s">
        <v>345</v>
      </c>
      <c r="AT699" s="232" t="s">
        <v>225</v>
      </c>
      <c r="AU699" s="232" t="s">
        <v>86</v>
      </c>
      <c r="AY699" s="18" t="s">
        <v>155</v>
      </c>
      <c r="BE699" s="233">
        <f>IF(N699="základní",J699,0)</f>
        <v>0</v>
      </c>
      <c r="BF699" s="233">
        <f>IF(N699="snížená",J699,0)</f>
        <v>0</v>
      </c>
      <c r="BG699" s="233">
        <f>IF(N699="zákl. přenesená",J699,0)</f>
        <v>0</v>
      </c>
      <c r="BH699" s="233">
        <f>IF(N699="sníž. přenesená",J699,0)</f>
        <v>0</v>
      </c>
      <c r="BI699" s="233">
        <f>IF(N699="nulová",J699,0)</f>
        <v>0</v>
      </c>
      <c r="BJ699" s="18" t="s">
        <v>84</v>
      </c>
      <c r="BK699" s="233">
        <f>ROUND(I699*H699,2)</f>
        <v>0</v>
      </c>
      <c r="BL699" s="18" t="s">
        <v>249</v>
      </c>
      <c r="BM699" s="232" t="s">
        <v>981</v>
      </c>
    </row>
    <row r="700" spans="1:51" s="14" customFormat="1" ht="12">
      <c r="A700" s="14"/>
      <c r="B700" s="245"/>
      <c r="C700" s="246"/>
      <c r="D700" s="236" t="s">
        <v>163</v>
      </c>
      <c r="E700" s="246"/>
      <c r="F700" s="248" t="s">
        <v>982</v>
      </c>
      <c r="G700" s="246"/>
      <c r="H700" s="249">
        <v>581.837</v>
      </c>
      <c r="I700" s="250"/>
      <c r="J700" s="246"/>
      <c r="K700" s="246"/>
      <c r="L700" s="251"/>
      <c r="M700" s="252"/>
      <c r="N700" s="253"/>
      <c r="O700" s="253"/>
      <c r="P700" s="253"/>
      <c r="Q700" s="253"/>
      <c r="R700" s="253"/>
      <c r="S700" s="253"/>
      <c r="T700" s="25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5" t="s">
        <v>163</v>
      </c>
      <c r="AU700" s="255" t="s">
        <v>86</v>
      </c>
      <c r="AV700" s="14" t="s">
        <v>86</v>
      </c>
      <c r="AW700" s="14" t="s">
        <v>4</v>
      </c>
      <c r="AX700" s="14" t="s">
        <v>84</v>
      </c>
      <c r="AY700" s="255" t="s">
        <v>155</v>
      </c>
    </row>
    <row r="701" spans="1:65" s="2" customFormat="1" ht="24.15" customHeight="1">
      <c r="A701" s="39"/>
      <c r="B701" s="40"/>
      <c r="C701" s="220" t="s">
        <v>983</v>
      </c>
      <c r="D701" s="220" t="s">
        <v>157</v>
      </c>
      <c r="E701" s="221" t="s">
        <v>984</v>
      </c>
      <c r="F701" s="222" t="s">
        <v>985</v>
      </c>
      <c r="G701" s="223" t="s">
        <v>160</v>
      </c>
      <c r="H701" s="224">
        <v>470.971</v>
      </c>
      <c r="I701" s="225"/>
      <c r="J701" s="226">
        <f>ROUND(I701*H701,2)</f>
        <v>0</v>
      </c>
      <c r="K701" s="227"/>
      <c r="L701" s="45"/>
      <c r="M701" s="228" t="s">
        <v>1</v>
      </c>
      <c r="N701" s="229" t="s">
        <v>41</v>
      </c>
      <c r="O701" s="92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2" t="s">
        <v>249</v>
      </c>
      <c r="AT701" s="232" t="s">
        <v>157</v>
      </c>
      <c r="AU701" s="232" t="s">
        <v>86</v>
      </c>
      <c r="AY701" s="18" t="s">
        <v>155</v>
      </c>
      <c r="BE701" s="233">
        <f>IF(N701="základní",J701,0)</f>
        <v>0</v>
      </c>
      <c r="BF701" s="233">
        <f>IF(N701="snížená",J701,0)</f>
        <v>0</v>
      </c>
      <c r="BG701" s="233">
        <f>IF(N701="zákl. přenesená",J701,0)</f>
        <v>0</v>
      </c>
      <c r="BH701" s="233">
        <f>IF(N701="sníž. přenesená",J701,0)</f>
        <v>0</v>
      </c>
      <c r="BI701" s="233">
        <f>IF(N701="nulová",J701,0)</f>
        <v>0</v>
      </c>
      <c r="BJ701" s="18" t="s">
        <v>84</v>
      </c>
      <c r="BK701" s="233">
        <f>ROUND(I701*H701,2)</f>
        <v>0</v>
      </c>
      <c r="BL701" s="18" t="s">
        <v>249</v>
      </c>
      <c r="BM701" s="232" t="s">
        <v>986</v>
      </c>
    </row>
    <row r="702" spans="1:51" s="13" customFormat="1" ht="12">
      <c r="A702" s="13"/>
      <c r="B702" s="234"/>
      <c r="C702" s="235"/>
      <c r="D702" s="236" t="s">
        <v>163</v>
      </c>
      <c r="E702" s="237" t="s">
        <v>1</v>
      </c>
      <c r="F702" s="238" t="s">
        <v>529</v>
      </c>
      <c r="G702" s="235"/>
      <c r="H702" s="237" t="s">
        <v>1</v>
      </c>
      <c r="I702" s="239"/>
      <c r="J702" s="235"/>
      <c r="K702" s="235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163</v>
      </c>
      <c r="AU702" s="244" t="s">
        <v>86</v>
      </c>
      <c r="AV702" s="13" t="s">
        <v>84</v>
      </c>
      <c r="AW702" s="13" t="s">
        <v>32</v>
      </c>
      <c r="AX702" s="13" t="s">
        <v>76</v>
      </c>
      <c r="AY702" s="244" t="s">
        <v>155</v>
      </c>
    </row>
    <row r="703" spans="1:51" s="14" customFormat="1" ht="12">
      <c r="A703" s="14"/>
      <c r="B703" s="245"/>
      <c r="C703" s="246"/>
      <c r="D703" s="236" t="s">
        <v>163</v>
      </c>
      <c r="E703" s="247" t="s">
        <v>1</v>
      </c>
      <c r="F703" s="248" t="s">
        <v>530</v>
      </c>
      <c r="G703" s="246"/>
      <c r="H703" s="249">
        <v>470.971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5" t="s">
        <v>163</v>
      </c>
      <c r="AU703" s="255" t="s">
        <v>86</v>
      </c>
      <c r="AV703" s="14" t="s">
        <v>86</v>
      </c>
      <c r="AW703" s="14" t="s">
        <v>32</v>
      </c>
      <c r="AX703" s="14" t="s">
        <v>84</v>
      </c>
      <c r="AY703" s="255" t="s">
        <v>155</v>
      </c>
    </row>
    <row r="704" spans="1:65" s="2" customFormat="1" ht="16.5" customHeight="1">
      <c r="A704" s="39"/>
      <c r="B704" s="40"/>
      <c r="C704" s="267" t="s">
        <v>987</v>
      </c>
      <c r="D704" s="267" t="s">
        <v>225</v>
      </c>
      <c r="E704" s="268" t="s">
        <v>988</v>
      </c>
      <c r="F704" s="269" t="s">
        <v>989</v>
      </c>
      <c r="G704" s="270" t="s">
        <v>213</v>
      </c>
      <c r="H704" s="271">
        <v>47.097</v>
      </c>
      <c r="I704" s="272"/>
      <c r="J704" s="273">
        <f>ROUND(I704*H704,2)</f>
        <v>0</v>
      </c>
      <c r="K704" s="274"/>
      <c r="L704" s="275"/>
      <c r="M704" s="276" t="s">
        <v>1</v>
      </c>
      <c r="N704" s="277" t="s">
        <v>41</v>
      </c>
      <c r="O704" s="92"/>
      <c r="P704" s="230">
        <f>O704*H704</f>
        <v>0</v>
      </c>
      <c r="Q704" s="230">
        <v>1</v>
      </c>
      <c r="R704" s="230">
        <f>Q704*H704</f>
        <v>47.097</v>
      </c>
      <c r="S704" s="230">
        <v>0</v>
      </c>
      <c r="T704" s="231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32" t="s">
        <v>345</v>
      </c>
      <c r="AT704" s="232" t="s">
        <v>225</v>
      </c>
      <c r="AU704" s="232" t="s">
        <v>86</v>
      </c>
      <c r="AY704" s="18" t="s">
        <v>155</v>
      </c>
      <c r="BE704" s="233">
        <f>IF(N704="základní",J704,0)</f>
        <v>0</v>
      </c>
      <c r="BF704" s="233">
        <f>IF(N704="snížená",J704,0)</f>
        <v>0</v>
      </c>
      <c r="BG704" s="233">
        <f>IF(N704="zákl. přenesená",J704,0)</f>
        <v>0</v>
      </c>
      <c r="BH704" s="233">
        <f>IF(N704="sníž. přenesená",J704,0)</f>
        <v>0</v>
      </c>
      <c r="BI704" s="233">
        <f>IF(N704="nulová",J704,0)</f>
        <v>0</v>
      </c>
      <c r="BJ704" s="18" t="s">
        <v>84</v>
      </c>
      <c r="BK704" s="233">
        <f>ROUND(I704*H704,2)</f>
        <v>0</v>
      </c>
      <c r="BL704" s="18" t="s">
        <v>249</v>
      </c>
      <c r="BM704" s="232" t="s">
        <v>990</v>
      </c>
    </row>
    <row r="705" spans="1:51" s="14" customFormat="1" ht="12">
      <c r="A705" s="14"/>
      <c r="B705" s="245"/>
      <c r="C705" s="246"/>
      <c r="D705" s="236" t="s">
        <v>163</v>
      </c>
      <c r="E705" s="247" t="s">
        <v>1</v>
      </c>
      <c r="F705" s="248" t="s">
        <v>991</v>
      </c>
      <c r="G705" s="246"/>
      <c r="H705" s="249">
        <v>47.097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163</v>
      </c>
      <c r="AU705" s="255" t="s">
        <v>86</v>
      </c>
      <c r="AV705" s="14" t="s">
        <v>86</v>
      </c>
      <c r="AW705" s="14" t="s">
        <v>32</v>
      </c>
      <c r="AX705" s="14" t="s">
        <v>84</v>
      </c>
      <c r="AY705" s="255" t="s">
        <v>155</v>
      </c>
    </row>
    <row r="706" spans="1:65" s="2" customFormat="1" ht="24.15" customHeight="1">
      <c r="A706" s="39"/>
      <c r="B706" s="40"/>
      <c r="C706" s="220" t="s">
        <v>992</v>
      </c>
      <c r="D706" s="220" t="s">
        <v>157</v>
      </c>
      <c r="E706" s="221" t="s">
        <v>993</v>
      </c>
      <c r="F706" s="222" t="s">
        <v>994</v>
      </c>
      <c r="G706" s="223" t="s">
        <v>274</v>
      </c>
      <c r="H706" s="224">
        <v>108.05</v>
      </c>
      <c r="I706" s="225"/>
      <c r="J706" s="226">
        <f>ROUND(I706*H706,2)</f>
        <v>0</v>
      </c>
      <c r="K706" s="227"/>
      <c r="L706" s="45"/>
      <c r="M706" s="228" t="s">
        <v>1</v>
      </c>
      <c r="N706" s="229" t="s">
        <v>41</v>
      </c>
      <c r="O706" s="92"/>
      <c r="P706" s="230">
        <f>O706*H706</f>
        <v>0</v>
      </c>
      <c r="Q706" s="230">
        <v>2E-05</v>
      </c>
      <c r="R706" s="230">
        <f>Q706*H706</f>
        <v>0.002161</v>
      </c>
      <c r="S706" s="230">
        <v>0</v>
      </c>
      <c r="T706" s="231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32" t="s">
        <v>249</v>
      </c>
      <c r="AT706" s="232" t="s">
        <v>157</v>
      </c>
      <c r="AU706" s="232" t="s">
        <v>86</v>
      </c>
      <c r="AY706" s="18" t="s">
        <v>155</v>
      </c>
      <c r="BE706" s="233">
        <f>IF(N706="základní",J706,0)</f>
        <v>0</v>
      </c>
      <c r="BF706" s="233">
        <f>IF(N706="snížená",J706,0)</f>
        <v>0</v>
      </c>
      <c r="BG706" s="233">
        <f>IF(N706="zákl. přenesená",J706,0)</f>
        <v>0</v>
      </c>
      <c r="BH706" s="233">
        <f>IF(N706="sníž. přenesená",J706,0)</f>
        <v>0</v>
      </c>
      <c r="BI706" s="233">
        <f>IF(N706="nulová",J706,0)</f>
        <v>0</v>
      </c>
      <c r="BJ706" s="18" t="s">
        <v>84</v>
      </c>
      <c r="BK706" s="233">
        <f>ROUND(I706*H706,2)</f>
        <v>0</v>
      </c>
      <c r="BL706" s="18" t="s">
        <v>249</v>
      </c>
      <c r="BM706" s="232" t="s">
        <v>995</v>
      </c>
    </row>
    <row r="707" spans="1:51" s="14" customFormat="1" ht="12">
      <c r="A707" s="14"/>
      <c r="B707" s="245"/>
      <c r="C707" s="246"/>
      <c r="D707" s="236" t="s">
        <v>163</v>
      </c>
      <c r="E707" s="247" t="s">
        <v>1</v>
      </c>
      <c r="F707" s="248" t="s">
        <v>996</v>
      </c>
      <c r="G707" s="246"/>
      <c r="H707" s="249">
        <v>108.05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5" t="s">
        <v>163</v>
      </c>
      <c r="AU707" s="255" t="s">
        <v>86</v>
      </c>
      <c r="AV707" s="14" t="s">
        <v>86</v>
      </c>
      <c r="AW707" s="14" t="s">
        <v>32</v>
      </c>
      <c r="AX707" s="14" t="s">
        <v>84</v>
      </c>
      <c r="AY707" s="255" t="s">
        <v>155</v>
      </c>
    </row>
    <row r="708" spans="1:65" s="2" customFormat="1" ht="16.5" customHeight="1">
      <c r="A708" s="39"/>
      <c r="B708" s="40"/>
      <c r="C708" s="267" t="s">
        <v>997</v>
      </c>
      <c r="D708" s="267" t="s">
        <v>225</v>
      </c>
      <c r="E708" s="268" t="s">
        <v>998</v>
      </c>
      <c r="F708" s="269" t="s">
        <v>999</v>
      </c>
      <c r="G708" s="270" t="s">
        <v>274</v>
      </c>
      <c r="H708" s="271">
        <v>110.211</v>
      </c>
      <c r="I708" s="272"/>
      <c r="J708" s="273">
        <f>ROUND(I708*H708,2)</f>
        <v>0</v>
      </c>
      <c r="K708" s="274"/>
      <c r="L708" s="275"/>
      <c r="M708" s="276" t="s">
        <v>1</v>
      </c>
      <c r="N708" s="277" t="s">
        <v>41</v>
      </c>
      <c r="O708" s="92"/>
      <c r="P708" s="230">
        <f>O708*H708</f>
        <v>0</v>
      </c>
      <c r="Q708" s="230">
        <v>2E-05</v>
      </c>
      <c r="R708" s="230">
        <f>Q708*H708</f>
        <v>0.0022042200000000002</v>
      </c>
      <c r="S708" s="230">
        <v>0</v>
      </c>
      <c r="T708" s="231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32" t="s">
        <v>345</v>
      </c>
      <c r="AT708" s="232" t="s">
        <v>225</v>
      </c>
      <c r="AU708" s="232" t="s">
        <v>86</v>
      </c>
      <c r="AY708" s="18" t="s">
        <v>155</v>
      </c>
      <c r="BE708" s="233">
        <f>IF(N708="základní",J708,0)</f>
        <v>0</v>
      </c>
      <c r="BF708" s="233">
        <f>IF(N708="snížená",J708,0)</f>
        <v>0</v>
      </c>
      <c r="BG708" s="233">
        <f>IF(N708="zákl. přenesená",J708,0)</f>
        <v>0</v>
      </c>
      <c r="BH708" s="233">
        <f>IF(N708="sníž. přenesená",J708,0)</f>
        <v>0</v>
      </c>
      <c r="BI708" s="233">
        <f>IF(N708="nulová",J708,0)</f>
        <v>0</v>
      </c>
      <c r="BJ708" s="18" t="s">
        <v>84</v>
      </c>
      <c r="BK708" s="233">
        <f>ROUND(I708*H708,2)</f>
        <v>0</v>
      </c>
      <c r="BL708" s="18" t="s">
        <v>249</v>
      </c>
      <c r="BM708" s="232" t="s">
        <v>1000</v>
      </c>
    </row>
    <row r="709" spans="1:51" s="14" customFormat="1" ht="12">
      <c r="A709" s="14"/>
      <c r="B709" s="245"/>
      <c r="C709" s="246"/>
      <c r="D709" s="236" t="s">
        <v>163</v>
      </c>
      <c r="E709" s="246"/>
      <c r="F709" s="248" t="s">
        <v>1001</v>
      </c>
      <c r="G709" s="246"/>
      <c r="H709" s="249">
        <v>110.211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5" t="s">
        <v>163</v>
      </c>
      <c r="AU709" s="255" t="s">
        <v>86</v>
      </c>
      <c r="AV709" s="14" t="s">
        <v>86</v>
      </c>
      <c r="AW709" s="14" t="s">
        <v>4</v>
      </c>
      <c r="AX709" s="14" t="s">
        <v>84</v>
      </c>
      <c r="AY709" s="255" t="s">
        <v>155</v>
      </c>
    </row>
    <row r="710" spans="1:65" s="2" customFormat="1" ht="24.15" customHeight="1">
      <c r="A710" s="39"/>
      <c r="B710" s="40"/>
      <c r="C710" s="220" t="s">
        <v>1002</v>
      </c>
      <c r="D710" s="220" t="s">
        <v>157</v>
      </c>
      <c r="E710" s="221" t="s">
        <v>1003</v>
      </c>
      <c r="F710" s="222" t="s">
        <v>1004</v>
      </c>
      <c r="G710" s="223" t="s">
        <v>160</v>
      </c>
      <c r="H710" s="224">
        <v>481</v>
      </c>
      <c r="I710" s="225"/>
      <c r="J710" s="226">
        <f>ROUND(I710*H710,2)</f>
        <v>0</v>
      </c>
      <c r="K710" s="227"/>
      <c r="L710" s="45"/>
      <c r="M710" s="228" t="s">
        <v>1</v>
      </c>
      <c r="N710" s="229" t="s">
        <v>41</v>
      </c>
      <c r="O710" s="92"/>
      <c r="P710" s="230">
        <f>O710*H710</f>
        <v>0</v>
      </c>
      <c r="Q710" s="230">
        <v>0</v>
      </c>
      <c r="R710" s="230">
        <f>Q710*H710</f>
        <v>0</v>
      </c>
      <c r="S710" s="230">
        <v>0.167</v>
      </c>
      <c r="T710" s="231">
        <f>S710*H710</f>
        <v>80.327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2" t="s">
        <v>249</v>
      </c>
      <c r="AT710" s="232" t="s">
        <v>157</v>
      </c>
      <c r="AU710" s="232" t="s">
        <v>86</v>
      </c>
      <c r="AY710" s="18" t="s">
        <v>155</v>
      </c>
      <c r="BE710" s="233">
        <f>IF(N710="základní",J710,0)</f>
        <v>0</v>
      </c>
      <c r="BF710" s="233">
        <f>IF(N710="snížená",J710,0)</f>
        <v>0</v>
      </c>
      <c r="BG710" s="233">
        <f>IF(N710="zákl. přenesená",J710,0)</f>
        <v>0</v>
      </c>
      <c r="BH710" s="233">
        <f>IF(N710="sníž. přenesená",J710,0)</f>
        <v>0</v>
      </c>
      <c r="BI710" s="233">
        <f>IF(N710="nulová",J710,0)</f>
        <v>0</v>
      </c>
      <c r="BJ710" s="18" t="s">
        <v>84</v>
      </c>
      <c r="BK710" s="233">
        <f>ROUND(I710*H710,2)</f>
        <v>0</v>
      </c>
      <c r="BL710" s="18" t="s">
        <v>249</v>
      </c>
      <c r="BM710" s="232" t="s">
        <v>1005</v>
      </c>
    </row>
    <row r="711" spans="1:51" s="13" customFormat="1" ht="12">
      <c r="A711" s="13"/>
      <c r="B711" s="234"/>
      <c r="C711" s="235"/>
      <c r="D711" s="236" t="s">
        <v>163</v>
      </c>
      <c r="E711" s="237" t="s">
        <v>1</v>
      </c>
      <c r="F711" s="238" t="s">
        <v>683</v>
      </c>
      <c r="G711" s="235"/>
      <c r="H711" s="237" t="s">
        <v>1</v>
      </c>
      <c r="I711" s="239"/>
      <c r="J711" s="235"/>
      <c r="K711" s="235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163</v>
      </c>
      <c r="AU711" s="244" t="s">
        <v>86</v>
      </c>
      <c r="AV711" s="13" t="s">
        <v>84</v>
      </c>
      <c r="AW711" s="13" t="s">
        <v>32</v>
      </c>
      <c r="AX711" s="13" t="s">
        <v>76</v>
      </c>
      <c r="AY711" s="244" t="s">
        <v>155</v>
      </c>
    </row>
    <row r="712" spans="1:51" s="14" customFormat="1" ht="12">
      <c r="A712" s="14"/>
      <c r="B712" s="245"/>
      <c r="C712" s="246"/>
      <c r="D712" s="236" t="s">
        <v>163</v>
      </c>
      <c r="E712" s="247" t="s">
        <v>1</v>
      </c>
      <c r="F712" s="248" t="s">
        <v>916</v>
      </c>
      <c r="G712" s="246"/>
      <c r="H712" s="249">
        <v>481</v>
      </c>
      <c r="I712" s="250"/>
      <c r="J712" s="246"/>
      <c r="K712" s="246"/>
      <c r="L712" s="251"/>
      <c r="M712" s="252"/>
      <c r="N712" s="253"/>
      <c r="O712" s="253"/>
      <c r="P712" s="253"/>
      <c r="Q712" s="253"/>
      <c r="R712" s="253"/>
      <c r="S712" s="253"/>
      <c r="T712" s="25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5" t="s">
        <v>163</v>
      </c>
      <c r="AU712" s="255" t="s">
        <v>86</v>
      </c>
      <c r="AV712" s="14" t="s">
        <v>86</v>
      </c>
      <c r="AW712" s="14" t="s">
        <v>32</v>
      </c>
      <c r="AX712" s="14" t="s">
        <v>84</v>
      </c>
      <c r="AY712" s="255" t="s">
        <v>155</v>
      </c>
    </row>
    <row r="713" spans="1:65" s="2" customFormat="1" ht="24.15" customHeight="1">
      <c r="A713" s="39"/>
      <c r="B713" s="40"/>
      <c r="C713" s="220" t="s">
        <v>1006</v>
      </c>
      <c r="D713" s="220" t="s">
        <v>157</v>
      </c>
      <c r="E713" s="221" t="s">
        <v>1007</v>
      </c>
      <c r="F713" s="222" t="s">
        <v>1008</v>
      </c>
      <c r="G713" s="223" t="s">
        <v>213</v>
      </c>
      <c r="H713" s="224">
        <v>51.768</v>
      </c>
      <c r="I713" s="225"/>
      <c r="J713" s="226">
        <f>ROUND(I713*H713,2)</f>
        <v>0</v>
      </c>
      <c r="K713" s="227"/>
      <c r="L713" s="45"/>
      <c r="M713" s="228" t="s">
        <v>1</v>
      </c>
      <c r="N713" s="229" t="s">
        <v>41</v>
      </c>
      <c r="O713" s="92"/>
      <c r="P713" s="230">
        <f>O713*H713</f>
        <v>0</v>
      </c>
      <c r="Q713" s="230">
        <v>0</v>
      </c>
      <c r="R713" s="230">
        <f>Q713*H713</f>
        <v>0</v>
      </c>
      <c r="S713" s="230">
        <v>0</v>
      </c>
      <c r="T713" s="231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32" t="s">
        <v>249</v>
      </c>
      <c r="AT713" s="232" t="s">
        <v>157</v>
      </c>
      <c r="AU713" s="232" t="s">
        <v>86</v>
      </c>
      <c r="AY713" s="18" t="s">
        <v>155</v>
      </c>
      <c r="BE713" s="233">
        <f>IF(N713="základní",J713,0)</f>
        <v>0</v>
      </c>
      <c r="BF713" s="233">
        <f>IF(N713="snížená",J713,0)</f>
        <v>0</v>
      </c>
      <c r="BG713" s="233">
        <f>IF(N713="zákl. přenesená",J713,0)</f>
        <v>0</v>
      </c>
      <c r="BH713" s="233">
        <f>IF(N713="sníž. přenesená",J713,0)</f>
        <v>0</v>
      </c>
      <c r="BI713" s="233">
        <f>IF(N713="nulová",J713,0)</f>
        <v>0</v>
      </c>
      <c r="BJ713" s="18" t="s">
        <v>84</v>
      </c>
      <c r="BK713" s="233">
        <f>ROUND(I713*H713,2)</f>
        <v>0</v>
      </c>
      <c r="BL713" s="18" t="s">
        <v>249</v>
      </c>
      <c r="BM713" s="232" t="s">
        <v>1009</v>
      </c>
    </row>
    <row r="714" spans="1:63" s="12" customFormat="1" ht="22.8" customHeight="1">
      <c r="A714" s="12"/>
      <c r="B714" s="204"/>
      <c r="C714" s="205"/>
      <c r="D714" s="206" t="s">
        <v>75</v>
      </c>
      <c r="E714" s="218" t="s">
        <v>1010</v>
      </c>
      <c r="F714" s="218" t="s">
        <v>1011</v>
      </c>
      <c r="G714" s="205"/>
      <c r="H714" s="205"/>
      <c r="I714" s="208"/>
      <c r="J714" s="219">
        <f>BK714</f>
        <v>0</v>
      </c>
      <c r="K714" s="205"/>
      <c r="L714" s="210"/>
      <c r="M714" s="211"/>
      <c r="N714" s="212"/>
      <c r="O714" s="212"/>
      <c r="P714" s="213">
        <f>SUM(P715:P739)</f>
        <v>0</v>
      </c>
      <c r="Q714" s="212"/>
      <c r="R714" s="213">
        <f>SUM(R715:R739)</f>
        <v>2.23784662</v>
      </c>
      <c r="S714" s="212"/>
      <c r="T714" s="214">
        <f>SUM(T715:T739)</f>
        <v>6.9745</v>
      </c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R714" s="215" t="s">
        <v>86</v>
      </c>
      <c r="AT714" s="216" t="s">
        <v>75</v>
      </c>
      <c r="AU714" s="216" t="s">
        <v>84</v>
      </c>
      <c r="AY714" s="215" t="s">
        <v>155</v>
      </c>
      <c r="BK714" s="217">
        <f>SUM(BK715:BK739)</f>
        <v>0</v>
      </c>
    </row>
    <row r="715" spans="1:65" s="2" customFormat="1" ht="24.15" customHeight="1">
      <c r="A715" s="39"/>
      <c r="B715" s="40"/>
      <c r="C715" s="220" t="s">
        <v>1012</v>
      </c>
      <c r="D715" s="220" t="s">
        <v>157</v>
      </c>
      <c r="E715" s="221" t="s">
        <v>1013</v>
      </c>
      <c r="F715" s="222" t="s">
        <v>1014</v>
      </c>
      <c r="G715" s="223" t="s">
        <v>160</v>
      </c>
      <c r="H715" s="224">
        <v>502.86</v>
      </c>
      <c r="I715" s="225"/>
      <c r="J715" s="226">
        <f>ROUND(I715*H715,2)</f>
        <v>0</v>
      </c>
      <c r="K715" s="227"/>
      <c r="L715" s="45"/>
      <c r="M715" s="228" t="s">
        <v>1</v>
      </c>
      <c r="N715" s="229" t="s">
        <v>41</v>
      </c>
      <c r="O715" s="92"/>
      <c r="P715" s="230">
        <f>O715*H715</f>
        <v>0</v>
      </c>
      <c r="Q715" s="230">
        <v>0</v>
      </c>
      <c r="R715" s="230">
        <f>Q715*H715</f>
        <v>0</v>
      </c>
      <c r="S715" s="230">
        <v>0</v>
      </c>
      <c r="T715" s="231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2" t="s">
        <v>249</v>
      </c>
      <c r="AT715" s="232" t="s">
        <v>157</v>
      </c>
      <c r="AU715" s="232" t="s">
        <v>86</v>
      </c>
      <c r="AY715" s="18" t="s">
        <v>155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8" t="s">
        <v>84</v>
      </c>
      <c r="BK715" s="233">
        <f>ROUND(I715*H715,2)</f>
        <v>0</v>
      </c>
      <c r="BL715" s="18" t="s">
        <v>249</v>
      </c>
      <c r="BM715" s="232" t="s">
        <v>1015</v>
      </c>
    </row>
    <row r="716" spans="1:51" s="13" customFormat="1" ht="12">
      <c r="A716" s="13"/>
      <c r="B716" s="234"/>
      <c r="C716" s="235"/>
      <c r="D716" s="236" t="s">
        <v>163</v>
      </c>
      <c r="E716" s="237" t="s">
        <v>1</v>
      </c>
      <c r="F716" s="238" t="s">
        <v>512</v>
      </c>
      <c r="G716" s="235"/>
      <c r="H716" s="237" t="s">
        <v>1</v>
      </c>
      <c r="I716" s="239"/>
      <c r="J716" s="235"/>
      <c r="K716" s="235"/>
      <c r="L716" s="240"/>
      <c r="M716" s="241"/>
      <c r="N716" s="242"/>
      <c r="O716" s="242"/>
      <c r="P716" s="242"/>
      <c r="Q716" s="242"/>
      <c r="R716" s="242"/>
      <c r="S716" s="242"/>
      <c r="T716" s="24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4" t="s">
        <v>163</v>
      </c>
      <c r="AU716" s="244" t="s">
        <v>86</v>
      </c>
      <c r="AV716" s="13" t="s">
        <v>84</v>
      </c>
      <c r="AW716" s="13" t="s">
        <v>32</v>
      </c>
      <c r="AX716" s="13" t="s">
        <v>76</v>
      </c>
      <c r="AY716" s="244" t="s">
        <v>155</v>
      </c>
    </row>
    <row r="717" spans="1:51" s="14" customFormat="1" ht="12">
      <c r="A717" s="14"/>
      <c r="B717" s="245"/>
      <c r="C717" s="246"/>
      <c r="D717" s="236" t="s">
        <v>163</v>
      </c>
      <c r="E717" s="247" t="s">
        <v>1</v>
      </c>
      <c r="F717" s="248" t="s">
        <v>889</v>
      </c>
      <c r="G717" s="246"/>
      <c r="H717" s="249">
        <v>502.86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5" t="s">
        <v>163</v>
      </c>
      <c r="AU717" s="255" t="s">
        <v>86</v>
      </c>
      <c r="AV717" s="14" t="s">
        <v>86</v>
      </c>
      <c r="AW717" s="14" t="s">
        <v>32</v>
      </c>
      <c r="AX717" s="14" t="s">
        <v>84</v>
      </c>
      <c r="AY717" s="255" t="s">
        <v>155</v>
      </c>
    </row>
    <row r="718" spans="1:65" s="2" customFormat="1" ht="21.75" customHeight="1">
      <c r="A718" s="39"/>
      <c r="B718" s="40"/>
      <c r="C718" s="267" t="s">
        <v>1016</v>
      </c>
      <c r="D718" s="267" t="s">
        <v>225</v>
      </c>
      <c r="E718" s="268" t="s">
        <v>1017</v>
      </c>
      <c r="F718" s="269" t="s">
        <v>1018</v>
      </c>
      <c r="G718" s="270" t="s">
        <v>160</v>
      </c>
      <c r="H718" s="271">
        <v>1025.834</v>
      </c>
      <c r="I718" s="272"/>
      <c r="J718" s="273">
        <f>ROUND(I718*H718,2)</f>
        <v>0</v>
      </c>
      <c r="K718" s="274"/>
      <c r="L718" s="275"/>
      <c r="M718" s="276" t="s">
        <v>1</v>
      </c>
      <c r="N718" s="277" t="s">
        <v>41</v>
      </c>
      <c r="O718" s="92"/>
      <c r="P718" s="230">
        <f>O718*H718</f>
        <v>0</v>
      </c>
      <c r="Q718" s="230">
        <v>0.00075</v>
      </c>
      <c r="R718" s="230">
        <f>Q718*H718</f>
        <v>0.7693755000000001</v>
      </c>
      <c r="S718" s="230">
        <v>0</v>
      </c>
      <c r="T718" s="231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32" t="s">
        <v>345</v>
      </c>
      <c r="AT718" s="232" t="s">
        <v>225</v>
      </c>
      <c r="AU718" s="232" t="s">
        <v>86</v>
      </c>
      <c r="AY718" s="18" t="s">
        <v>155</v>
      </c>
      <c r="BE718" s="233">
        <f>IF(N718="základní",J718,0)</f>
        <v>0</v>
      </c>
      <c r="BF718" s="233">
        <f>IF(N718="snížená",J718,0)</f>
        <v>0</v>
      </c>
      <c r="BG718" s="233">
        <f>IF(N718="zákl. přenesená",J718,0)</f>
        <v>0</v>
      </c>
      <c r="BH718" s="233">
        <f>IF(N718="sníž. přenesená",J718,0)</f>
        <v>0</v>
      </c>
      <c r="BI718" s="233">
        <f>IF(N718="nulová",J718,0)</f>
        <v>0</v>
      </c>
      <c r="BJ718" s="18" t="s">
        <v>84</v>
      </c>
      <c r="BK718" s="233">
        <f>ROUND(I718*H718,2)</f>
        <v>0</v>
      </c>
      <c r="BL718" s="18" t="s">
        <v>249</v>
      </c>
      <c r="BM718" s="232" t="s">
        <v>1019</v>
      </c>
    </row>
    <row r="719" spans="1:51" s="14" customFormat="1" ht="12">
      <c r="A719" s="14"/>
      <c r="B719" s="245"/>
      <c r="C719" s="246"/>
      <c r="D719" s="236" t="s">
        <v>163</v>
      </c>
      <c r="E719" s="247" t="s">
        <v>1</v>
      </c>
      <c r="F719" s="248" t="s">
        <v>1020</v>
      </c>
      <c r="G719" s="246"/>
      <c r="H719" s="249">
        <v>1005.72</v>
      </c>
      <c r="I719" s="250"/>
      <c r="J719" s="246"/>
      <c r="K719" s="246"/>
      <c r="L719" s="251"/>
      <c r="M719" s="252"/>
      <c r="N719" s="253"/>
      <c r="O719" s="253"/>
      <c r="P719" s="253"/>
      <c r="Q719" s="253"/>
      <c r="R719" s="253"/>
      <c r="S719" s="253"/>
      <c r="T719" s="25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5" t="s">
        <v>163</v>
      </c>
      <c r="AU719" s="255" t="s">
        <v>86</v>
      </c>
      <c r="AV719" s="14" t="s">
        <v>86</v>
      </c>
      <c r="AW719" s="14" t="s">
        <v>32</v>
      </c>
      <c r="AX719" s="14" t="s">
        <v>84</v>
      </c>
      <c r="AY719" s="255" t="s">
        <v>155</v>
      </c>
    </row>
    <row r="720" spans="1:51" s="14" customFormat="1" ht="12">
      <c r="A720" s="14"/>
      <c r="B720" s="245"/>
      <c r="C720" s="246"/>
      <c r="D720" s="236" t="s">
        <v>163</v>
      </c>
      <c r="E720" s="246"/>
      <c r="F720" s="248" t="s">
        <v>1021</v>
      </c>
      <c r="G720" s="246"/>
      <c r="H720" s="249">
        <v>1025.834</v>
      </c>
      <c r="I720" s="250"/>
      <c r="J720" s="246"/>
      <c r="K720" s="246"/>
      <c r="L720" s="251"/>
      <c r="M720" s="252"/>
      <c r="N720" s="253"/>
      <c r="O720" s="253"/>
      <c r="P720" s="253"/>
      <c r="Q720" s="253"/>
      <c r="R720" s="253"/>
      <c r="S720" s="253"/>
      <c r="T720" s="25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5" t="s">
        <v>163</v>
      </c>
      <c r="AU720" s="255" t="s">
        <v>86</v>
      </c>
      <c r="AV720" s="14" t="s">
        <v>86</v>
      </c>
      <c r="AW720" s="14" t="s">
        <v>4</v>
      </c>
      <c r="AX720" s="14" t="s">
        <v>84</v>
      </c>
      <c r="AY720" s="255" t="s">
        <v>155</v>
      </c>
    </row>
    <row r="721" spans="1:65" s="2" customFormat="1" ht="33" customHeight="1">
      <c r="A721" s="39"/>
      <c r="B721" s="40"/>
      <c r="C721" s="220" t="s">
        <v>1022</v>
      </c>
      <c r="D721" s="220" t="s">
        <v>157</v>
      </c>
      <c r="E721" s="221" t="s">
        <v>1023</v>
      </c>
      <c r="F721" s="222" t="s">
        <v>1024</v>
      </c>
      <c r="G721" s="223" t="s">
        <v>160</v>
      </c>
      <c r="H721" s="224">
        <v>481</v>
      </c>
      <c r="I721" s="225"/>
      <c r="J721" s="226">
        <f>ROUND(I721*H721,2)</f>
        <v>0</v>
      </c>
      <c r="K721" s="227"/>
      <c r="L721" s="45"/>
      <c r="M721" s="228" t="s">
        <v>1</v>
      </c>
      <c r="N721" s="229" t="s">
        <v>41</v>
      </c>
      <c r="O721" s="92"/>
      <c r="P721" s="230">
        <f>O721*H721</f>
        <v>0</v>
      </c>
      <c r="Q721" s="230">
        <v>0</v>
      </c>
      <c r="R721" s="230">
        <f>Q721*H721</f>
        <v>0</v>
      </c>
      <c r="S721" s="230">
        <v>0.0145</v>
      </c>
      <c r="T721" s="231">
        <f>S721*H721</f>
        <v>6.9745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2" t="s">
        <v>249</v>
      </c>
      <c r="AT721" s="232" t="s">
        <v>157</v>
      </c>
      <c r="AU721" s="232" t="s">
        <v>86</v>
      </c>
      <c r="AY721" s="18" t="s">
        <v>155</v>
      </c>
      <c r="BE721" s="233">
        <f>IF(N721="základní",J721,0)</f>
        <v>0</v>
      </c>
      <c r="BF721" s="233">
        <f>IF(N721="snížená",J721,0)</f>
        <v>0</v>
      </c>
      <c r="BG721" s="233">
        <f>IF(N721="zákl. přenesená",J721,0)</f>
        <v>0</v>
      </c>
      <c r="BH721" s="233">
        <f>IF(N721="sníž. přenesená",J721,0)</f>
        <v>0</v>
      </c>
      <c r="BI721" s="233">
        <f>IF(N721="nulová",J721,0)</f>
        <v>0</v>
      </c>
      <c r="BJ721" s="18" t="s">
        <v>84</v>
      </c>
      <c r="BK721" s="233">
        <f>ROUND(I721*H721,2)</f>
        <v>0</v>
      </c>
      <c r="BL721" s="18" t="s">
        <v>249</v>
      </c>
      <c r="BM721" s="232" t="s">
        <v>1025</v>
      </c>
    </row>
    <row r="722" spans="1:51" s="13" customFormat="1" ht="12">
      <c r="A722" s="13"/>
      <c r="B722" s="234"/>
      <c r="C722" s="235"/>
      <c r="D722" s="236" t="s">
        <v>163</v>
      </c>
      <c r="E722" s="237" t="s">
        <v>1</v>
      </c>
      <c r="F722" s="238" t="s">
        <v>683</v>
      </c>
      <c r="G722" s="235"/>
      <c r="H722" s="237" t="s">
        <v>1</v>
      </c>
      <c r="I722" s="239"/>
      <c r="J722" s="235"/>
      <c r="K722" s="235"/>
      <c r="L722" s="240"/>
      <c r="M722" s="241"/>
      <c r="N722" s="242"/>
      <c r="O722" s="242"/>
      <c r="P722" s="242"/>
      <c r="Q722" s="242"/>
      <c r="R722" s="242"/>
      <c r="S722" s="242"/>
      <c r="T722" s="24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4" t="s">
        <v>163</v>
      </c>
      <c r="AU722" s="244" t="s">
        <v>86</v>
      </c>
      <c r="AV722" s="13" t="s">
        <v>84</v>
      </c>
      <c r="AW722" s="13" t="s">
        <v>32</v>
      </c>
      <c r="AX722" s="13" t="s">
        <v>76</v>
      </c>
      <c r="AY722" s="244" t="s">
        <v>155</v>
      </c>
    </row>
    <row r="723" spans="1:51" s="14" customFormat="1" ht="12">
      <c r="A723" s="14"/>
      <c r="B723" s="245"/>
      <c r="C723" s="246"/>
      <c r="D723" s="236" t="s">
        <v>163</v>
      </c>
      <c r="E723" s="247" t="s">
        <v>1</v>
      </c>
      <c r="F723" s="248" t="s">
        <v>916</v>
      </c>
      <c r="G723" s="246"/>
      <c r="H723" s="249">
        <v>481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5" t="s">
        <v>163</v>
      </c>
      <c r="AU723" s="255" t="s">
        <v>86</v>
      </c>
      <c r="AV723" s="14" t="s">
        <v>86</v>
      </c>
      <c r="AW723" s="14" t="s">
        <v>32</v>
      </c>
      <c r="AX723" s="14" t="s">
        <v>84</v>
      </c>
      <c r="AY723" s="255" t="s">
        <v>155</v>
      </c>
    </row>
    <row r="724" spans="1:65" s="2" customFormat="1" ht="33" customHeight="1">
      <c r="A724" s="39"/>
      <c r="B724" s="40"/>
      <c r="C724" s="220" t="s">
        <v>1026</v>
      </c>
      <c r="D724" s="220" t="s">
        <v>157</v>
      </c>
      <c r="E724" s="221" t="s">
        <v>1027</v>
      </c>
      <c r="F724" s="222" t="s">
        <v>1028</v>
      </c>
      <c r="G724" s="223" t="s">
        <v>160</v>
      </c>
      <c r="H724" s="224">
        <v>485.371</v>
      </c>
      <c r="I724" s="225"/>
      <c r="J724" s="226">
        <f>ROUND(I724*H724,2)</f>
        <v>0</v>
      </c>
      <c r="K724" s="227"/>
      <c r="L724" s="45"/>
      <c r="M724" s="228" t="s">
        <v>1</v>
      </c>
      <c r="N724" s="229" t="s">
        <v>41</v>
      </c>
      <c r="O724" s="92"/>
      <c r="P724" s="230">
        <f>O724*H724</f>
        <v>0</v>
      </c>
      <c r="Q724" s="230">
        <v>0.00012</v>
      </c>
      <c r="R724" s="230">
        <f>Q724*H724</f>
        <v>0.05824452</v>
      </c>
      <c r="S724" s="230">
        <v>0</v>
      </c>
      <c r="T724" s="231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32" t="s">
        <v>249</v>
      </c>
      <c r="AT724" s="232" t="s">
        <v>157</v>
      </c>
      <c r="AU724" s="232" t="s">
        <v>86</v>
      </c>
      <c r="AY724" s="18" t="s">
        <v>155</v>
      </c>
      <c r="BE724" s="233">
        <f>IF(N724="základní",J724,0)</f>
        <v>0</v>
      </c>
      <c r="BF724" s="233">
        <f>IF(N724="snížená",J724,0)</f>
        <v>0</v>
      </c>
      <c r="BG724" s="233">
        <f>IF(N724="zákl. přenesená",J724,0)</f>
        <v>0</v>
      </c>
      <c r="BH724" s="233">
        <f>IF(N724="sníž. přenesená",J724,0)</f>
        <v>0</v>
      </c>
      <c r="BI724" s="233">
        <f>IF(N724="nulová",J724,0)</f>
        <v>0</v>
      </c>
      <c r="BJ724" s="18" t="s">
        <v>84</v>
      </c>
      <c r="BK724" s="233">
        <f>ROUND(I724*H724,2)</f>
        <v>0</v>
      </c>
      <c r="BL724" s="18" t="s">
        <v>249</v>
      </c>
      <c r="BM724" s="232" t="s">
        <v>1029</v>
      </c>
    </row>
    <row r="725" spans="1:51" s="13" customFormat="1" ht="12">
      <c r="A725" s="13"/>
      <c r="B725" s="234"/>
      <c r="C725" s="235"/>
      <c r="D725" s="236" t="s">
        <v>163</v>
      </c>
      <c r="E725" s="237" t="s">
        <v>1</v>
      </c>
      <c r="F725" s="238" t="s">
        <v>529</v>
      </c>
      <c r="G725" s="235"/>
      <c r="H725" s="237" t="s">
        <v>1</v>
      </c>
      <c r="I725" s="239"/>
      <c r="J725" s="235"/>
      <c r="K725" s="235"/>
      <c r="L725" s="240"/>
      <c r="M725" s="241"/>
      <c r="N725" s="242"/>
      <c r="O725" s="242"/>
      <c r="P725" s="242"/>
      <c r="Q725" s="242"/>
      <c r="R725" s="242"/>
      <c r="S725" s="242"/>
      <c r="T725" s="24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4" t="s">
        <v>163</v>
      </c>
      <c r="AU725" s="244" t="s">
        <v>86</v>
      </c>
      <c r="AV725" s="13" t="s">
        <v>84</v>
      </c>
      <c r="AW725" s="13" t="s">
        <v>32</v>
      </c>
      <c r="AX725" s="13" t="s">
        <v>76</v>
      </c>
      <c r="AY725" s="244" t="s">
        <v>155</v>
      </c>
    </row>
    <row r="726" spans="1:51" s="14" customFormat="1" ht="12">
      <c r="A726" s="14"/>
      <c r="B726" s="245"/>
      <c r="C726" s="246"/>
      <c r="D726" s="236" t="s">
        <v>163</v>
      </c>
      <c r="E726" s="247" t="s">
        <v>1</v>
      </c>
      <c r="F726" s="248" t="s">
        <v>937</v>
      </c>
      <c r="G726" s="246"/>
      <c r="H726" s="249">
        <v>485.371</v>
      </c>
      <c r="I726" s="250"/>
      <c r="J726" s="246"/>
      <c r="K726" s="246"/>
      <c r="L726" s="251"/>
      <c r="M726" s="252"/>
      <c r="N726" s="253"/>
      <c r="O726" s="253"/>
      <c r="P726" s="253"/>
      <c r="Q726" s="253"/>
      <c r="R726" s="253"/>
      <c r="S726" s="253"/>
      <c r="T726" s="25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5" t="s">
        <v>163</v>
      </c>
      <c r="AU726" s="255" t="s">
        <v>86</v>
      </c>
      <c r="AV726" s="14" t="s">
        <v>86</v>
      </c>
      <c r="AW726" s="14" t="s">
        <v>32</v>
      </c>
      <c r="AX726" s="14" t="s">
        <v>76</v>
      </c>
      <c r="AY726" s="255" t="s">
        <v>155</v>
      </c>
    </row>
    <row r="727" spans="1:51" s="15" customFormat="1" ht="12">
      <c r="A727" s="15"/>
      <c r="B727" s="256"/>
      <c r="C727" s="257"/>
      <c r="D727" s="236" t="s">
        <v>163</v>
      </c>
      <c r="E727" s="258" t="s">
        <v>1</v>
      </c>
      <c r="F727" s="259" t="s">
        <v>177</v>
      </c>
      <c r="G727" s="257"/>
      <c r="H727" s="260">
        <v>485.371</v>
      </c>
      <c r="I727" s="261"/>
      <c r="J727" s="257"/>
      <c r="K727" s="257"/>
      <c r="L727" s="262"/>
      <c r="M727" s="263"/>
      <c r="N727" s="264"/>
      <c r="O727" s="264"/>
      <c r="P727" s="264"/>
      <c r="Q727" s="264"/>
      <c r="R727" s="264"/>
      <c r="S727" s="264"/>
      <c r="T727" s="26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6" t="s">
        <v>163</v>
      </c>
      <c r="AU727" s="266" t="s">
        <v>86</v>
      </c>
      <c r="AV727" s="15" t="s">
        <v>161</v>
      </c>
      <c r="AW727" s="15" t="s">
        <v>32</v>
      </c>
      <c r="AX727" s="15" t="s">
        <v>84</v>
      </c>
      <c r="AY727" s="266" t="s">
        <v>155</v>
      </c>
    </row>
    <row r="728" spans="1:65" s="2" customFormat="1" ht="24.15" customHeight="1">
      <c r="A728" s="39"/>
      <c r="B728" s="40"/>
      <c r="C728" s="267" t="s">
        <v>1030</v>
      </c>
      <c r="D728" s="267" t="s">
        <v>225</v>
      </c>
      <c r="E728" s="268" t="s">
        <v>1031</v>
      </c>
      <c r="F728" s="269" t="s">
        <v>1032</v>
      </c>
      <c r="G728" s="270" t="s">
        <v>180</v>
      </c>
      <c r="H728" s="271">
        <v>29.122</v>
      </c>
      <c r="I728" s="272"/>
      <c r="J728" s="273">
        <f>ROUND(I728*H728,2)</f>
        <v>0</v>
      </c>
      <c r="K728" s="274"/>
      <c r="L728" s="275"/>
      <c r="M728" s="276" t="s">
        <v>1</v>
      </c>
      <c r="N728" s="277" t="s">
        <v>41</v>
      </c>
      <c r="O728" s="92"/>
      <c r="P728" s="230">
        <f>O728*H728</f>
        <v>0</v>
      </c>
      <c r="Q728" s="230">
        <v>0.025</v>
      </c>
      <c r="R728" s="230">
        <f>Q728*H728</f>
        <v>0.7280500000000001</v>
      </c>
      <c r="S728" s="230">
        <v>0</v>
      </c>
      <c r="T728" s="231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32" t="s">
        <v>345</v>
      </c>
      <c r="AT728" s="232" t="s">
        <v>225</v>
      </c>
      <c r="AU728" s="232" t="s">
        <v>86</v>
      </c>
      <c r="AY728" s="18" t="s">
        <v>155</v>
      </c>
      <c r="BE728" s="233">
        <f>IF(N728="základní",J728,0)</f>
        <v>0</v>
      </c>
      <c r="BF728" s="233">
        <f>IF(N728="snížená",J728,0)</f>
        <v>0</v>
      </c>
      <c r="BG728" s="233">
        <f>IF(N728="zákl. přenesená",J728,0)</f>
        <v>0</v>
      </c>
      <c r="BH728" s="233">
        <f>IF(N728="sníž. přenesená",J728,0)</f>
        <v>0</v>
      </c>
      <c r="BI728" s="233">
        <f>IF(N728="nulová",J728,0)</f>
        <v>0</v>
      </c>
      <c r="BJ728" s="18" t="s">
        <v>84</v>
      </c>
      <c r="BK728" s="233">
        <f>ROUND(I728*H728,2)</f>
        <v>0</v>
      </c>
      <c r="BL728" s="18" t="s">
        <v>249</v>
      </c>
      <c r="BM728" s="232" t="s">
        <v>1033</v>
      </c>
    </row>
    <row r="729" spans="1:51" s="13" customFormat="1" ht="12">
      <c r="A729" s="13"/>
      <c r="B729" s="234"/>
      <c r="C729" s="235"/>
      <c r="D729" s="236" t="s">
        <v>163</v>
      </c>
      <c r="E729" s="237" t="s">
        <v>1</v>
      </c>
      <c r="F729" s="238" t="s">
        <v>529</v>
      </c>
      <c r="G729" s="235"/>
      <c r="H729" s="237" t="s">
        <v>1</v>
      </c>
      <c r="I729" s="239"/>
      <c r="J729" s="235"/>
      <c r="K729" s="235"/>
      <c r="L729" s="240"/>
      <c r="M729" s="241"/>
      <c r="N729" s="242"/>
      <c r="O729" s="242"/>
      <c r="P729" s="242"/>
      <c r="Q729" s="242"/>
      <c r="R729" s="242"/>
      <c r="S729" s="242"/>
      <c r="T729" s="24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4" t="s">
        <v>163</v>
      </c>
      <c r="AU729" s="244" t="s">
        <v>86</v>
      </c>
      <c r="AV729" s="13" t="s">
        <v>84</v>
      </c>
      <c r="AW729" s="13" t="s">
        <v>32</v>
      </c>
      <c r="AX729" s="13" t="s">
        <v>76</v>
      </c>
      <c r="AY729" s="244" t="s">
        <v>155</v>
      </c>
    </row>
    <row r="730" spans="1:51" s="14" customFormat="1" ht="12">
      <c r="A730" s="14"/>
      <c r="B730" s="245"/>
      <c r="C730" s="246"/>
      <c r="D730" s="236" t="s">
        <v>163</v>
      </c>
      <c r="E730" s="247" t="s">
        <v>1</v>
      </c>
      <c r="F730" s="248" t="s">
        <v>937</v>
      </c>
      <c r="G730" s="246"/>
      <c r="H730" s="249">
        <v>485.371</v>
      </c>
      <c r="I730" s="250"/>
      <c r="J730" s="246"/>
      <c r="K730" s="246"/>
      <c r="L730" s="251"/>
      <c r="M730" s="252"/>
      <c r="N730" s="253"/>
      <c r="O730" s="253"/>
      <c r="P730" s="253"/>
      <c r="Q730" s="253"/>
      <c r="R730" s="253"/>
      <c r="S730" s="253"/>
      <c r="T730" s="25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5" t="s">
        <v>163</v>
      </c>
      <c r="AU730" s="255" t="s">
        <v>86</v>
      </c>
      <c r="AV730" s="14" t="s">
        <v>86</v>
      </c>
      <c r="AW730" s="14" t="s">
        <v>32</v>
      </c>
      <c r="AX730" s="14" t="s">
        <v>76</v>
      </c>
      <c r="AY730" s="255" t="s">
        <v>155</v>
      </c>
    </row>
    <row r="731" spans="1:51" s="15" customFormat="1" ht="12">
      <c r="A731" s="15"/>
      <c r="B731" s="256"/>
      <c r="C731" s="257"/>
      <c r="D731" s="236" t="s">
        <v>163</v>
      </c>
      <c r="E731" s="258" t="s">
        <v>1</v>
      </c>
      <c r="F731" s="259" t="s">
        <v>177</v>
      </c>
      <c r="G731" s="257"/>
      <c r="H731" s="260">
        <v>485.371</v>
      </c>
      <c r="I731" s="261"/>
      <c r="J731" s="257"/>
      <c r="K731" s="257"/>
      <c r="L731" s="262"/>
      <c r="M731" s="263"/>
      <c r="N731" s="264"/>
      <c r="O731" s="264"/>
      <c r="P731" s="264"/>
      <c r="Q731" s="264"/>
      <c r="R731" s="264"/>
      <c r="S731" s="264"/>
      <c r="T731" s="26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66" t="s">
        <v>163</v>
      </c>
      <c r="AU731" s="266" t="s">
        <v>86</v>
      </c>
      <c r="AV731" s="15" t="s">
        <v>161</v>
      </c>
      <c r="AW731" s="15" t="s">
        <v>32</v>
      </c>
      <c r="AX731" s="15" t="s">
        <v>84</v>
      </c>
      <c r="AY731" s="266" t="s">
        <v>155</v>
      </c>
    </row>
    <row r="732" spans="1:51" s="14" customFormat="1" ht="12">
      <c r="A732" s="14"/>
      <c r="B732" s="245"/>
      <c r="C732" s="246"/>
      <c r="D732" s="236" t="s">
        <v>163</v>
      </c>
      <c r="E732" s="246"/>
      <c r="F732" s="248" t="s">
        <v>1034</v>
      </c>
      <c r="G732" s="246"/>
      <c r="H732" s="249">
        <v>29.122</v>
      </c>
      <c r="I732" s="250"/>
      <c r="J732" s="246"/>
      <c r="K732" s="246"/>
      <c r="L732" s="251"/>
      <c r="M732" s="252"/>
      <c r="N732" s="253"/>
      <c r="O732" s="253"/>
      <c r="P732" s="253"/>
      <c r="Q732" s="253"/>
      <c r="R732" s="253"/>
      <c r="S732" s="253"/>
      <c r="T732" s="25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5" t="s">
        <v>163</v>
      </c>
      <c r="AU732" s="255" t="s">
        <v>86</v>
      </c>
      <c r="AV732" s="14" t="s">
        <v>86</v>
      </c>
      <c r="AW732" s="14" t="s">
        <v>4</v>
      </c>
      <c r="AX732" s="14" t="s">
        <v>84</v>
      </c>
      <c r="AY732" s="255" t="s">
        <v>155</v>
      </c>
    </row>
    <row r="733" spans="1:65" s="2" customFormat="1" ht="33" customHeight="1">
      <c r="A733" s="39"/>
      <c r="B733" s="40"/>
      <c r="C733" s="220" t="s">
        <v>926</v>
      </c>
      <c r="D733" s="220" t="s">
        <v>157</v>
      </c>
      <c r="E733" s="221" t="s">
        <v>1027</v>
      </c>
      <c r="F733" s="222" t="s">
        <v>1028</v>
      </c>
      <c r="G733" s="223" t="s">
        <v>160</v>
      </c>
      <c r="H733" s="224">
        <v>505.945</v>
      </c>
      <c r="I733" s="225"/>
      <c r="J733" s="226">
        <f>ROUND(I733*H733,2)</f>
        <v>0</v>
      </c>
      <c r="K733" s="227"/>
      <c r="L733" s="45"/>
      <c r="M733" s="228" t="s">
        <v>1</v>
      </c>
      <c r="N733" s="229" t="s">
        <v>41</v>
      </c>
      <c r="O733" s="92"/>
      <c r="P733" s="230">
        <f>O733*H733</f>
        <v>0</v>
      </c>
      <c r="Q733" s="230">
        <v>0.00012</v>
      </c>
      <c r="R733" s="230">
        <f>Q733*H733</f>
        <v>0.0607134</v>
      </c>
      <c r="S733" s="230">
        <v>0</v>
      </c>
      <c r="T733" s="231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2" t="s">
        <v>249</v>
      </c>
      <c r="AT733" s="232" t="s">
        <v>157</v>
      </c>
      <c r="AU733" s="232" t="s">
        <v>86</v>
      </c>
      <c r="AY733" s="18" t="s">
        <v>155</v>
      </c>
      <c r="BE733" s="233">
        <f>IF(N733="základní",J733,0)</f>
        <v>0</v>
      </c>
      <c r="BF733" s="233">
        <f>IF(N733="snížená",J733,0)</f>
        <v>0</v>
      </c>
      <c r="BG733" s="233">
        <f>IF(N733="zákl. přenesená",J733,0)</f>
        <v>0</v>
      </c>
      <c r="BH733" s="233">
        <f>IF(N733="sníž. přenesená",J733,0)</f>
        <v>0</v>
      </c>
      <c r="BI733" s="233">
        <f>IF(N733="nulová",J733,0)</f>
        <v>0</v>
      </c>
      <c r="BJ733" s="18" t="s">
        <v>84</v>
      </c>
      <c r="BK733" s="233">
        <f>ROUND(I733*H733,2)</f>
        <v>0</v>
      </c>
      <c r="BL733" s="18" t="s">
        <v>249</v>
      </c>
      <c r="BM733" s="232" t="s">
        <v>1035</v>
      </c>
    </row>
    <row r="734" spans="1:65" s="2" customFormat="1" ht="21.75" customHeight="1">
      <c r="A734" s="39"/>
      <c r="B734" s="40"/>
      <c r="C734" s="267" t="s">
        <v>1036</v>
      </c>
      <c r="D734" s="267" t="s">
        <v>225</v>
      </c>
      <c r="E734" s="268" t="s">
        <v>1037</v>
      </c>
      <c r="F734" s="269" t="s">
        <v>1038</v>
      </c>
      <c r="G734" s="270" t="s">
        <v>160</v>
      </c>
      <c r="H734" s="271">
        <v>516.04</v>
      </c>
      <c r="I734" s="272"/>
      <c r="J734" s="273">
        <f>ROUND(I734*H734,2)</f>
        <v>0</v>
      </c>
      <c r="K734" s="274"/>
      <c r="L734" s="275"/>
      <c r="M734" s="276" t="s">
        <v>1</v>
      </c>
      <c r="N734" s="277" t="s">
        <v>41</v>
      </c>
      <c r="O734" s="92"/>
      <c r="P734" s="230">
        <f>O734*H734</f>
        <v>0</v>
      </c>
      <c r="Q734" s="230">
        <v>0.00075</v>
      </c>
      <c r="R734" s="230">
        <f>Q734*H734</f>
        <v>0.38703</v>
      </c>
      <c r="S734" s="230">
        <v>0</v>
      </c>
      <c r="T734" s="231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32" t="s">
        <v>345</v>
      </c>
      <c r="AT734" s="232" t="s">
        <v>225</v>
      </c>
      <c r="AU734" s="232" t="s">
        <v>86</v>
      </c>
      <c r="AY734" s="18" t="s">
        <v>155</v>
      </c>
      <c r="BE734" s="233">
        <f>IF(N734="základní",J734,0)</f>
        <v>0</v>
      </c>
      <c r="BF734" s="233">
        <f>IF(N734="snížená",J734,0)</f>
        <v>0</v>
      </c>
      <c r="BG734" s="233">
        <f>IF(N734="zákl. přenesená",J734,0)</f>
        <v>0</v>
      </c>
      <c r="BH734" s="233">
        <f>IF(N734="sníž. přenesená",J734,0)</f>
        <v>0</v>
      </c>
      <c r="BI734" s="233">
        <f>IF(N734="nulová",J734,0)</f>
        <v>0</v>
      </c>
      <c r="BJ734" s="18" t="s">
        <v>84</v>
      </c>
      <c r="BK734" s="233">
        <f>ROUND(I734*H734,2)</f>
        <v>0</v>
      </c>
      <c r="BL734" s="18" t="s">
        <v>249</v>
      </c>
      <c r="BM734" s="232" t="s">
        <v>1039</v>
      </c>
    </row>
    <row r="735" spans="1:51" s="14" customFormat="1" ht="12">
      <c r="A735" s="14"/>
      <c r="B735" s="245"/>
      <c r="C735" s="246"/>
      <c r="D735" s="236" t="s">
        <v>163</v>
      </c>
      <c r="E735" s="246"/>
      <c r="F735" s="248" t="s">
        <v>1040</v>
      </c>
      <c r="G735" s="246"/>
      <c r="H735" s="249">
        <v>516.04</v>
      </c>
      <c r="I735" s="250"/>
      <c r="J735" s="246"/>
      <c r="K735" s="246"/>
      <c r="L735" s="251"/>
      <c r="M735" s="252"/>
      <c r="N735" s="253"/>
      <c r="O735" s="253"/>
      <c r="P735" s="253"/>
      <c r="Q735" s="253"/>
      <c r="R735" s="253"/>
      <c r="S735" s="253"/>
      <c r="T735" s="25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5" t="s">
        <v>163</v>
      </c>
      <c r="AU735" s="255" t="s">
        <v>86</v>
      </c>
      <c r="AV735" s="14" t="s">
        <v>86</v>
      </c>
      <c r="AW735" s="14" t="s">
        <v>4</v>
      </c>
      <c r="AX735" s="14" t="s">
        <v>84</v>
      </c>
      <c r="AY735" s="255" t="s">
        <v>155</v>
      </c>
    </row>
    <row r="736" spans="1:65" s="2" customFormat="1" ht="24.15" customHeight="1">
      <c r="A736" s="39"/>
      <c r="B736" s="40"/>
      <c r="C736" s="220" t="s">
        <v>1041</v>
      </c>
      <c r="D736" s="220" t="s">
        <v>157</v>
      </c>
      <c r="E736" s="221" t="s">
        <v>1042</v>
      </c>
      <c r="F736" s="222" t="s">
        <v>1043</v>
      </c>
      <c r="G736" s="223" t="s">
        <v>160</v>
      </c>
      <c r="H736" s="224">
        <v>502.86</v>
      </c>
      <c r="I736" s="225"/>
      <c r="J736" s="226">
        <f>ROUND(I736*H736,2)</f>
        <v>0</v>
      </c>
      <c r="K736" s="227"/>
      <c r="L736" s="45"/>
      <c r="M736" s="228" t="s">
        <v>1</v>
      </c>
      <c r="N736" s="229" t="s">
        <v>41</v>
      </c>
      <c r="O736" s="92"/>
      <c r="P736" s="230">
        <f>O736*H736</f>
        <v>0</v>
      </c>
      <c r="Q736" s="230">
        <v>0</v>
      </c>
      <c r="R736" s="230">
        <f>Q736*H736</f>
        <v>0</v>
      </c>
      <c r="S736" s="230">
        <v>0</v>
      </c>
      <c r="T736" s="231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2" t="s">
        <v>249</v>
      </c>
      <c r="AT736" s="232" t="s">
        <v>157</v>
      </c>
      <c r="AU736" s="232" t="s">
        <v>86</v>
      </c>
      <c r="AY736" s="18" t="s">
        <v>155</v>
      </c>
      <c r="BE736" s="233">
        <f>IF(N736="základní",J736,0)</f>
        <v>0</v>
      </c>
      <c r="BF736" s="233">
        <f>IF(N736="snížená",J736,0)</f>
        <v>0</v>
      </c>
      <c r="BG736" s="233">
        <f>IF(N736="zákl. přenesená",J736,0)</f>
        <v>0</v>
      </c>
      <c r="BH736" s="233">
        <f>IF(N736="sníž. přenesená",J736,0)</f>
        <v>0</v>
      </c>
      <c r="BI736" s="233">
        <f>IF(N736="nulová",J736,0)</f>
        <v>0</v>
      </c>
      <c r="BJ736" s="18" t="s">
        <v>84</v>
      </c>
      <c r="BK736" s="233">
        <f>ROUND(I736*H736,2)</f>
        <v>0</v>
      </c>
      <c r="BL736" s="18" t="s">
        <v>249</v>
      </c>
      <c r="BM736" s="232" t="s">
        <v>1044</v>
      </c>
    </row>
    <row r="737" spans="1:65" s="2" customFormat="1" ht="24.15" customHeight="1">
      <c r="A737" s="39"/>
      <c r="B737" s="40"/>
      <c r="C737" s="267" t="s">
        <v>1045</v>
      </c>
      <c r="D737" s="267" t="s">
        <v>225</v>
      </c>
      <c r="E737" s="268" t="s">
        <v>1046</v>
      </c>
      <c r="F737" s="269" t="s">
        <v>1047</v>
      </c>
      <c r="G737" s="270" t="s">
        <v>160</v>
      </c>
      <c r="H737" s="271">
        <v>586.083</v>
      </c>
      <c r="I737" s="272"/>
      <c r="J737" s="273">
        <f>ROUND(I737*H737,2)</f>
        <v>0</v>
      </c>
      <c r="K737" s="274"/>
      <c r="L737" s="275"/>
      <c r="M737" s="276" t="s">
        <v>1</v>
      </c>
      <c r="N737" s="277" t="s">
        <v>41</v>
      </c>
      <c r="O737" s="92"/>
      <c r="P737" s="230">
        <f>O737*H737</f>
        <v>0</v>
      </c>
      <c r="Q737" s="230">
        <v>0.0004</v>
      </c>
      <c r="R737" s="230">
        <f>Q737*H737</f>
        <v>0.2344332</v>
      </c>
      <c r="S737" s="230">
        <v>0</v>
      </c>
      <c r="T737" s="231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2" t="s">
        <v>345</v>
      </c>
      <c r="AT737" s="232" t="s">
        <v>225</v>
      </c>
      <c r="AU737" s="232" t="s">
        <v>86</v>
      </c>
      <c r="AY737" s="18" t="s">
        <v>155</v>
      </c>
      <c r="BE737" s="233">
        <f>IF(N737="základní",J737,0)</f>
        <v>0</v>
      </c>
      <c r="BF737" s="233">
        <f>IF(N737="snížená",J737,0)</f>
        <v>0</v>
      </c>
      <c r="BG737" s="233">
        <f>IF(N737="zákl. přenesená",J737,0)</f>
        <v>0</v>
      </c>
      <c r="BH737" s="233">
        <f>IF(N737="sníž. přenesená",J737,0)</f>
        <v>0</v>
      </c>
      <c r="BI737" s="233">
        <f>IF(N737="nulová",J737,0)</f>
        <v>0</v>
      </c>
      <c r="BJ737" s="18" t="s">
        <v>84</v>
      </c>
      <c r="BK737" s="233">
        <f>ROUND(I737*H737,2)</f>
        <v>0</v>
      </c>
      <c r="BL737" s="18" t="s">
        <v>249</v>
      </c>
      <c r="BM737" s="232" t="s">
        <v>1048</v>
      </c>
    </row>
    <row r="738" spans="1:51" s="14" customFormat="1" ht="12">
      <c r="A738" s="14"/>
      <c r="B738" s="245"/>
      <c r="C738" s="246"/>
      <c r="D738" s="236" t="s">
        <v>163</v>
      </c>
      <c r="E738" s="246"/>
      <c r="F738" s="248" t="s">
        <v>904</v>
      </c>
      <c r="G738" s="246"/>
      <c r="H738" s="249">
        <v>586.083</v>
      </c>
      <c r="I738" s="250"/>
      <c r="J738" s="246"/>
      <c r="K738" s="246"/>
      <c r="L738" s="251"/>
      <c r="M738" s="252"/>
      <c r="N738" s="253"/>
      <c r="O738" s="253"/>
      <c r="P738" s="253"/>
      <c r="Q738" s="253"/>
      <c r="R738" s="253"/>
      <c r="S738" s="253"/>
      <c r="T738" s="25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5" t="s">
        <v>163</v>
      </c>
      <c r="AU738" s="255" t="s">
        <v>86</v>
      </c>
      <c r="AV738" s="14" t="s">
        <v>86</v>
      </c>
      <c r="AW738" s="14" t="s">
        <v>4</v>
      </c>
      <c r="AX738" s="14" t="s">
        <v>84</v>
      </c>
      <c r="AY738" s="255" t="s">
        <v>155</v>
      </c>
    </row>
    <row r="739" spans="1:65" s="2" customFormat="1" ht="24.15" customHeight="1">
      <c r="A739" s="39"/>
      <c r="B739" s="40"/>
      <c r="C739" s="220" t="s">
        <v>1049</v>
      </c>
      <c r="D739" s="220" t="s">
        <v>157</v>
      </c>
      <c r="E739" s="221" t="s">
        <v>1050</v>
      </c>
      <c r="F739" s="222" t="s">
        <v>1051</v>
      </c>
      <c r="G739" s="223" t="s">
        <v>213</v>
      </c>
      <c r="H739" s="224">
        <v>2.238</v>
      </c>
      <c r="I739" s="225"/>
      <c r="J739" s="226">
        <f>ROUND(I739*H739,2)</f>
        <v>0</v>
      </c>
      <c r="K739" s="227"/>
      <c r="L739" s="45"/>
      <c r="M739" s="228" t="s">
        <v>1</v>
      </c>
      <c r="N739" s="229" t="s">
        <v>41</v>
      </c>
      <c r="O739" s="92"/>
      <c r="P739" s="230">
        <f>O739*H739</f>
        <v>0</v>
      </c>
      <c r="Q739" s="230">
        <v>0</v>
      </c>
      <c r="R739" s="230">
        <f>Q739*H739</f>
        <v>0</v>
      </c>
      <c r="S739" s="230">
        <v>0</v>
      </c>
      <c r="T739" s="231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2" t="s">
        <v>249</v>
      </c>
      <c r="AT739" s="232" t="s">
        <v>157</v>
      </c>
      <c r="AU739" s="232" t="s">
        <v>86</v>
      </c>
      <c r="AY739" s="18" t="s">
        <v>155</v>
      </c>
      <c r="BE739" s="233">
        <f>IF(N739="základní",J739,0)</f>
        <v>0</v>
      </c>
      <c r="BF739" s="233">
        <f>IF(N739="snížená",J739,0)</f>
        <v>0</v>
      </c>
      <c r="BG739" s="233">
        <f>IF(N739="zákl. přenesená",J739,0)</f>
        <v>0</v>
      </c>
      <c r="BH739" s="233">
        <f>IF(N739="sníž. přenesená",J739,0)</f>
        <v>0</v>
      </c>
      <c r="BI739" s="233">
        <f>IF(N739="nulová",J739,0)</f>
        <v>0</v>
      </c>
      <c r="BJ739" s="18" t="s">
        <v>84</v>
      </c>
      <c r="BK739" s="233">
        <f>ROUND(I739*H739,2)</f>
        <v>0</v>
      </c>
      <c r="BL739" s="18" t="s">
        <v>249</v>
      </c>
      <c r="BM739" s="232" t="s">
        <v>1052</v>
      </c>
    </row>
    <row r="740" spans="1:63" s="12" customFormat="1" ht="22.8" customHeight="1">
      <c r="A740" s="12"/>
      <c r="B740" s="204"/>
      <c r="C740" s="205"/>
      <c r="D740" s="206" t="s">
        <v>75</v>
      </c>
      <c r="E740" s="218" t="s">
        <v>1053</v>
      </c>
      <c r="F740" s="218" t="s">
        <v>1054</v>
      </c>
      <c r="G740" s="205"/>
      <c r="H740" s="205"/>
      <c r="I740" s="208"/>
      <c r="J740" s="219">
        <f>BK740</f>
        <v>0</v>
      </c>
      <c r="K740" s="205"/>
      <c r="L740" s="210"/>
      <c r="M740" s="211"/>
      <c r="N740" s="212"/>
      <c r="O740" s="212"/>
      <c r="P740" s="213">
        <f>SUM(P741:P752)</f>
        <v>0</v>
      </c>
      <c r="Q740" s="212"/>
      <c r="R740" s="213">
        <f>SUM(R741:R752)</f>
        <v>0.180524</v>
      </c>
      <c r="S740" s="212"/>
      <c r="T740" s="214">
        <f>SUM(T741:T752)</f>
        <v>0</v>
      </c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R740" s="215" t="s">
        <v>86</v>
      </c>
      <c r="AT740" s="216" t="s">
        <v>75</v>
      </c>
      <c r="AU740" s="216" t="s">
        <v>84</v>
      </c>
      <c r="AY740" s="215" t="s">
        <v>155</v>
      </c>
      <c r="BK740" s="217">
        <f>SUM(BK741:BK752)</f>
        <v>0</v>
      </c>
    </row>
    <row r="741" spans="1:65" s="2" customFormat="1" ht="21.75" customHeight="1">
      <c r="A741" s="39"/>
      <c r="B741" s="40"/>
      <c r="C741" s="220" t="s">
        <v>1055</v>
      </c>
      <c r="D741" s="220" t="s">
        <v>157</v>
      </c>
      <c r="E741" s="221" t="s">
        <v>1056</v>
      </c>
      <c r="F741" s="222" t="s">
        <v>1057</v>
      </c>
      <c r="G741" s="223" t="s">
        <v>274</v>
      </c>
      <c r="H741" s="224">
        <v>18</v>
      </c>
      <c r="I741" s="225"/>
      <c r="J741" s="226">
        <f>ROUND(I741*H741,2)</f>
        <v>0</v>
      </c>
      <c r="K741" s="227"/>
      <c r="L741" s="45"/>
      <c r="M741" s="228" t="s">
        <v>1</v>
      </c>
      <c r="N741" s="229" t="s">
        <v>41</v>
      </c>
      <c r="O741" s="92"/>
      <c r="P741" s="230">
        <f>O741*H741</f>
        <v>0</v>
      </c>
      <c r="Q741" s="230">
        <v>0.00142</v>
      </c>
      <c r="R741" s="230">
        <f>Q741*H741</f>
        <v>0.02556</v>
      </c>
      <c r="S741" s="230">
        <v>0</v>
      </c>
      <c r="T741" s="231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2" t="s">
        <v>249</v>
      </c>
      <c r="AT741" s="232" t="s">
        <v>157</v>
      </c>
      <c r="AU741" s="232" t="s">
        <v>86</v>
      </c>
      <c r="AY741" s="18" t="s">
        <v>155</v>
      </c>
      <c r="BE741" s="233">
        <f>IF(N741="základní",J741,0)</f>
        <v>0</v>
      </c>
      <c r="BF741" s="233">
        <f>IF(N741="snížená",J741,0)</f>
        <v>0</v>
      </c>
      <c r="BG741" s="233">
        <f>IF(N741="zákl. přenesená",J741,0)</f>
        <v>0</v>
      </c>
      <c r="BH741" s="233">
        <f>IF(N741="sníž. přenesená",J741,0)</f>
        <v>0</v>
      </c>
      <c r="BI741" s="233">
        <f>IF(N741="nulová",J741,0)</f>
        <v>0</v>
      </c>
      <c r="BJ741" s="18" t="s">
        <v>84</v>
      </c>
      <c r="BK741" s="233">
        <f>ROUND(I741*H741,2)</f>
        <v>0</v>
      </c>
      <c r="BL741" s="18" t="s">
        <v>249</v>
      </c>
      <c r="BM741" s="232" t="s">
        <v>1058</v>
      </c>
    </row>
    <row r="742" spans="1:65" s="2" customFormat="1" ht="21.75" customHeight="1">
      <c r="A742" s="39"/>
      <c r="B742" s="40"/>
      <c r="C742" s="220" t="s">
        <v>1059</v>
      </c>
      <c r="D742" s="220" t="s">
        <v>157</v>
      </c>
      <c r="E742" s="221" t="s">
        <v>1060</v>
      </c>
      <c r="F742" s="222" t="s">
        <v>1061</v>
      </c>
      <c r="G742" s="223" t="s">
        <v>274</v>
      </c>
      <c r="H742" s="224">
        <v>5</v>
      </c>
      <c r="I742" s="225"/>
      <c r="J742" s="226">
        <f>ROUND(I742*H742,2)</f>
        <v>0</v>
      </c>
      <c r="K742" s="227"/>
      <c r="L742" s="45"/>
      <c r="M742" s="228" t="s">
        <v>1</v>
      </c>
      <c r="N742" s="229" t="s">
        <v>41</v>
      </c>
      <c r="O742" s="92"/>
      <c r="P742" s="230">
        <f>O742*H742</f>
        <v>0</v>
      </c>
      <c r="Q742" s="230">
        <v>0.00744</v>
      </c>
      <c r="R742" s="230">
        <f>Q742*H742</f>
        <v>0.037200000000000004</v>
      </c>
      <c r="S742" s="230">
        <v>0</v>
      </c>
      <c r="T742" s="231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2" t="s">
        <v>249</v>
      </c>
      <c r="AT742" s="232" t="s">
        <v>157</v>
      </c>
      <c r="AU742" s="232" t="s">
        <v>86</v>
      </c>
      <c r="AY742" s="18" t="s">
        <v>155</v>
      </c>
      <c r="BE742" s="233">
        <f>IF(N742="základní",J742,0)</f>
        <v>0</v>
      </c>
      <c r="BF742" s="233">
        <f>IF(N742="snížená",J742,0)</f>
        <v>0</v>
      </c>
      <c r="BG742" s="233">
        <f>IF(N742="zákl. přenesená",J742,0)</f>
        <v>0</v>
      </c>
      <c r="BH742" s="233">
        <f>IF(N742="sníž. přenesená",J742,0)</f>
        <v>0</v>
      </c>
      <c r="BI742" s="233">
        <f>IF(N742="nulová",J742,0)</f>
        <v>0</v>
      </c>
      <c r="BJ742" s="18" t="s">
        <v>84</v>
      </c>
      <c r="BK742" s="233">
        <f>ROUND(I742*H742,2)</f>
        <v>0</v>
      </c>
      <c r="BL742" s="18" t="s">
        <v>249</v>
      </c>
      <c r="BM742" s="232" t="s">
        <v>1062</v>
      </c>
    </row>
    <row r="743" spans="1:65" s="2" customFormat="1" ht="16.5" customHeight="1">
      <c r="A743" s="39"/>
      <c r="B743" s="40"/>
      <c r="C743" s="220" t="s">
        <v>1063</v>
      </c>
      <c r="D743" s="220" t="s">
        <v>157</v>
      </c>
      <c r="E743" s="221" t="s">
        <v>1064</v>
      </c>
      <c r="F743" s="222" t="s">
        <v>1065</v>
      </c>
      <c r="G743" s="223" t="s">
        <v>274</v>
      </c>
      <c r="H743" s="224">
        <v>72</v>
      </c>
      <c r="I743" s="225"/>
      <c r="J743" s="226">
        <f>ROUND(I743*H743,2)</f>
        <v>0</v>
      </c>
      <c r="K743" s="227"/>
      <c r="L743" s="45"/>
      <c r="M743" s="228" t="s">
        <v>1</v>
      </c>
      <c r="N743" s="229" t="s">
        <v>41</v>
      </c>
      <c r="O743" s="92"/>
      <c r="P743" s="230">
        <f>O743*H743</f>
        <v>0</v>
      </c>
      <c r="Q743" s="230">
        <v>0.00041</v>
      </c>
      <c r="R743" s="230">
        <f>Q743*H743</f>
        <v>0.029519999999999998</v>
      </c>
      <c r="S743" s="230">
        <v>0</v>
      </c>
      <c r="T743" s="231">
        <f>S743*H743</f>
        <v>0</v>
      </c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R743" s="232" t="s">
        <v>249</v>
      </c>
      <c r="AT743" s="232" t="s">
        <v>157</v>
      </c>
      <c r="AU743" s="232" t="s">
        <v>86</v>
      </c>
      <c r="AY743" s="18" t="s">
        <v>155</v>
      </c>
      <c r="BE743" s="233">
        <f>IF(N743="základní",J743,0)</f>
        <v>0</v>
      </c>
      <c r="BF743" s="233">
        <f>IF(N743="snížená",J743,0)</f>
        <v>0</v>
      </c>
      <c r="BG743" s="233">
        <f>IF(N743="zákl. přenesená",J743,0)</f>
        <v>0</v>
      </c>
      <c r="BH743" s="233">
        <f>IF(N743="sníž. přenesená",J743,0)</f>
        <v>0</v>
      </c>
      <c r="BI743" s="233">
        <f>IF(N743="nulová",J743,0)</f>
        <v>0</v>
      </c>
      <c r="BJ743" s="18" t="s">
        <v>84</v>
      </c>
      <c r="BK743" s="233">
        <f>ROUND(I743*H743,2)</f>
        <v>0</v>
      </c>
      <c r="BL743" s="18" t="s">
        <v>249</v>
      </c>
      <c r="BM743" s="232" t="s">
        <v>1066</v>
      </c>
    </row>
    <row r="744" spans="1:51" s="14" customFormat="1" ht="12">
      <c r="A744" s="14"/>
      <c r="B744" s="245"/>
      <c r="C744" s="246"/>
      <c r="D744" s="236" t="s">
        <v>163</v>
      </c>
      <c r="E744" s="247" t="s">
        <v>1</v>
      </c>
      <c r="F744" s="248" t="s">
        <v>1067</v>
      </c>
      <c r="G744" s="246"/>
      <c r="H744" s="249">
        <v>72</v>
      </c>
      <c r="I744" s="250"/>
      <c r="J744" s="246"/>
      <c r="K744" s="246"/>
      <c r="L744" s="251"/>
      <c r="M744" s="252"/>
      <c r="N744" s="253"/>
      <c r="O744" s="253"/>
      <c r="P744" s="253"/>
      <c r="Q744" s="253"/>
      <c r="R744" s="253"/>
      <c r="S744" s="253"/>
      <c r="T744" s="25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5" t="s">
        <v>163</v>
      </c>
      <c r="AU744" s="255" t="s">
        <v>86</v>
      </c>
      <c r="AV744" s="14" t="s">
        <v>86</v>
      </c>
      <c r="AW744" s="14" t="s">
        <v>32</v>
      </c>
      <c r="AX744" s="14" t="s">
        <v>84</v>
      </c>
      <c r="AY744" s="255" t="s">
        <v>155</v>
      </c>
    </row>
    <row r="745" spans="1:65" s="2" customFormat="1" ht="16.5" customHeight="1">
      <c r="A745" s="39"/>
      <c r="B745" s="40"/>
      <c r="C745" s="220" t="s">
        <v>1068</v>
      </c>
      <c r="D745" s="220" t="s">
        <v>157</v>
      </c>
      <c r="E745" s="221" t="s">
        <v>1069</v>
      </c>
      <c r="F745" s="222" t="s">
        <v>1070</v>
      </c>
      <c r="G745" s="223" t="s">
        <v>274</v>
      </c>
      <c r="H745" s="224">
        <v>12</v>
      </c>
      <c r="I745" s="225"/>
      <c r="J745" s="226">
        <f>ROUND(I745*H745,2)</f>
        <v>0</v>
      </c>
      <c r="K745" s="227"/>
      <c r="L745" s="45"/>
      <c r="M745" s="228" t="s">
        <v>1</v>
      </c>
      <c r="N745" s="229" t="s">
        <v>41</v>
      </c>
      <c r="O745" s="92"/>
      <c r="P745" s="230">
        <f>O745*H745</f>
        <v>0</v>
      </c>
      <c r="Q745" s="230">
        <v>0.00048</v>
      </c>
      <c r="R745" s="230">
        <f>Q745*H745</f>
        <v>0.00576</v>
      </c>
      <c r="S745" s="230">
        <v>0</v>
      </c>
      <c r="T745" s="231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2" t="s">
        <v>249</v>
      </c>
      <c r="AT745" s="232" t="s">
        <v>157</v>
      </c>
      <c r="AU745" s="232" t="s">
        <v>86</v>
      </c>
      <c r="AY745" s="18" t="s">
        <v>155</v>
      </c>
      <c r="BE745" s="233">
        <f>IF(N745="základní",J745,0)</f>
        <v>0</v>
      </c>
      <c r="BF745" s="233">
        <f>IF(N745="snížená",J745,0)</f>
        <v>0</v>
      </c>
      <c r="BG745" s="233">
        <f>IF(N745="zákl. přenesená",J745,0)</f>
        <v>0</v>
      </c>
      <c r="BH745" s="233">
        <f>IF(N745="sníž. přenesená",J745,0)</f>
        <v>0</v>
      </c>
      <c r="BI745" s="233">
        <f>IF(N745="nulová",J745,0)</f>
        <v>0</v>
      </c>
      <c r="BJ745" s="18" t="s">
        <v>84</v>
      </c>
      <c r="BK745" s="233">
        <f>ROUND(I745*H745,2)</f>
        <v>0</v>
      </c>
      <c r="BL745" s="18" t="s">
        <v>249</v>
      </c>
      <c r="BM745" s="232" t="s">
        <v>1071</v>
      </c>
    </row>
    <row r="746" spans="1:65" s="2" customFormat="1" ht="16.5" customHeight="1">
      <c r="A746" s="39"/>
      <c r="B746" s="40"/>
      <c r="C746" s="220" t="s">
        <v>1072</v>
      </c>
      <c r="D746" s="220" t="s">
        <v>157</v>
      </c>
      <c r="E746" s="221" t="s">
        <v>1073</v>
      </c>
      <c r="F746" s="222" t="s">
        <v>1074</v>
      </c>
      <c r="G746" s="223" t="s">
        <v>274</v>
      </c>
      <c r="H746" s="224">
        <v>5</v>
      </c>
      <c r="I746" s="225"/>
      <c r="J746" s="226">
        <f>ROUND(I746*H746,2)</f>
        <v>0</v>
      </c>
      <c r="K746" s="227"/>
      <c r="L746" s="45"/>
      <c r="M746" s="228" t="s">
        <v>1</v>
      </c>
      <c r="N746" s="229" t="s">
        <v>41</v>
      </c>
      <c r="O746" s="92"/>
      <c r="P746" s="230">
        <f>O746*H746</f>
        <v>0</v>
      </c>
      <c r="Q746" s="230">
        <v>0.00071</v>
      </c>
      <c r="R746" s="230">
        <f>Q746*H746</f>
        <v>0.00355</v>
      </c>
      <c r="S746" s="230">
        <v>0</v>
      </c>
      <c r="T746" s="231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2" t="s">
        <v>249</v>
      </c>
      <c r="AT746" s="232" t="s">
        <v>157</v>
      </c>
      <c r="AU746" s="232" t="s">
        <v>86</v>
      </c>
      <c r="AY746" s="18" t="s">
        <v>155</v>
      </c>
      <c r="BE746" s="233">
        <f>IF(N746="základní",J746,0)</f>
        <v>0</v>
      </c>
      <c r="BF746" s="233">
        <f>IF(N746="snížená",J746,0)</f>
        <v>0</v>
      </c>
      <c r="BG746" s="233">
        <f>IF(N746="zákl. přenesená",J746,0)</f>
        <v>0</v>
      </c>
      <c r="BH746" s="233">
        <f>IF(N746="sníž. přenesená",J746,0)</f>
        <v>0</v>
      </c>
      <c r="BI746" s="233">
        <f>IF(N746="nulová",J746,0)</f>
        <v>0</v>
      </c>
      <c r="BJ746" s="18" t="s">
        <v>84</v>
      </c>
      <c r="BK746" s="233">
        <f>ROUND(I746*H746,2)</f>
        <v>0</v>
      </c>
      <c r="BL746" s="18" t="s">
        <v>249</v>
      </c>
      <c r="BM746" s="232" t="s">
        <v>1075</v>
      </c>
    </row>
    <row r="747" spans="1:65" s="2" customFormat="1" ht="16.5" customHeight="1">
      <c r="A747" s="39"/>
      <c r="B747" s="40"/>
      <c r="C747" s="220" t="s">
        <v>1076</v>
      </c>
      <c r="D747" s="220" t="s">
        <v>157</v>
      </c>
      <c r="E747" s="221" t="s">
        <v>1077</v>
      </c>
      <c r="F747" s="222" t="s">
        <v>1078</v>
      </c>
      <c r="G747" s="223" t="s">
        <v>274</v>
      </c>
      <c r="H747" s="224">
        <v>25.6</v>
      </c>
      <c r="I747" s="225"/>
      <c r="J747" s="226">
        <f>ROUND(I747*H747,2)</f>
        <v>0</v>
      </c>
      <c r="K747" s="227"/>
      <c r="L747" s="45"/>
      <c r="M747" s="228" t="s">
        <v>1</v>
      </c>
      <c r="N747" s="229" t="s">
        <v>41</v>
      </c>
      <c r="O747" s="92"/>
      <c r="P747" s="230">
        <f>O747*H747</f>
        <v>0</v>
      </c>
      <c r="Q747" s="230">
        <v>0.00224</v>
      </c>
      <c r="R747" s="230">
        <f>Q747*H747</f>
        <v>0.057344</v>
      </c>
      <c r="S747" s="230">
        <v>0</v>
      </c>
      <c r="T747" s="231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32" t="s">
        <v>249</v>
      </c>
      <c r="AT747" s="232" t="s">
        <v>157</v>
      </c>
      <c r="AU747" s="232" t="s">
        <v>86</v>
      </c>
      <c r="AY747" s="18" t="s">
        <v>155</v>
      </c>
      <c r="BE747" s="233">
        <f>IF(N747="základní",J747,0)</f>
        <v>0</v>
      </c>
      <c r="BF747" s="233">
        <f>IF(N747="snížená",J747,0)</f>
        <v>0</v>
      </c>
      <c r="BG747" s="233">
        <f>IF(N747="zákl. přenesená",J747,0)</f>
        <v>0</v>
      </c>
      <c r="BH747" s="233">
        <f>IF(N747="sníž. přenesená",J747,0)</f>
        <v>0</v>
      </c>
      <c r="BI747" s="233">
        <f>IF(N747="nulová",J747,0)</f>
        <v>0</v>
      </c>
      <c r="BJ747" s="18" t="s">
        <v>84</v>
      </c>
      <c r="BK747" s="233">
        <f>ROUND(I747*H747,2)</f>
        <v>0</v>
      </c>
      <c r="BL747" s="18" t="s">
        <v>249</v>
      </c>
      <c r="BM747" s="232" t="s">
        <v>1079</v>
      </c>
    </row>
    <row r="748" spans="1:65" s="2" customFormat="1" ht="24.15" customHeight="1">
      <c r="A748" s="39"/>
      <c r="B748" s="40"/>
      <c r="C748" s="220" t="s">
        <v>1080</v>
      </c>
      <c r="D748" s="220" t="s">
        <v>157</v>
      </c>
      <c r="E748" s="221" t="s">
        <v>1081</v>
      </c>
      <c r="F748" s="222" t="s">
        <v>1082</v>
      </c>
      <c r="G748" s="223" t="s">
        <v>256</v>
      </c>
      <c r="H748" s="224">
        <v>15</v>
      </c>
      <c r="I748" s="225"/>
      <c r="J748" s="226">
        <f>ROUND(I748*H748,2)</f>
        <v>0</v>
      </c>
      <c r="K748" s="227"/>
      <c r="L748" s="45"/>
      <c r="M748" s="228" t="s">
        <v>1</v>
      </c>
      <c r="N748" s="229" t="s">
        <v>41</v>
      </c>
      <c r="O748" s="92"/>
      <c r="P748" s="230">
        <f>O748*H748</f>
        <v>0</v>
      </c>
      <c r="Q748" s="230">
        <v>0.00034</v>
      </c>
      <c r="R748" s="230">
        <f>Q748*H748</f>
        <v>0.0051</v>
      </c>
      <c r="S748" s="230">
        <v>0</v>
      </c>
      <c r="T748" s="231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2" t="s">
        <v>249</v>
      </c>
      <c r="AT748" s="232" t="s">
        <v>157</v>
      </c>
      <c r="AU748" s="232" t="s">
        <v>86</v>
      </c>
      <c r="AY748" s="18" t="s">
        <v>155</v>
      </c>
      <c r="BE748" s="233">
        <f>IF(N748="základní",J748,0)</f>
        <v>0</v>
      </c>
      <c r="BF748" s="233">
        <f>IF(N748="snížená",J748,0)</f>
        <v>0</v>
      </c>
      <c r="BG748" s="233">
        <f>IF(N748="zákl. přenesená",J748,0)</f>
        <v>0</v>
      </c>
      <c r="BH748" s="233">
        <f>IF(N748="sníž. přenesená",J748,0)</f>
        <v>0</v>
      </c>
      <c r="BI748" s="233">
        <f>IF(N748="nulová",J748,0)</f>
        <v>0</v>
      </c>
      <c r="BJ748" s="18" t="s">
        <v>84</v>
      </c>
      <c r="BK748" s="233">
        <f>ROUND(I748*H748,2)</f>
        <v>0</v>
      </c>
      <c r="BL748" s="18" t="s">
        <v>249</v>
      </c>
      <c r="BM748" s="232" t="s">
        <v>1083</v>
      </c>
    </row>
    <row r="749" spans="1:65" s="2" customFormat="1" ht="24.15" customHeight="1">
      <c r="A749" s="39"/>
      <c r="B749" s="40"/>
      <c r="C749" s="220" t="s">
        <v>1084</v>
      </c>
      <c r="D749" s="220" t="s">
        <v>157</v>
      </c>
      <c r="E749" s="221" t="s">
        <v>1085</v>
      </c>
      <c r="F749" s="222" t="s">
        <v>1086</v>
      </c>
      <c r="G749" s="223" t="s">
        <v>256</v>
      </c>
      <c r="H749" s="224">
        <v>4</v>
      </c>
      <c r="I749" s="225"/>
      <c r="J749" s="226">
        <f>ROUND(I749*H749,2)</f>
        <v>0</v>
      </c>
      <c r="K749" s="227"/>
      <c r="L749" s="45"/>
      <c r="M749" s="228" t="s">
        <v>1</v>
      </c>
      <c r="N749" s="229" t="s">
        <v>41</v>
      </c>
      <c r="O749" s="92"/>
      <c r="P749" s="230">
        <f>O749*H749</f>
        <v>0</v>
      </c>
      <c r="Q749" s="230">
        <v>0.00115</v>
      </c>
      <c r="R749" s="230">
        <f>Q749*H749</f>
        <v>0.0046</v>
      </c>
      <c r="S749" s="230">
        <v>0</v>
      </c>
      <c r="T749" s="231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32" t="s">
        <v>249</v>
      </c>
      <c r="AT749" s="232" t="s">
        <v>157</v>
      </c>
      <c r="AU749" s="232" t="s">
        <v>86</v>
      </c>
      <c r="AY749" s="18" t="s">
        <v>155</v>
      </c>
      <c r="BE749" s="233">
        <f>IF(N749="základní",J749,0)</f>
        <v>0</v>
      </c>
      <c r="BF749" s="233">
        <f>IF(N749="snížená",J749,0)</f>
        <v>0</v>
      </c>
      <c r="BG749" s="233">
        <f>IF(N749="zákl. přenesená",J749,0)</f>
        <v>0</v>
      </c>
      <c r="BH749" s="233">
        <f>IF(N749="sníž. přenesená",J749,0)</f>
        <v>0</v>
      </c>
      <c r="BI749" s="233">
        <f>IF(N749="nulová",J749,0)</f>
        <v>0</v>
      </c>
      <c r="BJ749" s="18" t="s">
        <v>84</v>
      </c>
      <c r="BK749" s="233">
        <f>ROUND(I749*H749,2)</f>
        <v>0</v>
      </c>
      <c r="BL749" s="18" t="s">
        <v>249</v>
      </c>
      <c r="BM749" s="232" t="s">
        <v>1087</v>
      </c>
    </row>
    <row r="750" spans="1:65" s="2" customFormat="1" ht="24.15" customHeight="1">
      <c r="A750" s="39"/>
      <c r="B750" s="40"/>
      <c r="C750" s="267" t="s">
        <v>1088</v>
      </c>
      <c r="D750" s="267" t="s">
        <v>225</v>
      </c>
      <c r="E750" s="268" t="s">
        <v>1089</v>
      </c>
      <c r="F750" s="269" t="s">
        <v>1090</v>
      </c>
      <c r="G750" s="270" t="s">
        <v>256</v>
      </c>
      <c r="H750" s="271">
        <v>4</v>
      </c>
      <c r="I750" s="272"/>
      <c r="J750" s="273">
        <f>ROUND(I750*H750,2)</f>
        <v>0</v>
      </c>
      <c r="K750" s="274"/>
      <c r="L750" s="275"/>
      <c r="M750" s="276" t="s">
        <v>1</v>
      </c>
      <c r="N750" s="277" t="s">
        <v>41</v>
      </c>
      <c r="O750" s="92"/>
      <c r="P750" s="230">
        <f>O750*H750</f>
        <v>0</v>
      </c>
      <c r="Q750" s="230">
        <v>0.0029</v>
      </c>
      <c r="R750" s="230">
        <f>Q750*H750</f>
        <v>0.0116</v>
      </c>
      <c r="S750" s="230">
        <v>0</v>
      </c>
      <c r="T750" s="231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2" t="s">
        <v>345</v>
      </c>
      <c r="AT750" s="232" t="s">
        <v>225</v>
      </c>
      <c r="AU750" s="232" t="s">
        <v>86</v>
      </c>
      <c r="AY750" s="18" t="s">
        <v>155</v>
      </c>
      <c r="BE750" s="233">
        <f>IF(N750="základní",J750,0)</f>
        <v>0</v>
      </c>
      <c r="BF750" s="233">
        <f>IF(N750="snížená",J750,0)</f>
        <v>0</v>
      </c>
      <c r="BG750" s="233">
        <f>IF(N750="zákl. přenesená",J750,0)</f>
        <v>0</v>
      </c>
      <c r="BH750" s="233">
        <f>IF(N750="sníž. přenesená",J750,0)</f>
        <v>0</v>
      </c>
      <c r="BI750" s="233">
        <f>IF(N750="nulová",J750,0)</f>
        <v>0</v>
      </c>
      <c r="BJ750" s="18" t="s">
        <v>84</v>
      </c>
      <c r="BK750" s="233">
        <f>ROUND(I750*H750,2)</f>
        <v>0</v>
      </c>
      <c r="BL750" s="18" t="s">
        <v>249</v>
      </c>
      <c r="BM750" s="232" t="s">
        <v>1091</v>
      </c>
    </row>
    <row r="751" spans="1:65" s="2" customFormat="1" ht="16.5" customHeight="1">
      <c r="A751" s="39"/>
      <c r="B751" s="40"/>
      <c r="C751" s="220" t="s">
        <v>1092</v>
      </c>
      <c r="D751" s="220" t="s">
        <v>157</v>
      </c>
      <c r="E751" s="221" t="s">
        <v>1093</v>
      </c>
      <c r="F751" s="222" t="s">
        <v>1094</v>
      </c>
      <c r="G751" s="223" t="s">
        <v>256</v>
      </c>
      <c r="H751" s="224">
        <v>1</v>
      </c>
      <c r="I751" s="225"/>
      <c r="J751" s="226">
        <f>ROUND(I751*H751,2)</f>
        <v>0</v>
      </c>
      <c r="K751" s="227"/>
      <c r="L751" s="45"/>
      <c r="M751" s="228" t="s">
        <v>1</v>
      </c>
      <c r="N751" s="229" t="s">
        <v>41</v>
      </c>
      <c r="O751" s="92"/>
      <c r="P751" s="230">
        <f>O751*H751</f>
        <v>0</v>
      </c>
      <c r="Q751" s="230">
        <v>0.00029</v>
      </c>
      <c r="R751" s="230">
        <f>Q751*H751</f>
        <v>0.00029</v>
      </c>
      <c r="S751" s="230">
        <v>0</v>
      </c>
      <c r="T751" s="231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32" t="s">
        <v>249</v>
      </c>
      <c r="AT751" s="232" t="s">
        <v>157</v>
      </c>
      <c r="AU751" s="232" t="s">
        <v>86</v>
      </c>
      <c r="AY751" s="18" t="s">
        <v>155</v>
      </c>
      <c r="BE751" s="233">
        <f>IF(N751="základní",J751,0)</f>
        <v>0</v>
      </c>
      <c r="BF751" s="233">
        <f>IF(N751="snížená",J751,0)</f>
        <v>0</v>
      </c>
      <c r="BG751" s="233">
        <f>IF(N751="zákl. přenesená",J751,0)</f>
        <v>0</v>
      </c>
      <c r="BH751" s="233">
        <f>IF(N751="sníž. přenesená",J751,0)</f>
        <v>0</v>
      </c>
      <c r="BI751" s="233">
        <f>IF(N751="nulová",J751,0)</f>
        <v>0</v>
      </c>
      <c r="BJ751" s="18" t="s">
        <v>84</v>
      </c>
      <c r="BK751" s="233">
        <f>ROUND(I751*H751,2)</f>
        <v>0</v>
      </c>
      <c r="BL751" s="18" t="s">
        <v>249</v>
      </c>
      <c r="BM751" s="232" t="s">
        <v>1095</v>
      </c>
    </row>
    <row r="752" spans="1:65" s="2" customFormat="1" ht="24.15" customHeight="1">
      <c r="A752" s="39"/>
      <c r="B752" s="40"/>
      <c r="C752" s="220" t="s">
        <v>1096</v>
      </c>
      <c r="D752" s="220" t="s">
        <v>157</v>
      </c>
      <c r="E752" s="221" t="s">
        <v>1097</v>
      </c>
      <c r="F752" s="222" t="s">
        <v>1098</v>
      </c>
      <c r="G752" s="223" t="s">
        <v>1099</v>
      </c>
      <c r="H752" s="289"/>
      <c r="I752" s="225"/>
      <c r="J752" s="226">
        <f>ROUND(I752*H752,2)</f>
        <v>0</v>
      </c>
      <c r="K752" s="227"/>
      <c r="L752" s="45"/>
      <c r="M752" s="228" t="s">
        <v>1</v>
      </c>
      <c r="N752" s="229" t="s">
        <v>41</v>
      </c>
      <c r="O752" s="92"/>
      <c r="P752" s="230">
        <f>O752*H752</f>
        <v>0</v>
      </c>
      <c r="Q752" s="230">
        <v>0</v>
      </c>
      <c r="R752" s="230">
        <f>Q752*H752</f>
        <v>0</v>
      </c>
      <c r="S752" s="230">
        <v>0</v>
      </c>
      <c r="T752" s="231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32" t="s">
        <v>249</v>
      </c>
      <c r="AT752" s="232" t="s">
        <v>157</v>
      </c>
      <c r="AU752" s="232" t="s">
        <v>86</v>
      </c>
      <c r="AY752" s="18" t="s">
        <v>155</v>
      </c>
      <c r="BE752" s="233">
        <f>IF(N752="základní",J752,0)</f>
        <v>0</v>
      </c>
      <c r="BF752" s="233">
        <f>IF(N752="snížená",J752,0)</f>
        <v>0</v>
      </c>
      <c r="BG752" s="233">
        <f>IF(N752="zákl. přenesená",J752,0)</f>
        <v>0</v>
      </c>
      <c r="BH752" s="233">
        <f>IF(N752="sníž. přenesená",J752,0)</f>
        <v>0</v>
      </c>
      <c r="BI752" s="233">
        <f>IF(N752="nulová",J752,0)</f>
        <v>0</v>
      </c>
      <c r="BJ752" s="18" t="s">
        <v>84</v>
      </c>
      <c r="BK752" s="233">
        <f>ROUND(I752*H752,2)</f>
        <v>0</v>
      </c>
      <c r="BL752" s="18" t="s">
        <v>249</v>
      </c>
      <c r="BM752" s="232" t="s">
        <v>1100</v>
      </c>
    </row>
    <row r="753" spans="1:63" s="12" customFormat="1" ht="22.8" customHeight="1">
      <c r="A753" s="12"/>
      <c r="B753" s="204"/>
      <c r="C753" s="205"/>
      <c r="D753" s="206" t="s">
        <v>75</v>
      </c>
      <c r="E753" s="218" t="s">
        <v>1101</v>
      </c>
      <c r="F753" s="218" t="s">
        <v>1102</v>
      </c>
      <c r="G753" s="205"/>
      <c r="H753" s="205"/>
      <c r="I753" s="208"/>
      <c r="J753" s="219">
        <f>BK753</f>
        <v>0</v>
      </c>
      <c r="K753" s="205"/>
      <c r="L753" s="210"/>
      <c r="M753" s="211"/>
      <c r="N753" s="212"/>
      <c r="O753" s="212"/>
      <c r="P753" s="213">
        <f>SUM(P754:P778)</f>
        <v>0</v>
      </c>
      <c r="Q753" s="212"/>
      <c r="R753" s="213">
        <f>SUM(R754:R778)</f>
        <v>0.32605599999999996</v>
      </c>
      <c r="S753" s="212"/>
      <c r="T753" s="214">
        <f>SUM(T754:T778)</f>
        <v>0</v>
      </c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R753" s="215" t="s">
        <v>86</v>
      </c>
      <c r="AT753" s="216" t="s">
        <v>75</v>
      </c>
      <c r="AU753" s="216" t="s">
        <v>84</v>
      </c>
      <c r="AY753" s="215" t="s">
        <v>155</v>
      </c>
      <c r="BK753" s="217">
        <f>SUM(BK754:BK778)</f>
        <v>0</v>
      </c>
    </row>
    <row r="754" spans="1:65" s="2" customFormat="1" ht="24.15" customHeight="1">
      <c r="A754" s="39"/>
      <c r="B754" s="40"/>
      <c r="C754" s="220" t="s">
        <v>1103</v>
      </c>
      <c r="D754" s="220" t="s">
        <v>157</v>
      </c>
      <c r="E754" s="221" t="s">
        <v>1104</v>
      </c>
      <c r="F754" s="222" t="s">
        <v>1105</v>
      </c>
      <c r="G754" s="223" t="s">
        <v>274</v>
      </c>
      <c r="H754" s="224">
        <v>95.3</v>
      </c>
      <c r="I754" s="225"/>
      <c r="J754" s="226">
        <f>ROUND(I754*H754,2)</f>
        <v>0</v>
      </c>
      <c r="K754" s="227"/>
      <c r="L754" s="45"/>
      <c r="M754" s="228" t="s">
        <v>1</v>
      </c>
      <c r="N754" s="229" t="s">
        <v>41</v>
      </c>
      <c r="O754" s="92"/>
      <c r="P754" s="230">
        <f>O754*H754</f>
        <v>0</v>
      </c>
      <c r="Q754" s="230">
        <v>0.00084</v>
      </c>
      <c r="R754" s="230">
        <f>Q754*H754</f>
        <v>0.080052</v>
      </c>
      <c r="S754" s="230">
        <v>0</v>
      </c>
      <c r="T754" s="231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32" t="s">
        <v>249</v>
      </c>
      <c r="AT754" s="232" t="s">
        <v>157</v>
      </c>
      <c r="AU754" s="232" t="s">
        <v>86</v>
      </c>
      <c r="AY754" s="18" t="s">
        <v>155</v>
      </c>
      <c r="BE754" s="233">
        <f>IF(N754="základní",J754,0)</f>
        <v>0</v>
      </c>
      <c r="BF754" s="233">
        <f>IF(N754="snížená",J754,0)</f>
        <v>0</v>
      </c>
      <c r="BG754" s="233">
        <f>IF(N754="zákl. přenesená",J754,0)</f>
        <v>0</v>
      </c>
      <c r="BH754" s="233">
        <f>IF(N754="sníž. přenesená",J754,0)</f>
        <v>0</v>
      </c>
      <c r="BI754" s="233">
        <f>IF(N754="nulová",J754,0)</f>
        <v>0</v>
      </c>
      <c r="BJ754" s="18" t="s">
        <v>84</v>
      </c>
      <c r="BK754" s="233">
        <f>ROUND(I754*H754,2)</f>
        <v>0</v>
      </c>
      <c r="BL754" s="18" t="s">
        <v>249</v>
      </c>
      <c r="BM754" s="232" t="s">
        <v>1106</v>
      </c>
    </row>
    <row r="755" spans="1:65" s="2" customFormat="1" ht="24.15" customHeight="1">
      <c r="A755" s="39"/>
      <c r="B755" s="40"/>
      <c r="C755" s="220" t="s">
        <v>1107</v>
      </c>
      <c r="D755" s="220" t="s">
        <v>157</v>
      </c>
      <c r="E755" s="221" t="s">
        <v>1108</v>
      </c>
      <c r="F755" s="222" t="s">
        <v>1109</v>
      </c>
      <c r="G755" s="223" t="s">
        <v>274</v>
      </c>
      <c r="H755" s="224">
        <v>72.4</v>
      </c>
      <c r="I755" s="225"/>
      <c r="J755" s="226">
        <f>ROUND(I755*H755,2)</f>
        <v>0</v>
      </c>
      <c r="K755" s="227"/>
      <c r="L755" s="45"/>
      <c r="M755" s="228" t="s">
        <v>1</v>
      </c>
      <c r="N755" s="229" t="s">
        <v>41</v>
      </c>
      <c r="O755" s="92"/>
      <c r="P755" s="230">
        <f>O755*H755</f>
        <v>0</v>
      </c>
      <c r="Q755" s="230">
        <v>0.00116</v>
      </c>
      <c r="R755" s="230">
        <f>Q755*H755</f>
        <v>0.083984</v>
      </c>
      <c r="S755" s="230">
        <v>0</v>
      </c>
      <c r="T755" s="231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32" t="s">
        <v>249</v>
      </c>
      <c r="AT755" s="232" t="s">
        <v>157</v>
      </c>
      <c r="AU755" s="232" t="s">
        <v>86</v>
      </c>
      <c r="AY755" s="18" t="s">
        <v>155</v>
      </c>
      <c r="BE755" s="233">
        <f>IF(N755="základní",J755,0)</f>
        <v>0</v>
      </c>
      <c r="BF755" s="233">
        <f>IF(N755="snížená",J755,0)</f>
        <v>0</v>
      </c>
      <c r="BG755" s="233">
        <f>IF(N755="zákl. přenesená",J755,0)</f>
        <v>0</v>
      </c>
      <c r="BH755" s="233">
        <f>IF(N755="sníž. přenesená",J755,0)</f>
        <v>0</v>
      </c>
      <c r="BI755" s="233">
        <f>IF(N755="nulová",J755,0)</f>
        <v>0</v>
      </c>
      <c r="BJ755" s="18" t="s">
        <v>84</v>
      </c>
      <c r="BK755" s="233">
        <f>ROUND(I755*H755,2)</f>
        <v>0</v>
      </c>
      <c r="BL755" s="18" t="s">
        <v>249</v>
      </c>
      <c r="BM755" s="232" t="s">
        <v>1110</v>
      </c>
    </row>
    <row r="756" spans="1:65" s="2" customFormat="1" ht="24.15" customHeight="1">
      <c r="A756" s="39"/>
      <c r="B756" s="40"/>
      <c r="C756" s="220" t="s">
        <v>1111</v>
      </c>
      <c r="D756" s="220" t="s">
        <v>157</v>
      </c>
      <c r="E756" s="221" t="s">
        <v>1112</v>
      </c>
      <c r="F756" s="222" t="s">
        <v>1113</v>
      </c>
      <c r="G756" s="223" t="s">
        <v>274</v>
      </c>
      <c r="H756" s="224">
        <v>54.7</v>
      </c>
      <c r="I756" s="225"/>
      <c r="J756" s="226">
        <f>ROUND(I756*H756,2)</f>
        <v>0</v>
      </c>
      <c r="K756" s="227"/>
      <c r="L756" s="45"/>
      <c r="M756" s="228" t="s">
        <v>1</v>
      </c>
      <c r="N756" s="229" t="s">
        <v>41</v>
      </c>
      <c r="O756" s="92"/>
      <c r="P756" s="230">
        <f>O756*H756</f>
        <v>0</v>
      </c>
      <c r="Q756" s="230">
        <v>0.00144</v>
      </c>
      <c r="R756" s="230">
        <f>Q756*H756</f>
        <v>0.078768</v>
      </c>
      <c r="S756" s="230">
        <v>0</v>
      </c>
      <c r="T756" s="231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32" t="s">
        <v>249</v>
      </c>
      <c r="AT756" s="232" t="s">
        <v>157</v>
      </c>
      <c r="AU756" s="232" t="s">
        <v>86</v>
      </c>
      <c r="AY756" s="18" t="s">
        <v>155</v>
      </c>
      <c r="BE756" s="233">
        <f>IF(N756="základní",J756,0)</f>
        <v>0</v>
      </c>
      <c r="BF756" s="233">
        <f>IF(N756="snížená",J756,0)</f>
        <v>0</v>
      </c>
      <c r="BG756" s="233">
        <f>IF(N756="zákl. přenesená",J756,0)</f>
        <v>0</v>
      </c>
      <c r="BH756" s="233">
        <f>IF(N756="sníž. přenesená",J756,0)</f>
        <v>0</v>
      </c>
      <c r="BI756" s="233">
        <f>IF(N756="nulová",J756,0)</f>
        <v>0</v>
      </c>
      <c r="BJ756" s="18" t="s">
        <v>84</v>
      </c>
      <c r="BK756" s="233">
        <f>ROUND(I756*H756,2)</f>
        <v>0</v>
      </c>
      <c r="BL756" s="18" t="s">
        <v>249</v>
      </c>
      <c r="BM756" s="232" t="s">
        <v>1114</v>
      </c>
    </row>
    <row r="757" spans="1:65" s="2" customFormat="1" ht="37.8" customHeight="1">
      <c r="A757" s="39"/>
      <c r="B757" s="40"/>
      <c r="C757" s="220" t="s">
        <v>1115</v>
      </c>
      <c r="D757" s="220" t="s">
        <v>157</v>
      </c>
      <c r="E757" s="221" t="s">
        <v>1116</v>
      </c>
      <c r="F757" s="222" t="s">
        <v>1117</v>
      </c>
      <c r="G757" s="223" t="s">
        <v>274</v>
      </c>
      <c r="H757" s="224">
        <v>53</v>
      </c>
      <c r="I757" s="225"/>
      <c r="J757" s="226">
        <f>ROUND(I757*H757,2)</f>
        <v>0</v>
      </c>
      <c r="K757" s="227"/>
      <c r="L757" s="45"/>
      <c r="M757" s="228" t="s">
        <v>1</v>
      </c>
      <c r="N757" s="229" t="s">
        <v>41</v>
      </c>
      <c r="O757" s="92"/>
      <c r="P757" s="230">
        <f>O757*H757</f>
        <v>0</v>
      </c>
      <c r="Q757" s="230">
        <v>4E-05</v>
      </c>
      <c r="R757" s="230">
        <f>Q757*H757</f>
        <v>0.0021200000000000004</v>
      </c>
      <c r="S757" s="230">
        <v>0</v>
      </c>
      <c r="T757" s="231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2" t="s">
        <v>249</v>
      </c>
      <c r="AT757" s="232" t="s">
        <v>157</v>
      </c>
      <c r="AU757" s="232" t="s">
        <v>86</v>
      </c>
      <c r="AY757" s="18" t="s">
        <v>155</v>
      </c>
      <c r="BE757" s="233">
        <f>IF(N757="základní",J757,0)</f>
        <v>0</v>
      </c>
      <c r="BF757" s="233">
        <f>IF(N757="snížená",J757,0)</f>
        <v>0</v>
      </c>
      <c r="BG757" s="233">
        <f>IF(N757="zákl. přenesená",J757,0)</f>
        <v>0</v>
      </c>
      <c r="BH757" s="233">
        <f>IF(N757="sníž. přenesená",J757,0)</f>
        <v>0</v>
      </c>
      <c r="BI757" s="233">
        <f>IF(N757="nulová",J757,0)</f>
        <v>0</v>
      </c>
      <c r="BJ757" s="18" t="s">
        <v>84</v>
      </c>
      <c r="BK757" s="233">
        <f>ROUND(I757*H757,2)</f>
        <v>0</v>
      </c>
      <c r="BL757" s="18" t="s">
        <v>249</v>
      </c>
      <c r="BM757" s="232" t="s">
        <v>1118</v>
      </c>
    </row>
    <row r="758" spans="1:65" s="2" customFormat="1" ht="37.8" customHeight="1">
      <c r="A758" s="39"/>
      <c r="B758" s="40"/>
      <c r="C758" s="220" t="s">
        <v>1119</v>
      </c>
      <c r="D758" s="220" t="s">
        <v>157</v>
      </c>
      <c r="E758" s="221" t="s">
        <v>1120</v>
      </c>
      <c r="F758" s="222" t="s">
        <v>1121</v>
      </c>
      <c r="G758" s="223" t="s">
        <v>274</v>
      </c>
      <c r="H758" s="224">
        <v>90.9</v>
      </c>
      <c r="I758" s="225"/>
      <c r="J758" s="226">
        <f>ROUND(I758*H758,2)</f>
        <v>0</v>
      </c>
      <c r="K758" s="227"/>
      <c r="L758" s="45"/>
      <c r="M758" s="228" t="s">
        <v>1</v>
      </c>
      <c r="N758" s="229" t="s">
        <v>41</v>
      </c>
      <c r="O758" s="92"/>
      <c r="P758" s="230">
        <f>O758*H758</f>
        <v>0</v>
      </c>
      <c r="Q758" s="230">
        <v>7E-05</v>
      </c>
      <c r="R758" s="230">
        <f>Q758*H758</f>
        <v>0.006363</v>
      </c>
      <c r="S758" s="230">
        <v>0</v>
      </c>
      <c r="T758" s="231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32" t="s">
        <v>249</v>
      </c>
      <c r="AT758" s="232" t="s">
        <v>157</v>
      </c>
      <c r="AU758" s="232" t="s">
        <v>86</v>
      </c>
      <c r="AY758" s="18" t="s">
        <v>155</v>
      </c>
      <c r="BE758" s="233">
        <f>IF(N758="základní",J758,0)</f>
        <v>0</v>
      </c>
      <c r="BF758" s="233">
        <f>IF(N758="snížená",J758,0)</f>
        <v>0</v>
      </c>
      <c r="BG758" s="233">
        <f>IF(N758="zákl. přenesená",J758,0)</f>
        <v>0</v>
      </c>
      <c r="BH758" s="233">
        <f>IF(N758="sníž. přenesená",J758,0)</f>
        <v>0</v>
      </c>
      <c r="BI758" s="233">
        <f>IF(N758="nulová",J758,0)</f>
        <v>0</v>
      </c>
      <c r="BJ758" s="18" t="s">
        <v>84</v>
      </c>
      <c r="BK758" s="233">
        <f>ROUND(I758*H758,2)</f>
        <v>0</v>
      </c>
      <c r="BL758" s="18" t="s">
        <v>249</v>
      </c>
      <c r="BM758" s="232" t="s">
        <v>1122</v>
      </c>
    </row>
    <row r="759" spans="1:51" s="14" customFormat="1" ht="12">
      <c r="A759" s="14"/>
      <c r="B759" s="245"/>
      <c r="C759" s="246"/>
      <c r="D759" s="236" t="s">
        <v>163</v>
      </c>
      <c r="E759" s="247" t="s">
        <v>1</v>
      </c>
      <c r="F759" s="248" t="s">
        <v>1123</v>
      </c>
      <c r="G759" s="246"/>
      <c r="H759" s="249">
        <v>90.9</v>
      </c>
      <c r="I759" s="250"/>
      <c r="J759" s="246"/>
      <c r="K759" s="246"/>
      <c r="L759" s="251"/>
      <c r="M759" s="252"/>
      <c r="N759" s="253"/>
      <c r="O759" s="253"/>
      <c r="P759" s="253"/>
      <c r="Q759" s="253"/>
      <c r="R759" s="253"/>
      <c r="S759" s="253"/>
      <c r="T759" s="25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5" t="s">
        <v>163</v>
      </c>
      <c r="AU759" s="255" t="s">
        <v>86</v>
      </c>
      <c r="AV759" s="14" t="s">
        <v>86</v>
      </c>
      <c r="AW759" s="14" t="s">
        <v>32</v>
      </c>
      <c r="AX759" s="14" t="s">
        <v>84</v>
      </c>
      <c r="AY759" s="255" t="s">
        <v>155</v>
      </c>
    </row>
    <row r="760" spans="1:65" s="2" customFormat="1" ht="37.8" customHeight="1">
      <c r="A760" s="39"/>
      <c r="B760" s="40"/>
      <c r="C760" s="220" t="s">
        <v>1124</v>
      </c>
      <c r="D760" s="220" t="s">
        <v>157</v>
      </c>
      <c r="E760" s="221" t="s">
        <v>1125</v>
      </c>
      <c r="F760" s="222" t="s">
        <v>1126</v>
      </c>
      <c r="G760" s="223" t="s">
        <v>274</v>
      </c>
      <c r="H760" s="224">
        <v>42.3</v>
      </c>
      <c r="I760" s="225"/>
      <c r="J760" s="226">
        <f>ROUND(I760*H760,2)</f>
        <v>0</v>
      </c>
      <c r="K760" s="227"/>
      <c r="L760" s="45"/>
      <c r="M760" s="228" t="s">
        <v>1</v>
      </c>
      <c r="N760" s="229" t="s">
        <v>41</v>
      </c>
      <c r="O760" s="92"/>
      <c r="P760" s="230">
        <f>O760*H760</f>
        <v>0</v>
      </c>
      <c r="Q760" s="230">
        <v>7E-05</v>
      </c>
      <c r="R760" s="230">
        <f>Q760*H760</f>
        <v>0.0029609999999999997</v>
      </c>
      <c r="S760" s="230">
        <v>0</v>
      </c>
      <c r="T760" s="231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2" t="s">
        <v>249</v>
      </c>
      <c r="AT760" s="232" t="s">
        <v>157</v>
      </c>
      <c r="AU760" s="232" t="s">
        <v>86</v>
      </c>
      <c r="AY760" s="18" t="s">
        <v>155</v>
      </c>
      <c r="BE760" s="233">
        <f>IF(N760="základní",J760,0)</f>
        <v>0</v>
      </c>
      <c r="BF760" s="233">
        <f>IF(N760="snížená",J760,0)</f>
        <v>0</v>
      </c>
      <c r="BG760" s="233">
        <f>IF(N760="zákl. přenesená",J760,0)</f>
        <v>0</v>
      </c>
      <c r="BH760" s="233">
        <f>IF(N760="sníž. přenesená",J760,0)</f>
        <v>0</v>
      </c>
      <c r="BI760" s="233">
        <f>IF(N760="nulová",J760,0)</f>
        <v>0</v>
      </c>
      <c r="BJ760" s="18" t="s">
        <v>84</v>
      </c>
      <c r="BK760" s="233">
        <f>ROUND(I760*H760,2)</f>
        <v>0</v>
      </c>
      <c r="BL760" s="18" t="s">
        <v>249</v>
      </c>
      <c r="BM760" s="232" t="s">
        <v>1127</v>
      </c>
    </row>
    <row r="761" spans="1:65" s="2" customFormat="1" ht="37.8" customHeight="1">
      <c r="A761" s="39"/>
      <c r="B761" s="40"/>
      <c r="C761" s="220" t="s">
        <v>1128</v>
      </c>
      <c r="D761" s="220" t="s">
        <v>157</v>
      </c>
      <c r="E761" s="221" t="s">
        <v>1129</v>
      </c>
      <c r="F761" s="222" t="s">
        <v>1130</v>
      </c>
      <c r="G761" s="223" t="s">
        <v>274</v>
      </c>
      <c r="H761" s="224">
        <v>36.2</v>
      </c>
      <c r="I761" s="225"/>
      <c r="J761" s="226">
        <f>ROUND(I761*H761,2)</f>
        <v>0</v>
      </c>
      <c r="K761" s="227"/>
      <c r="L761" s="45"/>
      <c r="M761" s="228" t="s">
        <v>1</v>
      </c>
      <c r="N761" s="229" t="s">
        <v>41</v>
      </c>
      <c r="O761" s="92"/>
      <c r="P761" s="230">
        <f>O761*H761</f>
        <v>0</v>
      </c>
      <c r="Q761" s="230">
        <v>9E-05</v>
      </c>
      <c r="R761" s="230">
        <f>Q761*H761</f>
        <v>0.0032580000000000005</v>
      </c>
      <c r="S761" s="230">
        <v>0</v>
      </c>
      <c r="T761" s="231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32" t="s">
        <v>249</v>
      </c>
      <c r="AT761" s="232" t="s">
        <v>157</v>
      </c>
      <c r="AU761" s="232" t="s">
        <v>86</v>
      </c>
      <c r="AY761" s="18" t="s">
        <v>155</v>
      </c>
      <c r="BE761" s="233">
        <f>IF(N761="základní",J761,0)</f>
        <v>0</v>
      </c>
      <c r="BF761" s="233">
        <f>IF(N761="snížená",J761,0)</f>
        <v>0</v>
      </c>
      <c r="BG761" s="233">
        <f>IF(N761="zákl. přenesená",J761,0)</f>
        <v>0</v>
      </c>
      <c r="BH761" s="233">
        <f>IF(N761="sníž. přenesená",J761,0)</f>
        <v>0</v>
      </c>
      <c r="BI761" s="233">
        <f>IF(N761="nulová",J761,0)</f>
        <v>0</v>
      </c>
      <c r="BJ761" s="18" t="s">
        <v>84</v>
      </c>
      <c r="BK761" s="233">
        <f>ROUND(I761*H761,2)</f>
        <v>0</v>
      </c>
      <c r="BL761" s="18" t="s">
        <v>249</v>
      </c>
      <c r="BM761" s="232" t="s">
        <v>1131</v>
      </c>
    </row>
    <row r="762" spans="1:65" s="2" customFormat="1" ht="16.5" customHeight="1">
      <c r="A762" s="39"/>
      <c r="B762" s="40"/>
      <c r="C762" s="220" t="s">
        <v>1132</v>
      </c>
      <c r="D762" s="220" t="s">
        <v>157</v>
      </c>
      <c r="E762" s="221" t="s">
        <v>1133</v>
      </c>
      <c r="F762" s="222" t="s">
        <v>1134</v>
      </c>
      <c r="G762" s="223" t="s">
        <v>274</v>
      </c>
      <c r="H762" s="224">
        <v>18</v>
      </c>
      <c r="I762" s="225"/>
      <c r="J762" s="226">
        <f>ROUND(I762*H762,2)</f>
        <v>0</v>
      </c>
      <c r="K762" s="227"/>
      <c r="L762" s="45"/>
      <c r="M762" s="228" t="s">
        <v>1</v>
      </c>
      <c r="N762" s="229" t="s">
        <v>41</v>
      </c>
      <c r="O762" s="92"/>
      <c r="P762" s="230">
        <f>O762*H762</f>
        <v>0</v>
      </c>
      <c r="Q762" s="230">
        <v>0.00242</v>
      </c>
      <c r="R762" s="230">
        <f>Q762*H762</f>
        <v>0.043559999999999995</v>
      </c>
      <c r="S762" s="230">
        <v>0</v>
      </c>
      <c r="T762" s="231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32" t="s">
        <v>249</v>
      </c>
      <c r="AT762" s="232" t="s">
        <v>157</v>
      </c>
      <c r="AU762" s="232" t="s">
        <v>86</v>
      </c>
      <c r="AY762" s="18" t="s">
        <v>155</v>
      </c>
      <c r="BE762" s="233">
        <f>IF(N762="základní",J762,0)</f>
        <v>0</v>
      </c>
      <c r="BF762" s="233">
        <f>IF(N762="snížená",J762,0)</f>
        <v>0</v>
      </c>
      <c r="BG762" s="233">
        <f>IF(N762="zákl. přenesená",J762,0)</f>
        <v>0</v>
      </c>
      <c r="BH762" s="233">
        <f>IF(N762="sníž. přenesená",J762,0)</f>
        <v>0</v>
      </c>
      <c r="BI762" s="233">
        <f>IF(N762="nulová",J762,0)</f>
        <v>0</v>
      </c>
      <c r="BJ762" s="18" t="s">
        <v>84</v>
      </c>
      <c r="BK762" s="233">
        <f>ROUND(I762*H762,2)</f>
        <v>0</v>
      </c>
      <c r="BL762" s="18" t="s">
        <v>249</v>
      </c>
      <c r="BM762" s="232" t="s">
        <v>1135</v>
      </c>
    </row>
    <row r="763" spans="1:65" s="2" customFormat="1" ht="21.75" customHeight="1">
      <c r="A763" s="39"/>
      <c r="B763" s="40"/>
      <c r="C763" s="220" t="s">
        <v>1136</v>
      </c>
      <c r="D763" s="220" t="s">
        <v>157</v>
      </c>
      <c r="E763" s="221" t="s">
        <v>1137</v>
      </c>
      <c r="F763" s="222" t="s">
        <v>1138</v>
      </c>
      <c r="G763" s="223" t="s">
        <v>256</v>
      </c>
      <c r="H763" s="224">
        <v>3</v>
      </c>
      <c r="I763" s="225"/>
      <c r="J763" s="226">
        <f>ROUND(I763*H763,2)</f>
        <v>0</v>
      </c>
      <c r="K763" s="227"/>
      <c r="L763" s="45"/>
      <c r="M763" s="228" t="s">
        <v>1</v>
      </c>
      <c r="N763" s="229" t="s">
        <v>41</v>
      </c>
      <c r="O763" s="92"/>
      <c r="P763" s="230">
        <f>O763*H763</f>
        <v>0</v>
      </c>
      <c r="Q763" s="230">
        <v>0.00013</v>
      </c>
      <c r="R763" s="230">
        <f>Q763*H763</f>
        <v>0.00038999999999999994</v>
      </c>
      <c r="S763" s="230">
        <v>0</v>
      </c>
      <c r="T763" s="231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2" t="s">
        <v>249</v>
      </c>
      <c r="AT763" s="232" t="s">
        <v>157</v>
      </c>
      <c r="AU763" s="232" t="s">
        <v>86</v>
      </c>
      <c r="AY763" s="18" t="s">
        <v>155</v>
      </c>
      <c r="BE763" s="233">
        <f>IF(N763="základní",J763,0)</f>
        <v>0</v>
      </c>
      <c r="BF763" s="233">
        <f>IF(N763="snížená",J763,0)</f>
        <v>0</v>
      </c>
      <c r="BG763" s="233">
        <f>IF(N763="zákl. přenesená",J763,0)</f>
        <v>0</v>
      </c>
      <c r="BH763" s="233">
        <f>IF(N763="sníž. přenesená",J763,0)</f>
        <v>0</v>
      </c>
      <c r="BI763" s="233">
        <f>IF(N763="nulová",J763,0)</f>
        <v>0</v>
      </c>
      <c r="BJ763" s="18" t="s">
        <v>84</v>
      </c>
      <c r="BK763" s="233">
        <f>ROUND(I763*H763,2)</f>
        <v>0</v>
      </c>
      <c r="BL763" s="18" t="s">
        <v>249</v>
      </c>
      <c r="BM763" s="232" t="s">
        <v>1139</v>
      </c>
    </row>
    <row r="764" spans="1:65" s="2" customFormat="1" ht="16.5" customHeight="1">
      <c r="A764" s="39"/>
      <c r="B764" s="40"/>
      <c r="C764" s="220" t="s">
        <v>1140</v>
      </c>
      <c r="D764" s="220" t="s">
        <v>157</v>
      </c>
      <c r="E764" s="221" t="s">
        <v>1141</v>
      </c>
      <c r="F764" s="222" t="s">
        <v>1142</v>
      </c>
      <c r="G764" s="223" t="s">
        <v>1143</v>
      </c>
      <c r="H764" s="224">
        <v>2</v>
      </c>
      <c r="I764" s="225"/>
      <c r="J764" s="226">
        <f>ROUND(I764*H764,2)</f>
        <v>0</v>
      </c>
      <c r="K764" s="227"/>
      <c r="L764" s="45"/>
      <c r="M764" s="228" t="s">
        <v>1</v>
      </c>
      <c r="N764" s="229" t="s">
        <v>41</v>
      </c>
      <c r="O764" s="92"/>
      <c r="P764" s="230">
        <f>O764*H764</f>
        <v>0</v>
      </c>
      <c r="Q764" s="230">
        <v>0.00025</v>
      </c>
      <c r="R764" s="230">
        <f>Q764*H764</f>
        <v>0.0005</v>
      </c>
      <c r="S764" s="230">
        <v>0</v>
      </c>
      <c r="T764" s="231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2" t="s">
        <v>249</v>
      </c>
      <c r="AT764" s="232" t="s">
        <v>157</v>
      </c>
      <c r="AU764" s="232" t="s">
        <v>86</v>
      </c>
      <c r="AY764" s="18" t="s">
        <v>155</v>
      </c>
      <c r="BE764" s="233">
        <f>IF(N764="základní",J764,0)</f>
        <v>0</v>
      </c>
      <c r="BF764" s="233">
        <f>IF(N764="snížená",J764,0)</f>
        <v>0</v>
      </c>
      <c r="BG764" s="233">
        <f>IF(N764="zákl. přenesená",J764,0)</f>
        <v>0</v>
      </c>
      <c r="BH764" s="233">
        <f>IF(N764="sníž. přenesená",J764,0)</f>
        <v>0</v>
      </c>
      <c r="BI764" s="233">
        <f>IF(N764="nulová",J764,0)</f>
        <v>0</v>
      </c>
      <c r="BJ764" s="18" t="s">
        <v>84</v>
      </c>
      <c r="BK764" s="233">
        <f>ROUND(I764*H764,2)</f>
        <v>0</v>
      </c>
      <c r="BL764" s="18" t="s">
        <v>249</v>
      </c>
      <c r="BM764" s="232" t="s">
        <v>1144</v>
      </c>
    </row>
    <row r="765" spans="1:65" s="2" customFormat="1" ht="16.5" customHeight="1">
      <c r="A765" s="39"/>
      <c r="B765" s="40"/>
      <c r="C765" s="220" t="s">
        <v>1145</v>
      </c>
      <c r="D765" s="220" t="s">
        <v>157</v>
      </c>
      <c r="E765" s="221" t="s">
        <v>1146</v>
      </c>
      <c r="F765" s="222" t="s">
        <v>1147</v>
      </c>
      <c r="G765" s="223" t="s">
        <v>256</v>
      </c>
      <c r="H765" s="224">
        <v>2</v>
      </c>
      <c r="I765" s="225"/>
      <c r="J765" s="226">
        <f>ROUND(I765*H765,2)</f>
        <v>0</v>
      </c>
      <c r="K765" s="227"/>
      <c r="L765" s="45"/>
      <c r="M765" s="228" t="s">
        <v>1</v>
      </c>
      <c r="N765" s="229" t="s">
        <v>41</v>
      </c>
      <c r="O765" s="92"/>
      <c r="P765" s="230">
        <f>O765*H765</f>
        <v>0</v>
      </c>
      <c r="Q765" s="230">
        <v>0.00022</v>
      </c>
      <c r="R765" s="230">
        <f>Q765*H765</f>
        <v>0.00044</v>
      </c>
      <c r="S765" s="230">
        <v>0</v>
      </c>
      <c r="T765" s="231">
        <f>S765*H765</f>
        <v>0</v>
      </c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R765" s="232" t="s">
        <v>249</v>
      </c>
      <c r="AT765" s="232" t="s">
        <v>157</v>
      </c>
      <c r="AU765" s="232" t="s">
        <v>86</v>
      </c>
      <c r="AY765" s="18" t="s">
        <v>155</v>
      </c>
      <c r="BE765" s="233">
        <f>IF(N765="základní",J765,0)</f>
        <v>0</v>
      </c>
      <c r="BF765" s="233">
        <f>IF(N765="snížená",J765,0)</f>
        <v>0</v>
      </c>
      <c r="BG765" s="233">
        <f>IF(N765="zákl. přenesená",J765,0)</f>
        <v>0</v>
      </c>
      <c r="BH765" s="233">
        <f>IF(N765="sníž. přenesená",J765,0)</f>
        <v>0</v>
      </c>
      <c r="BI765" s="233">
        <f>IF(N765="nulová",J765,0)</f>
        <v>0</v>
      </c>
      <c r="BJ765" s="18" t="s">
        <v>84</v>
      </c>
      <c r="BK765" s="233">
        <f>ROUND(I765*H765,2)</f>
        <v>0</v>
      </c>
      <c r="BL765" s="18" t="s">
        <v>249</v>
      </c>
      <c r="BM765" s="232" t="s">
        <v>1148</v>
      </c>
    </row>
    <row r="766" spans="1:65" s="2" customFormat="1" ht="24.15" customHeight="1">
      <c r="A766" s="39"/>
      <c r="B766" s="40"/>
      <c r="C766" s="220" t="s">
        <v>1149</v>
      </c>
      <c r="D766" s="220" t="s">
        <v>157</v>
      </c>
      <c r="E766" s="221" t="s">
        <v>1150</v>
      </c>
      <c r="F766" s="222" t="s">
        <v>1151</v>
      </c>
      <c r="G766" s="223" t="s">
        <v>256</v>
      </c>
      <c r="H766" s="224">
        <v>2</v>
      </c>
      <c r="I766" s="225"/>
      <c r="J766" s="226">
        <f>ROUND(I766*H766,2)</f>
        <v>0</v>
      </c>
      <c r="K766" s="227"/>
      <c r="L766" s="45"/>
      <c r="M766" s="228" t="s">
        <v>1</v>
      </c>
      <c r="N766" s="229" t="s">
        <v>41</v>
      </c>
      <c r="O766" s="92"/>
      <c r="P766" s="230">
        <f>O766*H766</f>
        <v>0</v>
      </c>
      <c r="Q766" s="230">
        <v>2E-05</v>
      </c>
      <c r="R766" s="230">
        <f>Q766*H766</f>
        <v>4E-05</v>
      </c>
      <c r="S766" s="230">
        <v>0</v>
      </c>
      <c r="T766" s="231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2" t="s">
        <v>249</v>
      </c>
      <c r="AT766" s="232" t="s">
        <v>157</v>
      </c>
      <c r="AU766" s="232" t="s">
        <v>86</v>
      </c>
      <c r="AY766" s="18" t="s">
        <v>155</v>
      </c>
      <c r="BE766" s="233">
        <f>IF(N766="základní",J766,0)</f>
        <v>0</v>
      </c>
      <c r="BF766" s="233">
        <f>IF(N766="snížená",J766,0)</f>
        <v>0</v>
      </c>
      <c r="BG766" s="233">
        <f>IF(N766="zákl. přenesená",J766,0)</f>
        <v>0</v>
      </c>
      <c r="BH766" s="233">
        <f>IF(N766="sníž. přenesená",J766,0)</f>
        <v>0</v>
      </c>
      <c r="BI766" s="233">
        <f>IF(N766="nulová",J766,0)</f>
        <v>0</v>
      </c>
      <c r="BJ766" s="18" t="s">
        <v>84</v>
      </c>
      <c r="BK766" s="233">
        <f>ROUND(I766*H766,2)</f>
        <v>0</v>
      </c>
      <c r="BL766" s="18" t="s">
        <v>249</v>
      </c>
      <c r="BM766" s="232" t="s">
        <v>1152</v>
      </c>
    </row>
    <row r="767" spans="1:51" s="14" customFormat="1" ht="12">
      <c r="A767" s="14"/>
      <c r="B767" s="245"/>
      <c r="C767" s="246"/>
      <c r="D767" s="236" t="s">
        <v>163</v>
      </c>
      <c r="E767" s="247" t="s">
        <v>1</v>
      </c>
      <c r="F767" s="248" t="s">
        <v>86</v>
      </c>
      <c r="G767" s="246"/>
      <c r="H767" s="249">
        <v>2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5" t="s">
        <v>163</v>
      </c>
      <c r="AU767" s="255" t="s">
        <v>86</v>
      </c>
      <c r="AV767" s="14" t="s">
        <v>86</v>
      </c>
      <c r="AW767" s="14" t="s">
        <v>32</v>
      </c>
      <c r="AX767" s="14" t="s">
        <v>84</v>
      </c>
      <c r="AY767" s="255" t="s">
        <v>155</v>
      </c>
    </row>
    <row r="768" spans="1:65" s="2" customFormat="1" ht="24.15" customHeight="1">
      <c r="A768" s="39"/>
      <c r="B768" s="40"/>
      <c r="C768" s="267" t="s">
        <v>1153</v>
      </c>
      <c r="D768" s="267" t="s">
        <v>225</v>
      </c>
      <c r="E768" s="268" t="s">
        <v>1154</v>
      </c>
      <c r="F768" s="269" t="s">
        <v>1155</v>
      </c>
      <c r="G768" s="270" t="s">
        <v>256</v>
      </c>
      <c r="H768" s="271">
        <v>1</v>
      </c>
      <c r="I768" s="272"/>
      <c r="J768" s="273">
        <f>ROUND(I768*H768,2)</f>
        <v>0</v>
      </c>
      <c r="K768" s="274"/>
      <c r="L768" s="275"/>
      <c r="M768" s="276" t="s">
        <v>1</v>
      </c>
      <c r="N768" s="277" t="s">
        <v>41</v>
      </c>
      <c r="O768" s="92"/>
      <c r="P768" s="230">
        <f>O768*H768</f>
        <v>0</v>
      </c>
      <c r="Q768" s="230">
        <v>0.0002</v>
      </c>
      <c r="R768" s="230">
        <f>Q768*H768</f>
        <v>0.0002</v>
      </c>
      <c r="S768" s="230">
        <v>0</v>
      </c>
      <c r="T768" s="231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2" t="s">
        <v>345</v>
      </c>
      <c r="AT768" s="232" t="s">
        <v>225</v>
      </c>
      <c r="AU768" s="232" t="s">
        <v>86</v>
      </c>
      <c r="AY768" s="18" t="s">
        <v>155</v>
      </c>
      <c r="BE768" s="233">
        <f>IF(N768="základní",J768,0)</f>
        <v>0</v>
      </c>
      <c r="BF768" s="233">
        <f>IF(N768="snížená",J768,0)</f>
        <v>0</v>
      </c>
      <c r="BG768" s="233">
        <f>IF(N768="zákl. přenesená",J768,0)</f>
        <v>0</v>
      </c>
      <c r="BH768" s="233">
        <f>IF(N768="sníž. přenesená",J768,0)</f>
        <v>0</v>
      </c>
      <c r="BI768" s="233">
        <f>IF(N768="nulová",J768,0)</f>
        <v>0</v>
      </c>
      <c r="BJ768" s="18" t="s">
        <v>84</v>
      </c>
      <c r="BK768" s="233">
        <f>ROUND(I768*H768,2)</f>
        <v>0</v>
      </c>
      <c r="BL768" s="18" t="s">
        <v>249</v>
      </c>
      <c r="BM768" s="232" t="s">
        <v>1156</v>
      </c>
    </row>
    <row r="769" spans="1:65" s="2" customFormat="1" ht="16.5" customHeight="1">
      <c r="A769" s="39"/>
      <c r="B769" s="40"/>
      <c r="C769" s="267" t="s">
        <v>1157</v>
      </c>
      <c r="D769" s="267" t="s">
        <v>225</v>
      </c>
      <c r="E769" s="268" t="s">
        <v>1158</v>
      </c>
      <c r="F769" s="269" t="s">
        <v>1159</v>
      </c>
      <c r="G769" s="270" t="s">
        <v>256</v>
      </c>
      <c r="H769" s="271">
        <v>1</v>
      </c>
      <c r="I769" s="272"/>
      <c r="J769" s="273">
        <f>ROUND(I769*H769,2)</f>
        <v>0</v>
      </c>
      <c r="K769" s="274"/>
      <c r="L769" s="275"/>
      <c r="M769" s="276" t="s">
        <v>1</v>
      </c>
      <c r="N769" s="277" t="s">
        <v>41</v>
      </c>
      <c r="O769" s="92"/>
      <c r="P769" s="230">
        <f>O769*H769</f>
        <v>0</v>
      </c>
      <c r="Q769" s="230">
        <v>0.00071</v>
      </c>
      <c r="R769" s="230">
        <f>Q769*H769</f>
        <v>0.00071</v>
      </c>
      <c r="S769" s="230">
        <v>0</v>
      </c>
      <c r="T769" s="231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2" t="s">
        <v>345</v>
      </c>
      <c r="AT769" s="232" t="s">
        <v>225</v>
      </c>
      <c r="AU769" s="232" t="s">
        <v>86</v>
      </c>
      <c r="AY769" s="18" t="s">
        <v>155</v>
      </c>
      <c r="BE769" s="233">
        <f>IF(N769="základní",J769,0)</f>
        <v>0</v>
      </c>
      <c r="BF769" s="233">
        <f>IF(N769="snížená",J769,0)</f>
        <v>0</v>
      </c>
      <c r="BG769" s="233">
        <f>IF(N769="zákl. přenesená",J769,0)</f>
        <v>0</v>
      </c>
      <c r="BH769" s="233">
        <f>IF(N769="sníž. přenesená",J769,0)</f>
        <v>0</v>
      </c>
      <c r="BI769" s="233">
        <f>IF(N769="nulová",J769,0)</f>
        <v>0</v>
      </c>
      <c r="BJ769" s="18" t="s">
        <v>84</v>
      </c>
      <c r="BK769" s="233">
        <f>ROUND(I769*H769,2)</f>
        <v>0</v>
      </c>
      <c r="BL769" s="18" t="s">
        <v>249</v>
      </c>
      <c r="BM769" s="232" t="s">
        <v>1160</v>
      </c>
    </row>
    <row r="770" spans="1:65" s="2" customFormat="1" ht="24.15" customHeight="1">
      <c r="A770" s="39"/>
      <c r="B770" s="40"/>
      <c r="C770" s="220" t="s">
        <v>1161</v>
      </c>
      <c r="D770" s="220" t="s">
        <v>157</v>
      </c>
      <c r="E770" s="221" t="s">
        <v>1162</v>
      </c>
      <c r="F770" s="222" t="s">
        <v>1163</v>
      </c>
      <c r="G770" s="223" t="s">
        <v>256</v>
      </c>
      <c r="H770" s="224">
        <v>3</v>
      </c>
      <c r="I770" s="225"/>
      <c r="J770" s="226">
        <f>ROUND(I770*H770,2)</f>
        <v>0</v>
      </c>
      <c r="K770" s="227"/>
      <c r="L770" s="45"/>
      <c r="M770" s="228" t="s">
        <v>1</v>
      </c>
      <c r="N770" s="229" t="s">
        <v>41</v>
      </c>
      <c r="O770" s="92"/>
      <c r="P770" s="230">
        <f>O770*H770</f>
        <v>0</v>
      </c>
      <c r="Q770" s="230">
        <v>0.00012</v>
      </c>
      <c r="R770" s="230">
        <f>Q770*H770</f>
        <v>0.00036</v>
      </c>
      <c r="S770" s="230">
        <v>0</v>
      </c>
      <c r="T770" s="231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32" t="s">
        <v>249</v>
      </c>
      <c r="AT770" s="232" t="s">
        <v>157</v>
      </c>
      <c r="AU770" s="232" t="s">
        <v>86</v>
      </c>
      <c r="AY770" s="18" t="s">
        <v>155</v>
      </c>
      <c r="BE770" s="233">
        <f>IF(N770="základní",J770,0)</f>
        <v>0</v>
      </c>
      <c r="BF770" s="233">
        <f>IF(N770="snížená",J770,0)</f>
        <v>0</v>
      </c>
      <c r="BG770" s="233">
        <f>IF(N770="zákl. přenesená",J770,0)</f>
        <v>0</v>
      </c>
      <c r="BH770" s="233">
        <f>IF(N770="sníž. přenesená",J770,0)</f>
        <v>0</v>
      </c>
      <c r="BI770" s="233">
        <f>IF(N770="nulová",J770,0)</f>
        <v>0</v>
      </c>
      <c r="BJ770" s="18" t="s">
        <v>84</v>
      </c>
      <c r="BK770" s="233">
        <f>ROUND(I770*H770,2)</f>
        <v>0</v>
      </c>
      <c r="BL770" s="18" t="s">
        <v>249</v>
      </c>
      <c r="BM770" s="232" t="s">
        <v>1164</v>
      </c>
    </row>
    <row r="771" spans="1:65" s="2" customFormat="1" ht="24.15" customHeight="1">
      <c r="A771" s="39"/>
      <c r="B771" s="40"/>
      <c r="C771" s="220" t="s">
        <v>1165</v>
      </c>
      <c r="D771" s="220" t="s">
        <v>157</v>
      </c>
      <c r="E771" s="221" t="s">
        <v>1166</v>
      </c>
      <c r="F771" s="222" t="s">
        <v>1167</v>
      </c>
      <c r="G771" s="223" t="s">
        <v>256</v>
      </c>
      <c r="H771" s="224">
        <v>1</v>
      </c>
      <c r="I771" s="225"/>
      <c r="J771" s="226">
        <f>ROUND(I771*H771,2)</f>
        <v>0</v>
      </c>
      <c r="K771" s="227"/>
      <c r="L771" s="45"/>
      <c r="M771" s="228" t="s">
        <v>1</v>
      </c>
      <c r="N771" s="229" t="s">
        <v>41</v>
      </c>
      <c r="O771" s="92"/>
      <c r="P771" s="230">
        <f>O771*H771</f>
        <v>0</v>
      </c>
      <c r="Q771" s="230">
        <v>0.00017</v>
      </c>
      <c r="R771" s="230">
        <f>Q771*H771</f>
        <v>0.00017</v>
      </c>
      <c r="S771" s="230">
        <v>0</v>
      </c>
      <c r="T771" s="231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2" t="s">
        <v>249</v>
      </c>
      <c r="AT771" s="232" t="s">
        <v>157</v>
      </c>
      <c r="AU771" s="232" t="s">
        <v>86</v>
      </c>
      <c r="AY771" s="18" t="s">
        <v>155</v>
      </c>
      <c r="BE771" s="233">
        <f>IF(N771="základní",J771,0)</f>
        <v>0</v>
      </c>
      <c r="BF771" s="233">
        <f>IF(N771="snížená",J771,0)</f>
        <v>0</v>
      </c>
      <c r="BG771" s="233">
        <f>IF(N771="zákl. přenesená",J771,0)</f>
        <v>0</v>
      </c>
      <c r="BH771" s="233">
        <f>IF(N771="sníž. přenesená",J771,0)</f>
        <v>0</v>
      </c>
      <c r="BI771" s="233">
        <f>IF(N771="nulová",J771,0)</f>
        <v>0</v>
      </c>
      <c r="BJ771" s="18" t="s">
        <v>84</v>
      </c>
      <c r="BK771" s="233">
        <f>ROUND(I771*H771,2)</f>
        <v>0</v>
      </c>
      <c r="BL771" s="18" t="s">
        <v>249</v>
      </c>
      <c r="BM771" s="232" t="s">
        <v>1168</v>
      </c>
    </row>
    <row r="772" spans="1:65" s="2" customFormat="1" ht="24.15" customHeight="1">
      <c r="A772" s="39"/>
      <c r="B772" s="40"/>
      <c r="C772" s="220" t="s">
        <v>1169</v>
      </c>
      <c r="D772" s="220" t="s">
        <v>157</v>
      </c>
      <c r="E772" s="221" t="s">
        <v>1170</v>
      </c>
      <c r="F772" s="222" t="s">
        <v>1171</v>
      </c>
      <c r="G772" s="223" t="s">
        <v>256</v>
      </c>
      <c r="H772" s="224">
        <v>3</v>
      </c>
      <c r="I772" s="225"/>
      <c r="J772" s="226">
        <f>ROUND(I772*H772,2)</f>
        <v>0</v>
      </c>
      <c r="K772" s="227"/>
      <c r="L772" s="45"/>
      <c r="M772" s="228" t="s">
        <v>1</v>
      </c>
      <c r="N772" s="229" t="s">
        <v>41</v>
      </c>
      <c r="O772" s="92"/>
      <c r="P772" s="230">
        <f>O772*H772</f>
        <v>0</v>
      </c>
      <c r="Q772" s="230">
        <v>0.00012</v>
      </c>
      <c r="R772" s="230">
        <f>Q772*H772</f>
        <v>0.00036</v>
      </c>
      <c r="S772" s="230">
        <v>0</v>
      </c>
      <c r="T772" s="231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2" t="s">
        <v>249</v>
      </c>
      <c r="AT772" s="232" t="s">
        <v>157</v>
      </c>
      <c r="AU772" s="232" t="s">
        <v>86</v>
      </c>
      <c r="AY772" s="18" t="s">
        <v>155</v>
      </c>
      <c r="BE772" s="233">
        <f>IF(N772="základní",J772,0)</f>
        <v>0</v>
      </c>
      <c r="BF772" s="233">
        <f>IF(N772="snížená",J772,0)</f>
        <v>0</v>
      </c>
      <c r="BG772" s="233">
        <f>IF(N772="zákl. přenesená",J772,0)</f>
        <v>0</v>
      </c>
      <c r="BH772" s="233">
        <f>IF(N772="sníž. přenesená",J772,0)</f>
        <v>0</v>
      </c>
      <c r="BI772" s="233">
        <f>IF(N772="nulová",J772,0)</f>
        <v>0</v>
      </c>
      <c r="BJ772" s="18" t="s">
        <v>84</v>
      </c>
      <c r="BK772" s="233">
        <f>ROUND(I772*H772,2)</f>
        <v>0</v>
      </c>
      <c r="BL772" s="18" t="s">
        <v>249</v>
      </c>
      <c r="BM772" s="232" t="s">
        <v>1172</v>
      </c>
    </row>
    <row r="773" spans="1:65" s="2" customFormat="1" ht="21.75" customHeight="1">
      <c r="A773" s="39"/>
      <c r="B773" s="40"/>
      <c r="C773" s="220" t="s">
        <v>1173</v>
      </c>
      <c r="D773" s="220" t="s">
        <v>157</v>
      </c>
      <c r="E773" s="221" t="s">
        <v>1174</v>
      </c>
      <c r="F773" s="222" t="s">
        <v>1175</v>
      </c>
      <c r="G773" s="223" t="s">
        <v>256</v>
      </c>
      <c r="H773" s="224">
        <v>7</v>
      </c>
      <c r="I773" s="225"/>
      <c r="J773" s="226">
        <f>ROUND(I773*H773,2)</f>
        <v>0</v>
      </c>
      <c r="K773" s="227"/>
      <c r="L773" s="45"/>
      <c r="M773" s="228" t="s">
        <v>1</v>
      </c>
      <c r="N773" s="229" t="s">
        <v>41</v>
      </c>
      <c r="O773" s="92"/>
      <c r="P773" s="230">
        <f>O773*H773</f>
        <v>0</v>
      </c>
      <c r="Q773" s="230">
        <v>0.00021</v>
      </c>
      <c r="R773" s="230">
        <f>Q773*H773</f>
        <v>0.00147</v>
      </c>
      <c r="S773" s="230">
        <v>0</v>
      </c>
      <c r="T773" s="231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32" t="s">
        <v>249</v>
      </c>
      <c r="AT773" s="232" t="s">
        <v>157</v>
      </c>
      <c r="AU773" s="232" t="s">
        <v>86</v>
      </c>
      <c r="AY773" s="18" t="s">
        <v>155</v>
      </c>
      <c r="BE773" s="233">
        <f>IF(N773="základní",J773,0)</f>
        <v>0</v>
      </c>
      <c r="BF773" s="233">
        <f>IF(N773="snížená",J773,0)</f>
        <v>0</v>
      </c>
      <c r="BG773" s="233">
        <f>IF(N773="zákl. přenesená",J773,0)</f>
        <v>0</v>
      </c>
      <c r="BH773" s="233">
        <f>IF(N773="sníž. přenesená",J773,0)</f>
        <v>0</v>
      </c>
      <c r="BI773" s="233">
        <f>IF(N773="nulová",J773,0)</f>
        <v>0</v>
      </c>
      <c r="BJ773" s="18" t="s">
        <v>84</v>
      </c>
      <c r="BK773" s="233">
        <f>ROUND(I773*H773,2)</f>
        <v>0</v>
      </c>
      <c r="BL773" s="18" t="s">
        <v>249</v>
      </c>
      <c r="BM773" s="232" t="s">
        <v>1176</v>
      </c>
    </row>
    <row r="774" spans="1:65" s="2" customFormat="1" ht="21.75" customHeight="1">
      <c r="A774" s="39"/>
      <c r="B774" s="40"/>
      <c r="C774" s="220" t="s">
        <v>1177</v>
      </c>
      <c r="D774" s="220" t="s">
        <v>157</v>
      </c>
      <c r="E774" s="221" t="s">
        <v>1178</v>
      </c>
      <c r="F774" s="222" t="s">
        <v>1179</v>
      </c>
      <c r="G774" s="223" t="s">
        <v>256</v>
      </c>
      <c r="H774" s="224">
        <v>4</v>
      </c>
      <c r="I774" s="225"/>
      <c r="J774" s="226">
        <f>ROUND(I774*H774,2)</f>
        <v>0</v>
      </c>
      <c r="K774" s="227"/>
      <c r="L774" s="45"/>
      <c r="M774" s="228" t="s">
        <v>1</v>
      </c>
      <c r="N774" s="229" t="s">
        <v>41</v>
      </c>
      <c r="O774" s="92"/>
      <c r="P774" s="230">
        <f>O774*H774</f>
        <v>0</v>
      </c>
      <c r="Q774" s="230">
        <v>0.00034</v>
      </c>
      <c r="R774" s="230">
        <f>Q774*H774</f>
        <v>0.00136</v>
      </c>
      <c r="S774" s="230">
        <v>0</v>
      </c>
      <c r="T774" s="231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2" t="s">
        <v>249</v>
      </c>
      <c r="AT774" s="232" t="s">
        <v>157</v>
      </c>
      <c r="AU774" s="232" t="s">
        <v>86</v>
      </c>
      <c r="AY774" s="18" t="s">
        <v>155</v>
      </c>
      <c r="BE774" s="233">
        <f>IF(N774="základní",J774,0)</f>
        <v>0</v>
      </c>
      <c r="BF774" s="233">
        <f>IF(N774="snížená",J774,0)</f>
        <v>0</v>
      </c>
      <c r="BG774" s="233">
        <f>IF(N774="zákl. přenesená",J774,0)</f>
        <v>0</v>
      </c>
      <c r="BH774" s="233">
        <f>IF(N774="sníž. přenesená",J774,0)</f>
        <v>0</v>
      </c>
      <c r="BI774" s="233">
        <f>IF(N774="nulová",J774,0)</f>
        <v>0</v>
      </c>
      <c r="BJ774" s="18" t="s">
        <v>84</v>
      </c>
      <c r="BK774" s="233">
        <f>ROUND(I774*H774,2)</f>
        <v>0</v>
      </c>
      <c r="BL774" s="18" t="s">
        <v>249</v>
      </c>
      <c r="BM774" s="232" t="s">
        <v>1180</v>
      </c>
    </row>
    <row r="775" spans="1:65" s="2" customFormat="1" ht="24.15" customHeight="1">
      <c r="A775" s="39"/>
      <c r="B775" s="40"/>
      <c r="C775" s="220" t="s">
        <v>1181</v>
      </c>
      <c r="D775" s="220" t="s">
        <v>157</v>
      </c>
      <c r="E775" s="221" t="s">
        <v>1182</v>
      </c>
      <c r="F775" s="222" t="s">
        <v>1183</v>
      </c>
      <c r="G775" s="223" t="s">
        <v>256</v>
      </c>
      <c r="H775" s="224">
        <v>4</v>
      </c>
      <c r="I775" s="225"/>
      <c r="J775" s="226">
        <f>ROUND(I775*H775,2)</f>
        <v>0</v>
      </c>
      <c r="K775" s="227"/>
      <c r="L775" s="45"/>
      <c r="M775" s="228" t="s">
        <v>1</v>
      </c>
      <c r="N775" s="229" t="s">
        <v>41</v>
      </c>
      <c r="O775" s="92"/>
      <c r="P775" s="230">
        <f>O775*H775</f>
        <v>0</v>
      </c>
      <c r="Q775" s="230">
        <v>0.00027</v>
      </c>
      <c r="R775" s="230">
        <f>Q775*H775</f>
        <v>0.00108</v>
      </c>
      <c r="S775" s="230">
        <v>0</v>
      </c>
      <c r="T775" s="231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32" t="s">
        <v>249</v>
      </c>
      <c r="AT775" s="232" t="s">
        <v>157</v>
      </c>
      <c r="AU775" s="232" t="s">
        <v>86</v>
      </c>
      <c r="AY775" s="18" t="s">
        <v>155</v>
      </c>
      <c r="BE775" s="233">
        <f>IF(N775="základní",J775,0)</f>
        <v>0</v>
      </c>
      <c r="BF775" s="233">
        <f>IF(N775="snížená",J775,0)</f>
        <v>0</v>
      </c>
      <c r="BG775" s="233">
        <f>IF(N775="zákl. přenesená",J775,0)</f>
        <v>0</v>
      </c>
      <c r="BH775" s="233">
        <f>IF(N775="sníž. přenesená",J775,0)</f>
        <v>0</v>
      </c>
      <c r="BI775" s="233">
        <f>IF(N775="nulová",J775,0)</f>
        <v>0</v>
      </c>
      <c r="BJ775" s="18" t="s">
        <v>84</v>
      </c>
      <c r="BK775" s="233">
        <f>ROUND(I775*H775,2)</f>
        <v>0</v>
      </c>
      <c r="BL775" s="18" t="s">
        <v>249</v>
      </c>
      <c r="BM775" s="232" t="s">
        <v>1184</v>
      </c>
    </row>
    <row r="776" spans="1:65" s="2" customFormat="1" ht="21.75" customHeight="1">
      <c r="A776" s="39"/>
      <c r="B776" s="40"/>
      <c r="C776" s="220" t="s">
        <v>1185</v>
      </c>
      <c r="D776" s="220" t="s">
        <v>157</v>
      </c>
      <c r="E776" s="221" t="s">
        <v>1186</v>
      </c>
      <c r="F776" s="222" t="s">
        <v>1187</v>
      </c>
      <c r="G776" s="223" t="s">
        <v>256</v>
      </c>
      <c r="H776" s="224">
        <v>3</v>
      </c>
      <c r="I776" s="225"/>
      <c r="J776" s="226">
        <f>ROUND(I776*H776,2)</f>
        <v>0</v>
      </c>
      <c r="K776" s="227"/>
      <c r="L776" s="45"/>
      <c r="M776" s="228" t="s">
        <v>1</v>
      </c>
      <c r="N776" s="229" t="s">
        <v>41</v>
      </c>
      <c r="O776" s="92"/>
      <c r="P776" s="230">
        <f>O776*H776</f>
        <v>0</v>
      </c>
      <c r="Q776" s="230">
        <v>2E-05</v>
      </c>
      <c r="R776" s="230">
        <f>Q776*H776</f>
        <v>6.000000000000001E-05</v>
      </c>
      <c r="S776" s="230">
        <v>0</v>
      </c>
      <c r="T776" s="231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2" t="s">
        <v>249</v>
      </c>
      <c r="AT776" s="232" t="s">
        <v>157</v>
      </c>
      <c r="AU776" s="232" t="s">
        <v>86</v>
      </c>
      <c r="AY776" s="18" t="s">
        <v>155</v>
      </c>
      <c r="BE776" s="233">
        <f>IF(N776="základní",J776,0)</f>
        <v>0</v>
      </c>
      <c r="BF776" s="233">
        <f>IF(N776="snížená",J776,0)</f>
        <v>0</v>
      </c>
      <c r="BG776" s="233">
        <f>IF(N776="zákl. přenesená",J776,0)</f>
        <v>0</v>
      </c>
      <c r="BH776" s="233">
        <f>IF(N776="sníž. přenesená",J776,0)</f>
        <v>0</v>
      </c>
      <c r="BI776" s="233">
        <f>IF(N776="nulová",J776,0)</f>
        <v>0</v>
      </c>
      <c r="BJ776" s="18" t="s">
        <v>84</v>
      </c>
      <c r="BK776" s="233">
        <f>ROUND(I776*H776,2)</f>
        <v>0</v>
      </c>
      <c r="BL776" s="18" t="s">
        <v>249</v>
      </c>
      <c r="BM776" s="232" t="s">
        <v>1188</v>
      </c>
    </row>
    <row r="777" spans="1:65" s="2" customFormat="1" ht="24.15" customHeight="1">
      <c r="A777" s="39"/>
      <c r="B777" s="40"/>
      <c r="C777" s="220" t="s">
        <v>1189</v>
      </c>
      <c r="D777" s="220" t="s">
        <v>157</v>
      </c>
      <c r="E777" s="221" t="s">
        <v>1190</v>
      </c>
      <c r="F777" s="222" t="s">
        <v>1191</v>
      </c>
      <c r="G777" s="223" t="s">
        <v>1192</v>
      </c>
      <c r="H777" s="224">
        <v>1</v>
      </c>
      <c r="I777" s="225"/>
      <c r="J777" s="226">
        <f>ROUND(I777*H777,2)</f>
        <v>0</v>
      </c>
      <c r="K777" s="227"/>
      <c r="L777" s="45"/>
      <c r="M777" s="228" t="s">
        <v>1</v>
      </c>
      <c r="N777" s="229" t="s">
        <v>41</v>
      </c>
      <c r="O777" s="92"/>
      <c r="P777" s="230">
        <f>O777*H777</f>
        <v>0</v>
      </c>
      <c r="Q777" s="230">
        <v>0.01785</v>
      </c>
      <c r="R777" s="230">
        <f>Q777*H777</f>
        <v>0.01785</v>
      </c>
      <c r="S777" s="230">
        <v>0</v>
      </c>
      <c r="T777" s="231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2" t="s">
        <v>249</v>
      </c>
      <c r="AT777" s="232" t="s">
        <v>157</v>
      </c>
      <c r="AU777" s="232" t="s">
        <v>86</v>
      </c>
      <c r="AY777" s="18" t="s">
        <v>155</v>
      </c>
      <c r="BE777" s="233">
        <f>IF(N777="základní",J777,0)</f>
        <v>0</v>
      </c>
      <c r="BF777" s="233">
        <f>IF(N777="snížená",J777,0)</f>
        <v>0</v>
      </c>
      <c r="BG777" s="233">
        <f>IF(N777="zákl. přenesená",J777,0)</f>
        <v>0</v>
      </c>
      <c r="BH777" s="233">
        <f>IF(N777="sníž. přenesená",J777,0)</f>
        <v>0</v>
      </c>
      <c r="BI777" s="233">
        <f>IF(N777="nulová",J777,0)</f>
        <v>0</v>
      </c>
      <c r="BJ777" s="18" t="s">
        <v>84</v>
      </c>
      <c r="BK777" s="233">
        <f>ROUND(I777*H777,2)</f>
        <v>0</v>
      </c>
      <c r="BL777" s="18" t="s">
        <v>249</v>
      </c>
      <c r="BM777" s="232" t="s">
        <v>1193</v>
      </c>
    </row>
    <row r="778" spans="1:65" s="2" customFormat="1" ht="24.15" customHeight="1">
      <c r="A778" s="39"/>
      <c r="B778" s="40"/>
      <c r="C778" s="220" t="s">
        <v>1194</v>
      </c>
      <c r="D778" s="220" t="s">
        <v>157</v>
      </c>
      <c r="E778" s="221" t="s">
        <v>1195</v>
      </c>
      <c r="F778" s="222" t="s">
        <v>1196</v>
      </c>
      <c r="G778" s="223" t="s">
        <v>1099</v>
      </c>
      <c r="H778" s="289"/>
      <c r="I778" s="225"/>
      <c r="J778" s="226">
        <f>ROUND(I778*H778,2)</f>
        <v>0</v>
      </c>
      <c r="K778" s="227"/>
      <c r="L778" s="45"/>
      <c r="M778" s="228" t="s">
        <v>1</v>
      </c>
      <c r="N778" s="229" t="s">
        <v>41</v>
      </c>
      <c r="O778" s="92"/>
      <c r="P778" s="230">
        <f>O778*H778</f>
        <v>0</v>
      </c>
      <c r="Q778" s="230">
        <v>0</v>
      </c>
      <c r="R778" s="230">
        <f>Q778*H778</f>
        <v>0</v>
      </c>
      <c r="S778" s="230">
        <v>0</v>
      </c>
      <c r="T778" s="231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32" t="s">
        <v>249</v>
      </c>
      <c r="AT778" s="232" t="s">
        <v>157</v>
      </c>
      <c r="AU778" s="232" t="s">
        <v>86</v>
      </c>
      <c r="AY778" s="18" t="s">
        <v>155</v>
      </c>
      <c r="BE778" s="233">
        <f>IF(N778="základní",J778,0)</f>
        <v>0</v>
      </c>
      <c r="BF778" s="233">
        <f>IF(N778="snížená",J778,0)</f>
        <v>0</v>
      </c>
      <c r="BG778" s="233">
        <f>IF(N778="zákl. přenesená",J778,0)</f>
        <v>0</v>
      </c>
      <c r="BH778" s="233">
        <f>IF(N778="sníž. přenesená",J778,0)</f>
        <v>0</v>
      </c>
      <c r="BI778" s="233">
        <f>IF(N778="nulová",J778,0)</f>
        <v>0</v>
      </c>
      <c r="BJ778" s="18" t="s">
        <v>84</v>
      </c>
      <c r="BK778" s="233">
        <f>ROUND(I778*H778,2)</f>
        <v>0</v>
      </c>
      <c r="BL778" s="18" t="s">
        <v>249</v>
      </c>
      <c r="BM778" s="232" t="s">
        <v>1197</v>
      </c>
    </row>
    <row r="779" spans="1:63" s="12" customFormat="1" ht="22.8" customHeight="1">
      <c r="A779" s="12"/>
      <c r="B779" s="204"/>
      <c r="C779" s="205"/>
      <c r="D779" s="206" t="s">
        <v>75</v>
      </c>
      <c r="E779" s="218" t="s">
        <v>1198</v>
      </c>
      <c r="F779" s="218" t="s">
        <v>1199</v>
      </c>
      <c r="G779" s="205"/>
      <c r="H779" s="205"/>
      <c r="I779" s="208"/>
      <c r="J779" s="219">
        <f>BK779</f>
        <v>0</v>
      </c>
      <c r="K779" s="205"/>
      <c r="L779" s="210"/>
      <c r="M779" s="211"/>
      <c r="N779" s="212"/>
      <c r="O779" s="212"/>
      <c r="P779" s="213">
        <f>SUM(P780:P785)</f>
        <v>0</v>
      </c>
      <c r="Q779" s="212"/>
      <c r="R779" s="213">
        <f>SUM(R780:R785)</f>
        <v>0.00118</v>
      </c>
      <c r="S779" s="212"/>
      <c r="T779" s="214">
        <f>SUM(T780:T785)</f>
        <v>0</v>
      </c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R779" s="215" t="s">
        <v>86</v>
      </c>
      <c r="AT779" s="216" t="s">
        <v>75</v>
      </c>
      <c r="AU779" s="216" t="s">
        <v>84</v>
      </c>
      <c r="AY779" s="215" t="s">
        <v>155</v>
      </c>
      <c r="BK779" s="217">
        <f>SUM(BK780:BK785)</f>
        <v>0</v>
      </c>
    </row>
    <row r="780" spans="1:65" s="2" customFormat="1" ht="24.15" customHeight="1">
      <c r="A780" s="39"/>
      <c r="B780" s="40"/>
      <c r="C780" s="220" t="s">
        <v>1200</v>
      </c>
      <c r="D780" s="220" t="s">
        <v>157</v>
      </c>
      <c r="E780" s="221" t="s">
        <v>1201</v>
      </c>
      <c r="F780" s="222" t="s">
        <v>1202</v>
      </c>
      <c r="G780" s="223" t="s">
        <v>256</v>
      </c>
      <c r="H780" s="224">
        <v>1</v>
      </c>
      <c r="I780" s="225"/>
      <c r="J780" s="226">
        <f>ROUND(I780*H780,2)</f>
        <v>0</v>
      </c>
      <c r="K780" s="227"/>
      <c r="L780" s="45"/>
      <c r="M780" s="228" t="s">
        <v>1</v>
      </c>
      <c r="N780" s="229" t="s">
        <v>41</v>
      </c>
      <c r="O780" s="92"/>
      <c r="P780" s="230">
        <f>O780*H780</f>
        <v>0</v>
      </c>
      <c r="Q780" s="230">
        <v>0.00059</v>
      </c>
      <c r="R780" s="230">
        <f>Q780*H780</f>
        <v>0.00059</v>
      </c>
      <c r="S780" s="230">
        <v>0</v>
      </c>
      <c r="T780" s="231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2" t="s">
        <v>249</v>
      </c>
      <c r="AT780" s="232" t="s">
        <v>157</v>
      </c>
      <c r="AU780" s="232" t="s">
        <v>86</v>
      </c>
      <c r="AY780" s="18" t="s">
        <v>155</v>
      </c>
      <c r="BE780" s="233">
        <f>IF(N780="základní",J780,0)</f>
        <v>0</v>
      </c>
      <c r="BF780" s="233">
        <f>IF(N780="snížená",J780,0)</f>
        <v>0</v>
      </c>
      <c r="BG780" s="233">
        <f>IF(N780="zákl. přenesená",J780,0)</f>
        <v>0</v>
      </c>
      <c r="BH780" s="233">
        <f>IF(N780="sníž. přenesená",J780,0)</f>
        <v>0</v>
      </c>
      <c r="BI780" s="233">
        <f>IF(N780="nulová",J780,0)</f>
        <v>0</v>
      </c>
      <c r="BJ780" s="18" t="s">
        <v>84</v>
      </c>
      <c r="BK780" s="233">
        <f>ROUND(I780*H780,2)</f>
        <v>0</v>
      </c>
      <c r="BL780" s="18" t="s">
        <v>249</v>
      </c>
      <c r="BM780" s="232" t="s">
        <v>1203</v>
      </c>
    </row>
    <row r="781" spans="1:51" s="13" customFormat="1" ht="12">
      <c r="A781" s="13"/>
      <c r="B781" s="234"/>
      <c r="C781" s="235"/>
      <c r="D781" s="236" t="s">
        <v>163</v>
      </c>
      <c r="E781" s="237" t="s">
        <v>1</v>
      </c>
      <c r="F781" s="238" t="s">
        <v>1204</v>
      </c>
      <c r="G781" s="235"/>
      <c r="H781" s="237" t="s">
        <v>1</v>
      </c>
      <c r="I781" s="239"/>
      <c r="J781" s="235"/>
      <c r="K781" s="235"/>
      <c r="L781" s="240"/>
      <c r="M781" s="241"/>
      <c r="N781" s="242"/>
      <c r="O781" s="242"/>
      <c r="P781" s="242"/>
      <c r="Q781" s="242"/>
      <c r="R781" s="242"/>
      <c r="S781" s="242"/>
      <c r="T781" s="24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4" t="s">
        <v>163</v>
      </c>
      <c r="AU781" s="244" t="s">
        <v>86</v>
      </c>
      <c r="AV781" s="13" t="s">
        <v>84</v>
      </c>
      <c r="AW781" s="13" t="s">
        <v>32</v>
      </c>
      <c r="AX781" s="13" t="s">
        <v>76</v>
      </c>
      <c r="AY781" s="244" t="s">
        <v>155</v>
      </c>
    </row>
    <row r="782" spans="1:51" s="14" customFormat="1" ht="12">
      <c r="A782" s="14"/>
      <c r="B782" s="245"/>
      <c r="C782" s="246"/>
      <c r="D782" s="236" t="s">
        <v>163</v>
      </c>
      <c r="E782" s="247" t="s">
        <v>1</v>
      </c>
      <c r="F782" s="248" t="s">
        <v>84</v>
      </c>
      <c r="G782" s="246"/>
      <c r="H782" s="249">
        <v>1</v>
      </c>
      <c r="I782" s="250"/>
      <c r="J782" s="246"/>
      <c r="K782" s="246"/>
      <c r="L782" s="251"/>
      <c r="M782" s="252"/>
      <c r="N782" s="253"/>
      <c r="O782" s="253"/>
      <c r="P782" s="253"/>
      <c r="Q782" s="253"/>
      <c r="R782" s="253"/>
      <c r="S782" s="253"/>
      <c r="T782" s="25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5" t="s">
        <v>163</v>
      </c>
      <c r="AU782" s="255" t="s">
        <v>86</v>
      </c>
      <c r="AV782" s="14" t="s">
        <v>86</v>
      </c>
      <c r="AW782" s="14" t="s">
        <v>32</v>
      </c>
      <c r="AX782" s="14" t="s">
        <v>84</v>
      </c>
      <c r="AY782" s="255" t="s">
        <v>155</v>
      </c>
    </row>
    <row r="783" spans="1:65" s="2" customFormat="1" ht="16.5" customHeight="1">
      <c r="A783" s="39"/>
      <c r="B783" s="40"/>
      <c r="C783" s="220" t="s">
        <v>1205</v>
      </c>
      <c r="D783" s="220" t="s">
        <v>157</v>
      </c>
      <c r="E783" s="221" t="s">
        <v>1206</v>
      </c>
      <c r="F783" s="222" t="s">
        <v>1207</v>
      </c>
      <c r="G783" s="223" t="s">
        <v>256</v>
      </c>
      <c r="H783" s="224">
        <v>1</v>
      </c>
      <c r="I783" s="225"/>
      <c r="J783" s="226">
        <f>ROUND(I783*H783,2)</f>
        <v>0</v>
      </c>
      <c r="K783" s="227"/>
      <c r="L783" s="45"/>
      <c r="M783" s="228" t="s">
        <v>1</v>
      </c>
      <c r="N783" s="229" t="s">
        <v>41</v>
      </c>
      <c r="O783" s="92"/>
      <c r="P783" s="230">
        <f>O783*H783</f>
        <v>0</v>
      </c>
      <c r="Q783" s="230">
        <v>0.00059</v>
      </c>
      <c r="R783" s="230">
        <f>Q783*H783</f>
        <v>0.00059</v>
      </c>
      <c r="S783" s="230">
        <v>0</v>
      </c>
      <c r="T783" s="231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32" t="s">
        <v>249</v>
      </c>
      <c r="AT783" s="232" t="s">
        <v>157</v>
      </c>
      <c r="AU783" s="232" t="s">
        <v>86</v>
      </c>
      <c r="AY783" s="18" t="s">
        <v>155</v>
      </c>
      <c r="BE783" s="233">
        <f>IF(N783="základní",J783,0)</f>
        <v>0</v>
      </c>
      <c r="BF783" s="233">
        <f>IF(N783="snížená",J783,0)</f>
        <v>0</v>
      </c>
      <c r="BG783" s="233">
        <f>IF(N783="zákl. přenesená",J783,0)</f>
        <v>0</v>
      </c>
      <c r="BH783" s="233">
        <f>IF(N783="sníž. přenesená",J783,0)</f>
        <v>0</v>
      </c>
      <c r="BI783" s="233">
        <f>IF(N783="nulová",J783,0)</f>
        <v>0</v>
      </c>
      <c r="BJ783" s="18" t="s">
        <v>84</v>
      </c>
      <c r="BK783" s="233">
        <f>ROUND(I783*H783,2)</f>
        <v>0</v>
      </c>
      <c r="BL783" s="18" t="s">
        <v>249</v>
      </c>
      <c r="BM783" s="232" t="s">
        <v>1208</v>
      </c>
    </row>
    <row r="784" spans="1:51" s="14" customFormat="1" ht="12">
      <c r="A784" s="14"/>
      <c r="B784" s="245"/>
      <c r="C784" s="246"/>
      <c r="D784" s="236" t="s">
        <v>163</v>
      </c>
      <c r="E784" s="247" t="s">
        <v>1</v>
      </c>
      <c r="F784" s="248" t="s">
        <v>84</v>
      </c>
      <c r="G784" s="246"/>
      <c r="H784" s="249">
        <v>1</v>
      </c>
      <c r="I784" s="250"/>
      <c r="J784" s="246"/>
      <c r="K784" s="246"/>
      <c r="L784" s="251"/>
      <c r="M784" s="252"/>
      <c r="N784" s="253"/>
      <c r="O784" s="253"/>
      <c r="P784" s="253"/>
      <c r="Q784" s="253"/>
      <c r="R784" s="253"/>
      <c r="S784" s="253"/>
      <c r="T784" s="25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5" t="s">
        <v>163</v>
      </c>
      <c r="AU784" s="255" t="s">
        <v>86</v>
      </c>
      <c r="AV784" s="14" t="s">
        <v>86</v>
      </c>
      <c r="AW784" s="14" t="s">
        <v>32</v>
      </c>
      <c r="AX784" s="14" t="s">
        <v>84</v>
      </c>
      <c r="AY784" s="255" t="s">
        <v>155</v>
      </c>
    </row>
    <row r="785" spans="1:65" s="2" customFormat="1" ht="24.15" customHeight="1">
      <c r="A785" s="39"/>
      <c r="B785" s="40"/>
      <c r="C785" s="220" t="s">
        <v>1209</v>
      </c>
      <c r="D785" s="220" t="s">
        <v>157</v>
      </c>
      <c r="E785" s="221" t="s">
        <v>1210</v>
      </c>
      <c r="F785" s="222" t="s">
        <v>1211</v>
      </c>
      <c r="G785" s="223" t="s">
        <v>1099</v>
      </c>
      <c r="H785" s="289"/>
      <c r="I785" s="225"/>
      <c r="J785" s="226">
        <f>ROUND(I785*H785,2)</f>
        <v>0</v>
      </c>
      <c r="K785" s="227"/>
      <c r="L785" s="45"/>
      <c r="M785" s="228" t="s">
        <v>1</v>
      </c>
      <c r="N785" s="229" t="s">
        <v>41</v>
      </c>
      <c r="O785" s="92"/>
      <c r="P785" s="230">
        <f>O785*H785</f>
        <v>0</v>
      </c>
      <c r="Q785" s="230">
        <v>0</v>
      </c>
      <c r="R785" s="230">
        <f>Q785*H785</f>
        <v>0</v>
      </c>
      <c r="S785" s="230">
        <v>0</v>
      </c>
      <c r="T785" s="231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2" t="s">
        <v>249</v>
      </c>
      <c r="AT785" s="232" t="s">
        <v>157</v>
      </c>
      <c r="AU785" s="232" t="s">
        <v>86</v>
      </c>
      <c r="AY785" s="18" t="s">
        <v>155</v>
      </c>
      <c r="BE785" s="233">
        <f>IF(N785="základní",J785,0)</f>
        <v>0</v>
      </c>
      <c r="BF785" s="233">
        <f>IF(N785="snížená",J785,0)</f>
        <v>0</v>
      </c>
      <c r="BG785" s="233">
        <f>IF(N785="zákl. přenesená",J785,0)</f>
        <v>0</v>
      </c>
      <c r="BH785" s="233">
        <f>IF(N785="sníž. přenesená",J785,0)</f>
        <v>0</v>
      </c>
      <c r="BI785" s="233">
        <f>IF(N785="nulová",J785,0)</f>
        <v>0</v>
      </c>
      <c r="BJ785" s="18" t="s">
        <v>84</v>
      </c>
      <c r="BK785" s="233">
        <f>ROUND(I785*H785,2)</f>
        <v>0</v>
      </c>
      <c r="BL785" s="18" t="s">
        <v>249</v>
      </c>
      <c r="BM785" s="232" t="s">
        <v>1212</v>
      </c>
    </row>
    <row r="786" spans="1:63" s="12" customFormat="1" ht="22.8" customHeight="1">
      <c r="A786" s="12"/>
      <c r="B786" s="204"/>
      <c r="C786" s="205"/>
      <c r="D786" s="206" t="s">
        <v>75</v>
      </c>
      <c r="E786" s="218" t="s">
        <v>1213</v>
      </c>
      <c r="F786" s="218" t="s">
        <v>1214</v>
      </c>
      <c r="G786" s="205"/>
      <c r="H786" s="205"/>
      <c r="I786" s="208"/>
      <c r="J786" s="219">
        <f>BK786</f>
        <v>0</v>
      </c>
      <c r="K786" s="205"/>
      <c r="L786" s="210"/>
      <c r="M786" s="211"/>
      <c r="N786" s="212"/>
      <c r="O786" s="212"/>
      <c r="P786" s="213">
        <f>SUM(P787:P809)</f>
        <v>0</v>
      </c>
      <c r="Q786" s="212"/>
      <c r="R786" s="213">
        <f>SUM(R787:R809)</f>
        <v>0.34783000000000003</v>
      </c>
      <c r="S786" s="212"/>
      <c r="T786" s="214">
        <f>SUM(T787:T809)</f>
        <v>0</v>
      </c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R786" s="215" t="s">
        <v>86</v>
      </c>
      <c r="AT786" s="216" t="s">
        <v>75</v>
      </c>
      <c r="AU786" s="216" t="s">
        <v>84</v>
      </c>
      <c r="AY786" s="215" t="s">
        <v>155</v>
      </c>
      <c r="BK786" s="217">
        <f>SUM(BK787:BK809)</f>
        <v>0</v>
      </c>
    </row>
    <row r="787" spans="1:65" s="2" customFormat="1" ht="24.15" customHeight="1">
      <c r="A787" s="39"/>
      <c r="B787" s="40"/>
      <c r="C787" s="220" t="s">
        <v>1215</v>
      </c>
      <c r="D787" s="220" t="s">
        <v>157</v>
      </c>
      <c r="E787" s="221" t="s">
        <v>1216</v>
      </c>
      <c r="F787" s="222" t="s">
        <v>1217</v>
      </c>
      <c r="G787" s="223" t="s">
        <v>1192</v>
      </c>
      <c r="H787" s="224">
        <v>2</v>
      </c>
      <c r="I787" s="225"/>
      <c r="J787" s="226">
        <f>ROUND(I787*H787,2)</f>
        <v>0</v>
      </c>
      <c r="K787" s="227"/>
      <c r="L787" s="45"/>
      <c r="M787" s="228" t="s">
        <v>1</v>
      </c>
      <c r="N787" s="229" t="s">
        <v>41</v>
      </c>
      <c r="O787" s="92"/>
      <c r="P787" s="230">
        <f>O787*H787</f>
        <v>0</v>
      </c>
      <c r="Q787" s="230">
        <v>0.01697</v>
      </c>
      <c r="R787" s="230">
        <f>Q787*H787</f>
        <v>0.03394</v>
      </c>
      <c r="S787" s="230">
        <v>0</v>
      </c>
      <c r="T787" s="231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2" t="s">
        <v>249</v>
      </c>
      <c r="AT787" s="232" t="s">
        <v>157</v>
      </c>
      <c r="AU787" s="232" t="s">
        <v>86</v>
      </c>
      <c r="AY787" s="18" t="s">
        <v>155</v>
      </c>
      <c r="BE787" s="233">
        <f>IF(N787="základní",J787,0)</f>
        <v>0</v>
      </c>
      <c r="BF787" s="233">
        <f>IF(N787="snížená",J787,0)</f>
        <v>0</v>
      </c>
      <c r="BG787" s="233">
        <f>IF(N787="zákl. přenesená",J787,0)</f>
        <v>0</v>
      </c>
      <c r="BH787" s="233">
        <f>IF(N787="sníž. přenesená",J787,0)</f>
        <v>0</v>
      </c>
      <c r="BI787" s="233">
        <f>IF(N787="nulová",J787,0)</f>
        <v>0</v>
      </c>
      <c r="BJ787" s="18" t="s">
        <v>84</v>
      </c>
      <c r="BK787" s="233">
        <f>ROUND(I787*H787,2)</f>
        <v>0</v>
      </c>
      <c r="BL787" s="18" t="s">
        <v>249</v>
      </c>
      <c r="BM787" s="232" t="s">
        <v>1218</v>
      </c>
    </row>
    <row r="788" spans="1:65" s="2" customFormat="1" ht="24.15" customHeight="1">
      <c r="A788" s="39"/>
      <c r="B788" s="40"/>
      <c r="C788" s="220" t="s">
        <v>1219</v>
      </c>
      <c r="D788" s="220" t="s">
        <v>157</v>
      </c>
      <c r="E788" s="221" t="s">
        <v>1220</v>
      </c>
      <c r="F788" s="222" t="s">
        <v>1221</v>
      </c>
      <c r="G788" s="223" t="s">
        <v>1192</v>
      </c>
      <c r="H788" s="224">
        <v>1</v>
      </c>
      <c r="I788" s="225"/>
      <c r="J788" s="226">
        <f>ROUND(I788*H788,2)</f>
        <v>0</v>
      </c>
      <c r="K788" s="227"/>
      <c r="L788" s="45"/>
      <c r="M788" s="228" t="s">
        <v>1</v>
      </c>
      <c r="N788" s="229" t="s">
        <v>41</v>
      </c>
      <c r="O788" s="92"/>
      <c r="P788" s="230">
        <f>O788*H788</f>
        <v>0</v>
      </c>
      <c r="Q788" s="230">
        <v>0.03991</v>
      </c>
      <c r="R788" s="230">
        <f>Q788*H788</f>
        <v>0.03991</v>
      </c>
      <c r="S788" s="230">
        <v>0</v>
      </c>
      <c r="T788" s="231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32" t="s">
        <v>249</v>
      </c>
      <c r="AT788" s="232" t="s">
        <v>157</v>
      </c>
      <c r="AU788" s="232" t="s">
        <v>86</v>
      </c>
      <c r="AY788" s="18" t="s">
        <v>155</v>
      </c>
      <c r="BE788" s="233">
        <f>IF(N788="základní",J788,0)</f>
        <v>0</v>
      </c>
      <c r="BF788" s="233">
        <f>IF(N788="snížená",J788,0)</f>
        <v>0</v>
      </c>
      <c r="BG788" s="233">
        <f>IF(N788="zákl. přenesená",J788,0)</f>
        <v>0</v>
      </c>
      <c r="BH788" s="233">
        <f>IF(N788="sníž. přenesená",J788,0)</f>
        <v>0</v>
      </c>
      <c r="BI788" s="233">
        <f>IF(N788="nulová",J788,0)</f>
        <v>0</v>
      </c>
      <c r="BJ788" s="18" t="s">
        <v>84</v>
      </c>
      <c r="BK788" s="233">
        <f>ROUND(I788*H788,2)</f>
        <v>0</v>
      </c>
      <c r="BL788" s="18" t="s">
        <v>249</v>
      </c>
      <c r="BM788" s="232" t="s">
        <v>1222</v>
      </c>
    </row>
    <row r="789" spans="1:65" s="2" customFormat="1" ht="33" customHeight="1">
      <c r="A789" s="39"/>
      <c r="B789" s="40"/>
      <c r="C789" s="220" t="s">
        <v>1223</v>
      </c>
      <c r="D789" s="220" t="s">
        <v>157</v>
      </c>
      <c r="E789" s="221" t="s">
        <v>1224</v>
      </c>
      <c r="F789" s="222" t="s">
        <v>1225</v>
      </c>
      <c r="G789" s="223" t="s">
        <v>1192</v>
      </c>
      <c r="H789" s="224">
        <v>6</v>
      </c>
      <c r="I789" s="225"/>
      <c r="J789" s="226">
        <f>ROUND(I789*H789,2)</f>
        <v>0</v>
      </c>
      <c r="K789" s="227"/>
      <c r="L789" s="45"/>
      <c r="M789" s="228" t="s">
        <v>1</v>
      </c>
      <c r="N789" s="229" t="s">
        <v>41</v>
      </c>
      <c r="O789" s="92"/>
      <c r="P789" s="230">
        <f>O789*H789</f>
        <v>0</v>
      </c>
      <c r="Q789" s="230">
        <v>0.01197</v>
      </c>
      <c r="R789" s="230">
        <f>Q789*H789</f>
        <v>0.07182</v>
      </c>
      <c r="S789" s="230">
        <v>0</v>
      </c>
      <c r="T789" s="231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2" t="s">
        <v>249</v>
      </c>
      <c r="AT789" s="232" t="s">
        <v>157</v>
      </c>
      <c r="AU789" s="232" t="s">
        <v>86</v>
      </c>
      <c r="AY789" s="18" t="s">
        <v>155</v>
      </c>
      <c r="BE789" s="233">
        <f>IF(N789="základní",J789,0)</f>
        <v>0</v>
      </c>
      <c r="BF789" s="233">
        <f>IF(N789="snížená",J789,0)</f>
        <v>0</v>
      </c>
      <c r="BG789" s="233">
        <f>IF(N789="zákl. přenesená",J789,0)</f>
        <v>0</v>
      </c>
      <c r="BH789" s="233">
        <f>IF(N789="sníž. přenesená",J789,0)</f>
        <v>0</v>
      </c>
      <c r="BI789" s="233">
        <f>IF(N789="nulová",J789,0)</f>
        <v>0</v>
      </c>
      <c r="BJ789" s="18" t="s">
        <v>84</v>
      </c>
      <c r="BK789" s="233">
        <f>ROUND(I789*H789,2)</f>
        <v>0</v>
      </c>
      <c r="BL789" s="18" t="s">
        <v>249</v>
      </c>
      <c r="BM789" s="232" t="s">
        <v>1226</v>
      </c>
    </row>
    <row r="790" spans="1:65" s="2" customFormat="1" ht="33" customHeight="1">
      <c r="A790" s="39"/>
      <c r="B790" s="40"/>
      <c r="C790" s="220" t="s">
        <v>1227</v>
      </c>
      <c r="D790" s="220" t="s">
        <v>157</v>
      </c>
      <c r="E790" s="221" t="s">
        <v>1228</v>
      </c>
      <c r="F790" s="222" t="s">
        <v>1229</v>
      </c>
      <c r="G790" s="223" t="s">
        <v>1192</v>
      </c>
      <c r="H790" s="224">
        <v>4</v>
      </c>
      <c r="I790" s="225"/>
      <c r="J790" s="226">
        <f>ROUND(I790*H790,2)</f>
        <v>0</v>
      </c>
      <c r="K790" s="227"/>
      <c r="L790" s="45"/>
      <c r="M790" s="228" t="s">
        <v>1</v>
      </c>
      <c r="N790" s="229" t="s">
        <v>41</v>
      </c>
      <c r="O790" s="92"/>
      <c r="P790" s="230">
        <f>O790*H790</f>
        <v>0</v>
      </c>
      <c r="Q790" s="230">
        <v>0.01797</v>
      </c>
      <c r="R790" s="230">
        <f>Q790*H790</f>
        <v>0.07188</v>
      </c>
      <c r="S790" s="230">
        <v>0</v>
      </c>
      <c r="T790" s="231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32" t="s">
        <v>249</v>
      </c>
      <c r="AT790" s="232" t="s">
        <v>157</v>
      </c>
      <c r="AU790" s="232" t="s">
        <v>86</v>
      </c>
      <c r="AY790" s="18" t="s">
        <v>155</v>
      </c>
      <c r="BE790" s="233">
        <f>IF(N790="základní",J790,0)</f>
        <v>0</v>
      </c>
      <c r="BF790" s="233">
        <f>IF(N790="snížená",J790,0)</f>
        <v>0</v>
      </c>
      <c r="BG790" s="233">
        <f>IF(N790="zákl. přenesená",J790,0)</f>
        <v>0</v>
      </c>
      <c r="BH790" s="233">
        <f>IF(N790="sníž. přenesená",J790,0)</f>
        <v>0</v>
      </c>
      <c r="BI790" s="233">
        <f>IF(N790="nulová",J790,0)</f>
        <v>0</v>
      </c>
      <c r="BJ790" s="18" t="s">
        <v>84</v>
      </c>
      <c r="BK790" s="233">
        <f>ROUND(I790*H790,2)</f>
        <v>0</v>
      </c>
      <c r="BL790" s="18" t="s">
        <v>249</v>
      </c>
      <c r="BM790" s="232" t="s">
        <v>1230</v>
      </c>
    </row>
    <row r="791" spans="1:65" s="2" customFormat="1" ht="24.15" customHeight="1">
      <c r="A791" s="39"/>
      <c r="B791" s="40"/>
      <c r="C791" s="220" t="s">
        <v>1231</v>
      </c>
      <c r="D791" s="220" t="s">
        <v>157</v>
      </c>
      <c r="E791" s="221" t="s">
        <v>1232</v>
      </c>
      <c r="F791" s="222" t="s">
        <v>1233</v>
      </c>
      <c r="G791" s="223" t="s">
        <v>1192</v>
      </c>
      <c r="H791" s="224">
        <v>1</v>
      </c>
      <c r="I791" s="225"/>
      <c r="J791" s="226">
        <f>ROUND(I791*H791,2)</f>
        <v>0</v>
      </c>
      <c r="K791" s="227"/>
      <c r="L791" s="45"/>
      <c r="M791" s="228" t="s">
        <v>1</v>
      </c>
      <c r="N791" s="229" t="s">
        <v>41</v>
      </c>
      <c r="O791" s="92"/>
      <c r="P791" s="230">
        <f>O791*H791</f>
        <v>0</v>
      </c>
      <c r="Q791" s="230">
        <v>0.01921</v>
      </c>
      <c r="R791" s="230">
        <f>Q791*H791</f>
        <v>0.01921</v>
      </c>
      <c r="S791" s="230">
        <v>0</v>
      </c>
      <c r="T791" s="231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32" t="s">
        <v>249</v>
      </c>
      <c r="AT791" s="232" t="s">
        <v>157</v>
      </c>
      <c r="AU791" s="232" t="s">
        <v>86</v>
      </c>
      <c r="AY791" s="18" t="s">
        <v>155</v>
      </c>
      <c r="BE791" s="233">
        <f>IF(N791="základní",J791,0)</f>
        <v>0</v>
      </c>
      <c r="BF791" s="233">
        <f>IF(N791="snížená",J791,0)</f>
        <v>0</v>
      </c>
      <c r="BG791" s="233">
        <f>IF(N791="zákl. přenesená",J791,0)</f>
        <v>0</v>
      </c>
      <c r="BH791" s="233">
        <f>IF(N791="sníž. přenesená",J791,0)</f>
        <v>0</v>
      </c>
      <c r="BI791" s="233">
        <f>IF(N791="nulová",J791,0)</f>
        <v>0</v>
      </c>
      <c r="BJ791" s="18" t="s">
        <v>84</v>
      </c>
      <c r="BK791" s="233">
        <f>ROUND(I791*H791,2)</f>
        <v>0</v>
      </c>
      <c r="BL791" s="18" t="s">
        <v>249</v>
      </c>
      <c r="BM791" s="232" t="s">
        <v>1234</v>
      </c>
    </row>
    <row r="792" spans="1:65" s="2" customFormat="1" ht="24.15" customHeight="1">
      <c r="A792" s="39"/>
      <c r="B792" s="40"/>
      <c r="C792" s="220" t="s">
        <v>1235</v>
      </c>
      <c r="D792" s="220" t="s">
        <v>157</v>
      </c>
      <c r="E792" s="221" t="s">
        <v>1236</v>
      </c>
      <c r="F792" s="222" t="s">
        <v>1237</v>
      </c>
      <c r="G792" s="223" t="s">
        <v>1192</v>
      </c>
      <c r="H792" s="224">
        <v>2</v>
      </c>
      <c r="I792" s="225"/>
      <c r="J792" s="226">
        <f>ROUND(I792*H792,2)</f>
        <v>0</v>
      </c>
      <c r="K792" s="227"/>
      <c r="L792" s="45"/>
      <c r="M792" s="228" t="s">
        <v>1</v>
      </c>
      <c r="N792" s="229" t="s">
        <v>41</v>
      </c>
      <c r="O792" s="92"/>
      <c r="P792" s="230">
        <f>O792*H792</f>
        <v>0</v>
      </c>
      <c r="Q792" s="230">
        <v>0.01047</v>
      </c>
      <c r="R792" s="230">
        <f>Q792*H792</f>
        <v>0.02094</v>
      </c>
      <c r="S792" s="230">
        <v>0</v>
      </c>
      <c r="T792" s="231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32" t="s">
        <v>249</v>
      </c>
      <c r="AT792" s="232" t="s">
        <v>157</v>
      </c>
      <c r="AU792" s="232" t="s">
        <v>86</v>
      </c>
      <c r="AY792" s="18" t="s">
        <v>155</v>
      </c>
      <c r="BE792" s="233">
        <f>IF(N792="základní",J792,0)</f>
        <v>0</v>
      </c>
      <c r="BF792" s="233">
        <f>IF(N792="snížená",J792,0)</f>
        <v>0</v>
      </c>
      <c r="BG792" s="233">
        <f>IF(N792="zákl. přenesená",J792,0)</f>
        <v>0</v>
      </c>
      <c r="BH792" s="233">
        <f>IF(N792="sníž. přenesená",J792,0)</f>
        <v>0</v>
      </c>
      <c r="BI792" s="233">
        <f>IF(N792="nulová",J792,0)</f>
        <v>0</v>
      </c>
      <c r="BJ792" s="18" t="s">
        <v>84</v>
      </c>
      <c r="BK792" s="233">
        <f>ROUND(I792*H792,2)</f>
        <v>0</v>
      </c>
      <c r="BL792" s="18" t="s">
        <v>249</v>
      </c>
      <c r="BM792" s="232" t="s">
        <v>1238</v>
      </c>
    </row>
    <row r="793" spans="1:65" s="2" customFormat="1" ht="24.15" customHeight="1">
      <c r="A793" s="39"/>
      <c r="B793" s="40"/>
      <c r="C793" s="220" t="s">
        <v>1239</v>
      </c>
      <c r="D793" s="220" t="s">
        <v>157</v>
      </c>
      <c r="E793" s="221" t="s">
        <v>1240</v>
      </c>
      <c r="F793" s="222" t="s">
        <v>1241</v>
      </c>
      <c r="G793" s="223" t="s">
        <v>1192</v>
      </c>
      <c r="H793" s="224">
        <v>4</v>
      </c>
      <c r="I793" s="225"/>
      <c r="J793" s="226">
        <f>ROUND(I793*H793,2)</f>
        <v>0</v>
      </c>
      <c r="K793" s="227"/>
      <c r="L793" s="45"/>
      <c r="M793" s="228" t="s">
        <v>1</v>
      </c>
      <c r="N793" s="229" t="s">
        <v>41</v>
      </c>
      <c r="O793" s="92"/>
      <c r="P793" s="230">
        <f>O793*H793</f>
        <v>0</v>
      </c>
      <c r="Q793" s="230">
        <v>0.00052</v>
      </c>
      <c r="R793" s="230">
        <f>Q793*H793</f>
        <v>0.00208</v>
      </c>
      <c r="S793" s="230">
        <v>0</v>
      </c>
      <c r="T793" s="231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32" t="s">
        <v>249</v>
      </c>
      <c r="AT793" s="232" t="s">
        <v>157</v>
      </c>
      <c r="AU793" s="232" t="s">
        <v>86</v>
      </c>
      <c r="AY793" s="18" t="s">
        <v>155</v>
      </c>
      <c r="BE793" s="233">
        <f>IF(N793="základní",J793,0)</f>
        <v>0</v>
      </c>
      <c r="BF793" s="233">
        <f>IF(N793="snížená",J793,0)</f>
        <v>0</v>
      </c>
      <c r="BG793" s="233">
        <f>IF(N793="zákl. přenesená",J793,0)</f>
        <v>0</v>
      </c>
      <c r="BH793" s="233">
        <f>IF(N793="sníž. přenesená",J793,0)</f>
        <v>0</v>
      </c>
      <c r="BI793" s="233">
        <f>IF(N793="nulová",J793,0)</f>
        <v>0</v>
      </c>
      <c r="BJ793" s="18" t="s">
        <v>84</v>
      </c>
      <c r="BK793" s="233">
        <f>ROUND(I793*H793,2)</f>
        <v>0</v>
      </c>
      <c r="BL793" s="18" t="s">
        <v>249</v>
      </c>
      <c r="BM793" s="232" t="s">
        <v>1242</v>
      </c>
    </row>
    <row r="794" spans="1:65" s="2" customFormat="1" ht="16.5" customHeight="1">
      <c r="A794" s="39"/>
      <c r="B794" s="40"/>
      <c r="C794" s="267" t="s">
        <v>1243</v>
      </c>
      <c r="D794" s="267" t="s">
        <v>225</v>
      </c>
      <c r="E794" s="268" t="s">
        <v>1244</v>
      </c>
      <c r="F794" s="269" t="s">
        <v>1245</v>
      </c>
      <c r="G794" s="270" t="s">
        <v>256</v>
      </c>
      <c r="H794" s="271">
        <v>4</v>
      </c>
      <c r="I794" s="272"/>
      <c r="J794" s="273">
        <f>ROUND(I794*H794,2)</f>
        <v>0</v>
      </c>
      <c r="K794" s="274"/>
      <c r="L794" s="275"/>
      <c r="M794" s="276" t="s">
        <v>1</v>
      </c>
      <c r="N794" s="277" t="s">
        <v>41</v>
      </c>
      <c r="O794" s="92"/>
      <c r="P794" s="230">
        <f>O794*H794</f>
        <v>0</v>
      </c>
      <c r="Q794" s="230">
        <v>0.001</v>
      </c>
      <c r="R794" s="230">
        <f>Q794*H794</f>
        <v>0.004</v>
      </c>
      <c r="S794" s="230">
        <v>0</v>
      </c>
      <c r="T794" s="231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2" t="s">
        <v>345</v>
      </c>
      <c r="AT794" s="232" t="s">
        <v>225</v>
      </c>
      <c r="AU794" s="232" t="s">
        <v>86</v>
      </c>
      <c r="AY794" s="18" t="s">
        <v>155</v>
      </c>
      <c r="BE794" s="233">
        <f>IF(N794="základní",J794,0)</f>
        <v>0</v>
      </c>
      <c r="BF794" s="233">
        <f>IF(N794="snížená",J794,0)</f>
        <v>0</v>
      </c>
      <c r="BG794" s="233">
        <f>IF(N794="zákl. přenesená",J794,0)</f>
        <v>0</v>
      </c>
      <c r="BH794" s="233">
        <f>IF(N794="sníž. přenesená",J794,0)</f>
        <v>0</v>
      </c>
      <c r="BI794" s="233">
        <f>IF(N794="nulová",J794,0)</f>
        <v>0</v>
      </c>
      <c r="BJ794" s="18" t="s">
        <v>84</v>
      </c>
      <c r="BK794" s="233">
        <f>ROUND(I794*H794,2)</f>
        <v>0</v>
      </c>
      <c r="BL794" s="18" t="s">
        <v>249</v>
      </c>
      <c r="BM794" s="232" t="s">
        <v>1246</v>
      </c>
    </row>
    <row r="795" spans="1:65" s="2" customFormat="1" ht="24.15" customHeight="1">
      <c r="A795" s="39"/>
      <c r="B795" s="40"/>
      <c r="C795" s="220" t="s">
        <v>1247</v>
      </c>
      <c r="D795" s="220" t="s">
        <v>157</v>
      </c>
      <c r="E795" s="221" t="s">
        <v>1248</v>
      </c>
      <c r="F795" s="222" t="s">
        <v>1249</v>
      </c>
      <c r="G795" s="223" t="s">
        <v>1192</v>
      </c>
      <c r="H795" s="224">
        <v>3</v>
      </c>
      <c r="I795" s="225"/>
      <c r="J795" s="226">
        <f>ROUND(I795*H795,2)</f>
        <v>0</v>
      </c>
      <c r="K795" s="227"/>
      <c r="L795" s="45"/>
      <c r="M795" s="228" t="s">
        <v>1</v>
      </c>
      <c r="N795" s="229" t="s">
        <v>41</v>
      </c>
      <c r="O795" s="92"/>
      <c r="P795" s="230">
        <f>O795*H795</f>
        <v>0</v>
      </c>
      <c r="Q795" s="230">
        <v>0.00052</v>
      </c>
      <c r="R795" s="230">
        <f>Q795*H795</f>
        <v>0.0015599999999999998</v>
      </c>
      <c r="S795" s="230">
        <v>0</v>
      </c>
      <c r="T795" s="231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2" t="s">
        <v>249</v>
      </c>
      <c r="AT795" s="232" t="s">
        <v>157</v>
      </c>
      <c r="AU795" s="232" t="s">
        <v>86</v>
      </c>
      <c r="AY795" s="18" t="s">
        <v>155</v>
      </c>
      <c r="BE795" s="233">
        <f>IF(N795="základní",J795,0)</f>
        <v>0</v>
      </c>
      <c r="BF795" s="233">
        <f>IF(N795="snížená",J795,0)</f>
        <v>0</v>
      </c>
      <c r="BG795" s="233">
        <f>IF(N795="zákl. přenesená",J795,0)</f>
        <v>0</v>
      </c>
      <c r="BH795" s="233">
        <f>IF(N795="sníž. přenesená",J795,0)</f>
        <v>0</v>
      </c>
      <c r="BI795" s="233">
        <f>IF(N795="nulová",J795,0)</f>
        <v>0</v>
      </c>
      <c r="BJ795" s="18" t="s">
        <v>84</v>
      </c>
      <c r="BK795" s="233">
        <f>ROUND(I795*H795,2)</f>
        <v>0</v>
      </c>
      <c r="BL795" s="18" t="s">
        <v>249</v>
      </c>
      <c r="BM795" s="232" t="s">
        <v>1250</v>
      </c>
    </row>
    <row r="796" spans="1:65" s="2" customFormat="1" ht="24.15" customHeight="1">
      <c r="A796" s="39"/>
      <c r="B796" s="40"/>
      <c r="C796" s="220" t="s">
        <v>1251</v>
      </c>
      <c r="D796" s="220" t="s">
        <v>157</v>
      </c>
      <c r="E796" s="221" t="s">
        <v>1252</v>
      </c>
      <c r="F796" s="222" t="s">
        <v>1253</v>
      </c>
      <c r="G796" s="223" t="s">
        <v>1192</v>
      </c>
      <c r="H796" s="224">
        <v>4</v>
      </c>
      <c r="I796" s="225"/>
      <c r="J796" s="226">
        <f>ROUND(I796*H796,2)</f>
        <v>0</v>
      </c>
      <c r="K796" s="227"/>
      <c r="L796" s="45"/>
      <c r="M796" s="228" t="s">
        <v>1</v>
      </c>
      <c r="N796" s="229" t="s">
        <v>41</v>
      </c>
      <c r="O796" s="92"/>
      <c r="P796" s="230">
        <f>O796*H796</f>
        <v>0</v>
      </c>
      <c r="Q796" s="230">
        <v>0.00052</v>
      </c>
      <c r="R796" s="230">
        <f>Q796*H796</f>
        <v>0.00208</v>
      </c>
      <c r="S796" s="230">
        <v>0</v>
      </c>
      <c r="T796" s="231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32" t="s">
        <v>249</v>
      </c>
      <c r="AT796" s="232" t="s">
        <v>157</v>
      </c>
      <c r="AU796" s="232" t="s">
        <v>86</v>
      </c>
      <c r="AY796" s="18" t="s">
        <v>155</v>
      </c>
      <c r="BE796" s="233">
        <f>IF(N796="základní",J796,0)</f>
        <v>0</v>
      </c>
      <c r="BF796" s="233">
        <f>IF(N796="snížená",J796,0)</f>
        <v>0</v>
      </c>
      <c r="BG796" s="233">
        <f>IF(N796="zákl. přenesená",J796,0)</f>
        <v>0</v>
      </c>
      <c r="BH796" s="233">
        <f>IF(N796="sníž. přenesená",J796,0)</f>
        <v>0</v>
      </c>
      <c r="BI796" s="233">
        <f>IF(N796="nulová",J796,0)</f>
        <v>0</v>
      </c>
      <c r="BJ796" s="18" t="s">
        <v>84</v>
      </c>
      <c r="BK796" s="233">
        <f>ROUND(I796*H796,2)</f>
        <v>0</v>
      </c>
      <c r="BL796" s="18" t="s">
        <v>249</v>
      </c>
      <c r="BM796" s="232" t="s">
        <v>1254</v>
      </c>
    </row>
    <row r="797" spans="1:65" s="2" customFormat="1" ht="16.5" customHeight="1">
      <c r="A797" s="39"/>
      <c r="B797" s="40"/>
      <c r="C797" s="220" t="s">
        <v>1255</v>
      </c>
      <c r="D797" s="220" t="s">
        <v>157</v>
      </c>
      <c r="E797" s="221" t="s">
        <v>1256</v>
      </c>
      <c r="F797" s="222" t="s">
        <v>1257</v>
      </c>
      <c r="G797" s="223" t="s">
        <v>1192</v>
      </c>
      <c r="H797" s="224">
        <v>1</v>
      </c>
      <c r="I797" s="225"/>
      <c r="J797" s="226">
        <f>ROUND(I797*H797,2)</f>
        <v>0</v>
      </c>
      <c r="K797" s="227"/>
      <c r="L797" s="45"/>
      <c r="M797" s="228" t="s">
        <v>1</v>
      </c>
      <c r="N797" s="229" t="s">
        <v>41</v>
      </c>
      <c r="O797" s="92"/>
      <c r="P797" s="230">
        <f>O797*H797</f>
        <v>0</v>
      </c>
      <c r="Q797" s="230">
        <v>0.00052</v>
      </c>
      <c r="R797" s="230">
        <f>Q797*H797</f>
        <v>0.00052</v>
      </c>
      <c r="S797" s="230">
        <v>0</v>
      </c>
      <c r="T797" s="231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32" t="s">
        <v>249</v>
      </c>
      <c r="AT797" s="232" t="s">
        <v>157</v>
      </c>
      <c r="AU797" s="232" t="s">
        <v>86</v>
      </c>
      <c r="AY797" s="18" t="s">
        <v>155</v>
      </c>
      <c r="BE797" s="233">
        <f>IF(N797="základní",J797,0)</f>
        <v>0</v>
      </c>
      <c r="BF797" s="233">
        <f>IF(N797="snížená",J797,0)</f>
        <v>0</v>
      </c>
      <c r="BG797" s="233">
        <f>IF(N797="zákl. přenesená",J797,0)</f>
        <v>0</v>
      </c>
      <c r="BH797" s="233">
        <f>IF(N797="sníž. přenesená",J797,0)</f>
        <v>0</v>
      </c>
      <c r="BI797" s="233">
        <f>IF(N797="nulová",J797,0)</f>
        <v>0</v>
      </c>
      <c r="BJ797" s="18" t="s">
        <v>84</v>
      </c>
      <c r="BK797" s="233">
        <f>ROUND(I797*H797,2)</f>
        <v>0</v>
      </c>
      <c r="BL797" s="18" t="s">
        <v>249</v>
      </c>
      <c r="BM797" s="232" t="s">
        <v>1258</v>
      </c>
    </row>
    <row r="798" spans="1:65" s="2" customFormat="1" ht="24.15" customHeight="1">
      <c r="A798" s="39"/>
      <c r="B798" s="40"/>
      <c r="C798" s="220" t="s">
        <v>1259</v>
      </c>
      <c r="D798" s="220" t="s">
        <v>157</v>
      </c>
      <c r="E798" s="221" t="s">
        <v>1260</v>
      </c>
      <c r="F798" s="222" t="s">
        <v>1261</v>
      </c>
      <c r="G798" s="223" t="s">
        <v>1192</v>
      </c>
      <c r="H798" s="224">
        <v>1</v>
      </c>
      <c r="I798" s="225"/>
      <c r="J798" s="226">
        <f>ROUND(I798*H798,2)</f>
        <v>0</v>
      </c>
      <c r="K798" s="227"/>
      <c r="L798" s="45"/>
      <c r="M798" s="228" t="s">
        <v>1</v>
      </c>
      <c r="N798" s="229" t="s">
        <v>41</v>
      </c>
      <c r="O798" s="92"/>
      <c r="P798" s="230">
        <f>O798*H798</f>
        <v>0</v>
      </c>
      <c r="Q798" s="230">
        <v>0.00085</v>
      </c>
      <c r="R798" s="230">
        <f>Q798*H798</f>
        <v>0.00085</v>
      </c>
      <c r="S798" s="230">
        <v>0</v>
      </c>
      <c r="T798" s="231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2" t="s">
        <v>249</v>
      </c>
      <c r="AT798" s="232" t="s">
        <v>157</v>
      </c>
      <c r="AU798" s="232" t="s">
        <v>86</v>
      </c>
      <c r="AY798" s="18" t="s">
        <v>155</v>
      </c>
      <c r="BE798" s="233">
        <f>IF(N798="základní",J798,0)</f>
        <v>0</v>
      </c>
      <c r="BF798" s="233">
        <f>IF(N798="snížená",J798,0)</f>
        <v>0</v>
      </c>
      <c r="BG798" s="233">
        <f>IF(N798="zákl. přenesená",J798,0)</f>
        <v>0</v>
      </c>
      <c r="BH798" s="233">
        <f>IF(N798="sníž. přenesená",J798,0)</f>
        <v>0</v>
      </c>
      <c r="BI798" s="233">
        <f>IF(N798="nulová",J798,0)</f>
        <v>0</v>
      </c>
      <c r="BJ798" s="18" t="s">
        <v>84</v>
      </c>
      <c r="BK798" s="233">
        <f>ROUND(I798*H798,2)</f>
        <v>0</v>
      </c>
      <c r="BL798" s="18" t="s">
        <v>249</v>
      </c>
      <c r="BM798" s="232" t="s">
        <v>1262</v>
      </c>
    </row>
    <row r="799" spans="1:65" s="2" customFormat="1" ht="24.15" customHeight="1">
      <c r="A799" s="39"/>
      <c r="B799" s="40"/>
      <c r="C799" s="220" t="s">
        <v>1263</v>
      </c>
      <c r="D799" s="220" t="s">
        <v>157</v>
      </c>
      <c r="E799" s="221" t="s">
        <v>1264</v>
      </c>
      <c r="F799" s="222" t="s">
        <v>1265</v>
      </c>
      <c r="G799" s="223" t="s">
        <v>1192</v>
      </c>
      <c r="H799" s="224">
        <v>1</v>
      </c>
      <c r="I799" s="225"/>
      <c r="J799" s="226">
        <f>ROUND(I799*H799,2)</f>
        <v>0</v>
      </c>
      <c r="K799" s="227"/>
      <c r="L799" s="45"/>
      <c r="M799" s="228" t="s">
        <v>1</v>
      </c>
      <c r="N799" s="229" t="s">
        <v>41</v>
      </c>
      <c r="O799" s="92"/>
      <c r="P799" s="230">
        <f>O799*H799</f>
        <v>0</v>
      </c>
      <c r="Q799" s="230">
        <v>0.00085</v>
      </c>
      <c r="R799" s="230">
        <f>Q799*H799</f>
        <v>0.00085</v>
      </c>
      <c r="S799" s="230">
        <v>0</v>
      </c>
      <c r="T799" s="231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2" t="s">
        <v>249</v>
      </c>
      <c r="AT799" s="232" t="s">
        <v>157</v>
      </c>
      <c r="AU799" s="232" t="s">
        <v>86</v>
      </c>
      <c r="AY799" s="18" t="s">
        <v>155</v>
      </c>
      <c r="BE799" s="233">
        <f>IF(N799="základní",J799,0)</f>
        <v>0</v>
      </c>
      <c r="BF799" s="233">
        <f>IF(N799="snížená",J799,0)</f>
        <v>0</v>
      </c>
      <c r="BG799" s="233">
        <f>IF(N799="zákl. přenesená",J799,0)</f>
        <v>0</v>
      </c>
      <c r="BH799" s="233">
        <f>IF(N799="sníž. přenesená",J799,0)</f>
        <v>0</v>
      </c>
      <c r="BI799" s="233">
        <f>IF(N799="nulová",J799,0)</f>
        <v>0</v>
      </c>
      <c r="BJ799" s="18" t="s">
        <v>84</v>
      </c>
      <c r="BK799" s="233">
        <f>ROUND(I799*H799,2)</f>
        <v>0</v>
      </c>
      <c r="BL799" s="18" t="s">
        <v>249</v>
      </c>
      <c r="BM799" s="232" t="s">
        <v>1266</v>
      </c>
    </row>
    <row r="800" spans="1:65" s="2" customFormat="1" ht="24.15" customHeight="1">
      <c r="A800" s="39"/>
      <c r="B800" s="40"/>
      <c r="C800" s="220" t="s">
        <v>1267</v>
      </c>
      <c r="D800" s="220" t="s">
        <v>157</v>
      </c>
      <c r="E800" s="221" t="s">
        <v>1268</v>
      </c>
      <c r="F800" s="222" t="s">
        <v>1269</v>
      </c>
      <c r="G800" s="223" t="s">
        <v>1192</v>
      </c>
      <c r="H800" s="224">
        <v>1</v>
      </c>
      <c r="I800" s="225"/>
      <c r="J800" s="226">
        <f>ROUND(I800*H800,2)</f>
        <v>0</v>
      </c>
      <c r="K800" s="227"/>
      <c r="L800" s="45"/>
      <c r="M800" s="228" t="s">
        <v>1</v>
      </c>
      <c r="N800" s="229" t="s">
        <v>41</v>
      </c>
      <c r="O800" s="92"/>
      <c r="P800" s="230">
        <f>O800*H800</f>
        <v>0</v>
      </c>
      <c r="Q800" s="230">
        <v>0.00085</v>
      </c>
      <c r="R800" s="230">
        <f>Q800*H800</f>
        <v>0.00085</v>
      </c>
      <c r="S800" s="230">
        <v>0</v>
      </c>
      <c r="T800" s="231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32" t="s">
        <v>249</v>
      </c>
      <c r="AT800" s="232" t="s">
        <v>157</v>
      </c>
      <c r="AU800" s="232" t="s">
        <v>86</v>
      </c>
      <c r="AY800" s="18" t="s">
        <v>155</v>
      </c>
      <c r="BE800" s="233">
        <f>IF(N800="základní",J800,0)</f>
        <v>0</v>
      </c>
      <c r="BF800" s="233">
        <f>IF(N800="snížená",J800,0)</f>
        <v>0</v>
      </c>
      <c r="BG800" s="233">
        <f>IF(N800="zákl. přenesená",J800,0)</f>
        <v>0</v>
      </c>
      <c r="BH800" s="233">
        <f>IF(N800="sníž. přenesená",J800,0)</f>
        <v>0</v>
      </c>
      <c r="BI800" s="233">
        <f>IF(N800="nulová",J800,0)</f>
        <v>0</v>
      </c>
      <c r="BJ800" s="18" t="s">
        <v>84</v>
      </c>
      <c r="BK800" s="233">
        <f>ROUND(I800*H800,2)</f>
        <v>0</v>
      </c>
      <c r="BL800" s="18" t="s">
        <v>249</v>
      </c>
      <c r="BM800" s="232" t="s">
        <v>1270</v>
      </c>
    </row>
    <row r="801" spans="1:65" s="2" customFormat="1" ht="24.15" customHeight="1">
      <c r="A801" s="39"/>
      <c r="B801" s="40"/>
      <c r="C801" s="220" t="s">
        <v>1271</v>
      </c>
      <c r="D801" s="220" t="s">
        <v>157</v>
      </c>
      <c r="E801" s="221" t="s">
        <v>1272</v>
      </c>
      <c r="F801" s="222" t="s">
        <v>1273</v>
      </c>
      <c r="G801" s="223" t="s">
        <v>1192</v>
      </c>
      <c r="H801" s="224">
        <v>1</v>
      </c>
      <c r="I801" s="225"/>
      <c r="J801" s="226">
        <f>ROUND(I801*H801,2)</f>
        <v>0</v>
      </c>
      <c r="K801" s="227"/>
      <c r="L801" s="45"/>
      <c r="M801" s="228" t="s">
        <v>1</v>
      </c>
      <c r="N801" s="229" t="s">
        <v>41</v>
      </c>
      <c r="O801" s="92"/>
      <c r="P801" s="230">
        <f>O801*H801</f>
        <v>0</v>
      </c>
      <c r="Q801" s="230">
        <v>0.00085</v>
      </c>
      <c r="R801" s="230">
        <f>Q801*H801</f>
        <v>0.00085</v>
      </c>
      <c r="S801" s="230">
        <v>0</v>
      </c>
      <c r="T801" s="231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2" t="s">
        <v>249</v>
      </c>
      <c r="AT801" s="232" t="s">
        <v>157</v>
      </c>
      <c r="AU801" s="232" t="s">
        <v>86</v>
      </c>
      <c r="AY801" s="18" t="s">
        <v>155</v>
      </c>
      <c r="BE801" s="233">
        <f>IF(N801="základní",J801,0)</f>
        <v>0</v>
      </c>
      <c r="BF801" s="233">
        <f>IF(N801="snížená",J801,0)</f>
        <v>0</v>
      </c>
      <c r="BG801" s="233">
        <f>IF(N801="zákl. přenesená",J801,0)</f>
        <v>0</v>
      </c>
      <c r="BH801" s="233">
        <f>IF(N801="sníž. přenesená",J801,0)</f>
        <v>0</v>
      </c>
      <c r="BI801" s="233">
        <f>IF(N801="nulová",J801,0)</f>
        <v>0</v>
      </c>
      <c r="BJ801" s="18" t="s">
        <v>84</v>
      </c>
      <c r="BK801" s="233">
        <f>ROUND(I801*H801,2)</f>
        <v>0</v>
      </c>
      <c r="BL801" s="18" t="s">
        <v>249</v>
      </c>
      <c r="BM801" s="232" t="s">
        <v>1274</v>
      </c>
    </row>
    <row r="802" spans="1:65" s="2" customFormat="1" ht="37.8" customHeight="1">
      <c r="A802" s="39"/>
      <c r="B802" s="40"/>
      <c r="C802" s="220" t="s">
        <v>1275</v>
      </c>
      <c r="D802" s="220" t="s">
        <v>157</v>
      </c>
      <c r="E802" s="221" t="s">
        <v>1276</v>
      </c>
      <c r="F802" s="222" t="s">
        <v>1277</v>
      </c>
      <c r="G802" s="223" t="s">
        <v>1192</v>
      </c>
      <c r="H802" s="224">
        <v>1</v>
      </c>
      <c r="I802" s="225"/>
      <c r="J802" s="226">
        <f>ROUND(I802*H802,2)</f>
        <v>0</v>
      </c>
      <c r="K802" s="227"/>
      <c r="L802" s="45"/>
      <c r="M802" s="228" t="s">
        <v>1</v>
      </c>
      <c r="N802" s="229" t="s">
        <v>41</v>
      </c>
      <c r="O802" s="92"/>
      <c r="P802" s="230">
        <f>O802*H802</f>
        <v>0</v>
      </c>
      <c r="Q802" s="230">
        <v>0.00493</v>
      </c>
      <c r="R802" s="230">
        <f>Q802*H802</f>
        <v>0.00493</v>
      </c>
      <c r="S802" s="230">
        <v>0</v>
      </c>
      <c r="T802" s="231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32" t="s">
        <v>249</v>
      </c>
      <c r="AT802" s="232" t="s">
        <v>157</v>
      </c>
      <c r="AU802" s="232" t="s">
        <v>86</v>
      </c>
      <c r="AY802" s="18" t="s">
        <v>155</v>
      </c>
      <c r="BE802" s="233">
        <f>IF(N802="základní",J802,0)</f>
        <v>0</v>
      </c>
      <c r="BF802" s="233">
        <f>IF(N802="snížená",J802,0)</f>
        <v>0</v>
      </c>
      <c r="BG802" s="233">
        <f>IF(N802="zákl. přenesená",J802,0)</f>
        <v>0</v>
      </c>
      <c r="BH802" s="233">
        <f>IF(N802="sníž. přenesená",J802,0)</f>
        <v>0</v>
      </c>
      <c r="BI802" s="233">
        <f>IF(N802="nulová",J802,0)</f>
        <v>0</v>
      </c>
      <c r="BJ802" s="18" t="s">
        <v>84</v>
      </c>
      <c r="BK802" s="233">
        <f>ROUND(I802*H802,2)</f>
        <v>0</v>
      </c>
      <c r="BL802" s="18" t="s">
        <v>249</v>
      </c>
      <c r="BM802" s="232" t="s">
        <v>1278</v>
      </c>
    </row>
    <row r="803" spans="1:65" s="2" customFormat="1" ht="24.15" customHeight="1">
      <c r="A803" s="39"/>
      <c r="B803" s="40"/>
      <c r="C803" s="220" t="s">
        <v>1279</v>
      </c>
      <c r="D803" s="220" t="s">
        <v>157</v>
      </c>
      <c r="E803" s="221" t="s">
        <v>1280</v>
      </c>
      <c r="F803" s="222" t="s">
        <v>1281</v>
      </c>
      <c r="G803" s="223" t="s">
        <v>1192</v>
      </c>
      <c r="H803" s="224">
        <v>1</v>
      </c>
      <c r="I803" s="225"/>
      <c r="J803" s="226">
        <f>ROUND(I803*H803,2)</f>
        <v>0</v>
      </c>
      <c r="K803" s="227"/>
      <c r="L803" s="45"/>
      <c r="M803" s="228" t="s">
        <v>1</v>
      </c>
      <c r="N803" s="229" t="s">
        <v>41</v>
      </c>
      <c r="O803" s="92"/>
      <c r="P803" s="230">
        <f>O803*H803</f>
        <v>0</v>
      </c>
      <c r="Q803" s="230">
        <v>0.00983</v>
      </c>
      <c r="R803" s="230">
        <f>Q803*H803</f>
        <v>0.00983</v>
      </c>
      <c r="S803" s="230">
        <v>0</v>
      </c>
      <c r="T803" s="231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2" t="s">
        <v>249</v>
      </c>
      <c r="AT803" s="232" t="s">
        <v>157</v>
      </c>
      <c r="AU803" s="232" t="s">
        <v>86</v>
      </c>
      <c r="AY803" s="18" t="s">
        <v>155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18" t="s">
        <v>84</v>
      </c>
      <c r="BK803" s="233">
        <f>ROUND(I803*H803,2)</f>
        <v>0</v>
      </c>
      <c r="BL803" s="18" t="s">
        <v>249</v>
      </c>
      <c r="BM803" s="232" t="s">
        <v>1282</v>
      </c>
    </row>
    <row r="804" spans="1:65" s="2" customFormat="1" ht="24.15" customHeight="1">
      <c r="A804" s="39"/>
      <c r="B804" s="40"/>
      <c r="C804" s="220" t="s">
        <v>1283</v>
      </c>
      <c r="D804" s="220" t="s">
        <v>157</v>
      </c>
      <c r="E804" s="221" t="s">
        <v>1284</v>
      </c>
      <c r="F804" s="222" t="s">
        <v>1285</v>
      </c>
      <c r="G804" s="223" t="s">
        <v>1192</v>
      </c>
      <c r="H804" s="224">
        <v>1</v>
      </c>
      <c r="I804" s="225"/>
      <c r="J804" s="226">
        <f>ROUND(I804*H804,2)</f>
        <v>0</v>
      </c>
      <c r="K804" s="227"/>
      <c r="L804" s="45"/>
      <c r="M804" s="228" t="s">
        <v>1</v>
      </c>
      <c r="N804" s="229" t="s">
        <v>41</v>
      </c>
      <c r="O804" s="92"/>
      <c r="P804" s="230">
        <f>O804*H804</f>
        <v>0</v>
      </c>
      <c r="Q804" s="230">
        <v>0.01869</v>
      </c>
      <c r="R804" s="230">
        <f>Q804*H804</f>
        <v>0.01869</v>
      </c>
      <c r="S804" s="230">
        <v>0</v>
      </c>
      <c r="T804" s="231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2" t="s">
        <v>249</v>
      </c>
      <c r="AT804" s="232" t="s">
        <v>157</v>
      </c>
      <c r="AU804" s="232" t="s">
        <v>86</v>
      </c>
      <c r="AY804" s="18" t="s">
        <v>155</v>
      </c>
      <c r="BE804" s="233">
        <f>IF(N804="základní",J804,0)</f>
        <v>0</v>
      </c>
      <c r="BF804" s="233">
        <f>IF(N804="snížená",J804,0)</f>
        <v>0</v>
      </c>
      <c r="BG804" s="233">
        <f>IF(N804="zákl. přenesená",J804,0)</f>
        <v>0</v>
      </c>
      <c r="BH804" s="233">
        <f>IF(N804="sníž. přenesená",J804,0)</f>
        <v>0</v>
      </c>
      <c r="BI804" s="233">
        <f>IF(N804="nulová",J804,0)</f>
        <v>0</v>
      </c>
      <c r="BJ804" s="18" t="s">
        <v>84</v>
      </c>
      <c r="BK804" s="233">
        <f>ROUND(I804*H804,2)</f>
        <v>0</v>
      </c>
      <c r="BL804" s="18" t="s">
        <v>249</v>
      </c>
      <c r="BM804" s="232" t="s">
        <v>1286</v>
      </c>
    </row>
    <row r="805" spans="1:65" s="2" customFormat="1" ht="24.15" customHeight="1">
      <c r="A805" s="39"/>
      <c r="B805" s="40"/>
      <c r="C805" s="220" t="s">
        <v>1287</v>
      </c>
      <c r="D805" s="220" t="s">
        <v>157</v>
      </c>
      <c r="E805" s="221" t="s">
        <v>1288</v>
      </c>
      <c r="F805" s="222" t="s">
        <v>1289</v>
      </c>
      <c r="G805" s="223" t="s">
        <v>1192</v>
      </c>
      <c r="H805" s="224">
        <v>38</v>
      </c>
      <c r="I805" s="225"/>
      <c r="J805" s="226">
        <f>ROUND(I805*H805,2)</f>
        <v>0</v>
      </c>
      <c r="K805" s="227"/>
      <c r="L805" s="45"/>
      <c r="M805" s="228" t="s">
        <v>1</v>
      </c>
      <c r="N805" s="229" t="s">
        <v>41</v>
      </c>
      <c r="O805" s="92"/>
      <c r="P805" s="230">
        <f>O805*H805</f>
        <v>0</v>
      </c>
      <c r="Q805" s="230">
        <v>0.00024</v>
      </c>
      <c r="R805" s="230">
        <f>Q805*H805</f>
        <v>0.00912</v>
      </c>
      <c r="S805" s="230">
        <v>0</v>
      </c>
      <c r="T805" s="231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2" t="s">
        <v>249</v>
      </c>
      <c r="AT805" s="232" t="s">
        <v>157</v>
      </c>
      <c r="AU805" s="232" t="s">
        <v>86</v>
      </c>
      <c r="AY805" s="18" t="s">
        <v>155</v>
      </c>
      <c r="BE805" s="233">
        <f>IF(N805="základní",J805,0)</f>
        <v>0</v>
      </c>
      <c r="BF805" s="233">
        <f>IF(N805="snížená",J805,0)</f>
        <v>0</v>
      </c>
      <c r="BG805" s="233">
        <f>IF(N805="zákl. přenesená",J805,0)</f>
        <v>0</v>
      </c>
      <c r="BH805" s="233">
        <f>IF(N805="sníž. přenesená",J805,0)</f>
        <v>0</v>
      </c>
      <c r="BI805" s="233">
        <f>IF(N805="nulová",J805,0)</f>
        <v>0</v>
      </c>
      <c r="BJ805" s="18" t="s">
        <v>84</v>
      </c>
      <c r="BK805" s="233">
        <f>ROUND(I805*H805,2)</f>
        <v>0</v>
      </c>
      <c r="BL805" s="18" t="s">
        <v>249</v>
      </c>
      <c r="BM805" s="232" t="s">
        <v>1290</v>
      </c>
    </row>
    <row r="806" spans="1:65" s="2" customFormat="1" ht="24.15" customHeight="1">
      <c r="A806" s="39"/>
      <c r="B806" s="40"/>
      <c r="C806" s="220" t="s">
        <v>1291</v>
      </c>
      <c r="D806" s="220" t="s">
        <v>157</v>
      </c>
      <c r="E806" s="221" t="s">
        <v>1292</v>
      </c>
      <c r="F806" s="222" t="s">
        <v>1293</v>
      </c>
      <c r="G806" s="223" t="s">
        <v>1192</v>
      </c>
      <c r="H806" s="224">
        <v>6</v>
      </c>
      <c r="I806" s="225"/>
      <c r="J806" s="226">
        <f>ROUND(I806*H806,2)</f>
        <v>0</v>
      </c>
      <c r="K806" s="227"/>
      <c r="L806" s="45"/>
      <c r="M806" s="228" t="s">
        <v>1</v>
      </c>
      <c r="N806" s="229" t="s">
        <v>41</v>
      </c>
      <c r="O806" s="92"/>
      <c r="P806" s="230">
        <f>O806*H806</f>
        <v>0</v>
      </c>
      <c r="Q806" s="230">
        <v>0.0018</v>
      </c>
      <c r="R806" s="230">
        <f>Q806*H806</f>
        <v>0.0108</v>
      </c>
      <c r="S806" s="230">
        <v>0</v>
      </c>
      <c r="T806" s="231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2" t="s">
        <v>249</v>
      </c>
      <c r="AT806" s="232" t="s">
        <v>157</v>
      </c>
      <c r="AU806" s="232" t="s">
        <v>86</v>
      </c>
      <c r="AY806" s="18" t="s">
        <v>155</v>
      </c>
      <c r="BE806" s="233">
        <f>IF(N806="základní",J806,0)</f>
        <v>0</v>
      </c>
      <c r="BF806" s="233">
        <f>IF(N806="snížená",J806,0)</f>
        <v>0</v>
      </c>
      <c r="BG806" s="233">
        <f>IF(N806="zákl. přenesená",J806,0)</f>
        <v>0</v>
      </c>
      <c r="BH806" s="233">
        <f>IF(N806="sníž. přenesená",J806,0)</f>
        <v>0</v>
      </c>
      <c r="BI806" s="233">
        <f>IF(N806="nulová",J806,0)</f>
        <v>0</v>
      </c>
      <c r="BJ806" s="18" t="s">
        <v>84</v>
      </c>
      <c r="BK806" s="233">
        <f>ROUND(I806*H806,2)</f>
        <v>0</v>
      </c>
      <c r="BL806" s="18" t="s">
        <v>249</v>
      </c>
      <c r="BM806" s="232" t="s">
        <v>1294</v>
      </c>
    </row>
    <row r="807" spans="1:65" s="2" customFormat="1" ht="16.5" customHeight="1">
      <c r="A807" s="39"/>
      <c r="B807" s="40"/>
      <c r="C807" s="220" t="s">
        <v>1295</v>
      </c>
      <c r="D807" s="220" t="s">
        <v>157</v>
      </c>
      <c r="E807" s="221" t="s">
        <v>1296</v>
      </c>
      <c r="F807" s="222" t="s">
        <v>1297</v>
      </c>
      <c r="G807" s="223" t="s">
        <v>1192</v>
      </c>
      <c r="H807" s="224">
        <v>12</v>
      </c>
      <c r="I807" s="225"/>
      <c r="J807" s="226">
        <f>ROUND(I807*H807,2)</f>
        <v>0</v>
      </c>
      <c r="K807" s="227"/>
      <c r="L807" s="45"/>
      <c r="M807" s="228" t="s">
        <v>1</v>
      </c>
      <c r="N807" s="229" t="s">
        <v>41</v>
      </c>
      <c r="O807" s="92"/>
      <c r="P807" s="230">
        <f>O807*H807</f>
        <v>0</v>
      </c>
      <c r="Q807" s="230">
        <v>0.00184</v>
      </c>
      <c r="R807" s="230">
        <f>Q807*H807</f>
        <v>0.022080000000000002</v>
      </c>
      <c r="S807" s="230">
        <v>0</v>
      </c>
      <c r="T807" s="231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2" t="s">
        <v>249</v>
      </c>
      <c r="AT807" s="232" t="s">
        <v>157</v>
      </c>
      <c r="AU807" s="232" t="s">
        <v>86</v>
      </c>
      <c r="AY807" s="18" t="s">
        <v>155</v>
      </c>
      <c r="BE807" s="233">
        <f>IF(N807="základní",J807,0)</f>
        <v>0</v>
      </c>
      <c r="BF807" s="233">
        <f>IF(N807="snížená",J807,0)</f>
        <v>0</v>
      </c>
      <c r="BG807" s="233">
        <f>IF(N807="zákl. přenesená",J807,0)</f>
        <v>0</v>
      </c>
      <c r="BH807" s="233">
        <f>IF(N807="sníž. přenesená",J807,0)</f>
        <v>0</v>
      </c>
      <c r="BI807" s="233">
        <f>IF(N807="nulová",J807,0)</f>
        <v>0</v>
      </c>
      <c r="BJ807" s="18" t="s">
        <v>84</v>
      </c>
      <c r="BK807" s="233">
        <f>ROUND(I807*H807,2)</f>
        <v>0</v>
      </c>
      <c r="BL807" s="18" t="s">
        <v>249</v>
      </c>
      <c r="BM807" s="232" t="s">
        <v>1298</v>
      </c>
    </row>
    <row r="808" spans="1:65" s="2" customFormat="1" ht="24.15" customHeight="1">
      <c r="A808" s="39"/>
      <c r="B808" s="40"/>
      <c r="C808" s="220" t="s">
        <v>1299</v>
      </c>
      <c r="D808" s="220" t="s">
        <v>157</v>
      </c>
      <c r="E808" s="221" t="s">
        <v>1300</v>
      </c>
      <c r="F808" s="222" t="s">
        <v>1301</v>
      </c>
      <c r="G808" s="223" t="s">
        <v>1192</v>
      </c>
      <c r="H808" s="224">
        <v>1</v>
      </c>
      <c r="I808" s="225"/>
      <c r="J808" s="226">
        <f>ROUND(I808*H808,2)</f>
        <v>0</v>
      </c>
      <c r="K808" s="227"/>
      <c r="L808" s="45"/>
      <c r="M808" s="228" t="s">
        <v>1</v>
      </c>
      <c r="N808" s="229" t="s">
        <v>41</v>
      </c>
      <c r="O808" s="92"/>
      <c r="P808" s="230">
        <f>O808*H808</f>
        <v>0</v>
      </c>
      <c r="Q808" s="230">
        <v>0.00104</v>
      </c>
      <c r="R808" s="230">
        <f>Q808*H808</f>
        <v>0.00104</v>
      </c>
      <c r="S808" s="230">
        <v>0</v>
      </c>
      <c r="T808" s="231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2" t="s">
        <v>249</v>
      </c>
      <c r="AT808" s="232" t="s">
        <v>157</v>
      </c>
      <c r="AU808" s="232" t="s">
        <v>86</v>
      </c>
      <c r="AY808" s="18" t="s">
        <v>155</v>
      </c>
      <c r="BE808" s="233">
        <f>IF(N808="základní",J808,0)</f>
        <v>0</v>
      </c>
      <c r="BF808" s="233">
        <f>IF(N808="snížená",J808,0)</f>
        <v>0</v>
      </c>
      <c r="BG808" s="233">
        <f>IF(N808="zákl. přenesená",J808,0)</f>
        <v>0</v>
      </c>
      <c r="BH808" s="233">
        <f>IF(N808="sníž. přenesená",J808,0)</f>
        <v>0</v>
      </c>
      <c r="BI808" s="233">
        <f>IF(N808="nulová",J808,0)</f>
        <v>0</v>
      </c>
      <c r="BJ808" s="18" t="s">
        <v>84</v>
      </c>
      <c r="BK808" s="233">
        <f>ROUND(I808*H808,2)</f>
        <v>0</v>
      </c>
      <c r="BL808" s="18" t="s">
        <v>249</v>
      </c>
      <c r="BM808" s="232" t="s">
        <v>1302</v>
      </c>
    </row>
    <row r="809" spans="1:65" s="2" customFormat="1" ht="24.15" customHeight="1">
      <c r="A809" s="39"/>
      <c r="B809" s="40"/>
      <c r="C809" s="220" t="s">
        <v>1303</v>
      </c>
      <c r="D809" s="220" t="s">
        <v>157</v>
      </c>
      <c r="E809" s="221" t="s">
        <v>1304</v>
      </c>
      <c r="F809" s="222" t="s">
        <v>1305</v>
      </c>
      <c r="G809" s="223" t="s">
        <v>1099</v>
      </c>
      <c r="H809" s="289"/>
      <c r="I809" s="225"/>
      <c r="J809" s="226">
        <f>ROUND(I809*H809,2)</f>
        <v>0</v>
      </c>
      <c r="K809" s="227"/>
      <c r="L809" s="45"/>
      <c r="M809" s="228" t="s">
        <v>1</v>
      </c>
      <c r="N809" s="229" t="s">
        <v>41</v>
      </c>
      <c r="O809" s="92"/>
      <c r="P809" s="230">
        <f>O809*H809</f>
        <v>0</v>
      </c>
      <c r="Q809" s="230">
        <v>0</v>
      </c>
      <c r="R809" s="230">
        <f>Q809*H809</f>
        <v>0</v>
      </c>
      <c r="S809" s="230">
        <v>0</v>
      </c>
      <c r="T809" s="231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2" t="s">
        <v>249</v>
      </c>
      <c r="AT809" s="232" t="s">
        <v>157</v>
      </c>
      <c r="AU809" s="232" t="s">
        <v>86</v>
      </c>
      <c r="AY809" s="18" t="s">
        <v>155</v>
      </c>
      <c r="BE809" s="233">
        <f>IF(N809="základní",J809,0)</f>
        <v>0</v>
      </c>
      <c r="BF809" s="233">
        <f>IF(N809="snížená",J809,0)</f>
        <v>0</v>
      </c>
      <c r="BG809" s="233">
        <f>IF(N809="zákl. přenesená",J809,0)</f>
        <v>0</v>
      </c>
      <c r="BH809" s="233">
        <f>IF(N809="sníž. přenesená",J809,0)</f>
        <v>0</v>
      </c>
      <c r="BI809" s="233">
        <f>IF(N809="nulová",J809,0)</f>
        <v>0</v>
      </c>
      <c r="BJ809" s="18" t="s">
        <v>84</v>
      </c>
      <c r="BK809" s="233">
        <f>ROUND(I809*H809,2)</f>
        <v>0</v>
      </c>
      <c r="BL809" s="18" t="s">
        <v>249</v>
      </c>
      <c r="BM809" s="232" t="s">
        <v>1306</v>
      </c>
    </row>
    <row r="810" spans="1:63" s="12" customFormat="1" ht="22.8" customHeight="1">
      <c r="A810" s="12"/>
      <c r="B810" s="204"/>
      <c r="C810" s="205"/>
      <c r="D810" s="206" t="s">
        <v>75</v>
      </c>
      <c r="E810" s="218" t="s">
        <v>1307</v>
      </c>
      <c r="F810" s="218" t="s">
        <v>1308</v>
      </c>
      <c r="G810" s="205"/>
      <c r="H810" s="205"/>
      <c r="I810" s="208"/>
      <c r="J810" s="219">
        <f>BK810</f>
        <v>0</v>
      </c>
      <c r="K810" s="205"/>
      <c r="L810" s="210"/>
      <c r="M810" s="211"/>
      <c r="N810" s="212"/>
      <c r="O810" s="212"/>
      <c r="P810" s="213">
        <f>SUM(P811:P817)</f>
        <v>0</v>
      </c>
      <c r="Q810" s="212"/>
      <c r="R810" s="213">
        <f>SUM(R811:R817)</f>
        <v>0.06459999999999999</v>
      </c>
      <c r="S810" s="212"/>
      <c r="T810" s="214">
        <f>SUM(T811:T817)</f>
        <v>0</v>
      </c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R810" s="215" t="s">
        <v>86</v>
      </c>
      <c r="AT810" s="216" t="s">
        <v>75</v>
      </c>
      <c r="AU810" s="216" t="s">
        <v>84</v>
      </c>
      <c r="AY810" s="215" t="s">
        <v>155</v>
      </c>
      <c r="BK810" s="217">
        <f>SUM(BK811:BK817)</f>
        <v>0</v>
      </c>
    </row>
    <row r="811" spans="1:65" s="2" customFormat="1" ht="24.15" customHeight="1">
      <c r="A811" s="39"/>
      <c r="B811" s="40"/>
      <c r="C811" s="220" t="s">
        <v>1309</v>
      </c>
      <c r="D811" s="220" t="s">
        <v>157</v>
      </c>
      <c r="E811" s="221" t="s">
        <v>1310</v>
      </c>
      <c r="F811" s="222" t="s">
        <v>1311</v>
      </c>
      <c r="G811" s="223" t="s">
        <v>1192</v>
      </c>
      <c r="H811" s="224">
        <v>1</v>
      </c>
      <c r="I811" s="225"/>
      <c r="J811" s="226">
        <f>ROUND(I811*H811,2)</f>
        <v>0</v>
      </c>
      <c r="K811" s="227"/>
      <c r="L811" s="45"/>
      <c r="M811" s="228" t="s">
        <v>1</v>
      </c>
      <c r="N811" s="229" t="s">
        <v>41</v>
      </c>
      <c r="O811" s="92"/>
      <c r="P811" s="230">
        <f>O811*H811</f>
        <v>0</v>
      </c>
      <c r="Q811" s="230">
        <v>0.014</v>
      </c>
      <c r="R811" s="230">
        <f>Q811*H811</f>
        <v>0.014</v>
      </c>
      <c r="S811" s="230">
        <v>0</v>
      </c>
      <c r="T811" s="231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2" t="s">
        <v>249</v>
      </c>
      <c r="AT811" s="232" t="s">
        <v>157</v>
      </c>
      <c r="AU811" s="232" t="s">
        <v>86</v>
      </c>
      <c r="AY811" s="18" t="s">
        <v>155</v>
      </c>
      <c r="BE811" s="233">
        <f>IF(N811="základní",J811,0)</f>
        <v>0</v>
      </c>
      <c r="BF811" s="233">
        <f>IF(N811="snížená",J811,0)</f>
        <v>0</v>
      </c>
      <c r="BG811" s="233">
        <f>IF(N811="zákl. přenesená",J811,0)</f>
        <v>0</v>
      </c>
      <c r="BH811" s="233">
        <f>IF(N811="sníž. přenesená",J811,0)</f>
        <v>0</v>
      </c>
      <c r="BI811" s="233">
        <f>IF(N811="nulová",J811,0)</f>
        <v>0</v>
      </c>
      <c r="BJ811" s="18" t="s">
        <v>84</v>
      </c>
      <c r="BK811" s="233">
        <f>ROUND(I811*H811,2)</f>
        <v>0</v>
      </c>
      <c r="BL811" s="18" t="s">
        <v>249</v>
      </c>
      <c r="BM811" s="232" t="s">
        <v>1312</v>
      </c>
    </row>
    <row r="812" spans="1:65" s="2" customFormat="1" ht="33" customHeight="1">
      <c r="A812" s="39"/>
      <c r="B812" s="40"/>
      <c r="C812" s="220" t="s">
        <v>1313</v>
      </c>
      <c r="D812" s="220" t="s">
        <v>157</v>
      </c>
      <c r="E812" s="221" t="s">
        <v>1314</v>
      </c>
      <c r="F812" s="222" t="s">
        <v>1315</v>
      </c>
      <c r="G812" s="223" t="s">
        <v>1192</v>
      </c>
      <c r="H812" s="224">
        <v>2</v>
      </c>
      <c r="I812" s="225"/>
      <c r="J812" s="226">
        <f>ROUND(I812*H812,2)</f>
        <v>0</v>
      </c>
      <c r="K812" s="227"/>
      <c r="L812" s="45"/>
      <c r="M812" s="228" t="s">
        <v>1</v>
      </c>
      <c r="N812" s="229" t="s">
        <v>41</v>
      </c>
      <c r="O812" s="92"/>
      <c r="P812" s="230">
        <f>O812*H812</f>
        <v>0</v>
      </c>
      <c r="Q812" s="230">
        <v>0.01665</v>
      </c>
      <c r="R812" s="230">
        <f>Q812*H812</f>
        <v>0.0333</v>
      </c>
      <c r="S812" s="230">
        <v>0</v>
      </c>
      <c r="T812" s="231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32" t="s">
        <v>249</v>
      </c>
      <c r="AT812" s="232" t="s">
        <v>157</v>
      </c>
      <c r="AU812" s="232" t="s">
        <v>86</v>
      </c>
      <c r="AY812" s="18" t="s">
        <v>155</v>
      </c>
      <c r="BE812" s="233">
        <f>IF(N812="základní",J812,0)</f>
        <v>0</v>
      </c>
      <c r="BF812" s="233">
        <f>IF(N812="snížená",J812,0)</f>
        <v>0</v>
      </c>
      <c r="BG812" s="233">
        <f>IF(N812="zákl. přenesená",J812,0)</f>
        <v>0</v>
      </c>
      <c r="BH812" s="233">
        <f>IF(N812="sníž. přenesená",J812,0)</f>
        <v>0</v>
      </c>
      <c r="BI812" s="233">
        <f>IF(N812="nulová",J812,0)</f>
        <v>0</v>
      </c>
      <c r="BJ812" s="18" t="s">
        <v>84</v>
      </c>
      <c r="BK812" s="233">
        <f>ROUND(I812*H812,2)</f>
        <v>0</v>
      </c>
      <c r="BL812" s="18" t="s">
        <v>249</v>
      </c>
      <c r="BM812" s="232" t="s">
        <v>1316</v>
      </c>
    </row>
    <row r="813" spans="1:65" s="2" customFormat="1" ht="24.15" customHeight="1">
      <c r="A813" s="39"/>
      <c r="B813" s="40"/>
      <c r="C813" s="220" t="s">
        <v>1317</v>
      </c>
      <c r="D813" s="220" t="s">
        <v>157</v>
      </c>
      <c r="E813" s="221" t="s">
        <v>1318</v>
      </c>
      <c r="F813" s="222" t="s">
        <v>1319</v>
      </c>
      <c r="G813" s="223" t="s">
        <v>1192</v>
      </c>
      <c r="H813" s="224">
        <v>1</v>
      </c>
      <c r="I813" s="225"/>
      <c r="J813" s="226">
        <f>ROUND(I813*H813,2)</f>
        <v>0</v>
      </c>
      <c r="K813" s="227"/>
      <c r="L813" s="45"/>
      <c r="M813" s="228" t="s">
        <v>1</v>
      </c>
      <c r="N813" s="229" t="s">
        <v>41</v>
      </c>
      <c r="O813" s="92"/>
      <c r="P813" s="230">
        <f>O813*H813</f>
        <v>0</v>
      </c>
      <c r="Q813" s="230">
        <v>0</v>
      </c>
      <c r="R813" s="230">
        <f>Q813*H813</f>
        <v>0</v>
      </c>
      <c r="S813" s="230">
        <v>0</v>
      </c>
      <c r="T813" s="231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32" t="s">
        <v>249</v>
      </c>
      <c r="AT813" s="232" t="s">
        <v>157</v>
      </c>
      <c r="AU813" s="232" t="s">
        <v>86</v>
      </c>
      <c r="AY813" s="18" t="s">
        <v>155</v>
      </c>
      <c r="BE813" s="233">
        <f>IF(N813="základní",J813,0)</f>
        <v>0</v>
      </c>
      <c r="BF813" s="233">
        <f>IF(N813="snížená",J813,0)</f>
        <v>0</v>
      </c>
      <c r="BG813" s="233">
        <f>IF(N813="zákl. přenesená",J813,0)</f>
        <v>0</v>
      </c>
      <c r="BH813" s="233">
        <f>IF(N813="sníž. přenesená",J813,0)</f>
        <v>0</v>
      </c>
      <c r="BI813" s="233">
        <f>IF(N813="nulová",J813,0)</f>
        <v>0</v>
      </c>
      <c r="BJ813" s="18" t="s">
        <v>84</v>
      </c>
      <c r="BK813" s="233">
        <f>ROUND(I813*H813,2)</f>
        <v>0</v>
      </c>
      <c r="BL813" s="18" t="s">
        <v>249</v>
      </c>
      <c r="BM813" s="232" t="s">
        <v>1320</v>
      </c>
    </row>
    <row r="814" spans="1:65" s="2" customFormat="1" ht="37.8" customHeight="1">
      <c r="A814" s="39"/>
      <c r="B814" s="40"/>
      <c r="C814" s="267" t="s">
        <v>1321</v>
      </c>
      <c r="D814" s="267" t="s">
        <v>225</v>
      </c>
      <c r="E814" s="268" t="s">
        <v>1322</v>
      </c>
      <c r="F814" s="269" t="s">
        <v>1323</v>
      </c>
      <c r="G814" s="270" t="s">
        <v>256</v>
      </c>
      <c r="H814" s="271">
        <v>1</v>
      </c>
      <c r="I814" s="272"/>
      <c r="J814" s="273">
        <f>ROUND(I814*H814,2)</f>
        <v>0</v>
      </c>
      <c r="K814" s="274"/>
      <c r="L814" s="275"/>
      <c r="M814" s="276" t="s">
        <v>1</v>
      </c>
      <c r="N814" s="277" t="s">
        <v>41</v>
      </c>
      <c r="O814" s="92"/>
      <c r="P814" s="230">
        <f>O814*H814</f>
        <v>0</v>
      </c>
      <c r="Q814" s="230">
        <v>0.016</v>
      </c>
      <c r="R814" s="230">
        <f>Q814*H814</f>
        <v>0.016</v>
      </c>
      <c r="S814" s="230">
        <v>0</v>
      </c>
      <c r="T814" s="231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2" t="s">
        <v>345</v>
      </c>
      <c r="AT814" s="232" t="s">
        <v>225</v>
      </c>
      <c r="AU814" s="232" t="s">
        <v>86</v>
      </c>
      <c r="AY814" s="18" t="s">
        <v>155</v>
      </c>
      <c r="BE814" s="233">
        <f>IF(N814="základní",J814,0)</f>
        <v>0</v>
      </c>
      <c r="BF814" s="233">
        <f>IF(N814="snížená",J814,0)</f>
        <v>0</v>
      </c>
      <c r="BG814" s="233">
        <f>IF(N814="zákl. přenesená",J814,0)</f>
        <v>0</v>
      </c>
      <c r="BH814" s="233">
        <f>IF(N814="sníž. přenesená",J814,0)</f>
        <v>0</v>
      </c>
      <c r="BI814" s="233">
        <f>IF(N814="nulová",J814,0)</f>
        <v>0</v>
      </c>
      <c r="BJ814" s="18" t="s">
        <v>84</v>
      </c>
      <c r="BK814" s="233">
        <f>ROUND(I814*H814,2)</f>
        <v>0</v>
      </c>
      <c r="BL814" s="18" t="s">
        <v>249</v>
      </c>
      <c r="BM814" s="232" t="s">
        <v>1324</v>
      </c>
    </row>
    <row r="815" spans="1:65" s="2" customFormat="1" ht="16.5" customHeight="1">
      <c r="A815" s="39"/>
      <c r="B815" s="40"/>
      <c r="C815" s="220" t="s">
        <v>1325</v>
      </c>
      <c r="D815" s="220" t="s">
        <v>157</v>
      </c>
      <c r="E815" s="221" t="s">
        <v>1326</v>
      </c>
      <c r="F815" s="222" t="s">
        <v>1327</v>
      </c>
      <c r="G815" s="223" t="s">
        <v>1192</v>
      </c>
      <c r="H815" s="224">
        <v>2</v>
      </c>
      <c r="I815" s="225"/>
      <c r="J815" s="226">
        <f>ROUND(I815*H815,2)</f>
        <v>0</v>
      </c>
      <c r="K815" s="227"/>
      <c r="L815" s="45"/>
      <c r="M815" s="228" t="s">
        <v>1</v>
      </c>
      <c r="N815" s="229" t="s">
        <v>41</v>
      </c>
      <c r="O815" s="92"/>
      <c r="P815" s="230">
        <f>O815*H815</f>
        <v>0</v>
      </c>
      <c r="Q815" s="230">
        <v>0.00015</v>
      </c>
      <c r="R815" s="230">
        <f>Q815*H815</f>
        <v>0.0003</v>
      </c>
      <c r="S815" s="230">
        <v>0</v>
      </c>
      <c r="T815" s="231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32" t="s">
        <v>249</v>
      </c>
      <c r="AT815" s="232" t="s">
        <v>157</v>
      </c>
      <c r="AU815" s="232" t="s">
        <v>86</v>
      </c>
      <c r="AY815" s="18" t="s">
        <v>155</v>
      </c>
      <c r="BE815" s="233">
        <f>IF(N815="základní",J815,0)</f>
        <v>0</v>
      </c>
      <c r="BF815" s="233">
        <f>IF(N815="snížená",J815,0)</f>
        <v>0</v>
      </c>
      <c r="BG815" s="233">
        <f>IF(N815="zákl. přenesená",J815,0)</f>
        <v>0</v>
      </c>
      <c r="BH815" s="233">
        <f>IF(N815="sníž. přenesená",J815,0)</f>
        <v>0</v>
      </c>
      <c r="BI815" s="233">
        <f>IF(N815="nulová",J815,0)</f>
        <v>0</v>
      </c>
      <c r="BJ815" s="18" t="s">
        <v>84</v>
      </c>
      <c r="BK815" s="233">
        <f>ROUND(I815*H815,2)</f>
        <v>0</v>
      </c>
      <c r="BL815" s="18" t="s">
        <v>249</v>
      </c>
      <c r="BM815" s="232" t="s">
        <v>1328</v>
      </c>
    </row>
    <row r="816" spans="1:65" s="2" customFormat="1" ht="16.5" customHeight="1">
      <c r="A816" s="39"/>
      <c r="B816" s="40"/>
      <c r="C816" s="220" t="s">
        <v>1329</v>
      </c>
      <c r="D816" s="220" t="s">
        <v>157</v>
      </c>
      <c r="E816" s="221" t="s">
        <v>1330</v>
      </c>
      <c r="F816" s="222" t="s">
        <v>1331</v>
      </c>
      <c r="G816" s="223" t="s">
        <v>1192</v>
      </c>
      <c r="H816" s="224">
        <v>2</v>
      </c>
      <c r="I816" s="225"/>
      <c r="J816" s="226">
        <f>ROUND(I816*H816,2)</f>
        <v>0</v>
      </c>
      <c r="K816" s="227"/>
      <c r="L816" s="45"/>
      <c r="M816" s="228" t="s">
        <v>1</v>
      </c>
      <c r="N816" s="229" t="s">
        <v>41</v>
      </c>
      <c r="O816" s="92"/>
      <c r="P816" s="230">
        <f>O816*H816</f>
        <v>0</v>
      </c>
      <c r="Q816" s="230">
        <v>0.0005</v>
      </c>
      <c r="R816" s="230">
        <f>Q816*H816</f>
        <v>0.001</v>
      </c>
      <c r="S816" s="230">
        <v>0</v>
      </c>
      <c r="T816" s="231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32" t="s">
        <v>249</v>
      </c>
      <c r="AT816" s="232" t="s">
        <v>157</v>
      </c>
      <c r="AU816" s="232" t="s">
        <v>86</v>
      </c>
      <c r="AY816" s="18" t="s">
        <v>155</v>
      </c>
      <c r="BE816" s="233">
        <f>IF(N816="základní",J816,0)</f>
        <v>0</v>
      </c>
      <c r="BF816" s="233">
        <f>IF(N816="snížená",J816,0)</f>
        <v>0</v>
      </c>
      <c r="BG816" s="233">
        <f>IF(N816="zákl. přenesená",J816,0)</f>
        <v>0</v>
      </c>
      <c r="BH816" s="233">
        <f>IF(N816="sníž. přenesená",J816,0)</f>
        <v>0</v>
      </c>
      <c r="BI816" s="233">
        <f>IF(N816="nulová",J816,0)</f>
        <v>0</v>
      </c>
      <c r="BJ816" s="18" t="s">
        <v>84</v>
      </c>
      <c r="BK816" s="233">
        <f>ROUND(I816*H816,2)</f>
        <v>0</v>
      </c>
      <c r="BL816" s="18" t="s">
        <v>249</v>
      </c>
      <c r="BM816" s="232" t="s">
        <v>1332</v>
      </c>
    </row>
    <row r="817" spans="1:65" s="2" customFormat="1" ht="24.15" customHeight="1">
      <c r="A817" s="39"/>
      <c r="B817" s="40"/>
      <c r="C817" s="220" t="s">
        <v>1333</v>
      </c>
      <c r="D817" s="220" t="s">
        <v>157</v>
      </c>
      <c r="E817" s="221" t="s">
        <v>1334</v>
      </c>
      <c r="F817" s="222" t="s">
        <v>1335</v>
      </c>
      <c r="G817" s="223" t="s">
        <v>1099</v>
      </c>
      <c r="H817" s="289"/>
      <c r="I817" s="225"/>
      <c r="J817" s="226">
        <f>ROUND(I817*H817,2)</f>
        <v>0</v>
      </c>
      <c r="K817" s="227"/>
      <c r="L817" s="45"/>
      <c r="M817" s="228" t="s">
        <v>1</v>
      </c>
      <c r="N817" s="229" t="s">
        <v>41</v>
      </c>
      <c r="O817" s="92"/>
      <c r="P817" s="230">
        <f>O817*H817</f>
        <v>0</v>
      </c>
      <c r="Q817" s="230">
        <v>0</v>
      </c>
      <c r="R817" s="230">
        <f>Q817*H817</f>
        <v>0</v>
      </c>
      <c r="S817" s="230">
        <v>0</v>
      </c>
      <c r="T817" s="231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2" t="s">
        <v>249</v>
      </c>
      <c r="AT817" s="232" t="s">
        <v>157</v>
      </c>
      <c r="AU817" s="232" t="s">
        <v>86</v>
      </c>
      <c r="AY817" s="18" t="s">
        <v>155</v>
      </c>
      <c r="BE817" s="233">
        <f>IF(N817="základní",J817,0)</f>
        <v>0</v>
      </c>
      <c r="BF817" s="233">
        <f>IF(N817="snížená",J817,0)</f>
        <v>0</v>
      </c>
      <c r="BG817" s="233">
        <f>IF(N817="zákl. přenesená",J817,0)</f>
        <v>0</v>
      </c>
      <c r="BH817" s="233">
        <f>IF(N817="sníž. přenesená",J817,0)</f>
        <v>0</v>
      </c>
      <c r="BI817" s="233">
        <f>IF(N817="nulová",J817,0)</f>
        <v>0</v>
      </c>
      <c r="BJ817" s="18" t="s">
        <v>84</v>
      </c>
      <c r="BK817" s="233">
        <f>ROUND(I817*H817,2)</f>
        <v>0</v>
      </c>
      <c r="BL817" s="18" t="s">
        <v>249</v>
      </c>
      <c r="BM817" s="232" t="s">
        <v>1336</v>
      </c>
    </row>
    <row r="818" spans="1:63" s="12" customFormat="1" ht="22.8" customHeight="1">
      <c r="A818" s="12"/>
      <c r="B818" s="204"/>
      <c r="C818" s="205"/>
      <c r="D818" s="206" t="s">
        <v>75</v>
      </c>
      <c r="E818" s="218" t="s">
        <v>1337</v>
      </c>
      <c r="F818" s="218" t="s">
        <v>1338</v>
      </c>
      <c r="G818" s="205"/>
      <c r="H818" s="205"/>
      <c r="I818" s="208"/>
      <c r="J818" s="219">
        <f>BK818</f>
        <v>0</v>
      </c>
      <c r="K818" s="205"/>
      <c r="L818" s="210"/>
      <c r="M818" s="211"/>
      <c r="N818" s="212"/>
      <c r="O818" s="212"/>
      <c r="P818" s="213">
        <f>SUM(P819:P821)</f>
        <v>0</v>
      </c>
      <c r="Q818" s="212"/>
      <c r="R818" s="213">
        <f>SUM(R819:R821)</f>
        <v>0.31515</v>
      </c>
      <c r="S818" s="212"/>
      <c r="T818" s="214">
        <f>SUM(T819:T821)</f>
        <v>0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215" t="s">
        <v>86</v>
      </c>
      <c r="AT818" s="216" t="s">
        <v>75</v>
      </c>
      <c r="AU818" s="216" t="s">
        <v>84</v>
      </c>
      <c r="AY818" s="215" t="s">
        <v>155</v>
      </c>
      <c r="BK818" s="217">
        <f>SUM(BK819:BK821)</f>
        <v>0</v>
      </c>
    </row>
    <row r="819" spans="1:65" s="2" customFormat="1" ht="24.15" customHeight="1">
      <c r="A819" s="39"/>
      <c r="B819" s="40"/>
      <c r="C819" s="220" t="s">
        <v>1339</v>
      </c>
      <c r="D819" s="220" t="s">
        <v>157</v>
      </c>
      <c r="E819" s="221" t="s">
        <v>1340</v>
      </c>
      <c r="F819" s="222" t="s">
        <v>1341</v>
      </c>
      <c r="G819" s="223" t="s">
        <v>1192</v>
      </c>
      <c r="H819" s="224">
        <v>3</v>
      </c>
      <c r="I819" s="225"/>
      <c r="J819" s="226">
        <f>ROUND(I819*H819,2)</f>
        <v>0</v>
      </c>
      <c r="K819" s="227"/>
      <c r="L819" s="45"/>
      <c r="M819" s="228" t="s">
        <v>1</v>
      </c>
      <c r="N819" s="229" t="s">
        <v>41</v>
      </c>
      <c r="O819" s="92"/>
      <c r="P819" s="230">
        <f>O819*H819</f>
        <v>0</v>
      </c>
      <c r="Q819" s="230">
        <v>5E-05</v>
      </c>
      <c r="R819" s="230">
        <f>Q819*H819</f>
        <v>0.00015000000000000001</v>
      </c>
      <c r="S819" s="230">
        <v>0</v>
      </c>
      <c r="T819" s="231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2" t="s">
        <v>249</v>
      </c>
      <c r="AT819" s="232" t="s">
        <v>157</v>
      </c>
      <c r="AU819" s="232" t="s">
        <v>86</v>
      </c>
      <c r="AY819" s="18" t="s">
        <v>155</v>
      </c>
      <c r="BE819" s="233">
        <f>IF(N819="základní",J819,0)</f>
        <v>0</v>
      </c>
      <c r="BF819" s="233">
        <f>IF(N819="snížená",J819,0)</f>
        <v>0</v>
      </c>
      <c r="BG819" s="233">
        <f>IF(N819="zákl. přenesená",J819,0)</f>
        <v>0</v>
      </c>
      <c r="BH819" s="233">
        <f>IF(N819="sníž. přenesená",J819,0)</f>
        <v>0</v>
      </c>
      <c r="BI819" s="233">
        <f>IF(N819="nulová",J819,0)</f>
        <v>0</v>
      </c>
      <c r="BJ819" s="18" t="s">
        <v>84</v>
      </c>
      <c r="BK819" s="233">
        <f>ROUND(I819*H819,2)</f>
        <v>0</v>
      </c>
      <c r="BL819" s="18" t="s">
        <v>249</v>
      </c>
      <c r="BM819" s="232" t="s">
        <v>1342</v>
      </c>
    </row>
    <row r="820" spans="1:65" s="2" customFormat="1" ht="24.15" customHeight="1">
      <c r="A820" s="39"/>
      <c r="B820" s="40"/>
      <c r="C820" s="267" t="s">
        <v>1343</v>
      </c>
      <c r="D820" s="267" t="s">
        <v>225</v>
      </c>
      <c r="E820" s="268" t="s">
        <v>1344</v>
      </c>
      <c r="F820" s="269" t="s">
        <v>1345</v>
      </c>
      <c r="G820" s="270" t="s">
        <v>256</v>
      </c>
      <c r="H820" s="271">
        <v>3</v>
      </c>
      <c r="I820" s="272"/>
      <c r="J820" s="273">
        <f>ROUND(I820*H820,2)</f>
        <v>0</v>
      </c>
      <c r="K820" s="274"/>
      <c r="L820" s="275"/>
      <c r="M820" s="276" t="s">
        <v>1</v>
      </c>
      <c r="N820" s="277" t="s">
        <v>41</v>
      </c>
      <c r="O820" s="92"/>
      <c r="P820" s="230">
        <f>O820*H820</f>
        <v>0</v>
      </c>
      <c r="Q820" s="230">
        <v>0.105</v>
      </c>
      <c r="R820" s="230">
        <f>Q820*H820</f>
        <v>0.315</v>
      </c>
      <c r="S820" s="230">
        <v>0</v>
      </c>
      <c r="T820" s="231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2" t="s">
        <v>345</v>
      </c>
      <c r="AT820" s="232" t="s">
        <v>225</v>
      </c>
      <c r="AU820" s="232" t="s">
        <v>86</v>
      </c>
      <c r="AY820" s="18" t="s">
        <v>155</v>
      </c>
      <c r="BE820" s="233">
        <f>IF(N820="základní",J820,0)</f>
        <v>0</v>
      </c>
      <c r="BF820" s="233">
        <f>IF(N820="snížená",J820,0)</f>
        <v>0</v>
      </c>
      <c r="BG820" s="233">
        <f>IF(N820="zákl. přenesená",J820,0)</f>
        <v>0</v>
      </c>
      <c r="BH820" s="233">
        <f>IF(N820="sníž. přenesená",J820,0)</f>
        <v>0</v>
      </c>
      <c r="BI820" s="233">
        <f>IF(N820="nulová",J820,0)</f>
        <v>0</v>
      </c>
      <c r="BJ820" s="18" t="s">
        <v>84</v>
      </c>
      <c r="BK820" s="233">
        <f>ROUND(I820*H820,2)</f>
        <v>0</v>
      </c>
      <c r="BL820" s="18" t="s">
        <v>249</v>
      </c>
      <c r="BM820" s="232" t="s">
        <v>1346</v>
      </c>
    </row>
    <row r="821" spans="1:65" s="2" customFormat="1" ht="24.15" customHeight="1">
      <c r="A821" s="39"/>
      <c r="B821" s="40"/>
      <c r="C821" s="220" t="s">
        <v>1347</v>
      </c>
      <c r="D821" s="220" t="s">
        <v>157</v>
      </c>
      <c r="E821" s="221" t="s">
        <v>1348</v>
      </c>
      <c r="F821" s="222" t="s">
        <v>1349</v>
      </c>
      <c r="G821" s="223" t="s">
        <v>1099</v>
      </c>
      <c r="H821" s="289"/>
      <c r="I821" s="225"/>
      <c r="J821" s="226">
        <f>ROUND(I821*H821,2)</f>
        <v>0</v>
      </c>
      <c r="K821" s="227"/>
      <c r="L821" s="45"/>
      <c r="M821" s="228" t="s">
        <v>1</v>
      </c>
      <c r="N821" s="229" t="s">
        <v>41</v>
      </c>
      <c r="O821" s="92"/>
      <c r="P821" s="230">
        <f>O821*H821</f>
        <v>0</v>
      </c>
      <c r="Q821" s="230">
        <v>0</v>
      </c>
      <c r="R821" s="230">
        <f>Q821*H821</f>
        <v>0</v>
      </c>
      <c r="S821" s="230">
        <v>0</v>
      </c>
      <c r="T821" s="231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32" t="s">
        <v>249</v>
      </c>
      <c r="AT821" s="232" t="s">
        <v>157</v>
      </c>
      <c r="AU821" s="232" t="s">
        <v>86</v>
      </c>
      <c r="AY821" s="18" t="s">
        <v>155</v>
      </c>
      <c r="BE821" s="233">
        <f>IF(N821="základní",J821,0)</f>
        <v>0</v>
      </c>
      <c r="BF821" s="233">
        <f>IF(N821="snížená",J821,0)</f>
        <v>0</v>
      </c>
      <c r="BG821" s="233">
        <f>IF(N821="zákl. přenesená",J821,0)</f>
        <v>0</v>
      </c>
      <c r="BH821" s="233">
        <f>IF(N821="sníž. přenesená",J821,0)</f>
        <v>0</v>
      </c>
      <c r="BI821" s="233">
        <f>IF(N821="nulová",J821,0)</f>
        <v>0</v>
      </c>
      <c r="BJ821" s="18" t="s">
        <v>84</v>
      </c>
      <c r="BK821" s="233">
        <f>ROUND(I821*H821,2)</f>
        <v>0</v>
      </c>
      <c r="BL821" s="18" t="s">
        <v>249</v>
      </c>
      <c r="BM821" s="232" t="s">
        <v>1350</v>
      </c>
    </row>
    <row r="822" spans="1:63" s="12" customFormat="1" ht="22.8" customHeight="1">
      <c r="A822" s="12"/>
      <c r="B822" s="204"/>
      <c r="C822" s="205"/>
      <c r="D822" s="206" t="s">
        <v>75</v>
      </c>
      <c r="E822" s="218" t="s">
        <v>1351</v>
      </c>
      <c r="F822" s="218" t="s">
        <v>1352</v>
      </c>
      <c r="G822" s="205"/>
      <c r="H822" s="205"/>
      <c r="I822" s="208"/>
      <c r="J822" s="219">
        <f>BK822</f>
        <v>0</v>
      </c>
      <c r="K822" s="205"/>
      <c r="L822" s="210"/>
      <c r="M822" s="211"/>
      <c r="N822" s="212"/>
      <c r="O822" s="212"/>
      <c r="P822" s="213">
        <f>SUM(P823:P838)</f>
        <v>0</v>
      </c>
      <c r="Q822" s="212"/>
      <c r="R822" s="213">
        <f>SUM(R823:R838)</f>
        <v>0.42797999999999997</v>
      </c>
      <c r="S822" s="212"/>
      <c r="T822" s="214">
        <f>SUM(T823:T838)</f>
        <v>0</v>
      </c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R822" s="215" t="s">
        <v>86</v>
      </c>
      <c r="AT822" s="216" t="s">
        <v>75</v>
      </c>
      <c r="AU822" s="216" t="s">
        <v>84</v>
      </c>
      <c r="AY822" s="215" t="s">
        <v>155</v>
      </c>
      <c r="BK822" s="217">
        <f>SUM(BK823:BK838)</f>
        <v>0</v>
      </c>
    </row>
    <row r="823" spans="1:65" s="2" customFormat="1" ht="24.15" customHeight="1">
      <c r="A823" s="39"/>
      <c r="B823" s="40"/>
      <c r="C823" s="220" t="s">
        <v>1353</v>
      </c>
      <c r="D823" s="220" t="s">
        <v>157</v>
      </c>
      <c r="E823" s="221" t="s">
        <v>1354</v>
      </c>
      <c r="F823" s="222" t="s">
        <v>1355</v>
      </c>
      <c r="G823" s="223" t="s">
        <v>274</v>
      </c>
      <c r="H823" s="224">
        <v>173</v>
      </c>
      <c r="I823" s="225"/>
      <c r="J823" s="226">
        <f>ROUND(I823*H823,2)</f>
        <v>0</v>
      </c>
      <c r="K823" s="227"/>
      <c r="L823" s="45"/>
      <c r="M823" s="228" t="s">
        <v>1</v>
      </c>
      <c r="N823" s="229" t="s">
        <v>41</v>
      </c>
      <c r="O823" s="92"/>
      <c r="P823" s="230">
        <f>O823*H823</f>
        <v>0</v>
      </c>
      <c r="Q823" s="230">
        <v>0.00047</v>
      </c>
      <c r="R823" s="230">
        <f>Q823*H823</f>
        <v>0.08131</v>
      </c>
      <c r="S823" s="230">
        <v>0</v>
      </c>
      <c r="T823" s="231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2" t="s">
        <v>249</v>
      </c>
      <c r="AT823" s="232" t="s">
        <v>157</v>
      </c>
      <c r="AU823" s="232" t="s">
        <v>86</v>
      </c>
      <c r="AY823" s="18" t="s">
        <v>155</v>
      </c>
      <c r="BE823" s="233">
        <f>IF(N823="základní",J823,0)</f>
        <v>0</v>
      </c>
      <c r="BF823" s="233">
        <f>IF(N823="snížená",J823,0)</f>
        <v>0</v>
      </c>
      <c r="BG823" s="233">
        <f>IF(N823="zákl. přenesená",J823,0)</f>
        <v>0</v>
      </c>
      <c r="BH823" s="233">
        <f>IF(N823="sníž. přenesená",J823,0)</f>
        <v>0</v>
      </c>
      <c r="BI823" s="233">
        <f>IF(N823="nulová",J823,0)</f>
        <v>0</v>
      </c>
      <c r="BJ823" s="18" t="s">
        <v>84</v>
      </c>
      <c r="BK823" s="233">
        <f>ROUND(I823*H823,2)</f>
        <v>0</v>
      </c>
      <c r="BL823" s="18" t="s">
        <v>249</v>
      </c>
      <c r="BM823" s="232" t="s">
        <v>1356</v>
      </c>
    </row>
    <row r="824" spans="1:65" s="2" customFormat="1" ht="24.15" customHeight="1">
      <c r="A824" s="39"/>
      <c r="B824" s="40"/>
      <c r="C824" s="220" t="s">
        <v>1357</v>
      </c>
      <c r="D824" s="220" t="s">
        <v>157</v>
      </c>
      <c r="E824" s="221" t="s">
        <v>1358</v>
      </c>
      <c r="F824" s="222" t="s">
        <v>1359</v>
      </c>
      <c r="G824" s="223" t="s">
        <v>274</v>
      </c>
      <c r="H824" s="224">
        <v>51.2</v>
      </c>
      <c r="I824" s="225"/>
      <c r="J824" s="226">
        <f>ROUND(I824*H824,2)</f>
        <v>0</v>
      </c>
      <c r="K824" s="227"/>
      <c r="L824" s="45"/>
      <c r="M824" s="228" t="s">
        <v>1</v>
      </c>
      <c r="N824" s="229" t="s">
        <v>41</v>
      </c>
      <c r="O824" s="92"/>
      <c r="P824" s="230">
        <f>O824*H824</f>
        <v>0</v>
      </c>
      <c r="Q824" s="230">
        <v>0.00058</v>
      </c>
      <c r="R824" s="230">
        <f>Q824*H824</f>
        <v>0.029696</v>
      </c>
      <c r="S824" s="230">
        <v>0</v>
      </c>
      <c r="T824" s="231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32" t="s">
        <v>249</v>
      </c>
      <c r="AT824" s="232" t="s">
        <v>157</v>
      </c>
      <c r="AU824" s="232" t="s">
        <v>86</v>
      </c>
      <c r="AY824" s="18" t="s">
        <v>155</v>
      </c>
      <c r="BE824" s="233">
        <f>IF(N824="základní",J824,0)</f>
        <v>0</v>
      </c>
      <c r="BF824" s="233">
        <f>IF(N824="snížená",J824,0)</f>
        <v>0</v>
      </c>
      <c r="BG824" s="233">
        <f>IF(N824="zákl. přenesená",J824,0)</f>
        <v>0</v>
      </c>
      <c r="BH824" s="233">
        <f>IF(N824="sníž. přenesená",J824,0)</f>
        <v>0</v>
      </c>
      <c r="BI824" s="233">
        <f>IF(N824="nulová",J824,0)</f>
        <v>0</v>
      </c>
      <c r="BJ824" s="18" t="s">
        <v>84</v>
      </c>
      <c r="BK824" s="233">
        <f>ROUND(I824*H824,2)</f>
        <v>0</v>
      </c>
      <c r="BL824" s="18" t="s">
        <v>249</v>
      </c>
      <c r="BM824" s="232" t="s">
        <v>1360</v>
      </c>
    </row>
    <row r="825" spans="1:65" s="2" customFormat="1" ht="24.15" customHeight="1">
      <c r="A825" s="39"/>
      <c r="B825" s="40"/>
      <c r="C825" s="220" t="s">
        <v>1361</v>
      </c>
      <c r="D825" s="220" t="s">
        <v>157</v>
      </c>
      <c r="E825" s="221" t="s">
        <v>1362</v>
      </c>
      <c r="F825" s="222" t="s">
        <v>1363</v>
      </c>
      <c r="G825" s="223" t="s">
        <v>274</v>
      </c>
      <c r="H825" s="224">
        <v>84.8</v>
      </c>
      <c r="I825" s="225"/>
      <c r="J825" s="226">
        <f>ROUND(I825*H825,2)</f>
        <v>0</v>
      </c>
      <c r="K825" s="227"/>
      <c r="L825" s="45"/>
      <c r="M825" s="228" t="s">
        <v>1</v>
      </c>
      <c r="N825" s="229" t="s">
        <v>41</v>
      </c>
      <c r="O825" s="92"/>
      <c r="P825" s="230">
        <f>O825*H825</f>
        <v>0</v>
      </c>
      <c r="Q825" s="230">
        <v>0.00073</v>
      </c>
      <c r="R825" s="230">
        <f>Q825*H825</f>
        <v>0.061903999999999994</v>
      </c>
      <c r="S825" s="230">
        <v>0</v>
      </c>
      <c r="T825" s="231">
        <f>S825*H825</f>
        <v>0</v>
      </c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R825" s="232" t="s">
        <v>249</v>
      </c>
      <c r="AT825" s="232" t="s">
        <v>157</v>
      </c>
      <c r="AU825" s="232" t="s">
        <v>86</v>
      </c>
      <c r="AY825" s="18" t="s">
        <v>155</v>
      </c>
      <c r="BE825" s="233">
        <f>IF(N825="základní",J825,0)</f>
        <v>0</v>
      </c>
      <c r="BF825" s="233">
        <f>IF(N825="snížená",J825,0)</f>
        <v>0</v>
      </c>
      <c r="BG825" s="233">
        <f>IF(N825="zákl. přenesená",J825,0)</f>
        <v>0</v>
      </c>
      <c r="BH825" s="233">
        <f>IF(N825="sníž. přenesená",J825,0)</f>
        <v>0</v>
      </c>
      <c r="BI825" s="233">
        <f>IF(N825="nulová",J825,0)</f>
        <v>0</v>
      </c>
      <c r="BJ825" s="18" t="s">
        <v>84</v>
      </c>
      <c r="BK825" s="233">
        <f>ROUND(I825*H825,2)</f>
        <v>0</v>
      </c>
      <c r="BL825" s="18" t="s">
        <v>249</v>
      </c>
      <c r="BM825" s="232" t="s">
        <v>1364</v>
      </c>
    </row>
    <row r="826" spans="1:65" s="2" customFormat="1" ht="24.15" customHeight="1">
      <c r="A826" s="39"/>
      <c r="B826" s="40"/>
      <c r="C826" s="220" t="s">
        <v>1365</v>
      </c>
      <c r="D826" s="220" t="s">
        <v>157</v>
      </c>
      <c r="E826" s="221" t="s">
        <v>1366</v>
      </c>
      <c r="F826" s="222" t="s">
        <v>1367</v>
      </c>
      <c r="G826" s="223" t="s">
        <v>274</v>
      </c>
      <c r="H826" s="224">
        <v>109.4</v>
      </c>
      <c r="I826" s="225"/>
      <c r="J826" s="226">
        <f>ROUND(I826*H826,2)</f>
        <v>0</v>
      </c>
      <c r="K826" s="227"/>
      <c r="L826" s="45"/>
      <c r="M826" s="228" t="s">
        <v>1</v>
      </c>
      <c r="N826" s="229" t="s">
        <v>41</v>
      </c>
      <c r="O826" s="92"/>
      <c r="P826" s="230">
        <f>O826*H826</f>
        <v>0</v>
      </c>
      <c r="Q826" s="230">
        <v>0.00127</v>
      </c>
      <c r="R826" s="230">
        <f>Q826*H826</f>
        <v>0.138938</v>
      </c>
      <c r="S826" s="230">
        <v>0</v>
      </c>
      <c r="T826" s="231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32" t="s">
        <v>249</v>
      </c>
      <c r="AT826" s="232" t="s">
        <v>157</v>
      </c>
      <c r="AU826" s="232" t="s">
        <v>86</v>
      </c>
      <c r="AY826" s="18" t="s">
        <v>155</v>
      </c>
      <c r="BE826" s="233">
        <f>IF(N826="základní",J826,0)</f>
        <v>0</v>
      </c>
      <c r="BF826" s="233">
        <f>IF(N826="snížená",J826,0)</f>
        <v>0</v>
      </c>
      <c r="BG826" s="233">
        <f>IF(N826="zákl. přenesená",J826,0)</f>
        <v>0</v>
      </c>
      <c r="BH826" s="233">
        <f>IF(N826="sníž. přenesená",J826,0)</f>
        <v>0</v>
      </c>
      <c r="BI826" s="233">
        <f>IF(N826="nulová",J826,0)</f>
        <v>0</v>
      </c>
      <c r="BJ826" s="18" t="s">
        <v>84</v>
      </c>
      <c r="BK826" s="233">
        <f>ROUND(I826*H826,2)</f>
        <v>0</v>
      </c>
      <c r="BL826" s="18" t="s">
        <v>249</v>
      </c>
      <c r="BM826" s="232" t="s">
        <v>1368</v>
      </c>
    </row>
    <row r="827" spans="1:65" s="2" customFormat="1" ht="24.15" customHeight="1">
      <c r="A827" s="39"/>
      <c r="B827" s="40"/>
      <c r="C827" s="220" t="s">
        <v>1369</v>
      </c>
      <c r="D827" s="220" t="s">
        <v>157</v>
      </c>
      <c r="E827" s="221" t="s">
        <v>1370</v>
      </c>
      <c r="F827" s="222" t="s">
        <v>1371</v>
      </c>
      <c r="G827" s="223" t="s">
        <v>274</v>
      </c>
      <c r="H827" s="224">
        <v>20.4</v>
      </c>
      <c r="I827" s="225"/>
      <c r="J827" s="226">
        <f>ROUND(I827*H827,2)</f>
        <v>0</v>
      </c>
      <c r="K827" s="227"/>
      <c r="L827" s="45"/>
      <c r="M827" s="228" t="s">
        <v>1</v>
      </c>
      <c r="N827" s="229" t="s">
        <v>41</v>
      </c>
      <c r="O827" s="92"/>
      <c r="P827" s="230">
        <f>O827*H827</f>
        <v>0</v>
      </c>
      <c r="Q827" s="230">
        <v>0.00199</v>
      </c>
      <c r="R827" s="230">
        <f>Q827*H827</f>
        <v>0.040596</v>
      </c>
      <c r="S827" s="230">
        <v>0</v>
      </c>
      <c r="T827" s="231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2" t="s">
        <v>249</v>
      </c>
      <c r="AT827" s="232" t="s">
        <v>157</v>
      </c>
      <c r="AU827" s="232" t="s">
        <v>86</v>
      </c>
      <c r="AY827" s="18" t="s">
        <v>155</v>
      </c>
      <c r="BE827" s="233">
        <f>IF(N827="základní",J827,0)</f>
        <v>0</v>
      </c>
      <c r="BF827" s="233">
        <f>IF(N827="snížená",J827,0)</f>
        <v>0</v>
      </c>
      <c r="BG827" s="233">
        <f>IF(N827="zákl. přenesená",J827,0)</f>
        <v>0</v>
      </c>
      <c r="BH827" s="233">
        <f>IF(N827="sníž. přenesená",J827,0)</f>
        <v>0</v>
      </c>
      <c r="BI827" s="233">
        <f>IF(N827="nulová",J827,0)</f>
        <v>0</v>
      </c>
      <c r="BJ827" s="18" t="s">
        <v>84</v>
      </c>
      <c r="BK827" s="233">
        <f>ROUND(I827*H827,2)</f>
        <v>0</v>
      </c>
      <c r="BL827" s="18" t="s">
        <v>249</v>
      </c>
      <c r="BM827" s="232" t="s">
        <v>1372</v>
      </c>
    </row>
    <row r="828" spans="1:65" s="2" customFormat="1" ht="24.15" customHeight="1">
      <c r="A828" s="39"/>
      <c r="B828" s="40"/>
      <c r="C828" s="220" t="s">
        <v>1373</v>
      </c>
      <c r="D828" s="220" t="s">
        <v>157</v>
      </c>
      <c r="E828" s="221" t="s">
        <v>1374</v>
      </c>
      <c r="F828" s="222" t="s">
        <v>1375</v>
      </c>
      <c r="G828" s="223" t="s">
        <v>274</v>
      </c>
      <c r="H828" s="224">
        <v>12.4</v>
      </c>
      <c r="I828" s="225"/>
      <c r="J828" s="226">
        <f>ROUND(I828*H828,2)</f>
        <v>0</v>
      </c>
      <c r="K828" s="227"/>
      <c r="L828" s="45"/>
      <c r="M828" s="228" t="s">
        <v>1</v>
      </c>
      <c r="N828" s="229" t="s">
        <v>41</v>
      </c>
      <c r="O828" s="92"/>
      <c r="P828" s="230">
        <f>O828*H828</f>
        <v>0</v>
      </c>
      <c r="Q828" s="230">
        <v>0.00336</v>
      </c>
      <c r="R828" s="230">
        <f>Q828*H828</f>
        <v>0.041664</v>
      </c>
      <c r="S828" s="230">
        <v>0</v>
      </c>
      <c r="T828" s="231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2" t="s">
        <v>249</v>
      </c>
      <c r="AT828" s="232" t="s">
        <v>157</v>
      </c>
      <c r="AU828" s="232" t="s">
        <v>86</v>
      </c>
      <c r="AY828" s="18" t="s">
        <v>155</v>
      </c>
      <c r="BE828" s="233">
        <f>IF(N828="základní",J828,0)</f>
        <v>0</v>
      </c>
      <c r="BF828" s="233">
        <f>IF(N828="snížená",J828,0)</f>
        <v>0</v>
      </c>
      <c r="BG828" s="233">
        <f>IF(N828="zákl. přenesená",J828,0)</f>
        <v>0</v>
      </c>
      <c r="BH828" s="233">
        <f>IF(N828="sníž. přenesená",J828,0)</f>
        <v>0</v>
      </c>
      <c r="BI828" s="233">
        <f>IF(N828="nulová",J828,0)</f>
        <v>0</v>
      </c>
      <c r="BJ828" s="18" t="s">
        <v>84</v>
      </c>
      <c r="BK828" s="233">
        <f>ROUND(I828*H828,2)</f>
        <v>0</v>
      </c>
      <c r="BL828" s="18" t="s">
        <v>249</v>
      </c>
      <c r="BM828" s="232" t="s">
        <v>1376</v>
      </c>
    </row>
    <row r="829" spans="1:65" s="2" customFormat="1" ht="16.5" customHeight="1">
      <c r="A829" s="39"/>
      <c r="B829" s="40"/>
      <c r="C829" s="220" t="s">
        <v>1377</v>
      </c>
      <c r="D829" s="220" t="s">
        <v>157</v>
      </c>
      <c r="E829" s="221" t="s">
        <v>1378</v>
      </c>
      <c r="F829" s="222" t="s">
        <v>1379</v>
      </c>
      <c r="G829" s="223" t="s">
        <v>274</v>
      </c>
      <c r="H829" s="224">
        <v>418.4</v>
      </c>
      <c r="I829" s="225"/>
      <c r="J829" s="226">
        <f>ROUND(I829*H829,2)</f>
        <v>0</v>
      </c>
      <c r="K829" s="227"/>
      <c r="L829" s="45"/>
      <c r="M829" s="228" t="s">
        <v>1</v>
      </c>
      <c r="N829" s="229" t="s">
        <v>41</v>
      </c>
      <c r="O829" s="92"/>
      <c r="P829" s="230">
        <f>O829*H829</f>
        <v>0</v>
      </c>
      <c r="Q829" s="230">
        <v>0</v>
      </c>
      <c r="R829" s="230">
        <f>Q829*H829</f>
        <v>0</v>
      </c>
      <c r="S829" s="230">
        <v>0</v>
      </c>
      <c r="T829" s="231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32" t="s">
        <v>249</v>
      </c>
      <c r="AT829" s="232" t="s">
        <v>157</v>
      </c>
      <c r="AU829" s="232" t="s">
        <v>86</v>
      </c>
      <c r="AY829" s="18" t="s">
        <v>155</v>
      </c>
      <c r="BE829" s="233">
        <f>IF(N829="základní",J829,0)</f>
        <v>0</v>
      </c>
      <c r="BF829" s="233">
        <f>IF(N829="snížená",J829,0)</f>
        <v>0</v>
      </c>
      <c r="BG829" s="233">
        <f>IF(N829="zákl. přenesená",J829,0)</f>
        <v>0</v>
      </c>
      <c r="BH829" s="233">
        <f>IF(N829="sníž. přenesená",J829,0)</f>
        <v>0</v>
      </c>
      <c r="BI829" s="233">
        <f>IF(N829="nulová",J829,0)</f>
        <v>0</v>
      </c>
      <c r="BJ829" s="18" t="s">
        <v>84</v>
      </c>
      <c r="BK829" s="233">
        <f>ROUND(I829*H829,2)</f>
        <v>0</v>
      </c>
      <c r="BL829" s="18" t="s">
        <v>249</v>
      </c>
      <c r="BM829" s="232" t="s">
        <v>1380</v>
      </c>
    </row>
    <row r="830" spans="1:51" s="14" customFormat="1" ht="12">
      <c r="A830" s="14"/>
      <c r="B830" s="245"/>
      <c r="C830" s="246"/>
      <c r="D830" s="236" t="s">
        <v>163</v>
      </c>
      <c r="E830" s="247" t="s">
        <v>1</v>
      </c>
      <c r="F830" s="248" t="s">
        <v>1381</v>
      </c>
      <c r="G830" s="246"/>
      <c r="H830" s="249">
        <v>418.4</v>
      </c>
      <c r="I830" s="250"/>
      <c r="J830" s="246"/>
      <c r="K830" s="246"/>
      <c r="L830" s="251"/>
      <c r="M830" s="252"/>
      <c r="N830" s="253"/>
      <c r="O830" s="253"/>
      <c r="P830" s="253"/>
      <c r="Q830" s="253"/>
      <c r="R830" s="253"/>
      <c r="S830" s="253"/>
      <c r="T830" s="25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5" t="s">
        <v>163</v>
      </c>
      <c r="AU830" s="255" t="s">
        <v>86</v>
      </c>
      <c r="AV830" s="14" t="s">
        <v>86</v>
      </c>
      <c r="AW830" s="14" t="s">
        <v>32</v>
      </c>
      <c r="AX830" s="14" t="s">
        <v>84</v>
      </c>
      <c r="AY830" s="255" t="s">
        <v>155</v>
      </c>
    </row>
    <row r="831" spans="1:65" s="2" customFormat="1" ht="16.5" customHeight="1">
      <c r="A831" s="39"/>
      <c r="B831" s="40"/>
      <c r="C831" s="220" t="s">
        <v>1382</v>
      </c>
      <c r="D831" s="220" t="s">
        <v>157</v>
      </c>
      <c r="E831" s="221" t="s">
        <v>1383</v>
      </c>
      <c r="F831" s="222" t="s">
        <v>1384</v>
      </c>
      <c r="G831" s="223" t="s">
        <v>274</v>
      </c>
      <c r="H831" s="224">
        <v>32.8</v>
      </c>
      <c r="I831" s="225"/>
      <c r="J831" s="226">
        <f>ROUND(I831*H831,2)</f>
        <v>0</v>
      </c>
      <c r="K831" s="227"/>
      <c r="L831" s="45"/>
      <c r="M831" s="228" t="s">
        <v>1</v>
      </c>
      <c r="N831" s="229" t="s">
        <v>41</v>
      </c>
      <c r="O831" s="92"/>
      <c r="P831" s="230">
        <f>O831*H831</f>
        <v>0</v>
      </c>
      <c r="Q831" s="230">
        <v>0</v>
      </c>
      <c r="R831" s="230">
        <f>Q831*H831</f>
        <v>0</v>
      </c>
      <c r="S831" s="230">
        <v>0</v>
      </c>
      <c r="T831" s="231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32" t="s">
        <v>249</v>
      </c>
      <c r="AT831" s="232" t="s">
        <v>157</v>
      </c>
      <c r="AU831" s="232" t="s">
        <v>86</v>
      </c>
      <c r="AY831" s="18" t="s">
        <v>155</v>
      </c>
      <c r="BE831" s="233">
        <f>IF(N831="základní",J831,0)</f>
        <v>0</v>
      </c>
      <c r="BF831" s="233">
        <f>IF(N831="snížená",J831,0)</f>
        <v>0</v>
      </c>
      <c r="BG831" s="233">
        <f>IF(N831="zákl. přenesená",J831,0)</f>
        <v>0</v>
      </c>
      <c r="BH831" s="233">
        <f>IF(N831="sníž. přenesená",J831,0)</f>
        <v>0</v>
      </c>
      <c r="BI831" s="233">
        <f>IF(N831="nulová",J831,0)</f>
        <v>0</v>
      </c>
      <c r="BJ831" s="18" t="s">
        <v>84</v>
      </c>
      <c r="BK831" s="233">
        <f>ROUND(I831*H831,2)</f>
        <v>0</v>
      </c>
      <c r="BL831" s="18" t="s">
        <v>249</v>
      </c>
      <c r="BM831" s="232" t="s">
        <v>1385</v>
      </c>
    </row>
    <row r="832" spans="1:51" s="14" customFormat="1" ht="12">
      <c r="A832" s="14"/>
      <c r="B832" s="245"/>
      <c r="C832" s="246"/>
      <c r="D832" s="236" t="s">
        <v>163</v>
      </c>
      <c r="E832" s="247" t="s">
        <v>1</v>
      </c>
      <c r="F832" s="248" t="s">
        <v>1386</v>
      </c>
      <c r="G832" s="246"/>
      <c r="H832" s="249">
        <v>32.8</v>
      </c>
      <c r="I832" s="250"/>
      <c r="J832" s="246"/>
      <c r="K832" s="246"/>
      <c r="L832" s="251"/>
      <c r="M832" s="252"/>
      <c r="N832" s="253"/>
      <c r="O832" s="253"/>
      <c r="P832" s="253"/>
      <c r="Q832" s="253"/>
      <c r="R832" s="253"/>
      <c r="S832" s="253"/>
      <c r="T832" s="25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5" t="s">
        <v>163</v>
      </c>
      <c r="AU832" s="255" t="s">
        <v>86</v>
      </c>
      <c r="AV832" s="14" t="s">
        <v>86</v>
      </c>
      <c r="AW832" s="14" t="s">
        <v>32</v>
      </c>
      <c r="AX832" s="14" t="s">
        <v>84</v>
      </c>
      <c r="AY832" s="255" t="s">
        <v>155</v>
      </c>
    </row>
    <row r="833" spans="1:65" s="2" customFormat="1" ht="33" customHeight="1">
      <c r="A833" s="39"/>
      <c r="B833" s="40"/>
      <c r="C833" s="220" t="s">
        <v>1387</v>
      </c>
      <c r="D833" s="220" t="s">
        <v>157</v>
      </c>
      <c r="E833" s="221" t="s">
        <v>1388</v>
      </c>
      <c r="F833" s="222" t="s">
        <v>1389</v>
      </c>
      <c r="G833" s="223" t="s">
        <v>274</v>
      </c>
      <c r="H833" s="224">
        <v>224.2</v>
      </c>
      <c r="I833" s="225"/>
      <c r="J833" s="226">
        <f>ROUND(I833*H833,2)</f>
        <v>0</v>
      </c>
      <c r="K833" s="227"/>
      <c r="L833" s="45"/>
      <c r="M833" s="228" t="s">
        <v>1</v>
      </c>
      <c r="N833" s="229" t="s">
        <v>41</v>
      </c>
      <c r="O833" s="92"/>
      <c r="P833" s="230">
        <f>O833*H833</f>
        <v>0</v>
      </c>
      <c r="Q833" s="230">
        <v>5E-05</v>
      </c>
      <c r="R833" s="230">
        <f>Q833*H833</f>
        <v>0.01121</v>
      </c>
      <c r="S833" s="230">
        <v>0</v>
      </c>
      <c r="T833" s="231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2" t="s">
        <v>249</v>
      </c>
      <c r="AT833" s="232" t="s">
        <v>157</v>
      </c>
      <c r="AU833" s="232" t="s">
        <v>86</v>
      </c>
      <c r="AY833" s="18" t="s">
        <v>155</v>
      </c>
      <c r="BE833" s="233">
        <f>IF(N833="základní",J833,0)</f>
        <v>0</v>
      </c>
      <c r="BF833" s="233">
        <f>IF(N833="snížená",J833,0)</f>
        <v>0</v>
      </c>
      <c r="BG833" s="233">
        <f>IF(N833="zákl. přenesená",J833,0)</f>
        <v>0</v>
      </c>
      <c r="BH833" s="233">
        <f>IF(N833="sníž. přenesená",J833,0)</f>
        <v>0</v>
      </c>
      <c r="BI833" s="233">
        <f>IF(N833="nulová",J833,0)</f>
        <v>0</v>
      </c>
      <c r="BJ833" s="18" t="s">
        <v>84</v>
      </c>
      <c r="BK833" s="233">
        <f>ROUND(I833*H833,2)</f>
        <v>0</v>
      </c>
      <c r="BL833" s="18" t="s">
        <v>249</v>
      </c>
      <c r="BM833" s="232" t="s">
        <v>1390</v>
      </c>
    </row>
    <row r="834" spans="1:51" s="14" customFormat="1" ht="12">
      <c r="A834" s="14"/>
      <c r="B834" s="245"/>
      <c r="C834" s="246"/>
      <c r="D834" s="236" t="s">
        <v>163</v>
      </c>
      <c r="E834" s="247" t="s">
        <v>1</v>
      </c>
      <c r="F834" s="248" t="s">
        <v>1391</v>
      </c>
      <c r="G834" s="246"/>
      <c r="H834" s="249">
        <v>224.2</v>
      </c>
      <c r="I834" s="250"/>
      <c r="J834" s="246"/>
      <c r="K834" s="246"/>
      <c r="L834" s="251"/>
      <c r="M834" s="252"/>
      <c r="N834" s="253"/>
      <c r="O834" s="253"/>
      <c r="P834" s="253"/>
      <c r="Q834" s="253"/>
      <c r="R834" s="253"/>
      <c r="S834" s="253"/>
      <c r="T834" s="25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5" t="s">
        <v>163</v>
      </c>
      <c r="AU834" s="255" t="s">
        <v>86</v>
      </c>
      <c r="AV834" s="14" t="s">
        <v>86</v>
      </c>
      <c r="AW834" s="14" t="s">
        <v>32</v>
      </c>
      <c r="AX834" s="14" t="s">
        <v>84</v>
      </c>
      <c r="AY834" s="255" t="s">
        <v>155</v>
      </c>
    </row>
    <row r="835" spans="1:65" s="2" customFormat="1" ht="33" customHeight="1">
      <c r="A835" s="39"/>
      <c r="B835" s="40"/>
      <c r="C835" s="220" t="s">
        <v>1392</v>
      </c>
      <c r="D835" s="220" t="s">
        <v>157</v>
      </c>
      <c r="E835" s="221" t="s">
        <v>1393</v>
      </c>
      <c r="F835" s="222" t="s">
        <v>1394</v>
      </c>
      <c r="G835" s="223" t="s">
        <v>274</v>
      </c>
      <c r="H835" s="224">
        <v>214.6</v>
      </c>
      <c r="I835" s="225"/>
      <c r="J835" s="226">
        <f>ROUND(I835*H835,2)</f>
        <v>0</v>
      </c>
      <c r="K835" s="227"/>
      <c r="L835" s="45"/>
      <c r="M835" s="228" t="s">
        <v>1</v>
      </c>
      <c r="N835" s="229" t="s">
        <v>41</v>
      </c>
      <c r="O835" s="92"/>
      <c r="P835" s="230">
        <f>O835*H835</f>
        <v>0</v>
      </c>
      <c r="Q835" s="230">
        <v>9E-05</v>
      </c>
      <c r="R835" s="230">
        <f>Q835*H835</f>
        <v>0.019314</v>
      </c>
      <c r="S835" s="230">
        <v>0</v>
      </c>
      <c r="T835" s="231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32" t="s">
        <v>249</v>
      </c>
      <c r="AT835" s="232" t="s">
        <v>157</v>
      </c>
      <c r="AU835" s="232" t="s">
        <v>86</v>
      </c>
      <c r="AY835" s="18" t="s">
        <v>155</v>
      </c>
      <c r="BE835" s="233">
        <f>IF(N835="základní",J835,0)</f>
        <v>0</v>
      </c>
      <c r="BF835" s="233">
        <f>IF(N835="snížená",J835,0)</f>
        <v>0</v>
      </c>
      <c r="BG835" s="233">
        <f>IF(N835="zákl. přenesená",J835,0)</f>
        <v>0</v>
      </c>
      <c r="BH835" s="233">
        <f>IF(N835="sníž. přenesená",J835,0)</f>
        <v>0</v>
      </c>
      <c r="BI835" s="233">
        <f>IF(N835="nulová",J835,0)</f>
        <v>0</v>
      </c>
      <c r="BJ835" s="18" t="s">
        <v>84</v>
      </c>
      <c r="BK835" s="233">
        <f>ROUND(I835*H835,2)</f>
        <v>0</v>
      </c>
      <c r="BL835" s="18" t="s">
        <v>249</v>
      </c>
      <c r="BM835" s="232" t="s">
        <v>1395</v>
      </c>
    </row>
    <row r="836" spans="1:51" s="14" customFormat="1" ht="12">
      <c r="A836" s="14"/>
      <c r="B836" s="245"/>
      <c r="C836" s="246"/>
      <c r="D836" s="236" t="s">
        <v>163</v>
      </c>
      <c r="E836" s="247" t="s">
        <v>1</v>
      </c>
      <c r="F836" s="248" t="s">
        <v>1396</v>
      </c>
      <c r="G836" s="246"/>
      <c r="H836" s="249">
        <v>214.6</v>
      </c>
      <c r="I836" s="250"/>
      <c r="J836" s="246"/>
      <c r="K836" s="246"/>
      <c r="L836" s="251"/>
      <c r="M836" s="252"/>
      <c r="N836" s="253"/>
      <c r="O836" s="253"/>
      <c r="P836" s="253"/>
      <c r="Q836" s="253"/>
      <c r="R836" s="253"/>
      <c r="S836" s="253"/>
      <c r="T836" s="25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5" t="s">
        <v>163</v>
      </c>
      <c r="AU836" s="255" t="s">
        <v>86</v>
      </c>
      <c r="AV836" s="14" t="s">
        <v>86</v>
      </c>
      <c r="AW836" s="14" t="s">
        <v>32</v>
      </c>
      <c r="AX836" s="14" t="s">
        <v>84</v>
      </c>
      <c r="AY836" s="255" t="s">
        <v>155</v>
      </c>
    </row>
    <row r="837" spans="1:65" s="2" customFormat="1" ht="33" customHeight="1">
      <c r="A837" s="39"/>
      <c r="B837" s="40"/>
      <c r="C837" s="220" t="s">
        <v>1397</v>
      </c>
      <c r="D837" s="220" t="s">
        <v>157</v>
      </c>
      <c r="E837" s="221" t="s">
        <v>1398</v>
      </c>
      <c r="F837" s="222" t="s">
        <v>1399</v>
      </c>
      <c r="G837" s="223" t="s">
        <v>274</v>
      </c>
      <c r="H837" s="224">
        <v>12.4</v>
      </c>
      <c r="I837" s="225"/>
      <c r="J837" s="226">
        <f>ROUND(I837*H837,2)</f>
        <v>0</v>
      </c>
      <c r="K837" s="227"/>
      <c r="L837" s="45"/>
      <c r="M837" s="228" t="s">
        <v>1</v>
      </c>
      <c r="N837" s="229" t="s">
        <v>41</v>
      </c>
      <c r="O837" s="92"/>
      <c r="P837" s="230">
        <f>O837*H837</f>
        <v>0</v>
      </c>
      <c r="Q837" s="230">
        <v>0.00027</v>
      </c>
      <c r="R837" s="230">
        <f>Q837*H837</f>
        <v>0.0033480000000000003</v>
      </c>
      <c r="S837" s="230">
        <v>0</v>
      </c>
      <c r="T837" s="231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2" t="s">
        <v>249</v>
      </c>
      <c r="AT837" s="232" t="s">
        <v>157</v>
      </c>
      <c r="AU837" s="232" t="s">
        <v>86</v>
      </c>
      <c r="AY837" s="18" t="s">
        <v>155</v>
      </c>
      <c r="BE837" s="233">
        <f>IF(N837="základní",J837,0)</f>
        <v>0</v>
      </c>
      <c r="BF837" s="233">
        <f>IF(N837="snížená",J837,0)</f>
        <v>0</v>
      </c>
      <c r="BG837" s="233">
        <f>IF(N837="zákl. přenesená",J837,0)</f>
        <v>0</v>
      </c>
      <c r="BH837" s="233">
        <f>IF(N837="sníž. přenesená",J837,0)</f>
        <v>0</v>
      </c>
      <c r="BI837" s="233">
        <f>IF(N837="nulová",J837,0)</f>
        <v>0</v>
      </c>
      <c r="BJ837" s="18" t="s">
        <v>84</v>
      </c>
      <c r="BK837" s="233">
        <f>ROUND(I837*H837,2)</f>
        <v>0</v>
      </c>
      <c r="BL837" s="18" t="s">
        <v>249</v>
      </c>
      <c r="BM837" s="232" t="s">
        <v>1400</v>
      </c>
    </row>
    <row r="838" spans="1:65" s="2" customFormat="1" ht="24.15" customHeight="1">
      <c r="A838" s="39"/>
      <c r="B838" s="40"/>
      <c r="C838" s="220" t="s">
        <v>1401</v>
      </c>
      <c r="D838" s="220" t="s">
        <v>157</v>
      </c>
      <c r="E838" s="221" t="s">
        <v>1402</v>
      </c>
      <c r="F838" s="222" t="s">
        <v>1403</v>
      </c>
      <c r="G838" s="223" t="s">
        <v>1099</v>
      </c>
      <c r="H838" s="289"/>
      <c r="I838" s="225"/>
      <c r="J838" s="226">
        <f>ROUND(I838*H838,2)</f>
        <v>0</v>
      </c>
      <c r="K838" s="227"/>
      <c r="L838" s="45"/>
      <c r="M838" s="228" t="s">
        <v>1</v>
      </c>
      <c r="N838" s="229" t="s">
        <v>41</v>
      </c>
      <c r="O838" s="92"/>
      <c r="P838" s="230">
        <f>O838*H838</f>
        <v>0</v>
      </c>
      <c r="Q838" s="230">
        <v>0</v>
      </c>
      <c r="R838" s="230">
        <f>Q838*H838</f>
        <v>0</v>
      </c>
      <c r="S838" s="230">
        <v>0</v>
      </c>
      <c r="T838" s="231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32" t="s">
        <v>249</v>
      </c>
      <c r="AT838" s="232" t="s">
        <v>157</v>
      </c>
      <c r="AU838" s="232" t="s">
        <v>86</v>
      </c>
      <c r="AY838" s="18" t="s">
        <v>155</v>
      </c>
      <c r="BE838" s="233">
        <f>IF(N838="základní",J838,0)</f>
        <v>0</v>
      </c>
      <c r="BF838" s="233">
        <f>IF(N838="snížená",J838,0)</f>
        <v>0</v>
      </c>
      <c r="BG838" s="233">
        <f>IF(N838="zákl. přenesená",J838,0)</f>
        <v>0</v>
      </c>
      <c r="BH838" s="233">
        <f>IF(N838="sníž. přenesená",J838,0)</f>
        <v>0</v>
      </c>
      <c r="BI838" s="233">
        <f>IF(N838="nulová",J838,0)</f>
        <v>0</v>
      </c>
      <c r="BJ838" s="18" t="s">
        <v>84</v>
      </c>
      <c r="BK838" s="233">
        <f>ROUND(I838*H838,2)</f>
        <v>0</v>
      </c>
      <c r="BL838" s="18" t="s">
        <v>249</v>
      </c>
      <c r="BM838" s="232" t="s">
        <v>1404</v>
      </c>
    </row>
    <row r="839" spans="1:63" s="12" customFormat="1" ht="22.8" customHeight="1">
      <c r="A839" s="12"/>
      <c r="B839" s="204"/>
      <c r="C839" s="205"/>
      <c r="D839" s="206" t="s">
        <v>75</v>
      </c>
      <c r="E839" s="218" t="s">
        <v>1405</v>
      </c>
      <c r="F839" s="218" t="s">
        <v>1406</v>
      </c>
      <c r="G839" s="205"/>
      <c r="H839" s="205"/>
      <c r="I839" s="208"/>
      <c r="J839" s="219">
        <f>BK839</f>
        <v>0</v>
      </c>
      <c r="K839" s="205"/>
      <c r="L839" s="210"/>
      <c r="M839" s="211"/>
      <c r="N839" s="212"/>
      <c r="O839" s="212"/>
      <c r="P839" s="213">
        <f>SUM(P840:P848)</f>
        <v>0</v>
      </c>
      <c r="Q839" s="212"/>
      <c r="R839" s="213">
        <f>SUM(R840:R848)</f>
        <v>0.046759999999999996</v>
      </c>
      <c r="S839" s="212"/>
      <c r="T839" s="214">
        <f>SUM(T840:T848)</f>
        <v>0</v>
      </c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R839" s="215" t="s">
        <v>86</v>
      </c>
      <c r="AT839" s="216" t="s">
        <v>75</v>
      </c>
      <c r="AU839" s="216" t="s">
        <v>84</v>
      </c>
      <c r="AY839" s="215" t="s">
        <v>155</v>
      </c>
      <c r="BK839" s="217">
        <f>SUM(BK840:BK848)</f>
        <v>0</v>
      </c>
    </row>
    <row r="840" spans="1:65" s="2" customFormat="1" ht="24.15" customHeight="1">
      <c r="A840" s="39"/>
      <c r="B840" s="40"/>
      <c r="C840" s="220" t="s">
        <v>1407</v>
      </c>
      <c r="D840" s="220" t="s">
        <v>157</v>
      </c>
      <c r="E840" s="221" t="s">
        <v>1408</v>
      </c>
      <c r="F840" s="222" t="s">
        <v>1409</v>
      </c>
      <c r="G840" s="223" t="s">
        <v>256</v>
      </c>
      <c r="H840" s="224">
        <v>3</v>
      </c>
      <c r="I840" s="225"/>
      <c r="J840" s="226">
        <f>ROUND(I840*H840,2)</f>
        <v>0</v>
      </c>
      <c r="K840" s="227"/>
      <c r="L840" s="45"/>
      <c r="M840" s="228" t="s">
        <v>1</v>
      </c>
      <c r="N840" s="229" t="s">
        <v>41</v>
      </c>
      <c r="O840" s="92"/>
      <c r="P840" s="230">
        <f>O840*H840</f>
        <v>0</v>
      </c>
      <c r="Q840" s="230">
        <v>0.00052</v>
      </c>
      <c r="R840" s="230">
        <f>Q840*H840</f>
        <v>0.0015599999999999998</v>
      </c>
      <c r="S840" s="230">
        <v>0</v>
      </c>
      <c r="T840" s="231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2" t="s">
        <v>249</v>
      </c>
      <c r="AT840" s="232" t="s">
        <v>157</v>
      </c>
      <c r="AU840" s="232" t="s">
        <v>86</v>
      </c>
      <c r="AY840" s="18" t="s">
        <v>155</v>
      </c>
      <c r="BE840" s="233">
        <f>IF(N840="základní",J840,0)</f>
        <v>0</v>
      </c>
      <c r="BF840" s="233">
        <f>IF(N840="snížená",J840,0)</f>
        <v>0</v>
      </c>
      <c r="BG840" s="233">
        <f>IF(N840="zákl. přenesená",J840,0)</f>
        <v>0</v>
      </c>
      <c r="BH840" s="233">
        <f>IF(N840="sníž. přenesená",J840,0)</f>
        <v>0</v>
      </c>
      <c r="BI840" s="233">
        <f>IF(N840="nulová",J840,0)</f>
        <v>0</v>
      </c>
      <c r="BJ840" s="18" t="s">
        <v>84</v>
      </c>
      <c r="BK840" s="233">
        <f>ROUND(I840*H840,2)</f>
        <v>0</v>
      </c>
      <c r="BL840" s="18" t="s">
        <v>249</v>
      </c>
      <c r="BM840" s="232" t="s">
        <v>1410</v>
      </c>
    </row>
    <row r="841" spans="1:65" s="2" customFormat="1" ht="24.15" customHeight="1">
      <c r="A841" s="39"/>
      <c r="B841" s="40"/>
      <c r="C841" s="220" t="s">
        <v>1411</v>
      </c>
      <c r="D841" s="220" t="s">
        <v>157</v>
      </c>
      <c r="E841" s="221" t="s">
        <v>1412</v>
      </c>
      <c r="F841" s="222" t="s">
        <v>1413</v>
      </c>
      <c r="G841" s="223" t="s">
        <v>256</v>
      </c>
      <c r="H841" s="224">
        <v>37</v>
      </c>
      <c r="I841" s="225"/>
      <c r="J841" s="226">
        <f>ROUND(I841*H841,2)</f>
        <v>0</v>
      </c>
      <c r="K841" s="227"/>
      <c r="L841" s="45"/>
      <c r="M841" s="228" t="s">
        <v>1</v>
      </c>
      <c r="N841" s="229" t="s">
        <v>41</v>
      </c>
      <c r="O841" s="92"/>
      <c r="P841" s="230">
        <f>O841*H841</f>
        <v>0</v>
      </c>
      <c r="Q841" s="230">
        <v>0.00022</v>
      </c>
      <c r="R841" s="230">
        <f>Q841*H841</f>
        <v>0.00814</v>
      </c>
      <c r="S841" s="230">
        <v>0</v>
      </c>
      <c r="T841" s="231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32" t="s">
        <v>249</v>
      </c>
      <c r="AT841" s="232" t="s">
        <v>157</v>
      </c>
      <c r="AU841" s="232" t="s">
        <v>86</v>
      </c>
      <c r="AY841" s="18" t="s">
        <v>155</v>
      </c>
      <c r="BE841" s="233">
        <f>IF(N841="základní",J841,0)</f>
        <v>0</v>
      </c>
      <c r="BF841" s="233">
        <f>IF(N841="snížená",J841,0)</f>
        <v>0</v>
      </c>
      <c r="BG841" s="233">
        <f>IF(N841="zákl. přenesená",J841,0)</f>
        <v>0</v>
      </c>
      <c r="BH841" s="233">
        <f>IF(N841="sníž. přenesená",J841,0)</f>
        <v>0</v>
      </c>
      <c r="BI841" s="233">
        <f>IF(N841="nulová",J841,0)</f>
        <v>0</v>
      </c>
      <c r="BJ841" s="18" t="s">
        <v>84</v>
      </c>
      <c r="BK841" s="233">
        <f>ROUND(I841*H841,2)</f>
        <v>0</v>
      </c>
      <c r="BL841" s="18" t="s">
        <v>249</v>
      </c>
      <c r="BM841" s="232" t="s">
        <v>1414</v>
      </c>
    </row>
    <row r="842" spans="1:65" s="2" customFormat="1" ht="24.15" customHeight="1">
      <c r="A842" s="39"/>
      <c r="B842" s="40"/>
      <c r="C842" s="220" t="s">
        <v>1415</v>
      </c>
      <c r="D842" s="220" t="s">
        <v>157</v>
      </c>
      <c r="E842" s="221" t="s">
        <v>1416</v>
      </c>
      <c r="F842" s="222" t="s">
        <v>1417</v>
      </c>
      <c r="G842" s="223" t="s">
        <v>256</v>
      </c>
      <c r="H842" s="224">
        <v>37</v>
      </c>
      <c r="I842" s="225"/>
      <c r="J842" s="226">
        <f>ROUND(I842*H842,2)</f>
        <v>0</v>
      </c>
      <c r="K842" s="227"/>
      <c r="L842" s="45"/>
      <c r="M842" s="228" t="s">
        <v>1</v>
      </c>
      <c r="N842" s="229" t="s">
        <v>41</v>
      </c>
      <c r="O842" s="92"/>
      <c r="P842" s="230">
        <f>O842*H842</f>
        <v>0</v>
      </c>
      <c r="Q842" s="230">
        <v>0.00014</v>
      </c>
      <c r="R842" s="230">
        <f>Q842*H842</f>
        <v>0.00518</v>
      </c>
      <c r="S842" s="230">
        <v>0</v>
      </c>
      <c r="T842" s="231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2" t="s">
        <v>249</v>
      </c>
      <c r="AT842" s="232" t="s">
        <v>157</v>
      </c>
      <c r="AU842" s="232" t="s">
        <v>86</v>
      </c>
      <c r="AY842" s="18" t="s">
        <v>155</v>
      </c>
      <c r="BE842" s="233">
        <f>IF(N842="základní",J842,0)</f>
        <v>0</v>
      </c>
      <c r="BF842" s="233">
        <f>IF(N842="snížená",J842,0)</f>
        <v>0</v>
      </c>
      <c r="BG842" s="233">
        <f>IF(N842="zákl. přenesená",J842,0)</f>
        <v>0</v>
      </c>
      <c r="BH842" s="233">
        <f>IF(N842="sníž. přenesená",J842,0)</f>
        <v>0</v>
      </c>
      <c r="BI842" s="233">
        <f>IF(N842="nulová",J842,0)</f>
        <v>0</v>
      </c>
      <c r="BJ842" s="18" t="s">
        <v>84</v>
      </c>
      <c r="BK842" s="233">
        <f>ROUND(I842*H842,2)</f>
        <v>0</v>
      </c>
      <c r="BL842" s="18" t="s">
        <v>249</v>
      </c>
      <c r="BM842" s="232" t="s">
        <v>1418</v>
      </c>
    </row>
    <row r="843" spans="1:65" s="2" customFormat="1" ht="24.15" customHeight="1">
      <c r="A843" s="39"/>
      <c r="B843" s="40"/>
      <c r="C843" s="220" t="s">
        <v>1419</v>
      </c>
      <c r="D843" s="220" t="s">
        <v>157</v>
      </c>
      <c r="E843" s="221" t="s">
        <v>1420</v>
      </c>
      <c r="F843" s="222" t="s">
        <v>1421</v>
      </c>
      <c r="G843" s="223" t="s">
        <v>256</v>
      </c>
      <c r="H843" s="224">
        <v>37</v>
      </c>
      <c r="I843" s="225"/>
      <c r="J843" s="226">
        <f>ROUND(I843*H843,2)</f>
        <v>0</v>
      </c>
      <c r="K843" s="227"/>
      <c r="L843" s="45"/>
      <c r="M843" s="228" t="s">
        <v>1</v>
      </c>
      <c r="N843" s="229" t="s">
        <v>41</v>
      </c>
      <c r="O843" s="92"/>
      <c r="P843" s="230">
        <f>O843*H843</f>
        <v>0</v>
      </c>
      <c r="Q843" s="230">
        <v>0.0007</v>
      </c>
      <c r="R843" s="230">
        <f>Q843*H843</f>
        <v>0.0259</v>
      </c>
      <c r="S843" s="230">
        <v>0</v>
      </c>
      <c r="T843" s="231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2" t="s">
        <v>249</v>
      </c>
      <c r="AT843" s="232" t="s">
        <v>157</v>
      </c>
      <c r="AU843" s="232" t="s">
        <v>86</v>
      </c>
      <c r="AY843" s="18" t="s">
        <v>155</v>
      </c>
      <c r="BE843" s="233">
        <f>IF(N843="základní",J843,0)</f>
        <v>0</v>
      </c>
      <c r="BF843" s="233">
        <f>IF(N843="snížená",J843,0)</f>
        <v>0</v>
      </c>
      <c r="BG843" s="233">
        <f>IF(N843="zákl. přenesená",J843,0)</f>
        <v>0</v>
      </c>
      <c r="BH843" s="233">
        <f>IF(N843="sníž. přenesená",J843,0)</f>
        <v>0</v>
      </c>
      <c r="BI843" s="233">
        <f>IF(N843="nulová",J843,0)</f>
        <v>0</v>
      </c>
      <c r="BJ843" s="18" t="s">
        <v>84</v>
      </c>
      <c r="BK843" s="233">
        <f>ROUND(I843*H843,2)</f>
        <v>0</v>
      </c>
      <c r="BL843" s="18" t="s">
        <v>249</v>
      </c>
      <c r="BM843" s="232" t="s">
        <v>1422</v>
      </c>
    </row>
    <row r="844" spans="1:65" s="2" customFormat="1" ht="21.75" customHeight="1">
      <c r="A844" s="39"/>
      <c r="B844" s="40"/>
      <c r="C844" s="220" t="s">
        <v>1423</v>
      </c>
      <c r="D844" s="220" t="s">
        <v>157</v>
      </c>
      <c r="E844" s="221" t="s">
        <v>1424</v>
      </c>
      <c r="F844" s="222" t="s">
        <v>1425</v>
      </c>
      <c r="G844" s="223" t="s">
        <v>256</v>
      </c>
      <c r="H844" s="224">
        <v>3</v>
      </c>
      <c r="I844" s="225"/>
      <c r="J844" s="226">
        <f>ROUND(I844*H844,2)</f>
        <v>0</v>
      </c>
      <c r="K844" s="227"/>
      <c r="L844" s="45"/>
      <c r="M844" s="228" t="s">
        <v>1</v>
      </c>
      <c r="N844" s="229" t="s">
        <v>41</v>
      </c>
      <c r="O844" s="92"/>
      <c r="P844" s="230">
        <f>O844*H844</f>
        <v>0</v>
      </c>
      <c r="Q844" s="230">
        <v>0.00034</v>
      </c>
      <c r="R844" s="230">
        <f>Q844*H844</f>
        <v>0.00102</v>
      </c>
      <c r="S844" s="230">
        <v>0</v>
      </c>
      <c r="T844" s="231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2" t="s">
        <v>249</v>
      </c>
      <c r="AT844" s="232" t="s">
        <v>157</v>
      </c>
      <c r="AU844" s="232" t="s">
        <v>86</v>
      </c>
      <c r="AY844" s="18" t="s">
        <v>155</v>
      </c>
      <c r="BE844" s="233">
        <f>IF(N844="základní",J844,0)</f>
        <v>0</v>
      </c>
      <c r="BF844" s="233">
        <f>IF(N844="snížená",J844,0)</f>
        <v>0</v>
      </c>
      <c r="BG844" s="233">
        <f>IF(N844="zákl. přenesená",J844,0)</f>
        <v>0</v>
      </c>
      <c r="BH844" s="233">
        <f>IF(N844="sníž. přenesená",J844,0)</f>
        <v>0</v>
      </c>
      <c r="BI844" s="233">
        <f>IF(N844="nulová",J844,0)</f>
        <v>0</v>
      </c>
      <c r="BJ844" s="18" t="s">
        <v>84</v>
      </c>
      <c r="BK844" s="233">
        <f>ROUND(I844*H844,2)</f>
        <v>0</v>
      </c>
      <c r="BL844" s="18" t="s">
        <v>249</v>
      </c>
      <c r="BM844" s="232" t="s">
        <v>1426</v>
      </c>
    </row>
    <row r="845" spans="1:65" s="2" customFormat="1" ht="21.75" customHeight="1">
      <c r="A845" s="39"/>
      <c r="B845" s="40"/>
      <c r="C845" s="220" t="s">
        <v>1427</v>
      </c>
      <c r="D845" s="220" t="s">
        <v>157</v>
      </c>
      <c r="E845" s="221" t="s">
        <v>1428</v>
      </c>
      <c r="F845" s="222" t="s">
        <v>1429</v>
      </c>
      <c r="G845" s="223" t="s">
        <v>256</v>
      </c>
      <c r="H845" s="224">
        <v>2</v>
      </c>
      <c r="I845" s="225"/>
      <c r="J845" s="226">
        <f>ROUND(I845*H845,2)</f>
        <v>0</v>
      </c>
      <c r="K845" s="227"/>
      <c r="L845" s="45"/>
      <c r="M845" s="228" t="s">
        <v>1</v>
      </c>
      <c r="N845" s="229" t="s">
        <v>41</v>
      </c>
      <c r="O845" s="92"/>
      <c r="P845" s="230">
        <f>O845*H845</f>
        <v>0</v>
      </c>
      <c r="Q845" s="230">
        <v>0.00168</v>
      </c>
      <c r="R845" s="230">
        <f>Q845*H845</f>
        <v>0.00336</v>
      </c>
      <c r="S845" s="230">
        <v>0</v>
      </c>
      <c r="T845" s="231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32" t="s">
        <v>249</v>
      </c>
      <c r="AT845" s="232" t="s">
        <v>157</v>
      </c>
      <c r="AU845" s="232" t="s">
        <v>86</v>
      </c>
      <c r="AY845" s="18" t="s">
        <v>155</v>
      </c>
      <c r="BE845" s="233">
        <f>IF(N845="základní",J845,0)</f>
        <v>0</v>
      </c>
      <c r="BF845" s="233">
        <f>IF(N845="snížená",J845,0)</f>
        <v>0</v>
      </c>
      <c r="BG845" s="233">
        <f>IF(N845="zákl. přenesená",J845,0)</f>
        <v>0</v>
      </c>
      <c r="BH845" s="233">
        <f>IF(N845="sníž. přenesená",J845,0)</f>
        <v>0</v>
      </c>
      <c r="BI845" s="233">
        <f>IF(N845="nulová",J845,0)</f>
        <v>0</v>
      </c>
      <c r="BJ845" s="18" t="s">
        <v>84</v>
      </c>
      <c r="BK845" s="233">
        <f>ROUND(I845*H845,2)</f>
        <v>0</v>
      </c>
      <c r="BL845" s="18" t="s">
        <v>249</v>
      </c>
      <c r="BM845" s="232" t="s">
        <v>1430</v>
      </c>
    </row>
    <row r="846" spans="1:65" s="2" customFormat="1" ht="24.15" customHeight="1">
      <c r="A846" s="39"/>
      <c r="B846" s="40"/>
      <c r="C846" s="220" t="s">
        <v>1431</v>
      </c>
      <c r="D846" s="220" t="s">
        <v>157</v>
      </c>
      <c r="E846" s="221" t="s">
        <v>1432</v>
      </c>
      <c r="F846" s="222" t="s">
        <v>1433</v>
      </c>
      <c r="G846" s="223" t="s">
        <v>256</v>
      </c>
      <c r="H846" s="224">
        <v>2</v>
      </c>
      <c r="I846" s="225"/>
      <c r="J846" s="226">
        <f>ROUND(I846*H846,2)</f>
        <v>0</v>
      </c>
      <c r="K846" s="227"/>
      <c r="L846" s="45"/>
      <c r="M846" s="228" t="s">
        <v>1</v>
      </c>
      <c r="N846" s="229" t="s">
        <v>41</v>
      </c>
      <c r="O846" s="92"/>
      <c r="P846" s="230">
        <f>O846*H846</f>
        <v>0</v>
      </c>
      <c r="Q846" s="230">
        <v>0.00027</v>
      </c>
      <c r="R846" s="230">
        <f>Q846*H846</f>
        <v>0.00054</v>
      </c>
      <c r="S846" s="230">
        <v>0</v>
      </c>
      <c r="T846" s="231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32" t="s">
        <v>249</v>
      </c>
      <c r="AT846" s="232" t="s">
        <v>157</v>
      </c>
      <c r="AU846" s="232" t="s">
        <v>86</v>
      </c>
      <c r="AY846" s="18" t="s">
        <v>155</v>
      </c>
      <c r="BE846" s="233">
        <f>IF(N846="základní",J846,0)</f>
        <v>0</v>
      </c>
      <c r="BF846" s="233">
        <f>IF(N846="snížená",J846,0)</f>
        <v>0</v>
      </c>
      <c r="BG846" s="233">
        <f>IF(N846="zákl. přenesená",J846,0)</f>
        <v>0</v>
      </c>
      <c r="BH846" s="233">
        <f>IF(N846="sníž. přenesená",J846,0)</f>
        <v>0</v>
      </c>
      <c r="BI846" s="233">
        <f>IF(N846="nulová",J846,0)</f>
        <v>0</v>
      </c>
      <c r="BJ846" s="18" t="s">
        <v>84</v>
      </c>
      <c r="BK846" s="233">
        <f>ROUND(I846*H846,2)</f>
        <v>0</v>
      </c>
      <c r="BL846" s="18" t="s">
        <v>249</v>
      </c>
      <c r="BM846" s="232" t="s">
        <v>1434</v>
      </c>
    </row>
    <row r="847" spans="1:65" s="2" customFormat="1" ht="24.15" customHeight="1">
      <c r="A847" s="39"/>
      <c r="B847" s="40"/>
      <c r="C847" s="220" t="s">
        <v>1435</v>
      </c>
      <c r="D847" s="220" t="s">
        <v>157</v>
      </c>
      <c r="E847" s="221" t="s">
        <v>1436</v>
      </c>
      <c r="F847" s="222" t="s">
        <v>1437</v>
      </c>
      <c r="G847" s="223" t="s">
        <v>256</v>
      </c>
      <c r="H847" s="224">
        <v>2</v>
      </c>
      <c r="I847" s="225"/>
      <c r="J847" s="226">
        <f>ROUND(I847*H847,2)</f>
        <v>0</v>
      </c>
      <c r="K847" s="227"/>
      <c r="L847" s="45"/>
      <c r="M847" s="228" t="s">
        <v>1</v>
      </c>
      <c r="N847" s="229" t="s">
        <v>41</v>
      </c>
      <c r="O847" s="92"/>
      <c r="P847" s="230">
        <f>O847*H847</f>
        <v>0</v>
      </c>
      <c r="Q847" s="230">
        <v>0.00053</v>
      </c>
      <c r="R847" s="230">
        <f>Q847*H847</f>
        <v>0.00106</v>
      </c>
      <c r="S847" s="230">
        <v>0</v>
      </c>
      <c r="T847" s="231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32" t="s">
        <v>249</v>
      </c>
      <c r="AT847" s="232" t="s">
        <v>157</v>
      </c>
      <c r="AU847" s="232" t="s">
        <v>86</v>
      </c>
      <c r="AY847" s="18" t="s">
        <v>155</v>
      </c>
      <c r="BE847" s="233">
        <f>IF(N847="základní",J847,0)</f>
        <v>0</v>
      </c>
      <c r="BF847" s="233">
        <f>IF(N847="snížená",J847,0)</f>
        <v>0</v>
      </c>
      <c r="BG847" s="233">
        <f>IF(N847="zákl. přenesená",J847,0)</f>
        <v>0</v>
      </c>
      <c r="BH847" s="233">
        <f>IF(N847="sníž. přenesená",J847,0)</f>
        <v>0</v>
      </c>
      <c r="BI847" s="233">
        <f>IF(N847="nulová",J847,0)</f>
        <v>0</v>
      </c>
      <c r="BJ847" s="18" t="s">
        <v>84</v>
      </c>
      <c r="BK847" s="233">
        <f>ROUND(I847*H847,2)</f>
        <v>0</v>
      </c>
      <c r="BL847" s="18" t="s">
        <v>249</v>
      </c>
      <c r="BM847" s="232" t="s">
        <v>1438</v>
      </c>
    </row>
    <row r="848" spans="1:65" s="2" customFormat="1" ht="24.15" customHeight="1">
      <c r="A848" s="39"/>
      <c r="B848" s="40"/>
      <c r="C848" s="220" t="s">
        <v>1439</v>
      </c>
      <c r="D848" s="220" t="s">
        <v>157</v>
      </c>
      <c r="E848" s="221" t="s">
        <v>1440</v>
      </c>
      <c r="F848" s="222" t="s">
        <v>1441</v>
      </c>
      <c r="G848" s="223" t="s">
        <v>1099</v>
      </c>
      <c r="H848" s="289"/>
      <c r="I848" s="225"/>
      <c r="J848" s="226">
        <f>ROUND(I848*H848,2)</f>
        <v>0</v>
      </c>
      <c r="K848" s="227"/>
      <c r="L848" s="45"/>
      <c r="M848" s="228" t="s">
        <v>1</v>
      </c>
      <c r="N848" s="229" t="s">
        <v>41</v>
      </c>
      <c r="O848" s="92"/>
      <c r="P848" s="230">
        <f>O848*H848</f>
        <v>0</v>
      </c>
      <c r="Q848" s="230">
        <v>0</v>
      </c>
      <c r="R848" s="230">
        <f>Q848*H848</f>
        <v>0</v>
      </c>
      <c r="S848" s="230">
        <v>0</v>
      </c>
      <c r="T848" s="231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2" t="s">
        <v>249</v>
      </c>
      <c r="AT848" s="232" t="s">
        <v>157</v>
      </c>
      <c r="AU848" s="232" t="s">
        <v>86</v>
      </c>
      <c r="AY848" s="18" t="s">
        <v>155</v>
      </c>
      <c r="BE848" s="233">
        <f>IF(N848="základní",J848,0)</f>
        <v>0</v>
      </c>
      <c r="BF848" s="233">
        <f>IF(N848="snížená",J848,0)</f>
        <v>0</v>
      </c>
      <c r="BG848" s="233">
        <f>IF(N848="zákl. přenesená",J848,0)</f>
        <v>0</v>
      </c>
      <c r="BH848" s="233">
        <f>IF(N848="sníž. přenesená",J848,0)</f>
        <v>0</v>
      </c>
      <c r="BI848" s="233">
        <f>IF(N848="nulová",J848,0)</f>
        <v>0</v>
      </c>
      <c r="BJ848" s="18" t="s">
        <v>84</v>
      </c>
      <c r="BK848" s="233">
        <f>ROUND(I848*H848,2)</f>
        <v>0</v>
      </c>
      <c r="BL848" s="18" t="s">
        <v>249</v>
      </c>
      <c r="BM848" s="232" t="s">
        <v>1442</v>
      </c>
    </row>
    <row r="849" spans="1:63" s="12" customFormat="1" ht="22.8" customHeight="1">
      <c r="A849" s="12"/>
      <c r="B849" s="204"/>
      <c r="C849" s="205"/>
      <c r="D849" s="206" t="s">
        <v>75</v>
      </c>
      <c r="E849" s="218" t="s">
        <v>1443</v>
      </c>
      <c r="F849" s="218" t="s">
        <v>1444</v>
      </c>
      <c r="G849" s="205"/>
      <c r="H849" s="205"/>
      <c r="I849" s="208"/>
      <c r="J849" s="219">
        <f>BK849</f>
        <v>0</v>
      </c>
      <c r="K849" s="205"/>
      <c r="L849" s="210"/>
      <c r="M849" s="211"/>
      <c r="N849" s="212"/>
      <c r="O849" s="212"/>
      <c r="P849" s="213">
        <f>SUM(P850:P863)</f>
        <v>0</v>
      </c>
      <c r="Q849" s="212"/>
      <c r="R849" s="213">
        <f>SUM(R850:R863)</f>
        <v>1.28971</v>
      </c>
      <c r="S849" s="212"/>
      <c r="T849" s="214">
        <f>SUM(T850:T863)</f>
        <v>0</v>
      </c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R849" s="215" t="s">
        <v>86</v>
      </c>
      <c r="AT849" s="216" t="s">
        <v>75</v>
      </c>
      <c r="AU849" s="216" t="s">
        <v>84</v>
      </c>
      <c r="AY849" s="215" t="s">
        <v>155</v>
      </c>
      <c r="BK849" s="217">
        <f>SUM(BK850:BK863)</f>
        <v>0</v>
      </c>
    </row>
    <row r="850" spans="1:65" s="2" customFormat="1" ht="37.8" customHeight="1">
      <c r="A850" s="39"/>
      <c r="B850" s="40"/>
      <c r="C850" s="220" t="s">
        <v>1445</v>
      </c>
      <c r="D850" s="220" t="s">
        <v>157</v>
      </c>
      <c r="E850" s="221" t="s">
        <v>1446</v>
      </c>
      <c r="F850" s="222" t="s">
        <v>1447</v>
      </c>
      <c r="G850" s="223" t="s">
        <v>256</v>
      </c>
      <c r="H850" s="224">
        <v>1</v>
      </c>
      <c r="I850" s="225"/>
      <c r="J850" s="226">
        <f>ROUND(I850*H850,2)</f>
        <v>0</v>
      </c>
      <c r="K850" s="227"/>
      <c r="L850" s="45"/>
      <c r="M850" s="228" t="s">
        <v>1</v>
      </c>
      <c r="N850" s="229" t="s">
        <v>41</v>
      </c>
      <c r="O850" s="92"/>
      <c r="P850" s="230">
        <f>O850*H850</f>
        <v>0</v>
      </c>
      <c r="Q850" s="230">
        <v>0.0134</v>
      </c>
      <c r="R850" s="230">
        <f>Q850*H850</f>
        <v>0.0134</v>
      </c>
      <c r="S850" s="230">
        <v>0</v>
      </c>
      <c r="T850" s="231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32" t="s">
        <v>249</v>
      </c>
      <c r="AT850" s="232" t="s">
        <v>157</v>
      </c>
      <c r="AU850" s="232" t="s">
        <v>86</v>
      </c>
      <c r="AY850" s="18" t="s">
        <v>155</v>
      </c>
      <c r="BE850" s="233">
        <f>IF(N850="základní",J850,0)</f>
        <v>0</v>
      </c>
      <c r="BF850" s="233">
        <f>IF(N850="snížená",J850,0)</f>
        <v>0</v>
      </c>
      <c r="BG850" s="233">
        <f>IF(N850="zákl. přenesená",J850,0)</f>
        <v>0</v>
      </c>
      <c r="BH850" s="233">
        <f>IF(N850="sníž. přenesená",J850,0)</f>
        <v>0</v>
      </c>
      <c r="BI850" s="233">
        <f>IF(N850="nulová",J850,0)</f>
        <v>0</v>
      </c>
      <c r="BJ850" s="18" t="s">
        <v>84</v>
      </c>
      <c r="BK850" s="233">
        <f>ROUND(I850*H850,2)</f>
        <v>0</v>
      </c>
      <c r="BL850" s="18" t="s">
        <v>249</v>
      </c>
      <c r="BM850" s="232" t="s">
        <v>1448</v>
      </c>
    </row>
    <row r="851" spans="1:65" s="2" customFormat="1" ht="37.8" customHeight="1">
      <c r="A851" s="39"/>
      <c r="B851" s="40"/>
      <c r="C851" s="220" t="s">
        <v>1449</v>
      </c>
      <c r="D851" s="220" t="s">
        <v>157</v>
      </c>
      <c r="E851" s="221" t="s">
        <v>1450</v>
      </c>
      <c r="F851" s="222" t="s">
        <v>1451</v>
      </c>
      <c r="G851" s="223" t="s">
        <v>256</v>
      </c>
      <c r="H851" s="224">
        <v>4</v>
      </c>
      <c r="I851" s="225"/>
      <c r="J851" s="226">
        <f>ROUND(I851*H851,2)</f>
        <v>0</v>
      </c>
      <c r="K851" s="227"/>
      <c r="L851" s="45"/>
      <c r="M851" s="228" t="s">
        <v>1</v>
      </c>
      <c r="N851" s="229" t="s">
        <v>41</v>
      </c>
      <c r="O851" s="92"/>
      <c r="P851" s="230">
        <f>O851*H851</f>
        <v>0</v>
      </c>
      <c r="Q851" s="230">
        <v>0.01655</v>
      </c>
      <c r="R851" s="230">
        <f>Q851*H851</f>
        <v>0.0662</v>
      </c>
      <c r="S851" s="230">
        <v>0</v>
      </c>
      <c r="T851" s="231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2" t="s">
        <v>249</v>
      </c>
      <c r="AT851" s="232" t="s">
        <v>157</v>
      </c>
      <c r="AU851" s="232" t="s">
        <v>86</v>
      </c>
      <c r="AY851" s="18" t="s">
        <v>155</v>
      </c>
      <c r="BE851" s="233">
        <f>IF(N851="základní",J851,0)</f>
        <v>0</v>
      </c>
      <c r="BF851" s="233">
        <f>IF(N851="snížená",J851,0)</f>
        <v>0</v>
      </c>
      <c r="BG851" s="233">
        <f>IF(N851="zákl. přenesená",J851,0)</f>
        <v>0</v>
      </c>
      <c r="BH851" s="233">
        <f>IF(N851="sníž. přenesená",J851,0)</f>
        <v>0</v>
      </c>
      <c r="BI851" s="233">
        <f>IF(N851="nulová",J851,0)</f>
        <v>0</v>
      </c>
      <c r="BJ851" s="18" t="s">
        <v>84</v>
      </c>
      <c r="BK851" s="233">
        <f>ROUND(I851*H851,2)</f>
        <v>0</v>
      </c>
      <c r="BL851" s="18" t="s">
        <v>249</v>
      </c>
      <c r="BM851" s="232" t="s">
        <v>1452</v>
      </c>
    </row>
    <row r="852" spans="1:65" s="2" customFormat="1" ht="37.8" customHeight="1">
      <c r="A852" s="39"/>
      <c r="B852" s="40"/>
      <c r="C852" s="220" t="s">
        <v>1453</v>
      </c>
      <c r="D852" s="220" t="s">
        <v>157</v>
      </c>
      <c r="E852" s="221" t="s">
        <v>1454</v>
      </c>
      <c r="F852" s="222" t="s">
        <v>1455</v>
      </c>
      <c r="G852" s="223" t="s">
        <v>256</v>
      </c>
      <c r="H852" s="224">
        <v>5</v>
      </c>
      <c r="I852" s="225"/>
      <c r="J852" s="226">
        <f>ROUND(I852*H852,2)</f>
        <v>0</v>
      </c>
      <c r="K852" s="227"/>
      <c r="L852" s="45"/>
      <c r="M852" s="228" t="s">
        <v>1</v>
      </c>
      <c r="N852" s="229" t="s">
        <v>41</v>
      </c>
      <c r="O852" s="92"/>
      <c r="P852" s="230">
        <f>O852*H852</f>
        <v>0</v>
      </c>
      <c r="Q852" s="230">
        <v>0.01942</v>
      </c>
      <c r="R852" s="230">
        <f>Q852*H852</f>
        <v>0.09709999999999999</v>
      </c>
      <c r="S852" s="230">
        <v>0</v>
      </c>
      <c r="T852" s="231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2" t="s">
        <v>249</v>
      </c>
      <c r="AT852" s="232" t="s">
        <v>157</v>
      </c>
      <c r="AU852" s="232" t="s">
        <v>86</v>
      </c>
      <c r="AY852" s="18" t="s">
        <v>155</v>
      </c>
      <c r="BE852" s="233">
        <f>IF(N852="základní",J852,0)</f>
        <v>0</v>
      </c>
      <c r="BF852" s="233">
        <f>IF(N852="snížená",J852,0)</f>
        <v>0</v>
      </c>
      <c r="BG852" s="233">
        <f>IF(N852="zákl. přenesená",J852,0)</f>
        <v>0</v>
      </c>
      <c r="BH852" s="233">
        <f>IF(N852="sníž. přenesená",J852,0)</f>
        <v>0</v>
      </c>
      <c r="BI852" s="233">
        <f>IF(N852="nulová",J852,0)</f>
        <v>0</v>
      </c>
      <c r="BJ852" s="18" t="s">
        <v>84</v>
      </c>
      <c r="BK852" s="233">
        <f>ROUND(I852*H852,2)</f>
        <v>0</v>
      </c>
      <c r="BL852" s="18" t="s">
        <v>249</v>
      </c>
      <c r="BM852" s="232" t="s">
        <v>1456</v>
      </c>
    </row>
    <row r="853" spans="1:65" s="2" customFormat="1" ht="37.8" customHeight="1">
      <c r="A853" s="39"/>
      <c r="B853" s="40"/>
      <c r="C853" s="220" t="s">
        <v>1457</v>
      </c>
      <c r="D853" s="220" t="s">
        <v>157</v>
      </c>
      <c r="E853" s="221" t="s">
        <v>1458</v>
      </c>
      <c r="F853" s="222" t="s">
        <v>1459</v>
      </c>
      <c r="G853" s="223" t="s">
        <v>256</v>
      </c>
      <c r="H853" s="224">
        <v>2</v>
      </c>
      <c r="I853" s="225"/>
      <c r="J853" s="226">
        <f>ROUND(I853*H853,2)</f>
        <v>0</v>
      </c>
      <c r="K853" s="227"/>
      <c r="L853" s="45"/>
      <c r="M853" s="228" t="s">
        <v>1</v>
      </c>
      <c r="N853" s="229" t="s">
        <v>41</v>
      </c>
      <c r="O853" s="92"/>
      <c r="P853" s="230">
        <f>O853*H853</f>
        <v>0</v>
      </c>
      <c r="Q853" s="230">
        <v>0.02229</v>
      </c>
      <c r="R853" s="230">
        <f>Q853*H853</f>
        <v>0.04458</v>
      </c>
      <c r="S853" s="230">
        <v>0</v>
      </c>
      <c r="T853" s="231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2" t="s">
        <v>249</v>
      </c>
      <c r="AT853" s="232" t="s">
        <v>157</v>
      </c>
      <c r="AU853" s="232" t="s">
        <v>86</v>
      </c>
      <c r="AY853" s="18" t="s">
        <v>155</v>
      </c>
      <c r="BE853" s="233">
        <f>IF(N853="základní",J853,0)</f>
        <v>0</v>
      </c>
      <c r="BF853" s="233">
        <f>IF(N853="snížená",J853,0)</f>
        <v>0</v>
      </c>
      <c r="BG853" s="233">
        <f>IF(N853="zákl. přenesená",J853,0)</f>
        <v>0</v>
      </c>
      <c r="BH853" s="233">
        <f>IF(N853="sníž. přenesená",J853,0)</f>
        <v>0</v>
      </c>
      <c r="BI853" s="233">
        <f>IF(N853="nulová",J853,0)</f>
        <v>0</v>
      </c>
      <c r="BJ853" s="18" t="s">
        <v>84</v>
      </c>
      <c r="BK853" s="233">
        <f>ROUND(I853*H853,2)</f>
        <v>0</v>
      </c>
      <c r="BL853" s="18" t="s">
        <v>249</v>
      </c>
      <c r="BM853" s="232" t="s">
        <v>1460</v>
      </c>
    </row>
    <row r="854" spans="1:65" s="2" customFormat="1" ht="37.8" customHeight="1">
      <c r="A854" s="39"/>
      <c r="B854" s="40"/>
      <c r="C854" s="220" t="s">
        <v>1461</v>
      </c>
      <c r="D854" s="220" t="s">
        <v>157</v>
      </c>
      <c r="E854" s="221" t="s">
        <v>1462</v>
      </c>
      <c r="F854" s="222" t="s">
        <v>1463</v>
      </c>
      <c r="G854" s="223" t="s">
        <v>256</v>
      </c>
      <c r="H854" s="224">
        <v>2</v>
      </c>
      <c r="I854" s="225"/>
      <c r="J854" s="226">
        <f>ROUND(I854*H854,2)</f>
        <v>0</v>
      </c>
      <c r="K854" s="227"/>
      <c r="L854" s="45"/>
      <c r="M854" s="228" t="s">
        <v>1</v>
      </c>
      <c r="N854" s="229" t="s">
        <v>41</v>
      </c>
      <c r="O854" s="92"/>
      <c r="P854" s="230">
        <f>O854*H854</f>
        <v>0</v>
      </c>
      <c r="Q854" s="230">
        <v>0.02516</v>
      </c>
      <c r="R854" s="230">
        <f>Q854*H854</f>
        <v>0.05032</v>
      </c>
      <c r="S854" s="230">
        <v>0</v>
      </c>
      <c r="T854" s="231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32" t="s">
        <v>249</v>
      </c>
      <c r="AT854" s="232" t="s">
        <v>157</v>
      </c>
      <c r="AU854" s="232" t="s">
        <v>86</v>
      </c>
      <c r="AY854" s="18" t="s">
        <v>155</v>
      </c>
      <c r="BE854" s="233">
        <f>IF(N854="základní",J854,0)</f>
        <v>0</v>
      </c>
      <c r="BF854" s="233">
        <f>IF(N854="snížená",J854,0)</f>
        <v>0</v>
      </c>
      <c r="BG854" s="233">
        <f>IF(N854="zákl. přenesená",J854,0)</f>
        <v>0</v>
      </c>
      <c r="BH854" s="233">
        <f>IF(N854="sníž. přenesená",J854,0)</f>
        <v>0</v>
      </c>
      <c r="BI854" s="233">
        <f>IF(N854="nulová",J854,0)</f>
        <v>0</v>
      </c>
      <c r="BJ854" s="18" t="s">
        <v>84</v>
      </c>
      <c r="BK854" s="233">
        <f>ROUND(I854*H854,2)</f>
        <v>0</v>
      </c>
      <c r="BL854" s="18" t="s">
        <v>249</v>
      </c>
      <c r="BM854" s="232" t="s">
        <v>1464</v>
      </c>
    </row>
    <row r="855" spans="1:65" s="2" customFormat="1" ht="37.8" customHeight="1">
      <c r="A855" s="39"/>
      <c r="B855" s="40"/>
      <c r="C855" s="220" t="s">
        <v>1465</v>
      </c>
      <c r="D855" s="220" t="s">
        <v>157</v>
      </c>
      <c r="E855" s="221" t="s">
        <v>1466</v>
      </c>
      <c r="F855" s="222" t="s">
        <v>1467</v>
      </c>
      <c r="G855" s="223" t="s">
        <v>256</v>
      </c>
      <c r="H855" s="224">
        <v>1</v>
      </c>
      <c r="I855" s="225"/>
      <c r="J855" s="226">
        <f>ROUND(I855*H855,2)</f>
        <v>0</v>
      </c>
      <c r="K855" s="227"/>
      <c r="L855" s="45"/>
      <c r="M855" s="228" t="s">
        <v>1</v>
      </c>
      <c r="N855" s="229" t="s">
        <v>41</v>
      </c>
      <c r="O855" s="92"/>
      <c r="P855" s="230">
        <f>O855*H855</f>
        <v>0</v>
      </c>
      <c r="Q855" s="230">
        <v>0.02803</v>
      </c>
      <c r="R855" s="230">
        <f>Q855*H855</f>
        <v>0.02803</v>
      </c>
      <c r="S855" s="230">
        <v>0</v>
      </c>
      <c r="T855" s="231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32" t="s">
        <v>249</v>
      </c>
      <c r="AT855" s="232" t="s">
        <v>157</v>
      </c>
      <c r="AU855" s="232" t="s">
        <v>86</v>
      </c>
      <c r="AY855" s="18" t="s">
        <v>155</v>
      </c>
      <c r="BE855" s="233">
        <f>IF(N855="základní",J855,0)</f>
        <v>0</v>
      </c>
      <c r="BF855" s="233">
        <f>IF(N855="snížená",J855,0)</f>
        <v>0</v>
      </c>
      <c r="BG855" s="233">
        <f>IF(N855="zákl. přenesená",J855,0)</f>
        <v>0</v>
      </c>
      <c r="BH855" s="233">
        <f>IF(N855="sníž. přenesená",J855,0)</f>
        <v>0</v>
      </c>
      <c r="BI855" s="233">
        <f>IF(N855="nulová",J855,0)</f>
        <v>0</v>
      </c>
      <c r="BJ855" s="18" t="s">
        <v>84</v>
      </c>
      <c r="BK855" s="233">
        <f>ROUND(I855*H855,2)</f>
        <v>0</v>
      </c>
      <c r="BL855" s="18" t="s">
        <v>249</v>
      </c>
      <c r="BM855" s="232" t="s">
        <v>1468</v>
      </c>
    </row>
    <row r="856" spans="1:65" s="2" customFormat="1" ht="37.8" customHeight="1">
      <c r="A856" s="39"/>
      <c r="B856" s="40"/>
      <c r="C856" s="220" t="s">
        <v>1469</v>
      </c>
      <c r="D856" s="220" t="s">
        <v>157</v>
      </c>
      <c r="E856" s="221" t="s">
        <v>1470</v>
      </c>
      <c r="F856" s="222" t="s">
        <v>1471</v>
      </c>
      <c r="G856" s="223" t="s">
        <v>256</v>
      </c>
      <c r="H856" s="224">
        <v>2</v>
      </c>
      <c r="I856" s="225"/>
      <c r="J856" s="226">
        <f>ROUND(I856*H856,2)</f>
        <v>0</v>
      </c>
      <c r="K856" s="227"/>
      <c r="L856" s="45"/>
      <c r="M856" s="228" t="s">
        <v>1</v>
      </c>
      <c r="N856" s="229" t="s">
        <v>41</v>
      </c>
      <c r="O856" s="92"/>
      <c r="P856" s="230">
        <f>O856*H856</f>
        <v>0</v>
      </c>
      <c r="Q856" s="230">
        <v>0.0332</v>
      </c>
      <c r="R856" s="230">
        <f>Q856*H856</f>
        <v>0.0664</v>
      </c>
      <c r="S856" s="230">
        <v>0</v>
      </c>
      <c r="T856" s="231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32" t="s">
        <v>249</v>
      </c>
      <c r="AT856" s="232" t="s">
        <v>157</v>
      </c>
      <c r="AU856" s="232" t="s">
        <v>86</v>
      </c>
      <c r="AY856" s="18" t="s">
        <v>155</v>
      </c>
      <c r="BE856" s="233">
        <f>IF(N856="základní",J856,0)</f>
        <v>0</v>
      </c>
      <c r="BF856" s="233">
        <f>IF(N856="snížená",J856,0)</f>
        <v>0</v>
      </c>
      <c r="BG856" s="233">
        <f>IF(N856="zákl. přenesená",J856,0)</f>
        <v>0</v>
      </c>
      <c r="BH856" s="233">
        <f>IF(N856="sníž. přenesená",J856,0)</f>
        <v>0</v>
      </c>
      <c r="BI856" s="233">
        <f>IF(N856="nulová",J856,0)</f>
        <v>0</v>
      </c>
      <c r="BJ856" s="18" t="s">
        <v>84</v>
      </c>
      <c r="BK856" s="233">
        <f>ROUND(I856*H856,2)</f>
        <v>0</v>
      </c>
      <c r="BL856" s="18" t="s">
        <v>249</v>
      </c>
      <c r="BM856" s="232" t="s">
        <v>1472</v>
      </c>
    </row>
    <row r="857" spans="1:65" s="2" customFormat="1" ht="37.8" customHeight="1">
      <c r="A857" s="39"/>
      <c r="B857" s="40"/>
      <c r="C857" s="220" t="s">
        <v>1473</v>
      </c>
      <c r="D857" s="220" t="s">
        <v>157</v>
      </c>
      <c r="E857" s="221" t="s">
        <v>1474</v>
      </c>
      <c r="F857" s="222" t="s">
        <v>1475</v>
      </c>
      <c r="G857" s="223" t="s">
        <v>256</v>
      </c>
      <c r="H857" s="224">
        <v>5</v>
      </c>
      <c r="I857" s="225"/>
      <c r="J857" s="226">
        <f>ROUND(I857*H857,2)</f>
        <v>0</v>
      </c>
      <c r="K857" s="227"/>
      <c r="L857" s="45"/>
      <c r="M857" s="228" t="s">
        <v>1</v>
      </c>
      <c r="N857" s="229" t="s">
        <v>41</v>
      </c>
      <c r="O857" s="92"/>
      <c r="P857" s="230">
        <f>O857*H857</f>
        <v>0</v>
      </c>
      <c r="Q857" s="230">
        <v>0.03664</v>
      </c>
      <c r="R857" s="230">
        <f>Q857*H857</f>
        <v>0.1832</v>
      </c>
      <c r="S857" s="230">
        <v>0</v>
      </c>
      <c r="T857" s="231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2" t="s">
        <v>249</v>
      </c>
      <c r="AT857" s="232" t="s">
        <v>157</v>
      </c>
      <c r="AU857" s="232" t="s">
        <v>86</v>
      </c>
      <c r="AY857" s="18" t="s">
        <v>155</v>
      </c>
      <c r="BE857" s="233">
        <f>IF(N857="základní",J857,0)</f>
        <v>0</v>
      </c>
      <c r="BF857" s="233">
        <f>IF(N857="snížená",J857,0)</f>
        <v>0</v>
      </c>
      <c r="BG857" s="233">
        <f>IF(N857="zákl. přenesená",J857,0)</f>
        <v>0</v>
      </c>
      <c r="BH857" s="233">
        <f>IF(N857="sníž. přenesená",J857,0)</f>
        <v>0</v>
      </c>
      <c r="BI857" s="233">
        <f>IF(N857="nulová",J857,0)</f>
        <v>0</v>
      </c>
      <c r="BJ857" s="18" t="s">
        <v>84</v>
      </c>
      <c r="BK857" s="233">
        <f>ROUND(I857*H857,2)</f>
        <v>0</v>
      </c>
      <c r="BL857" s="18" t="s">
        <v>249</v>
      </c>
      <c r="BM857" s="232" t="s">
        <v>1476</v>
      </c>
    </row>
    <row r="858" spans="1:65" s="2" customFormat="1" ht="37.8" customHeight="1">
      <c r="A858" s="39"/>
      <c r="B858" s="40"/>
      <c r="C858" s="220" t="s">
        <v>1477</v>
      </c>
      <c r="D858" s="220" t="s">
        <v>157</v>
      </c>
      <c r="E858" s="221" t="s">
        <v>1478</v>
      </c>
      <c r="F858" s="222" t="s">
        <v>1479</v>
      </c>
      <c r="G858" s="223" t="s">
        <v>256</v>
      </c>
      <c r="H858" s="224">
        <v>4</v>
      </c>
      <c r="I858" s="225"/>
      <c r="J858" s="226">
        <f>ROUND(I858*H858,2)</f>
        <v>0</v>
      </c>
      <c r="K858" s="227"/>
      <c r="L858" s="45"/>
      <c r="M858" s="228" t="s">
        <v>1</v>
      </c>
      <c r="N858" s="229" t="s">
        <v>41</v>
      </c>
      <c r="O858" s="92"/>
      <c r="P858" s="230">
        <f>O858*H858</f>
        <v>0</v>
      </c>
      <c r="Q858" s="230">
        <v>0.05496</v>
      </c>
      <c r="R858" s="230">
        <f>Q858*H858</f>
        <v>0.21984</v>
      </c>
      <c r="S858" s="230">
        <v>0</v>
      </c>
      <c r="T858" s="231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32" t="s">
        <v>249</v>
      </c>
      <c r="AT858" s="232" t="s">
        <v>157</v>
      </c>
      <c r="AU858" s="232" t="s">
        <v>86</v>
      </c>
      <c r="AY858" s="18" t="s">
        <v>155</v>
      </c>
      <c r="BE858" s="233">
        <f>IF(N858="základní",J858,0)</f>
        <v>0</v>
      </c>
      <c r="BF858" s="233">
        <f>IF(N858="snížená",J858,0)</f>
        <v>0</v>
      </c>
      <c r="BG858" s="233">
        <f>IF(N858="zákl. přenesená",J858,0)</f>
        <v>0</v>
      </c>
      <c r="BH858" s="233">
        <f>IF(N858="sníž. přenesená",J858,0)</f>
        <v>0</v>
      </c>
      <c r="BI858" s="233">
        <f>IF(N858="nulová",J858,0)</f>
        <v>0</v>
      </c>
      <c r="BJ858" s="18" t="s">
        <v>84</v>
      </c>
      <c r="BK858" s="233">
        <f>ROUND(I858*H858,2)</f>
        <v>0</v>
      </c>
      <c r="BL858" s="18" t="s">
        <v>249</v>
      </c>
      <c r="BM858" s="232" t="s">
        <v>1480</v>
      </c>
    </row>
    <row r="859" spans="1:65" s="2" customFormat="1" ht="37.8" customHeight="1">
      <c r="A859" s="39"/>
      <c r="B859" s="40"/>
      <c r="C859" s="220" t="s">
        <v>1481</v>
      </c>
      <c r="D859" s="220" t="s">
        <v>157</v>
      </c>
      <c r="E859" s="221" t="s">
        <v>1482</v>
      </c>
      <c r="F859" s="222" t="s">
        <v>1483</v>
      </c>
      <c r="G859" s="223" t="s">
        <v>256</v>
      </c>
      <c r="H859" s="224">
        <v>3</v>
      </c>
      <c r="I859" s="225"/>
      <c r="J859" s="226">
        <f>ROUND(I859*H859,2)</f>
        <v>0</v>
      </c>
      <c r="K859" s="227"/>
      <c r="L859" s="45"/>
      <c r="M859" s="228" t="s">
        <v>1</v>
      </c>
      <c r="N859" s="229" t="s">
        <v>41</v>
      </c>
      <c r="O859" s="92"/>
      <c r="P859" s="230">
        <f>O859*H859</f>
        <v>0</v>
      </c>
      <c r="Q859" s="230">
        <v>0.0607</v>
      </c>
      <c r="R859" s="230">
        <f>Q859*H859</f>
        <v>0.18209999999999998</v>
      </c>
      <c r="S859" s="230">
        <v>0</v>
      </c>
      <c r="T859" s="231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2" t="s">
        <v>249</v>
      </c>
      <c r="AT859" s="232" t="s">
        <v>157</v>
      </c>
      <c r="AU859" s="232" t="s">
        <v>86</v>
      </c>
      <c r="AY859" s="18" t="s">
        <v>155</v>
      </c>
      <c r="BE859" s="233">
        <f>IF(N859="základní",J859,0)</f>
        <v>0</v>
      </c>
      <c r="BF859" s="233">
        <f>IF(N859="snížená",J859,0)</f>
        <v>0</v>
      </c>
      <c r="BG859" s="233">
        <f>IF(N859="zákl. přenesená",J859,0)</f>
        <v>0</v>
      </c>
      <c r="BH859" s="233">
        <f>IF(N859="sníž. přenesená",J859,0)</f>
        <v>0</v>
      </c>
      <c r="BI859" s="233">
        <f>IF(N859="nulová",J859,0)</f>
        <v>0</v>
      </c>
      <c r="BJ859" s="18" t="s">
        <v>84</v>
      </c>
      <c r="BK859" s="233">
        <f>ROUND(I859*H859,2)</f>
        <v>0</v>
      </c>
      <c r="BL859" s="18" t="s">
        <v>249</v>
      </c>
      <c r="BM859" s="232" t="s">
        <v>1484</v>
      </c>
    </row>
    <row r="860" spans="1:65" s="2" customFormat="1" ht="37.8" customHeight="1">
      <c r="A860" s="39"/>
      <c r="B860" s="40"/>
      <c r="C860" s="220" t="s">
        <v>1485</v>
      </c>
      <c r="D860" s="220" t="s">
        <v>157</v>
      </c>
      <c r="E860" s="221" t="s">
        <v>1486</v>
      </c>
      <c r="F860" s="222" t="s">
        <v>1487</v>
      </c>
      <c r="G860" s="223" t="s">
        <v>256</v>
      </c>
      <c r="H860" s="224">
        <v>4</v>
      </c>
      <c r="I860" s="225"/>
      <c r="J860" s="226">
        <f>ROUND(I860*H860,2)</f>
        <v>0</v>
      </c>
      <c r="K860" s="227"/>
      <c r="L860" s="45"/>
      <c r="M860" s="228" t="s">
        <v>1</v>
      </c>
      <c r="N860" s="229" t="s">
        <v>41</v>
      </c>
      <c r="O860" s="92"/>
      <c r="P860" s="230">
        <f>O860*H860</f>
        <v>0</v>
      </c>
      <c r="Q860" s="230">
        <v>0.0257</v>
      </c>
      <c r="R860" s="230">
        <f>Q860*H860</f>
        <v>0.1028</v>
      </c>
      <c r="S860" s="230">
        <v>0</v>
      </c>
      <c r="T860" s="231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32" t="s">
        <v>249</v>
      </c>
      <c r="AT860" s="232" t="s">
        <v>157</v>
      </c>
      <c r="AU860" s="232" t="s">
        <v>86</v>
      </c>
      <c r="AY860" s="18" t="s">
        <v>155</v>
      </c>
      <c r="BE860" s="233">
        <f>IF(N860="základní",J860,0)</f>
        <v>0</v>
      </c>
      <c r="BF860" s="233">
        <f>IF(N860="snížená",J860,0)</f>
        <v>0</v>
      </c>
      <c r="BG860" s="233">
        <f>IF(N860="zákl. přenesená",J860,0)</f>
        <v>0</v>
      </c>
      <c r="BH860" s="233">
        <f>IF(N860="sníž. přenesená",J860,0)</f>
        <v>0</v>
      </c>
      <c r="BI860" s="233">
        <f>IF(N860="nulová",J860,0)</f>
        <v>0</v>
      </c>
      <c r="BJ860" s="18" t="s">
        <v>84</v>
      </c>
      <c r="BK860" s="233">
        <f>ROUND(I860*H860,2)</f>
        <v>0</v>
      </c>
      <c r="BL860" s="18" t="s">
        <v>249</v>
      </c>
      <c r="BM860" s="232" t="s">
        <v>1488</v>
      </c>
    </row>
    <row r="861" spans="1:65" s="2" customFormat="1" ht="37.8" customHeight="1">
      <c r="A861" s="39"/>
      <c r="B861" s="40"/>
      <c r="C861" s="220" t="s">
        <v>1489</v>
      </c>
      <c r="D861" s="220" t="s">
        <v>157</v>
      </c>
      <c r="E861" s="221" t="s">
        <v>1490</v>
      </c>
      <c r="F861" s="222" t="s">
        <v>1491</v>
      </c>
      <c r="G861" s="223" t="s">
        <v>256</v>
      </c>
      <c r="H861" s="224">
        <v>1</v>
      </c>
      <c r="I861" s="225"/>
      <c r="J861" s="226">
        <f>ROUND(I861*H861,2)</f>
        <v>0</v>
      </c>
      <c r="K861" s="227"/>
      <c r="L861" s="45"/>
      <c r="M861" s="228" t="s">
        <v>1</v>
      </c>
      <c r="N861" s="229" t="s">
        <v>41</v>
      </c>
      <c r="O861" s="92"/>
      <c r="P861" s="230">
        <f>O861*H861</f>
        <v>0</v>
      </c>
      <c r="Q861" s="230">
        <v>0.0351</v>
      </c>
      <c r="R861" s="230">
        <f>Q861*H861</f>
        <v>0.0351</v>
      </c>
      <c r="S861" s="230">
        <v>0</v>
      </c>
      <c r="T861" s="231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2" t="s">
        <v>249</v>
      </c>
      <c r="AT861" s="232" t="s">
        <v>157</v>
      </c>
      <c r="AU861" s="232" t="s">
        <v>86</v>
      </c>
      <c r="AY861" s="18" t="s">
        <v>155</v>
      </c>
      <c r="BE861" s="233">
        <f>IF(N861="základní",J861,0)</f>
        <v>0</v>
      </c>
      <c r="BF861" s="233">
        <f>IF(N861="snížená",J861,0)</f>
        <v>0</v>
      </c>
      <c r="BG861" s="233">
        <f>IF(N861="zákl. přenesená",J861,0)</f>
        <v>0</v>
      </c>
      <c r="BH861" s="233">
        <f>IF(N861="sníž. přenesená",J861,0)</f>
        <v>0</v>
      </c>
      <c r="BI861" s="233">
        <f>IF(N861="nulová",J861,0)</f>
        <v>0</v>
      </c>
      <c r="BJ861" s="18" t="s">
        <v>84</v>
      </c>
      <c r="BK861" s="233">
        <f>ROUND(I861*H861,2)</f>
        <v>0</v>
      </c>
      <c r="BL861" s="18" t="s">
        <v>249</v>
      </c>
      <c r="BM861" s="232" t="s">
        <v>1492</v>
      </c>
    </row>
    <row r="862" spans="1:65" s="2" customFormat="1" ht="37.8" customHeight="1">
      <c r="A862" s="39"/>
      <c r="B862" s="40"/>
      <c r="C862" s="220" t="s">
        <v>1493</v>
      </c>
      <c r="D862" s="220" t="s">
        <v>157</v>
      </c>
      <c r="E862" s="221" t="s">
        <v>1494</v>
      </c>
      <c r="F862" s="222" t="s">
        <v>1495</v>
      </c>
      <c r="G862" s="223" t="s">
        <v>256</v>
      </c>
      <c r="H862" s="224">
        <v>3</v>
      </c>
      <c r="I862" s="225"/>
      <c r="J862" s="226">
        <f>ROUND(I862*H862,2)</f>
        <v>0</v>
      </c>
      <c r="K862" s="227"/>
      <c r="L862" s="45"/>
      <c r="M862" s="228" t="s">
        <v>1</v>
      </c>
      <c r="N862" s="229" t="s">
        <v>41</v>
      </c>
      <c r="O862" s="92"/>
      <c r="P862" s="230">
        <f>O862*H862</f>
        <v>0</v>
      </c>
      <c r="Q862" s="230">
        <v>0.06688</v>
      </c>
      <c r="R862" s="230">
        <f>Q862*H862</f>
        <v>0.20063999999999999</v>
      </c>
      <c r="S862" s="230">
        <v>0</v>
      </c>
      <c r="T862" s="231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32" t="s">
        <v>249</v>
      </c>
      <c r="AT862" s="232" t="s">
        <v>157</v>
      </c>
      <c r="AU862" s="232" t="s">
        <v>86</v>
      </c>
      <c r="AY862" s="18" t="s">
        <v>155</v>
      </c>
      <c r="BE862" s="233">
        <f>IF(N862="základní",J862,0)</f>
        <v>0</v>
      </c>
      <c r="BF862" s="233">
        <f>IF(N862="snížená",J862,0)</f>
        <v>0</v>
      </c>
      <c r="BG862" s="233">
        <f>IF(N862="zákl. přenesená",J862,0)</f>
        <v>0</v>
      </c>
      <c r="BH862" s="233">
        <f>IF(N862="sníž. přenesená",J862,0)</f>
        <v>0</v>
      </c>
      <c r="BI862" s="233">
        <f>IF(N862="nulová",J862,0)</f>
        <v>0</v>
      </c>
      <c r="BJ862" s="18" t="s">
        <v>84</v>
      </c>
      <c r="BK862" s="233">
        <f>ROUND(I862*H862,2)</f>
        <v>0</v>
      </c>
      <c r="BL862" s="18" t="s">
        <v>249</v>
      </c>
      <c r="BM862" s="232" t="s">
        <v>1496</v>
      </c>
    </row>
    <row r="863" spans="1:65" s="2" customFormat="1" ht="24.15" customHeight="1">
      <c r="A863" s="39"/>
      <c r="B863" s="40"/>
      <c r="C863" s="220" t="s">
        <v>1497</v>
      </c>
      <c r="D863" s="220" t="s">
        <v>157</v>
      </c>
      <c r="E863" s="221" t="s">
        <v>1498</v>
      </c>
      <c r="F863" s="222" t="s">
        <v>1499</v>
      </c>
      <c r="G863" s="223" t="s">
        <v>1099</v>
      </c>
      <c r="H863" s="289"/>
      <c r="I863" s="225"/>
      <c r="J863" s="226">
        <f>ROUND(I863*H863,2)</f>
        <v>0</v>
      </c>
      <c r="K863" s="227"/>
      <c r="L863" s="45"/>
      <c r="M863" s="228" t="s">
        <v>1</v>
      </c>
      <c r="N863" s="229" t="s">
        <v>41</v>
      </c>
      <c r="O863" s="92"/>
      <c r="P863" s="230">
        <f>O863*H863</f>
        <v>0</v>
      </c>
      <c r="Q863" s="230">
        <v>0</v>
      </c>
      <c r="R863" s="230">
        <f>Q863*H863</f>
        <v>0</v>
      </c>
      <c r="S863" s="230">
        <v>0</v>
      </c>
      <c r="T863" s="231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2" t="s">
        <v>249</v>
      </c>
      <c r="AT863" s="232" t="s">
        <v>157</v>
      </c>
      <c r="AU863" s="232" t="s">
        <v>86</v>
      </c>
      <c r="AY863" s="18" t="s">
        <v>155</v>
      </c>
      <c r="BE863" s="233">
        <f>IF(N863="základní",J863,0)</f>
        <v>0</v>
      </c>
      <c r="BF863" s="233">
        <f>IF(N863="snížená",J863,0)</f>
        <v>0</v>
      </c>
      <c r="BG863" s="233">
        <f>IF(N863="zákl. přenesená",J863,0)</f>
        <v>0</v>
      </c>
      <c r="BH863" s="233">
        <f>IF(N863="sníž. přenesená",J863,0)</f>
        <v>0</v>
      </c>
      <c r="BI863" s="233">
        <f>IF(N863="nulová",J863,0)</f>
        <v>0</v>
      </c>
      <c r="BJ863" s="18" t="s">
        <v>84</v>
      </c>
      <c r="BK863" s="233">
        <f>ROUND(I863*H863,2)</f>
        <v>0</v>
      </c>
      <c r="BL863" s="18" t="s">
        <v>249</v>
      </c>
      <c r="BM863" s="232" t="s">
        <v>1500</v>
      </c>
    </row>
    <row r="864" spans="1:63" s="12" customFormat="1" ht="22.8" customHeight="1">
      <c r="A864" s="12"/>
      <c r="B864" s="204"/>
      <c r="C864" s="205"/>
      <c r="D864" s="206" t="s">
        <v>75</v>
      </c>
      <c r="E864" s="218" t="s">
        <v>1501</v>
      </c>
      <c r="F864" s="218" t="s">
        <v>1502</v>
      </c>
      <c r="G864" s="205"/>
      <c r="H864" s="205"/>
      <c r="I864" s="208"/>
      <c r="J864" s="219">
        <f>BK864</f>
        <v>0</v>
      </c>
      <c r="K864" s="205"/>
      <c r="L864" s="210"/>
      <c r="M864" s="211"/>
      <c r="N864" s="212"/>
      <c r="O864" s="212"/>
      <c r="P864" s="213">
        <f>SUM(P865:P867)</f>
        <v>0</v>
      </c>
      <c r="Q864" s="212"/>
      <c r="R864" s="213">
        <f>SUM(R865:R867)</f>
        <v>0</v>
      </c>
      <c r="S864" s="212"/>
      <c r="T864" s="214">
        <f>SUM(T865:T867)</f>
        <v>0</v>
      </c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R864" s="215" t="s">
        <v>86</v>
      </c>
      <c r="AT864" s="216" t="s">
        <v>75</v>
      </c>
      <c r="AU864" s="216" t="s">
        <v>84</v>
      </c>
      <c r="AY864" s="215" t="s">
        <v>155</v>
      </c>
      <c r="BK864" s="217">
        <f>SUM(BK865:BK867)</f>
        <v>0</v>
      </c>
    </row>
    <row r="865" spans="1:65" s="2" customFormat="1" ht="24.15" customHeight="1">
      <c r="A865" s="39"/>
      <c r="B865" s="40"/>
      <c r="C865" s="220" t="s">
        <v>1503</v>
      </c>
      <c r="D865" s="220" t="s">
        <v>157</v>
      </c>
      <c r="E865" s="221" t="s">
        <v>1504</v>
      </c>
      <c r="F865" s="222" t="s">
        <v>1505</v>
      </c>
      <c r="G865" s="223" t="s">
        <v>256</v>
      </c>
      <c r="H865" s="224">
        <v>1</v>
      </c>
      <c r="I865" s="225"/>
      <c r="J865" s="226">
        <f>ROUND(I865*H865,2)</f>
        <v>0</v>
      </c>
      <c r="K865" s="227"/>
      <c r="L865" s="45"/>
      <c r="M865" s="228" t="s">
        <v>1</v>
      </c>
      <c r="N865" s="229" t="s">
        <v>41</v>
      </c>
      <c r="O865" s="92"/>
      <c r="P865" s="230">
        <f>O865*H865</f>
        <v>0</v>
      </c>
      <c r="Q865" s="230">
        <v>0</v>
      </c>
      <c r="R865" s="230">
        <f>Q865*H865</f>
        <v>0</v>
      </c>
      <c r="S865" s="230">
        <v>0</v>
      </c>
      <c r="T865" s="231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2" t="s">
        <v>249</v>
      </c>
      <c r="AT865" s="232" t="s">
        <v>157</v>
      </c>
      <c r="AU865" s="232" t="s">
        <v>86</v>
      </c>
      <c r="AY865" s="18" t="s">
        <v>155</v>
      </c>
      <c r="BE865" s="233">
        <f>IF(N865="základní",J865,0)</f>
        <v>0</v>
      </c>
      <c r="BF865" s="233">
        <f>IF(N865="snížená",J865,0)</f>
        <v>0</v>
      </c>
      <c r="BG865" s="233">
        <f>IF(N865="zákl. přenesená",J865,0)</f>
        <v>0</v>
      </c>
      <c r="BH865" s="233">
        <f>IF(N865="sníž. přenesená",J865,0)</f>
        <v>0</v>
      </c>
      <c r="BI865" s="233">
        <f>IF(N865="nulová",J865,0)</f>
        <v>0</v>
      </c>
      <c r="BJ865" s="18" t="s">
        <v>84</v>
      </c>
      <c r="BK865" s="233">
        <f>ROUND(I865*H865,2)</f>
        <v>0</v>
      </c>
      <c r="BL865" s="18" t="s">
        <v>249</v>
      </c>
      <c r="BM865" s="232" t="s">
        <v>1506</v>
      </c>
    </row>
    <row r="866" spans="1:51" s="13" customFormat="1" ht="12">
      <c r="A866" s="13"/>
      <c r="B866" s="234"/>
      <c r="C866" s="235"/>
      <c r="D866" s="236" t="s">
        <v>163</v>
      </c>
      <c r="E866" s="237" t="s">
        <v>1</v>
      </c>
      <c r="F866" s="238" t="s">
        <v>1507</v>
      </c>
      <c r="G866" s="235"/>
      <c r="H866" s="237" t="s">
        <v>1</v>
      </c>
      <c r="I866" s="239"/>
      <c r="J866" s="235"/>
      <c r="K866" s="235"/>
      <c r="L866" s="240"/>
      <c r="M866" s="241"/>
      <c r="N866" s="242"/>
      <c r="O866" s="242"/>
      <c r="P866" s="242"/>
      <c r="Q866" s="242"/>
      <c r="R866" s="242"/>
      <c r="S866" s="242"/>
      <c r="T866" s="24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4" t="s">
        <v>163</v>
      </c>
      <c r="AU866" s="244" t="s">
        <v>86</v>
      </c>
      <c r="AV866" s="13" t="s">
        <v>84</v>
      </c>
      <c r="AW866" s="13" t="s">
        <v>32</v>
      </c>
      <c r="AX866" s="13" t="s">
        <v>76</v>
      </c>
      <c r="AY866" s="244" t="s">
        <v>155</v>
      </c>
    </row>
    <row r="867" spans="1:51" s="14" customFormat="1" ht="12">
      <c r="A867" s="14"/>
      <c r="B867" s="245"/>
      <c r="C867" s="246"/>
      <c r="D867" s="236" t="s">
        <v>163</v>
      </c>
      <c r="E867" s="247" t="s">
        <v>1</v>
      </c>
      <c r="F867" s="248" t="s">
        <v>84</v>
      </c>
      <c r="G867" s="246"/>
      <c r="H867" s="249">
        <v>1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5" t="s">
        <v>163</v>
      </c>
      <c r="AU867" s="255" t="s">
        <v>86</v>
      </c>
      <c r="AV867" s="14" t="s">
        <v>86</v>
      </c>
      <c r="AW867" s="14" t="s">
        <v>32</v>
      </c>
      <c r="AX867" s="14" t="s">
        <v>84</v>
      </c>
      <c r="AY867" s="255" t="s">
        <v>155</v>
      </c>
    </row>
    <row r="868" spans="1:63" s="12" customFormat="1" ht="22.8" customHeight="1">
      <c r="A868" s="12"/>
      <c r="B868" s="204"/>
      <c r="C868" s="205"/>
      <c r="D868" s="206" t="s">
        <v>75</v>
      </c>
      <c r="E868" s="218" t="s">
        <v>1508</v>
      </c>
      <c r="F868" s="218" t="s">
        <v>1509</v>
      </c>
      <c r="G868" s="205"/>
      <c r="H868" s="205"/>
      <c r="I868" s="208"/>
      <c r="J868" s="219">
        <f>BK868</f>
        <v>0</v>
      </c>
      <c r="K868" s="205"/>
      <c r="L868" s="210"/>
      <c r="M868" s="211"/>
      <c r="N868" s="212"/>
      <c r="O868" s="212"/>
      <c r="P868" s="213">
        <f>SUM(P869:P881)</f>
        <v>0</v>
      </c>
      <c r="Q868" s="212"/>
      <c r="R868" s="213">
        <f>SUM(R869:R881)</f>
        <v>1.3143617399999998</v>
      </c>
      <c r="S868" s="212"/>
      <c r="T868" s="214">
        <f>SUM(T869:T881)</f>
        <v>0</v>
      </c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R868" s="215" t="s">
        <v>86</v>
      </c>
      <c r="AT868" s="216" t="s">
        <v>75</v>
      </c>
      <c r="AU868" s="216" t="s">
        <v>84</v>
      </c>
      <c r="AY868" s="215" t="s">
        <v>155</v>
      </c>
      <c r="BK868" s="217">
        <f>SUM(BK869:BK881)</f>
        <v>0</v>
      </c>
    </row>
    <row r="869" spans="1:65" s="2" customFormat="1" ht="24.15" customHeight="1">
      <c r="A869" s="39"/>
      <c r="B869" s="40"/>
      <c r="C869" s="220" t="s">
        <v>1510</v>
      </c>
      <c r="D869" s="220" t="s">
        <v>157</v>
      </c>
      <c r="E869" s="221" t="s">
        <v>1511</v>
      </c>
      <c r="F869" s="222" t="s">
        <v>1512</v>
      </c>
      <c r="G869" s="223" t="s">
        <v>160</v>
      </c>
      <c r="H869" s="224">
        <v>42.106</v>
      </c>
      <c r="I869" s="225"/>
      <c r="J869" s="226">
        <f>ROUND(I869*H869,2)</f>
        <v>0</v>
      </c>
      <c r="K869" s="227"/>
      <c r="L869" s="45"/>
      <c r="M869" s="228" t="s">
        <v>1</v>
      </c>
      <c r="N869" s="229" t="s">
        <v>41</v>
      </c>
      <c r="O869" s="92"/>
      <c r="P869" s="230">
        <f>O869*H869</f>
        <v>0</v>
      </c>
      <c r="Q869" s="230">
        <v>0.01579</v>
      </c>
      <c r="R869" s="230">
        <f>Q869*H869</f>
        <v>0.66485374</v>
      </c>
      <c r="S869" s="230">
        <v>0</v>
      </c>
      <c r="T869" s="231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2" t="s">
        <v>249</v>
      </c>
      <c r="AT869" s="232" t="s">
        <v>157</v>
      </c>
      <c r="AU869" s="232" t="s">
        <v>86</v>
      </c>
      <c r="AY869" s="18" t="s">
        <v>155</v>
      </c>
      <c r="BE869" s="233">
        <f>IF(N869="základní",J869,0)</f>
        <v>0</v>
      </c>
      <c r="BF869" s="233">
        <f>IF(N869="snížená",J869,0)</f>
        <v>0</v>
      </c>
      <c r="BG869" s="233">
        <f>IF(N869="zákl. přenesená",J869,0)</f>
        <v>0</v>
      </c>
      <c r="BH869" s="233">
        <f>IF(N869="sníž. přenesená",J869,0)</f>
        <v>0</v>
      </c>
      <c r="BI869" s="233">
        <f>IF(N869="nulová",J869,0)</f>
        <v>0</v>
      </c>
      <c r="BJ869" s="18" t="s">
        <v>84</v>
      </c>
      <c r="BK869" s="233">
        <f>ROUND(I869*H869,2)</f>
        <v>0</v>
      </c>
      <c r="BL869" s="18" t="s">
        <v>249</v>
      </c>
      <c r="BM869" s="232" t="s">
        <v>1513</v>
      </c>
    </row>
    <row r="870" spans="1:51" s="14" customFormat="1" ht="12">
      <c r="A870" s="14"/>
      <c r="B870" s="245"/>
      <c r="C870" s="246"/>
      <c r="D870" s="236" t="s">
        <v>163</v>
      </c>
      <c r="E870" s="247" t="s">
        <v>1</v>
      </c>
      <c r="F870" s="248" t="s">
        <v>1514</v>
      </c>
      <c r="G870" s="246"/>
      <c r="H870" s="249">
        <v>6.379</v>
      </c>
      <c r="I870" s="250"/>
      <c r="J870" s="246"/>
      <c r="K870" s="246"/>
      <c r="L870" s="251"/>
      <c r="M870" s="252"/>
      <c r="N870" s="253"/>
      <c r="O870" s="253"/>
      <c r="P870" s="253"/>
      <c r="Q870" s="253"/>
      <c r="R870" s="253"/>
      <c r="S870" s="253"/>
      <c r="T870" s="25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5" t="s">
        <v>163</v>
      </c>
      <c r="AU870" s="255" t="s">
        <v>86</v>
      </c>
      <c r="AV870" s="14" t="s">
        <v>86</v>
      </c>
      <c r="AW870" s="14" t="s">
        <v>32</v>
      </c>
      <c r="AX870" s="14" t="s">
        <v>76</v>
      </c>
      <c r="AY870" s="255" t="s">
        <v>155</v>
      </c>
    </row>
    <row r="871" spans="1:51" s="14" customFormat="1" ht="12">
      <c r="A871" s="14"/>
      <c r="B871" s="245"/>
      <c r="C871" s="246"/>
      <c r="D871" s="236" t="s">
        <v>163</v>
      </c>
      <c r="E871" s="247" t="s">
        <v>1</v>
      </c>
      <c r="F871" s="248" t="s">
        <v>1515</v>
      </c>
      <c r="G871" s="246"/>
      <c r="H871" s="249">
        <v>7.649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55" t="s">
        <v>163</v>
      </c>
      <c r="AU871" s="255" t="s">
        <v>86</v>
      </c>
      <c r="AV871" s="14" t="s">
        <v>86</v>
      </c>
      <c r="AW871" s="14" t="s">
        <v>32</v>
      </c>
      <c r="AX871" s="14" t="s">
        <v>76</v>
      </c>
      <c r="AY871" s="255" t="s">
        <v>155</v>
      </c>
    </row>
    <row r="872" spans="1:51" s="14" customFormat="1" ht="12">
      <c r="A872" s="14"/>
      <c r="B872" s="245"/>
      <c r="C872" s="246"/>
      <c r="D872" s="236" t="s">
        <v>163</v>
      </c>
      <c r="E872" s="247" t="s">
        <v>1</v>
      </c>
      <c r="F872" s="248" t="s">
        <v>1516</v>
      </c>
      <c r="G872" s="246"/>
      <c r="H872" s="249">
        <v>28.078</v>
      </c>
      <c r="I872" s="250"/>
      <c r="J872" s="246"/>
      <c r="K872" s="246"/>
      <c r="L872" s="251"/>
      <c r="M872" s="252"/>
      <c r="N872" s="253"/>
      <c r="O872" s="253"/>
      <c r="P872" s="253"/>
      <c r="Q872" s="253"/>
      <c r="R872" s="253"/>
      <c r="S872" s="253"/>
      <c r="T872" s="25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5" t="s">
        <v>163</v>
      </c>
      <c r="AU872" s="255" t="s">
        <v>86</v>
      </c>
      <c r="AV872" s="14" t="s">
        <v>86</v>
      </c>
      <c r="AW872" s="14" t="s">
        <v>32</v>
      </c>
      <c r="AX872" s="14" t="s">
        <v>76</v>
      </c>
      <c r="AY872" s="255" t="s">
        <v>155</v>
      </c>
    </row>
    <row r="873" spans="1:51" s="15" customFormat="1" ht="12">
      <c r="A873" s="15"/>
      <c r="B873" s="256"/>
      <c r="C873" s="257"/>
      <c r="D873" s="236" t="s">
        <v>163</v>
      </c>
      <c r="E873" s="258" t="s">
        <v>1</v>
      </c>
      <c r="F873" s="259" t="s">
        <v>177</v>
      </c>
      <c r="G873" s="257"/>
      <c r="H873" s="260">
        <v>42.105999999999995</v>
      </c>
      <c r="I873" s="261"/>
      <c r="J873" s="257"/>
      <c r="K873" s="257"/>
      <c r="L873" s="262"/>
      <c r="M873" s="263"/>
      <c r="N873" s="264"/>
      <c r="O873" s="264"/>
      <c r="P873" s="264"/>
      <c r="Q873" s="264"/>
      <c r="R873" s="264"/>
      <c r="S873" s="264"/>
      <c r="T873" s="26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6" t="s">
        <v>163</v>
      </c>
      <c r="AU873" s="266" t="s">
        <v>86</v>
      </c>
      <c r="AV873" s="15" t="s">
        <v>161</v>
      </c>
      <c r="AW873" s="15" t="s">
        <v>32</v>
      </c>
      <c r="AX873" s="15" t="s">
        <v>84</v>
      </c>
      <c r="AY873" s="266" t="s">
        <v>155</v>
      </c>
    </row>
    <row r="874" spans="1:65" s="2" customFormat="1" ht="16.5" customHeight="1">
      <c r="A874" s="39"/>
      <c r="B874" s="40"/>
      <c r="C874" s="220" t="s">
        <v>1517</v>
      </c>
      <c r="D874" s="220" t="s">
        <v>157</v>
      </c>
      <c r="E874" s="221" t="s">
        <v>1518</v>
      </c>
      <c r="F874" s="222" t="s">
        <v>1519</v>
      </c>
      <c r="G874" s="223" t="s">
        <v>274</v>
      </c>
      <c r="H874" s="224">
        <v>32.58</v>
      </c>
      <c r="I874" s="225"/>
      <c r="J874" s="226">
        <f>ROUND(I874*H874,2)</f>
        <v>0</v>
      </c>
      <c r="K874" s="227"/>
      <c r="L874" s="45"/>
      <c r="M874" s="228" t="s">
        <v>1</v>
      </c>
      <c r="N874" s="229" t="s">
        <v>41</v>
      </c>
      <c r="O874" s="92"/>
      <c r="P874" s="230">
        <f>O874*H874</f>
        <v>0</v>
      </c>
      <c r="Q874" s="230">
        <v>0</v>
      </c>
      <c r="R874" s="230">
        <f>Q874*H874</f>
        <v>0</v>
      </c>
      <c r="S874" s="230">
        <v>0</v>
      </c>
      <c r="T874" s="231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32" t="s">
        <v>249</v>
      </c>
      <c r="AT874" s="232" t="s">
        <v>157</v>
      </c>
      <c r="AU874" s="232" t="s">
        <v>86</v>
      </c>
      <c r="AY874" s="18" t="s">
        <v>155</v>
      </c>
      <c r="BE874" s="233">
        <f>IF(N874="základní",J874,0)</f>
        <v>0</v>
      </c>
      <c r="BF874" s="233">
        <f>IF(N874="snížená",J874,0)</f>
        <v>0</v>
      </c>
      <c r="BG874" s="233">
        <f>IF(N874="zákl. přenesená",J874,0)</f>
        <v>0</v>
      </c>
      <c r="BH874" s="233">
        <f>IF(N874="sníž. přenesená",J874,0)</f>
        <v>0</v>
      </c>
      <c r="BI874" s="233">
        <f>IF(N874="nulová",J874,0)</f>
        <v>0</v>
      </c>
      <c r="BJ874" s="18" t="s">
        <v>84</v>
      </c>
      <c r="BK874" s="233">
        <f>ROUND(I874*H874,2)</f>
        <v>0</v>
      </c>
      <c r="BL874" s="18" t="s">
        <v>249</v>
      </c>
      <c r="BM874" s="232" t="s">
        <v>1520</v>
      </c>
    </row>
    <row r="875" spans="1:51" s="14" customFormat="1" ht="12">
      <c r="A875" s="14"/>
      <c r="B875" s="245"/>
      <c r="C875" s="246"/>
      <c r="D875" s="236" t="s">
        <v>163</v>
      </c>
      <c r="E875" s="247" t="s">
        <v>1</v>
      </c>
      <c r="F875" s="248" t="s">
        <v>1521</v>
      </c>
      <c r="G875" s="246"/>
      <c r="H875" s="249">
        <v>32.58</v>
      </c>
      <c r="I875" s="250"/>
      <c r="J875" s="246"/>
      <c r="K875" s="246"/>
      <c r="L875" s="251"/>
      <c r="M875" s="252"/>
      <c r="N875" s="253"/>
      <c r="O875" s="253"/>
      <c r="P875" s="253"/>
      <c r="Q875" s="253"/>
      <c r="R875" s="253"/>
      <c r="S875" s="253"/>
      <c r="T875" s="25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5" t="s">
        <v>163</v>
      </c>
      <c r="AU875" s="255" t="s">
        <v>86</v>
      </c>
      <c r="AV875" s="14" t="s">
        <v>86</v>
      </c>
      <c r="AW875" s="14" t="s">
        <v>32</v>
      </c>
      <c r="AX875" s="14" t="s">
        <v>84</v>
      </c>
      <c r="AY875" s="255" t="s">
        <v>155</v>
      </c>
    </row>
    <row r="876" spans="1:65" s="2" customFormat="1" ht="16.5" customHeight="1">
      <c r="A876" s="39"/>
      <c r="B876" s="40"/>
      <c r="C876" s="267" t="s">
        <v>1522</v>
      </c>
      <c r="D876" s="267" t="s">
        <v>225</v>
      </c>
      <c r="E876" s="268" t="s">
        <v>1523</v>
      </c>
      <c r="F876" s="269" t="s">
        <v>1524</v>
      </c>
      <c r="G876" s="270" t="s">
        <v>180</v>
      </c>
      <c r="H876" s="271">
        <v>0.086</v>
      </c>
      <c r="I876" s="272"/>
      <c r="J876" s="273">
        <f>ROUND(I876*H876,2)</f>
        <v>0</v>
      </c>
      <c r="K876" s="274"/>
      <c r="L876" s="275"/>
      <c r="M876" s="276" t="s">
        <v>1</v>
      </c>
      <c r="N876" s="277" t="s">
        <v>41</v>
      </c>
      <c r="O876" s="92"/>
      <c r="P876" s="230">
        <f>O876*H876</f>
        <v>0</v>
      </c>
      <c r="Q876" s="230">
        <v>0.55</v>
      </c>
      <c r="R876" s="230">
        <f>Q876*H876</f>
        <v>0.0473</v>
      </c>
      <c r="S876" s="230">
        <v>0</v>
      </c>
      <c r="T876" s="231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32" t="s">
        <v>345</v>
      </c>
      <c r="AT876" s="232" t="s">
        <v>225</v>
      </c>
      <c r="AU876" s="232" t="s">
        <v>86</v>
      </c>
      <c r="AY876" s="18" t="s">
        <v>155</v>
      </c>
      <c r="BE876" s="233">
        <f>IF(N876="základní",J876,0)</f>
        <v>0</v>
      </c>
      <c r="BF876" s="233">
        <f>IF(N876="snížená",J876,0)</f>
        <v>0</v>
      </c>
      <c r="BG876" s="233">
        <f>IF(N876="zákl. přenesená",J876,0)</f>
        <v>0</v>
      </c>
      <c r="BH876" s="233">
        <f>IF(N876="sníž. přenesená",J876,0)</f>
        <v>0</v>
      </c>
      <c r="BI876" s="233">
        <f>IF(N876="nulová",J876,0)</f>
        <v>0</v>
      </c>
      <c r="BJ876" s="18" t="s">
        <v>84</v>
      </c>
      <c r="BK876" s="233">
        <f>ROUND(I876*H876,2)</f>
        <v>0</v>
      </c>
      <c r="BL876" s="18" t="s">
        <v>249</v>
      </c>
      <c r="BM876" s="232" t="s">
        <v>1525</v>
      </c>
    </row>
    <row r="877" spans="1:51" s="14" customFormat="1" ht="12">
      <c r="A877" s="14"/>
      <c r="B877" s="245"/>
      <c r="C877" s="246"/>
      <c r="D877" s="236" t="s">
        <v>163</v>
      </c>
      <c r="E877" s="247" t="s">
        <v>1</v>
      </c>
      <c r="F877" s="248" t="s">
        <v>1526</v>
      </c>
      <c r="G877" s="246"/>
      <c r="H877" s="249">
        <v>0.086</v>
      </c>
      <c r="I877" s="250"/>
      <c r="J877" s="246"/>
      <c r="K877" s="246"/>
      <c r="L877" s="251"/>
      <c r="M877" s="252"/>
      <c r="N877" s="253"/>
      <c r="O877" s="253"/>
      <c r="P877" s="253"/>
      <c r="Q877" s="253"/>
      <c r="R877" s="253"/>
      <c r="S877" s="253"/>
      <c r="T877" s="25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5" t="s">
        <v>163</v>
      </c>
      <c r="AU877" s="255" t="s">
        <v>86</v>
      </c>
      <c r="AV877" s="14" t="s">
        <v>86</v>
      </c>
      <c r="AW877" s="14" t="s">
        <v>32</v>
      </c>
      <c r="AX877" s="14" t="s">
        <v>84</v>
      </c>
      <c r="AY877" s="255" t="s">
        <v>155</v>
      </c>
    </row>
    <row r="878" spans="1:65" s="2" customFormat="1" ht="24.15" customHeight="1">
      <c r="A878" s="39"/>
      <c r="B878" s="40"/>
      <c r="C878" s="220" t="s">
        <v>1527</v>
      </c>
      <c r="D878" s="220" t="s">
        <v>157</v>
      </c>
      <c r="E878" s="221" t="s">
        <v>1528</v>
      </c>
      <c r="F878" s="222" t="s">
        <v>1529</v>
      </c>
      <c r="G878" s="223" t="s">
        <v>160</v>
      </c>
      <c r="H878" s="224">
        <v>43.2</v>
      </c>
      <c r="I878" s="225"/>
      <c r="J878" s="226">
        <f>ROUND(I878*H878,2)</f>
        <v>0</v>
      </c>
      <c r="K878" s="227"/>
      <c r="L878" s="45"/>
      <c r="M878" s="228" t="s">
        <v>1</v>
      </c>
      <c r="N878" s="229" t="s">
        <v>41</v>
      </c>
      <c r="O878" s="92"/>
      <c r="P878" s="230">
        <f>O878*H878</f>
        <v>0</v>
      </c>
      <c r="Q878" s="230">
        <v>0.01394</v>
      </c>
      <c r="R878" s="230">
        <f>Q878*H878</f>
        <v>0.602208</v>
      </c>
      <c r="S878" s="230">
        <v>0</v>
      </c>
      <c r="T878" s="231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32" t="s">
        <v>249</v>
      </c>
      <c r="AT878" s="232" t="s">
        <v>157</v>
      </c>
      <c r="AU878" s="232" t="s">
        <v>86</v>
      </c>
      <c r="AY878" s="18" t="s">
        <v>155</v>
      </c>
      <c r="BE878" s="233">
        <f>IF(N878="základní",J878,0)</f>
        <v>0</v>
      </c>
      <c r="BF878" s="233">
        <f>IF(N878="snížená",J878,0)</f>
        <v>0</v>
      </c>
      <c r="BG878" s="233">
        <f>IF(N878="zákl. přenesená",J878,0)</f>
        <v>0</v>
      </c>
      <c r="BH878" s="233">
        <f>IF(N878="sníž. přenesená",J878,0)</f>
        <v>0</v>
      </c>
      <c r="BI878" s="233">
        <f>IF(N878="nulová",J878,0)</f>
        <v>0</v>
      </c>
      <c r="BJ878" s="18" t="s">
        <v>84</v>
      </c>
      <c r="BK878" s="233">
        <f>ROUND(I878*H878,2)</f>
        <v>0</v>
      </c>
      <c r="BL878" s="18" t="s">
        <v>249</v>
      </c>
      <c r="BM878" s="232" t="s">
        <v>1530</v>
      </c>
    </row>
    <row r="879" spans="1:51" s="13" customFormat="1" ht="12">
      <c r="A879" s="13"/>
      <c r="B879" s="234"/>
      <c r="C879" s="235"/>
      <c r="D879" s="236" t="s">
        <v>163</v>
      </c>
      <c r="E879" s="237" t="s">
        <v>1</v>
      </c>
      <c r="F879" s="238" t="s">
        <v>1531</v>
      </c>
      <c r="G879" s="235"/>
      <c r="H879" s="237" t="s">
        <v>1</v>
      </c>
      <c r="I879" s="239"/>
      <c r="J879" s="235"/>
      <c r="K879" s="235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163</v>
      </c>
      <c r="AU879" s="244" t="s">
        <v>86</v>
      </c>
      <c r="AV879" s="13" t="s">
        <v>84</v>
      </c>
      <c r="AW879" s="13" t="s">
        <v>32</v>
      </c>
      <c r="AX879" s="13" t="s">
        <v>76</v>
      </c>
      <c r="AY879" s="244" t="s">
        <v>155</v>
      </c>
    </row>
    <row r="880" spans="1:51" s="14" customFormat="1" ht="12">
      <c r="A880" s="14"/>
      <c r="B880" s="245"/>
      <c r="C880" s="246"/>
      <c r="D880" s="236" t="s">
        <v>163</v>
      </c>
      <c r="E880" s="247" t="s">
        <v>1</v>
      </c>
      <c r="F880" s="248" t="s">
        <v>1532</v>
      </c>
      <c r="G880" s="246"/>
      <c r="H880" s="249">
        <v>43.2</v>
      </c>
      <c r="I880" s="250"/>
      <c r="J880" s="246"/>
      <c r="K880" s="246"/>
      <c r="L880" s="251"/>
      <c r="M880" s="252"/>
      <c r="N880" s="253"/>
      <c r="O880" s="253"/>
      <c r="P880" s="253"/>
      <c r="Q880" s="253"/>
      <c r="R880" s="253"/>
      <c r="S880" s="253"/>
      <c r="T880" s="25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55" t="s">
        <v>163</v>
      </c>
      <c r="AU880" s="255" t="s">
        <v>86</v>
      </c>
      <c r="AV880" s="14" t="s">
        <v>86</v>
      </c>
      <c r="AW880" s="14" t="s">
        <v>32</v>
      </c>
      <c r="AX880" s="14" t="s">
        <v>84</v>
      </c>
      <c r="AY880" s="255" t="s">
        <v>155</v>
      </c>
    </row>
    <row r="881" spans="1:65" s="2" customFormat="1" ht="24.15" customHeight="1">
      <c r="A881" s="39"/>
      <c r="B881" s="40"/>
      <c r="C881" s="220" t="s">
        <v>1533</v>
      </c>
      <c r="D881" s="220" t="s">
        <v>157</v>
      </c>
      <c r="E881" s="221" t="s">
        <v>1534</v>
      </c>
      <c r="F881" s="222" t="s">
        <v>1535</v>
      </c>
      <c r="G881" s="223" t="s">
        <v>213</v>
      </c>
      <c r="H881" s="224">
        <v>1.314</v>
      </c>
      <c r="I881" s="225"/>
      <c r="J881" s="226">
        <f>ROUND(I881*H881,2)</f>
        <v>0</v>
      </c>
      <c r="K881" s="227"/>
      <c r="L881" s="45"/>
      <c r="M881" s="228" t="s">
        <v>1</v>
      </c>
      <c r="N881" s="229" t="s">
        <v>41</v>
      </c>
      <c r="O881" s="92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32" t="s">
        <v>249</v>
      </c>
      <c r="AT881" s="232" t="s">
        <v>157</v>
      </c>
      <c r="AU881" s="232" t="s">
        <v>86</v>
      </c>
      <c r="AY881" s="18" t="s">
        <v>155</v>
      </c>
      <c r="BE881" s="233">
        <f>IF(N881="základní",J881,0)</f>
        <v>0</v>
      </c>
      <c r="BF881" s="233">
        <f>IF(N881="snížená",J881,0)</f>
        <v>0</v>
      </c>
      <c r="BG881" s="233">
        <f>IF(N881="zákl. přenesená",J881,0)</f>
        <v>0</v>
      </c>
      <c r="BH881" s="233">
        <f>IF(N881="sníž. přenesená",J881,0)</f>
        <v>0</v>
      </c>
      <c r="BI881" s="233">
        <f>IF(N881="nulová",J881,0)</f>
        <v>0</v>
      </c>
      <c r="BJ881" s="18" t="s">
        <v>84</v>
      </c>
      <c r="BK881" s="233">
        <f>ROUND(I881*H881,2)</f>
        <v>0</v>
      </c>
      <c r="BL881" s="18" t="s">
        <v>249</v>
      </c>
      <c r="BM881" s="232" t="s">
        <v>1536</v>
      </c>
    </row>
    <row r="882" spans="1:63" s="12" customFormat="1" ht="22.8" customHeight="1">
      <c r="A882" s="12"/>
      <c r="B882" s="204"/>
      <c r="C882" s="205"/>
      <c r="D882" s="206" t="s">
        <v>75</v>
      </c>
      <c r="E882" s="218" t="s">
        <v>1537</v>
      </c>
      <c r="F882" s="218" t="s">
        <v>1538</v>
      </c>
      <c r="G882" s="205"/>
      <c r="H882" s="205"/>
      <c r="I882" s="208"/>
      <c r="J882" s="219">
        <f>BK882</f>
        <v>0</v>
      </c>
      <c r="K882" s="205"/>
      <c r="L882" s="210"/>
      <c r="M882" s="211"/>
      <c r="N882" s="212"/>
      <c r="O882" s="212"/>
      <c r="P882" s="213">
        <f>SUM(P883:P924)</f>
        <v>0</v>
      </c>
      <c r="Q882" s="212"/>
      <c r="R882" s="213">
        <f>SUM(R883:R924)</f>
        <v>12.163453269999998</v>
      </c>
      <c r="S882" s="212"/>
      <c r="T882" s="214">
        <f>SUM(T883:T924)</f>
        <v>0</v>
      </c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R882" s="215" t="s">
        <v>86</v>
      </c>
      <c r="AT882" s="216" t="s">
        <v>75</v>
      </c>
      <c r="AU882" s="216" t="s">
        <v>84</v>
      </c>
      <c r="AY882" s="215" t="s">
        <v>155</v>
      </c>
      <c r="BK882" s="217">
        <f>SUM(BK883:BK924)</f>
        <v>0</v>
      </c>
    </row>
    <row r="883" spans="1:65" s="2" customFormat="1" ht="24.15" customHeight="1">
      <c r="A883" s="39"/>
      <c r="B883" s="40"/>
      <c r="C883" s="220" t="s">
        <v>1539</v>
      </c>
      <c r="D883" s="220" t="s">
        <v>157</v>
      </c>
      <c r="E883" s="221" t="s">
        <v>1540</v>
      </c>
      <c r="F883" s="222" t="s">
        <v>1541</v>
      </c>
      <c r="G883" s="223" t="s">
        <v>160</v>
      </c>
      <c r="H883" s="224">
        <v>45.973</v>
      </c>
      <c r="I883" s="225"/>
      <c r="J883" s="226">
        <f>ROUND(I883*H883,2)</f>
        <v>0</v>
      </c>
      <c r="K883" s="227"/>
      <c r="L883" s="45"/>
      <c r="M883" s="228" t="s">
        <v>1</v>
      </c>
      <c r="N883" s="229" t="s">
        <v>41</v>
      </c>
      <c r="O883" s="92"/>
      <c r="P883" s="230">
        <f>O883*H883</f>
        <v>0</v>
      </c>
      <c r="Q883" s="230">
        <v>0.02681</v>
      </c>
      <c r="R883" s="230">
        <f>Q883*H883</f>
        <v>1.23253613</v>
      </c>
      <c r="S883" s="230">
        <v>0</v>
      </c>
      <c r="T883" s="231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32" t="s">
        <v>249</v>
      </c>
      <c r="AT883" s="232" t="s">
        <v>157</v>
      </c>
      <c r="AU883" s="232" t="s">
        <v>86</v>
      </c>
      <c r="AY883" s="18" t="s">
        <v>155</v>
      </c>
      <c r="BE883" s="233">
        <f>IF(N883="základní",J883,0)</f>
        <v>0</v>
      </c>
      <c r="BF883" s="233">
        <f>IF(N883="snížená",J883,0)</f>
        <v>0</v>
      </c>
      <c r="BG883" s="233">
        <f>IF(N883="zákl. přenesená",J883,0)</f>
        <v>0</v>
      </c>
      <c r="BH883" s="233">
        <f>IF(N883="sníž. přenesená",J883,0)</f>
        <v>0</v>
      </c>
      <c r="BI883" s="233">
        <f>IF(N883="nulová",J883,0)</f>
        <v>0</v>
      </c>
      <c r="BJ883" s="18" t="s">
        <v>84</v>
      </c>
      <c r="BK883" s="233">
        <f>ROUND(I883*H883,2)</f>
        <v>0</v>
      </c>
      <c r="BL883" s="18" t="s">
        <v>249</v>
      </c>
      <c r="BM883" s="232" t="s">
        <v>1542</v>
      </c>
    </row>
    <row r="884" spans="1:51" s="14" customFormat="1" ht="12">
      <c r="A884" s="14"/>
      <c r="B884" s="245"/>
      <c r="C884" s="246"/>
      <c r="D884" s="236" t="s">
        <v>163</v>
      </c>
      <c r="E884" s="247" t="s">
        <v>1</v>
      </c>
      <c r="F884" s="248" t="s">
        <v>1543</v>
      </c>
      <c r="G884" s="246"/>
      <c r="H884" s="249">
        <v>45.973</v>
      </c>
      <c r="I884" s="250"/>
      <c r="J884" s="246"/>
      <c r="K884" s="246"/>
      <c r="L884" s="251"/>
      <c r="M884" s="252"/>
      <c r="N884" s="253"/>
      <c r="O884" s="253"/>
      <c r="P884" s="253"/>
      <c r="Q884" s="253"/>
      <c r="R884" s="253"/>
      <c r="S884" s="253"/>
      <c r="T884" s="25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5" t="s">
        <v>163</v>
      </c>
      <c r="AU884" s="255" t="s">
        <v>86</v>
      </c>
      <c r="AV884" s="14" t="s">
        <v>86</v>
      </c>
      <c r="AW884" s="14" t="s">
        <v>32</v>
      </c>
      <c r="AX884" s="14" t="s">
        <v>84</v>
      </c>
      <c r="AY884" s="255" t="s">
        <v>155</v>
      </c>
    </row>
    <row r="885" spans="1:65" s="2" customFormat="1" ht="24.15" customHeight="1">
      <c r="A885" s="39"/>
      <c r="B885" s="40"/>
      <c r="C885" s="220" t="s">
        <v>1544</v>
      </c>
      <c r="D885" s="220" t="s">
        <v>157</v>
      </c>
      <c r="E885" s="221" t="s">
        <v>1545</v>
      </c>
      <c r="F885" s="222" t="s">
        <v>1546</v>
      </c>
      <c r="G885" s="223" t="s">
        <v>160</v>
      </c>
      <c r="H885" s="224">
        <v>195.528</v>
      </c>
      <c r="I885" s="225"/>
      <c r="J885" s="226">
        <f>ROUND(I885*H885,2)</f>
        <v>0</v>
      </c>
      <c r="K885" s="227"/>
      <c r="L885" s="45"/>
      <c r="M885" s="228" t="s">
        <v>1</v>
      </c>
      <c r="N885" s="229" t="s">
        <v>41</v>
      </c>
      <c r="O885" s="92"/>
      <c r="P885" s="230">
        <f>O885*H885</f>
        <v>0</v>
      </c>
      <c r="Q885" s="230">
        <v>0.04323</v>
      </c>
      <c r="R885" s="230">
        <f>Q885*H885</f>
        <v>8.452675439999998</v>
      </c>
      <c r="S885" s="230">
        <v>0</v>
      </c>
      <c r="T885" s="231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2" t="s">
        <v>249</v>
      </c>
      <c r="AT885" s="232" t="s">
        <v>157</v>
      </c>
      <c r="AU885" s="232" t="s">
        <v>86</v>
      </c>
      <c r="AY885" s="18" t="s">
        <v>155</v>
      </c>
      <c r="BE885" s="233">
        <f>IF(N885="základní",J885,0)</f>
        <v>0</v>
      </c>
      <c r="BF885" s="233">
        <f>IF(N885="snížená",J885,0)</f>
        <v>0</v>
      </c>
      <c r="BG885" s="233">
        <f>IF(N885="zákl. přenesená",J885,0)</f>
        <v>0</v>
      </c>
      <c r="BH885" s="233">
        <f>IF(N885="sníž. přenesená",J885,0)</f>
        <v>0</v>
      </c>
      <c r="BI885" s="233">
        <f>IF(N885="nulová",J885,0)</f>
        <v>0</v>
      </c>
      <c r="BJ885" s="18" t="s">
        <v>84</v>
      </c>
      <c r="BK885" s="233">
        <f>ROUND(I885*H885,2)</f>
        <v>0</v>
      </c>
      <c r="BL885" s="18" t="s">
        <v>249</v>
      </c>
      <c r="BM885" s="232" t="s">
        <v>1547</v>
      </c>
    </row>
    <row r="886" spans="1:51" s="14" customFormat="1" ht="12">
      <c r="A886" s="14"/>
      <c r="B886" s="245"/>
      <c r="C886" s="246"/>
      <c r="D886" s="236" t="s">
        <v>163</v>
      </c>
      <c r="E886" s="247" t="s">
        <v>1</v>
      </c>
      <c r="F886" s="248" t="s">
        <v>1548</v>
      </c>
      <c r="G886" s="246"/>
      <c r="H886" s="249">
        <v>89.327</v>
      </c>
      <c r="I886" s="250"/>
      <c r="J886" s="246"/>
      <c r="K886" s="246"/>
      <c r="L886" s="251"/>
      <c r="M886" s="252"/>
      <c r="N886" s="253"/>
      <c r="O886" s="253"/>
      <c r="P886" s="253"/>
      <c r="Q886" s="253"/>
      <c r="R886" s="253"/>
      <c r="S886" s="253"/>
      <c r="T886" s="25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5" t="s">
        <v>163</v>
      </c>
      <c r="AU886" s="255" t="s">
        <v>86</v>
      </c>
      <c r="AV886" s="14" t="s">
        <v>86</v>
      </c>
      <c r="AW886" s="14" t="s">
        <v>32</v>
      </c>
      <c r="AX886" s="14" t="s">
        <v>76</v>
      </c>
      <c r="AY886" s="255" t="s">
        <v>155</v>
      </c>
    </row>
    <row r="887" spans="1:51" s="14" customFormat="1" ht="12">
      <c r="A887" s="14"/>
      <c r="B887" s="245"/>
      <c r="C887" s="246"/>
      <c r="D887" s="236" t="s">
        <v>163</v>
      </c>
      <c r="E887" s="247" t="s">
        <v>1</v>
      </c>
      <c r="F887" s="248" t="s">
        <v>1549</v>
      </c>
      <c r="G887" s="246"/>
      <c r="H887" s="249">
        <v>80.244</v>
      </c>
      <c r="I887" s="250"/>
      <c r="J887" s="246"/>
      <c r="K887" s="246"/>
      <c r="L887" s="251"/>
      <c r="M887" s="252"/>
      <c r="N887" s="253"/>
      <c r="O887" s="253"/>
      <c r="P887" s="253"/>
      <c r="Q887" s="253"/>
      <c r="R887" s="253"/>
      <c r="S887" s="253"/>
      <c r="T887" s="25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5" t="s">
        <v>163</v>
      </c>
      <c r="AU887" s="255" t="s">
        <v>86</v>
      </c>
      <c r="AV887" s="14" t="s">
        <v>86</v>
      </c>
      <c r="AW887" s="14" t="s">
        <v>32</v>
      </c>
      <c r="AX887" s="14" t="s">
        <v>76</v>
      </c>
      <c r="AY887" s="255" t="s">
        <v>155</v>
      </c>
    </row>
    <row r="888" spans="1:51" s="14" customFormat="1" ht="12">
      <c r="A888" s="14"/>
      <c r="B888" s="245"/>
      <c r="C888" s="246"/>
      <c r="D888" s="236" t="s">
        <v>163</v>
      </c>
      <c r="E888" s="247" t="s">
        <v>1</v>
      </c>
      <c r="F888" s="248" t="s">
        <v>1550</v>
      </c>
      <c r="G888" s="246"/>
      <c r="H888" s="249">
        <v>25.957</v>
      </c>
      <c r="I888" s="250"/>
      <c r="J888" s="246"/>
      <c r="K888" s="246"/>
      <c r="L888" s="251"/>
      <c r="M888" s="252"/>
      <c r="N888" s="253"/>
      <c r="O888" s="253"/>
      <c r="P888" s="253"/>
      <c r="Q888" s="253"/>
      <c r="R888" s="253"/>
      <c r="S888" s="253"/>
      <c r="T888" s="25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5" t="s">
        <v>163</v>
      </c>
      <c r="AU888" s="255" t="s">
        <v>86</v>
      </c>
      <c r="AV888" s="14" t="s">
        <v>86</v>
      </c>
      <c r="AW888" s="14" t="s">
        <v>32</v>
      </c>
      <c r="AX888" s="14" t="s">
        <v>76</v>
      </c>
      <c r="AY888" s="255" t="s">
        <v>155</v>
      </c>
    </row>
    <row r="889" spans="1:51" s="15" customFormat="1" ht="12">
      <c r="A889" s="15"/>
      <c r="B889" s="256"/>
      <c r="C889" s="257"/>
      <c r="D889" s="236" t="s">
        <v>163</v>
      </c>
      <c r="E889" s="258" t="s">
        <v>1</v>
      </c>
      <c r="F889" s="259" t="s">
        <v>177</v>
      </c>
      <c r="G889" s="257"/>
      <c r="H889" s="260">
        <v>195.528</v>
      </c>
      <c r="I889" s="261"/>
      <c r="J889" s="257"/>
      <c r="K889" s="257"/>
      <c r="L889" s="262"/>
      <c r="M889" s="263"/>
      <c r="N889" s="264"/>
      <c r="O889" s="264"/>
      <c r="P889" s="264"/>
      <c r="Q889" s="264"/>
      <c r="R889" s="264"/>
      <c r="S889" s="264"/>
      <c r="T889" s="26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6" t="s">
        <v>163</v>
      </c>
      <c r="AU889" s="266" t="s">
        <v>86</v>
      </c>
      <c r="AV889" s="15" t="s">
        <v>161</v>
      </c>
      <c r="AW889" s="15" t="s">
        <v>32</v>
      </c>
      <c r="AX889" s="15" t="s">
        <v>84</v>
      </c>
      <c r="AY889" s="266" t="s">
        <v>155</v>
      </c>
    </row>
    <row r="890" spans="1:65" s="2" customFormat="1" ht="21.75" customHeight="1">
      <c r="A890" s="39"/>
      <c r="B890" s="40"/>
      <c r="C890" s="220" t="s">
        <v>1551</v>
      </c>
      <c r="D890" s="220" t="s">
        <v>157</v>
      </c>
      <c r="E890" s="221" t="s">
        <v>1552</v>
      </c>
      <c r="F890" s="222" t="s">
        <v>1553</v>
      </c>
      <c r="G890" s="223" t="s">
        <v>160</v>
      </c>
      <c r="H890" s="224">
        <v>241.501</v>
      </c>
      <c r="I890" s="225"/>
      <c r="J890" s="226">
        <f>ROUND(I890*H890,2)</f>
        <v>0</v>
      </c>
      <c r="K890" s="227"/>
      <c r="L890" s="45"/>
      <c r="M890" s="228" t="s">
        <v>1</v>
      </c>
      <c r="N890" s="229" t="s">
        <v>41</v>
      </c>
      <c r="O890" s="92"/>
      <c r="P890" s="230">
        <f>O890*H890</f>
        <v>0</v>
      </c>
      <c r="Q890" s="230">
        <v>0.0002</v>
      </c>
      <c r="R890" s="230">
        <f>Q890*H890</f>
        <v>0.0483002</v>
      </c>
      <c r="S890" s="230">
        <v>0</v>
      </c>
      <c r="T890" s="231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32" t="s">
        <v>249</v>
      </c>
      <c r="AT890" s="232" t="s">
        <v>157</v>
      </c>
      <c r="AU890" s="232" t="s">
        <v>86</v>
      </c>
      <c r="AY890" s="18" t="s">
        <v>155</v>
      </c>
      <c r="BE890" s="233">
        <f>IF(N890="základní",J890,0)</f>
        <v>0</v>
      </c>
      <c r="BF890" s="233">
        <f>IF(N890="snížená",J890,0)</f>
        <v>0</v>
      </c>
      <c r="BG890" s="233">
        <f>IF(N890="zákl. přenesená",J890,0)</f>
        <v>0</v>
      </c>
      <c r="BH890" s="233">
        <f>IF(N890="sníž. přenesená",J890,0)</f>
        <v>0</v>
      </c>
      <c r="BI890" s="233">
        <f>IF(N890="nulová",J890,0)</f>
        <v>0</v>
      </c>
      <c r="BJ890" s="18" t="s">
        <v>84</v>
      </c>
      <c r="BK890" s="233">
        <f>ROUND(I890*H890,2)</f>
        <v>0</v>
      </c>
      <c r="BL890" s="18" t="s">
        <v>249</v>
      </c>
      <c r="BM890" s="232" t="s">
        <v>1554</v>
      </c>
    </row>
    <row r="891" spans="1:51" s="14" customFormat="1" ht="12">
      <c r="A891" s="14"/>
      <c r="B891" s="245"/>
      <c r="C891" s="246"/>
      <c r="D891" s="236" t="s">
        <v>163</v>
      </c>
      <c r="E891" s="247" t="s">
        <v>1</v>
      </c>
      <c r="F891" s="248" t="s">
        <v>1555</v>
      </c>
      <c r="G891" s="246"/>
      <c r="H891" s="249">
        <v>241.501</v>
      </c>
      <c r="I891" s="250"/>
      <c r="J891" s="246"/>
      <c r="K891" s="246"/>
      <c r="L891" s="251"/>
      <c r="M891" s="252"/>
      <c r="N891" s="253"/>
      <c r="O891" s="253"/>
      <c r="P891" s="253"/>
      <c r="Q891" s="253"/>
      <c r="R891" s="253"/>
      <c r="S891" s="253"/>
      <c r="T891" s="25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5" t="s">
        <v>163</v>
      </c>
      <c r="AU891" s="255" t="s">
        <v>86</v>
      </c>
      <c r="AV891" s="14" t="s">
        <v>86</v>
      </c>
      <c r="AW891" s="14" t="s">
        <v>32</v>
      </c>
      <c r="AX891" s="14" t="s">
        <v>84</v>
      </c>
      <c r="AY891" s="255" t="s">
        <v>155</v>
      </c>
    </row>
    <row r="892" spans="1:65" s="2" customFormat="1" ht="24.15" customHeight="1">
      <c r="A892" s="39"/>
      <c r="B892" s="40"/>
      <c r="C892" s="220" t="s">
        <v>1556</v>
      </c>
      <c r="D892" s="220" t="s">
        <v>157</v>
      </c>
      <c r="E892" s="221" t="s">
        <v>1557</v>
      </c>
      <c r="F892" s="222" t="s">
        <v>1558</v>
      </c>
      <c r="G892" s="223" t="s">
        <v>160</v>
      </c>
      <c r="H892" s="224">
        <v>89</v>
      </c>
      <c r="I892" s="225"/>
      <c r="J892" s="226">
        <f>ROUND(I892*H892,2)</f>
        <v>0</v>
      </c>
      <c r="K892" s="227"/>
      <c r="L892" s="45"/>
      <c r="M892" s="228" t="s">
        <v>1</v>
      </c>
      <c r="N892" s="229" t="s">
        <v>41</v>
      </c>
      <c r="O892" s="92"/>
      <c r="P892" s="230">
        <f>O892*H892</f>
        <v>0</v>
      </c>
      <c r="Q892" s="230">
        <v>0.0122</v>
      </c>
      <c r="R892" s="230">
        <f>Q892*H892</f>
        <v>1.0858</v>
      </c>
      <c r="S892" s="230">
        <v>0</v>
      </c>
      <c r="T892" s="231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32" t="s">
        <v>249</v>
      </c>
      <c r="AT892" s="232" t="s">
        <v>157</v>
      </c>
      <c r="AU892" s="232" t="s">
        <v>86</v>
      </c>
      <c r="AY892" s="18" t="s">
        <v>155</v>
      </c>
      <c r="BE892" s="233">
        <f>IF(N892="základní",J892,0)</f>
        <v>0</v>
      </c>
      <c r="BF892" s="233">
        <f>IF(N892="snížená",J892,0)</f>
        <v>0</v>
      </c>
      <c r="BG892" s="233">
        <f>IF(N892="zákl. přenesená",J892,0)</f>
        <v>0</v>
      </c>
      <c r="BH892" s="233">
        <f>IF(N892="sníž. přenesená",J892,0)</f>
        <v>0</v>
      </c>
      <c r="BI892" s="233">
        <f>IF(N892="nulová",J892,0)</f>
        <v>0</v>
      </c>
      <c r="BJ892" s="18" t="s">
        <v>84</v>
      </c>
      <c r="BK892" s="233">
        <f>ROUND(I892*H892,2)</f>
        <v>0</v>
      </c>
      <c r="BL892" s="18" t="s">
        <v>249</v>
      </c>
      <c r="BM892" s="232" t="s">
        <v>1559</v>
      </c>
    </row>
    <row r="893" spans="1:51" s="13" customFormat="1" ht="12">
      <c r="A893" s="13"/>
      <c r="B893" s="234"/>
      <c r="C893" s="235"/>
      <c r="D893" s="236" t="s">
        <v>163</v>
      </c>
      <c r="E893" s="237" t="s">
        <v>1</v>
      </c>
      <c r="F893" s="238" t="s">
        <v>1560</v>
      </c>
      <c r="G893" s="235"/>
      <c r="H893" s="237" t="s">
        <v>1</v>
      </c>
      <c r="I893" s="239"/>
      <c r="J893" s="235"/>
      <c r="K893" s="235"/>
      <c r="L893" s="240"/>
      <c r="M893" s="241"/>
      <c r="N893" s="242"/>
      <c r="O893" s="242"/>
      <c r="P893" s="242"/>
      <c r="Q893" s="242"/>
      <c r="R893" s="242"/>
      <c r="S893" s="242"/>
      <c r="T893" s="24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4" t="s">
        <v>163</v>
      </c>
      <c r="AU893" s="244" t="s">
        <v>86</v>
      </c>
      <c r="AV893" s="13" t="s">
        <v>84</v>
      </c>
      <c r="AW893" s="13" t="s">
        <v>32</v>
      </c>
      <c r="AX893" s="13" t="s">
        <v>76</v>
      </c>
      <c r="AY893" s="244" t="s">
        <v>155</v>
      </c>
    </row>
    <row r="894" spans="1:51" s="14" customFormat="1" ht="12">
      <c r="A894" s="14"/>
      <c r="B894" s="245"/>
      <c r="C894" s="246"/>
      <c r="D894" s="236" t="s">
        <v>163</v>
      </c>
      <c r="E894" s="247" t="s">
        <v>1</v>
      </c>
      <c r="F894" s="248" t="s">
        <v>685</v>
      </c>
      <c r="G894" s="246"/>
      <c r="H894" s="249">
        <v>89</v>
      </c>
      <c r="I894" s="250"/>
      <c r="J894" s="246"/>
      <c r="K894" s="246"/>
      <c r="L894" s="251"/>
      <c r="M894" s="252"/>
      <c r="N894" s="253"/>
      <c r="O894" s="253"/>
      <c r="P894" s="253"/>
      <c r="Q894" s="253"/>
      <c r="R894" s="253"/>
      <c r="S894" s="253"/>
      <c r="T894" s="25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5" t="s">
        <v>163</v>
      </c>
      <c r="AU894" s="255" t="s">
        <v>86</v>
      </c>
      <c r="AV894" s="14" t="s">
        <v>86</v>
      </c>
      <c r="AW894" s="14" t="s">
        <v>32</v>
      </c>
      <c r="AX894" s="14" t="s">
        <v>84</v>
      </c>
      <c r="AY894" s="255" t="s">
        <v>155</v>
      </c>
    </row>
    <row r="895" spans="1:65" s="2" customFormat="1" ht="24.15" customHeight="1">
      <c r="A895" s="39"/>
      <c r="B895" s="40"/>
      <c r="C895" s="220" t="s">
        <v>1561</v>
      </c>
      <c r="D895" s="220" t="s">
        <v>157</v>
      </c>
      <c r="E895" s="221" t="s">
        <v>1562</v>
      </c>
      <c r="F895" s="222" t="s">
        <v>1563</v>
      </c>
      <c r="G895" s="223" t="s">
        <v>160</v>
      </c>
      <c r="H895" s="224">
        <v>68.28</v>
      </c>
      <c r="I895" s="225"/>
      <c r="J895" s="226">
        <f>ROUND(I895*H895,2)</f>
        <v>0</v>
      </c>
      <c r="K895" s="227"/>
      <c r="L895" s="45"/>
      <c r="M895" s="228" t="s">
        <v>1</v>
      </c>
      <c r="N895" s="229" t="s">
        <v>41</v>
      </c>
      <c r="O895" s="92"/>
      <c r="P895" s="230">
        <f>O895*H895</f>
        <v>0</v>
      </c>
      <c r="Q895" s="230">
        <v>0.01259</v>
      </c>
      <c r="R895" s="230">
        <f>Q895*H895</f>
        <v>0.8596452</v>
      </c>
      <c r="S895" s="230">
        <v>0</v>
      </c>
      <c r="T895" s="231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32" t="s">
        <v>249</v>
      </c>
      <c r="AT895" s="232" t="s">
        <v>157</v>
      </c>
      <c r="AU895" s="232" t="s">
        <v>86</v>
      </c>
      <c r="AY895" s="18" t="s">
        <v>155</v>
      </c>
      <c r="BE895" s="233">
        <f>IF(N895="základní",J895,0)</f>
        <v>0</v>
      </c>
      <c r="BF895" s="233">
        <f>IF(N895="snížená",J895,0)</f>
        <v>0</v>
      </c>
      <c r="BG895" s="233">
        <f>IF(N895="zákl. přenesená",J895,0)</f>
        <v>0</v>
      </c>
      <c r="BH895" s="233">
        <f>IF(N895="sníž. přenesená",J895,0)</f>
        <v>0</v>
      </c>
      <c r="BI895" s="233">
        <f>IF(N895="nulová",J895,0)</f>
        <v>0</v>
      </c>
      <c r="BJ895" s="18" t="s">
        <v>84</v>
      </c>
      <c r="BK895" s="233">
        <f>ROUND(I895*H895,2)</f>
        <v>0</v>
      </c>
      <c r="BL895" s="18" t="s">
        <v>249</v>
      </c>
      <c r="BM895" s="232" t="s">
        <v>1564</v>
      </c>
    </row>
    <row r="896" spans="1:51" s="13" customFormat="1" ht="12">
      <c r="A896" s="13"/>
      <c r="B896" s="234"/>
      <c r="C896" s="235"/>
      <c r="D896" s="236" t="s">
        <v>163</v>
      </c>
      <c r="E896" s="237" t="s">
        <v>1</v>
      </c>
      <c r="F896" s="238" t="s">
        <v>1565</v>
      </c>
      <c r="G896" s="235"/>
      <c r="H896" s="237" t="s">
        <v>1</v>
      </c>
      <c r="I896" s="239"/>
      <c r="J896" s="235"/>
      <c r="K896" s="235"/>
      <c r="L896" s="240"/>
      <c r="M896" s="241"/>
      <c r="N896" s="242"/>
      <c r="O896" s="242"/>
      <c r="P896" s="242"/>
      <c r="Q896" s="242"/>
      <c r="R896" s="242"/>
      <c r="S896" s="242"/>
      <c r="T896" s="24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4" t="s">
        <v>163</v>
      </c>
      <c r="AU896" s="244" t="s">
        <v>86</v>
      </c>
      <c r="AV896" s="13" t="s">
        <v>84</v>
      </c>
      <c r="AW896" s="13" t="s">
        <v>32</v>
      </c>
      <c r="AX896" s="13" t="s">
        <v>76</v>
      </c>
      <c r="AY896" s="244" t="s">
        <v>155</v>
      </c>
    </row>
    <row r="897" spans="1:51" s="14" customFormat="1" ht="12">
      <c r="A897" s="14"/>
      <c r="B897" s="245"/>
      <c r="C897" s="246"/>
      <c r="D897" s="236" t="s">
        <v>163</v>
      </c>
      <c r="E897" s="247" t="s">
        <v>1</v>
      </c>
      <c r="F897" s="248" t="s">
        <v>1566</v>
      </c>
      <c r="G897" s="246"/>
      <c r="H897" s="249">
        <v>47.98</v>
      </c>
      <c r="I897" s="250"/>
      <c r="J897" s="246"/>
      <c r="K897" s="246"/>
      <c r="L897" s="251"/>
      <c r="M897" s="252"/>
      <c r="N897" s="253"/>
      <c r="O897" s="253"/>
      <c r="P897" s="253"/>
      <c r="Q897" s="253"/>
      <c r="R897" s="253"/>
      <c r="S897" s="253"/>
      <c r="T897" s="25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5" t="s">
        <v>163</v>
      </c>
      <c r="AU897" s="255" t="s">
        <v>86</v>
      </c>
      <c r="AV897" s="14" t="s">
        <v>86</v>
      </c>
      <c r="AW897" s="14" t="s">
        <v>32</v>
      </c>
      <c r="AX897" s="14" t="s">
        <v>76</v>
      </c>
      <c r="AY897" s="255" t="s">
        <v>155</v>
      </c>
    </row>
    <row r="898" spans="1:51" s="13" customFormat="1" ht="12">
      <c r="A898" s="13"/>
      <c r="B898" s="234"/>
      <c r="C898" s="235"/>
      <c r="D898" s="236" t="s">
        <v>163</v>
      </c>
      <c r="E898" s="237" t="s">
        <v>1</v>
      </c>
      <c r="F898" s="238" t="s">
        <v>1567</v>
      </c>
      <c r="G898" s="235"/>
      <c r="H898" s="237" t="s">
        <v>1</v>
      </c>
      <c r="I898" s="239"/>
      <c r="J898" s="235"/>
      <c r="K898" s="235"/>
      <c r="L898" s="240"/>
      <c r="M898" s="241"/>
      <c r="N898" s="242"/>
      <c r="O898" s="242"/>
      <c r="P898" s="242"/>
      <c r="Q898" s="242"/>
      <c r="R898" s="242"/>
      <c r="S898" s="242"/>
      <c r="T898" s="24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4" t="s">
        <v>163</v>
      </c>
      <c r="AU898" s="244" t="s">
        <v>86</v>
      </c>
      <c r="AV898" s="13" t="s">
        <v>84</v>
      </c>
      <c r="AW898" s="13" t="s">
        <v>32</v>
      </c>
      <c r="AX898" s="13" t="s">
        <v>76</v>
      </c>
      <c r="AY898" s="244" t="s">
        <v>155</v>
      </c>
    </row>
    <row r="899" spans="1:51" s="14" customFormat="1" ht="12">
      <c r="A899" s="14"/>
      <c r="B899" s="245"/>
      <c r="C899" s="246"/>
      <c r="D899" s="236" t="s">
        <v>163</v>
      </c>
      <c r="E899" s="247" t="s">
        <v>1</v>
      </c>
      <c r="F899" s="248" t="s">
        <v>1568</v>
      </c>
      <c r="G899" s="246"/>
      <c r="H899" s="249">
        <v>20.3</v>
      </c>
      <c r="I899" s="250"/>
      <c r="J899" s="246"/>
      <c r="K899" s="246"/>
      <c r="L899" s="251"/>
      <c r="M899" s="252"/>
      <c r="N899" s="253"/>
      <c r="O899" s="253"/>
      <c r="P899" s="253"/>
      <c r="Q899" s="253"/>
      <c r="R899" s="253"/>
      <c r="S899" s="253"/>
      <c r="T899" s="25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5" t="s">
        <v>163</v>
      </c>
      <c r="AU899" s="255" t="s">
        <v>86</v>
      </c>
      <c r="AV899" s="14" t="s">
        <v>86</v>
      </c>
      <c r="AW899" s="14" t="s">
        <v>32</v>
      </c>
      <c r="AX899" s="14" t="s">
        <v>76</v>
      </c>
      <c r="AY899" s="255" t="s">
        <v>155</v>
      </c>
    </row>
    <row r="900" spans="1:51" s="15" customFormat="1" ht="12">
      <c r="A900" s="15"/>
      <c r="B900" s="256"/>
      <c r="C900" s="257"/>
      <c r="D900" s="236" t="s">
        <v>163</v>
      </c>
      <c r="E900" s="258" t="s">
        <v>1</v>
      </c>
      <c r="F900" s="259" t="s">
        <v>177</v>
      </c>
      <c r="G900" s="257"/>
      <c r="H900" s="260">
        <v>68.28</v>
      </c>
      <c r="I900" s="261"/>
      <c r="J900" s="257"/>
      <c r="K900" s="257"/>
      <c r="L900" s="262"/>
      <c r="M900" s="263"/>
      <c r="N900" s="264"/>
      <c r="O900" s="264"/>
      <c r="P900" s="264"/>
      <c r="Q900" s="264"/>
      <c r="R900" s="264"/>
      <c r="S900" s="264"/>
      <c r="T900" s="26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6" t="s">
        <v>163</v>
      </c>
      <c r="AU900" s="266" t="s">
        <v>86</v>
      </c>
      <c r="AV900" s="15" t="s">
        <v>161</v>
      </c>
      <c r="AW900" s="15" t="s">
        <v>32</v>
      </c>
      <c r="AX900" s="15" t="s">
        <v>84</v>
      </c>
      <c r="AY900" s="266" t="s">
        <v>155</v>
      </c>
    </row>
    <row r="901" spans="1:65" s="2" customFormat="1" ht="16.5" customHeight="1">
      <c r="A901" s="39"/>
      <c r="B901" s="40"/>
      <c r="C901" s="220" t="s">
        <v>1569</v>
      </c>
      <c r="D901" s="220" t="s">
        <v>157</v>
      </c>
      <c r="E901" s="221" t="s">
        <v>1570</v>
      </c>
      <c r="F901" s="222" t="s">
        <v>1571</v>
      </c>
      <c r="G901" s="223" t="s">
        <v>160</v>
      </c>
      <c r="H901" s="224">
        <v>20.32</v>
      </c>
      <c r="I901" s="225"/>
      <c r="J901" s="226">
        <f>ROUND(I901*H901,2)</f>
        <v>0</v>
      </c>
      <c r="K901" s="227"/>
      <c r="L901" s="45"/>
      <c r="M901" s="228" t="s">
        <v>1</v>
      </c>
      <c r="N901" s="229" t="s">
        <v>41</v>
      </c>
      <c r="O901" s="92"/>
      <c r="P901" s="230">
        <f>O901*H901</f>
        <v>0</v>
      </c>
      <c r="Q901" s="230">
        <v>0</v>
      </c>
      <c r="R901" s="230">
        <f>Q901*H901</f>
        <v>0</v>
      </c>
      <c r="S901" s="230">
        <v>0</v>
      </c>
      <c r="T901" s="231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32" t="s">
        <v>249</v>
      </c>
      <c r="AT901" s="232" t="s">
        <v>157</v>
      </c>
      <c r="AU901" s="232" t="s">
        <v>86</v>
      </c>
      <c r="AY901" s="18" t="s">
        <v>155</v>
      </c>
      <c r="BE901" s="233">
        <f>IF(N901="základní",J901,0)</f>
        <v>0</v>
      </c>
      <c r="BF901" s="233">
        <f>IF(N901="snížená",J901,0)</f>
        <v>0</v>
      </c>
      <c r="BG901" s="233">
        <f>IF(N901="zákl. přenesená",J901,0)</f>
        <v>0</v>
      </c>
      <c r="BH901" s="233">
        <f>IF(N901="sníž. přenesená",J901,0)</f>
        <v>0</v>
      </c>
      <c r="BI901" s="233">
        <f>IF(N901="nulová",J901,0)</f>
        <v>0</v>
      </c>
      <c r="BJ901" s="18" t="s">
        <v>84</v>
      </c>
      <c r="BK901" s="233">
        <f>ROUND(I901*H901,2)</f>
        <v>0</v>
      </c>
      <c r="BL901" s="18" t="s">
        <v>249</v>
      </c>
      <c r="BM901" s="232" t="s">
        <v>1572</v>
      </c>
    </row>
    <row r="902" spans="1:51" s="13" customFormat="1" ht="12">
      <c r="A902" s="13"/>
      <c r="B902" s="234"/>
      <c r="C902" s="235"/>
      <c r="D902" s="236" t="s">
        <v>163</v>
      </c>
      <c r="E902" s="237" t="s">
        <v>1</v>
      </c>
      <c r="F902" s="238" t="s">
        <v>1567</v>
      </c>
      <c r="G902" s="235"/>
      <c r="H902" s="237" t="s">
        <v>1</v>
      </c>
      <c r="I902" s="239"/>
      <c r="J902" s="235"/>
      <c r="K902" s="235"/>
      <c r="L902" s="240"/>
      <c r="M902" s="241"/>
      <c r="N902" s="242"/>
      <c r="O902" s="242"/>
      <c r="P902" s="242"/>
      <c r="Q902" s="242"/>
      <c r="R902" s="242"/>
      <c r="S902" s="242"/>
      <c r="T902" s="24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4" t="s">
        <v>163</v>
      </c>
      <c r="AU902" s="244" t="s">
        <v>86</v>
      </c>
      <c r="AV902" s="13" t="s">
        <v>84</v>
      </c>
      <c r="AW902" s="13" t="s">
        <v>32</v>
      </c>
      <c r="AX902" s="13" t="s">
        <v>76</v>
      </c>
      <c r="AY902" s="244" t="s">
        <v>155</v>
      </c>
    </row>
    <row r="903" spans="1:51" s="14" customFormat="1" ht="12">
      <c r="A903" s="14"/>
      <c r="B903" s="245"/>
      <c r="C903" s="246"/>
      <c r="D903" s="236" t="s">
        <v>163</v>
      </c>
      <c r="E903" s="247" t="s">
        <v>1</v>
      </c>
      <c r="F903" s="248" t="s">
        <v>1573</v>
      </c>
      <c r="G903" s="246"/>
      <c r="H903" s="249">
        <v>20.32</v>
      </c>
      <c r="I903" s="250"/>
      <c r="J903" s="246"/>
      <c r="K903" s="246"/>
      <c r="L903" s="251"/>
      <c r="M903" s="252"/>
      <c r="N903" s="253"/>
      <c r="O903" s="253"/>
      <c r="P903" s="253"/>
      <c r="Q903" s="253"/>
      <c r="R903" s="253"/>
      <c r="S903" s="253"/>
      <c r="T903" s="25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5" t="s">
        <v>163</v>
      </c>
      <c r="AU903" s="255" t="s">
        <v>86</v>
      </c>
      <c r="AV903" s="14" t="s">
        <v>86</v>
      </c>
      <c r="AW903" s="14" t="s">
        <v>32</v>
      </c>
      <c r="AX903" s="14" t="s">
        <v>84</v>
      </c>
      <c r="AY903" s="255" t="s">
        <v>155</v>
      </c>
    </row>
    <row r="904" spans="1:65" s="2" customFormat="1" ht="24.15" customHeight="1">
      <c r="A904" s="39"/>
      <c r="B904" s="40"/>
      <c r="C904" s="267" t="s">
        <v>1574</v>
      </c>
      <c r="D904" s="267" t="s">
        <v>225</v>
      </c>
      <c r="E904" s="268" t="s">
        <v>1575</v>
      </c>
      <c r="F904" s="269" t="s">
        <v>1576</v>
      </c>
      <c r="G904" s="270" t="s">
        <v>160</v>
      </c>
      <c r="H904" s="271">
        <v>22.83</v>
      </c>
      <c r="I904" s="272"/>
      <c r="J904" s="273">
        <f>ROUND(I904*H904,2)</f>
        <v>0</v>
      </c>
      <c r="K904" s="274"/>
      <c r="L904" s="275"/>
      <c r="M904" s="276" t="s">
        <v>1</v>
      </c>
      <c r="N904" s="277" t="s">
        <v>41</v>
      </c>
      <c r="O904" s="92"/>
      <c r="P904" s="230">
        <f>O904*H904</f>
        <v>0</v>
      </c>
      <c r="Q904" s="230">
        <v>0.00011</v>
      </c>
      <c r="R904" s="230">
        <f>Q904*H904</f>
        <v>0.0025112999999999997</v>
      </c>
      <c r="S904" s="230">
        <v>0</v>
      </c>
      <c r="T904" s="231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32" t="s">
        <v>345</v>
      </c>
      <c r="AT904" s="232" t="s">
        <v>225</v>
      </c>
      <c r="AU904" s="232" t="s">
        <v>86</v>
      </c>
      <c r="AY904" s="18" t="s">
        <v>155</v>
      </c>
      <c r="BE904" s="233">
        <f>IF(N904="základní",J904,0)</f>
        <v>0</v>
      </c>
      <c r="BF904" s="233">
        <f>IF(N904="snížená",J904,0)</f>
        <v>0</v>
      </c>
      <c r="BG904" s="233">
        <f>IF(N904="zákl. přenesená",J904,0)</f>
        <v>0</v>
      </c>
      <c r="BH904" s="233">
        <f>IF(N904="sníž. přenesená",J904,0)</f>
        <v>0</v>
      </c>
      <c r="BI904" s="233">
        <f>IF(N904="nulová",J904,0)</f>
        <v>0</v>
      </c>
      <c r="BJ904" s="18" t="s">
        <v>84</v>
      </c>
      <c r="BK904" s="233">
        <f>ROUND(I904*H904,2)</f>
        <v>0</v>
      </c>
      <c r="BL904" s="18" t="s">
        <v>249</v>
      </c>
      <c r="BM904" s="232" t="s">
        <v>1577</v>
      </c>
    </row>
    <row r="905" spans="1:51" s="14" customFormat="1" ht="12">
      <c r="A905" s="14"/>
      <c r="B905" s="245"/>
      <c r="C905" s="246"/>
      <c r="D905" s="236" t="s">
        <v>163</v>
      </c>
      <c r="E905" s="246"/>
      <c r="F905" s="248" t="s">
        <v>1578</v>
      </c>
      <c r="G905" s="246"/>
      <c r="H905" s="249">
        <v>22.83</v>
      </c>
      <c r="I905" s="250"/>
      <c r="J905" s="246"/>
      <c r="K905" s="246"/>
      <c r="L905" s="251"/>
      <c r="M905" s="252"/>
      <c r="N905" s="253"/>
      <c r="O905" s="253"/>
      <c r="P905" s="253"/>
      <c r="Q905" s="253"/>
      <c r="R905" s="253"/>
      <c r="S905" s="253"/>
      <c r="T905" s="25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5" t="s">
        <v>163</v>
      </c>
      <c r="AU905" s="255" t="s">
        <v>86</v>
      </c>
      <c r="AV905" s="14" t="s">
        <v>86</v>
      </c>
      <c r="AW905" s="14" t="s">
        <v>4</v>
      </c>
      <c r="AX905" s="14" t="s">
        <v>84</v>
      </c>
      <c r="AY905" s="255" t="s">
        <v>155</v>
      </c>
    </row>
    <row r="906" spans="1:65" s="2" customFormat="1" ht="21.75" customHeight="1">
      <c r="A906" s="39"/>
      <c r="B906" s="40"/>
      <c r="C906" s="220" t="s">
        <v>1579</v>
      </c>
      <c r="D906" s="220" t="s">
        <v>157</v>
      </c>
      <c r="E906" s="221" t="s">
        <v>1580</v>
      </c>
      <c r="F906" s="222" t="s">
        <v>1581</v>
      </c>
      <c r="G906" s="223" t="s">
        <v>160</v>
      </c>
      <c r="H906" s="224">
        <v>20.3</v>
      </c>
      <c r="I906" s="225"/>
      <c r="J906" s="226">
        <f>ROUND(I906*H906,2)</f>
        <v>0</v>
      </c>
      <c r="K906" s="227"/>
      <c r="L906" s="45"/>
      <c r="M906" s="228" t="s">
        <v>1</v>
      </c>
      <c r="N906" s="229" t="s">
        <v>41</v>
      </c>
      <c r="O906" s="92"/>
      <c r="P906" s="230">
        <f>O906*H906</f>
        <v>0</v>
      </c>
      <c r="Q906" s="230">
        <v>0</v>
      </c>
      <c r="R906" s="230">
        <f>Q906*H906</f>
        <v>0</v>
      </c>
      <c r="S906" s="230">
        <v>0</v>
      </c>
      <c r="T906" s="231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32" t="s">
        <v>249</v>
      </c>
      <c r="AT906" s="232" t="s">
        <v>157</v>
      </c>
      <c r="AU906" s="232" t="s">
        <v>86</v>
      </c>
      <c r="AY906" s="18" t="s">
        <v>155</v>
      </c>
      <c r="BE906" s="233">
        <f>IF(N906="základní",J906,0)</f>
        <v>0</v>
      </c>
      <c r="BF906" s="233">
        <f>IF(N906="snížená",J906,0)</f>
        <v>0</v>
      </c>
      <c r="BG906" s="233">
        <f>IF(N906="zákl. přenesená",J906,0)</f>
        <v>0</v>
      </c>
      <c r="BH906" s="233">
        <f>IF(N906="sníž. přenesená",J906,0)</f>
        <v>0</v>
      </c>
      <c r="BI906" s="233">
        <f>IF(N906="nulová",J906,0)</f>
        <v>0</v>
      </c>
      <c r="BJ906" s="18" t="s">
        <v>84</v>
      </c>
      <c r="BK906" s="233">
        <f>ROUND(I906*H906,2)</f>
        <v>0</v>
      </c>
      <c r="BL906" s="18" t="s">
        <v>249</v>
      </c>
      <c r="BM906" s="232" t="s">
        <v>1582</v>
      </c>
    </row>
    <row r="907" spans="1:51" s="13" customFormat="1" ht="12">
      <c r="A907" s="13"/>
      <c r="B907" s="234"/>
      <c r="C907" s="235"/>
      <c r="D907" s="236" t="s">
        <v>163</v>
      </c>
      <c r="E907" s="237" t="s">
        <v>1</v>
      </c>
      <c r="F907" s="238" t="s">
        <v>1567</v>
      </c>
      <c r="G907" s="235"/>
      <c r="H907" s="237" t="s">
        <v>1</v>
      </c>
      <c r="I907" s="239"/>
      <c r="J907" s="235"/>
      <c r="K907" s="235"/>
      <c r="L907" s="240"/>
      <c r="M907" s="241"/>
      <c r="N907" s="242"/>
      <c r="O907" s="242"/>
      <c r="P907" s="242"/>
      <c r="Q907" s="242"/>
      <c r="R907" s="242"/>
      <c r="S907" s="242"/>
      <c r="T907" s="24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44" t="s">
        <v>163</v>
      </c>
      <c r="AU907" s="244" t="s">
        <v>86</v>
      </c>
      <c r="AV907" s="13" t="s">
        <v>84</v>
      </c>
      <c r="AW907" s="13" t="s">
        <v>32</v>
      </c>
      <c r="AX907" s="13" t="s">
        <v>76</v>
      </c>
      <c r="AY907" s="244" t="s">
        <v>155</v>
      </c>
    </row>
    <row r="908" spans="1:51" s="14" customFormat="1" ht="12">
      <c r="A908" s="14"/>
      <c r="B908" s="245"/>
      <c r="C908" s="246"/>
      <c r="D908" s="236" t="s">
        <v>163</v>
      </c>
      <c r="E908" s="247" t="s">
        <v>1</v>
      </c>
      <c r="F908" s="248" t="s">
        <v>1568</v>
      </c>
      <c r="G908" s="246"/>
      <c r="H908" s="249">
        <v>20.3</v>
      </c>
      <c r="I908" s="250"/>
      <c r="J908" s="246"/>
      <c r="K908" s="246"/>
      <c r="L908" s="251"/>
      <c r="M908" s="252"/>
      <c r="N908" s="253"/>
      <c r="O908" s="253"/>
      <c r="P908" s="253"/>
      <c r="Q908" s="253"/>
      <c r="R908" s="253"/>
      <c r="S908" s="253"/>
      <c r="T908" s="25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5" t="s">
        <v>163</v>
      </c>
      <c r="AU908" s="255" t="s">
        <v>86</v>
      </c>
      <c r="AV908" s="14" t="s">
        <v>86</v>
      </c>
      <c r="AW908" s="14" t="s">
        <v>32</v>
      </c>
      <c r="AX908" s="14" t="s">
        <v>84</v>
      </c>
      <c r="AY908" s="255" t="s">
        <v>155</v>
      </c>
    </row>
    <row r="909" spans="1:65" s="2" customFormat="1" ht="24.15" customHeight="1">
      <c r="A909" s="39"/>
      <c r="B909" s="40"/>
      <c r="C909" s="267" t="s">
        <v>1583</v>
      </c>
      <c r="D909" s="267" t="s">
        <v>225</v>
      </c>
      <c r="E909" s="268" t="s">
        <v>1584</v>
      </c>
      <c r="F909" s="269" t="s">
        <v>1585</v>
      </c>
      <c r="G909" s="270" t="s">
        <v>160</v>
      </c>
      <c r="H909" s="271">
        <v>20.706</v>
      </c>
      <c r="I909" s="272"/>
      <c r="J909" s="273">
        <f>ROUND(I909*H909,2)</f>
        <v>0</v>
      </c>
      <c r="K909" s="274"/>
      <c r="L909" s="275"/>
      <c r="M909" s="276" t="s">
        <v>1</v>
      </c>
      <c r="N909" s="277" t="s">
        <v>41</v>
      </c>
      <c r="O909" s="92"/>
      <c r="P909" s="230">
        <f>O909*H909</f>
        <v>0</v>
      </c>
      <c r="Q909" s="230">
        <v>0.006</v>
      </c>
      <c r="R909" s="230">
        <f>Q909*H909</f>
        <v>0.124236</v>
      </c>
      <c r="S909" s="230">
        <v>0</v>
      </c>
      <c r="T909" s="231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2" t="s">
        <v>345</v>
      </c>
      <c r="AT909" s="232" t="s">
        <v>225</v>
      </c>
      <c r="AU909" s="232" t="s">
        <v>86</v>
      </c>
      <c r="AY909" s="18" t="s">
        <v>155</v>
      </c>
      <c r="BE909" s="233">
        <f>IF(N909="základní",J909,0)</f>
        <v>0</v>
      </c>
      <c r="BF909" s="233">
        <f>IF(N909="snížená",J909,0)</f>
        <v>0</v>
      </c>
      <c r="BG909" s="233">
        <f>IF(N909="zákl. přenesená",J909,0)</f>
        <v>0</v>
      </c>
      <c r="BH909" s="233">
        <f>IF(N909="sníž. přenesená",J909,0)</f>
        <v>0</v>
      </c>
      <c r="BI909" s="233">
        <f>IF(N909="nulová",J909,0)</f>
        <v>0</v>
      </c>
      <c r="BJ909" s="18" t="s">
        <v>84</v>
      </c>
      <c r="BK909" s="233">
        <f>ROUND(I909*H909,2)</f>
        <v>0</v>
      </c>
      <c r="BL909" s="18" t="s">
        <v>249</v>
      </c>
      <c r="BM909" s="232" t="s">
        <v>1586</v>
      </c>
    </row>
    <row r="910" spans="1:51" s="14" customFormat="1" ht="12">
      <c r="A910" s="14"/>
      <c r="B910" s="245"/>
      <c r="C910" s="246"/>
      <c r="D910" s="236" t="s">
        <v>163</v>
      </c>
      <c r="E910" s="246"/>
      <c r="F910" s="248" t="s">
        <v>1587</v>
      </c>
      <c r="G910" s="246"/>
      <c r="H910" s="249">
        <v>20.706</v>
      </c>
      <c r="I910" s="250"/>
      <c r="J910" s="246"/>
      <c r="K910" s="246"/>
      <c r="L910" s="251"/>
      <c r="M910" s="252"/>
      <c r="N910" s="253"/>
      <c r="O910" s="253"/>
      <c r="P910" s="253"/>
      <c r="Q910" s="253"/>
      <c r="R910" s="253"/>
      <c r="S910" s="253"/>
      <c r="T910" s="25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5" t="s">
        <v>163</v>
      </c>
      <c r="AU910" s="255" t="s">
        <v>86</v>
      </c>
      <c r="AV910" s="14" t="s">
        <v>86</v>
      </c>
      <c r="AW910" s="14" t="s">
        <v>4</v>
      </c>
      <c r="AX910" s="14" t="s">
        <v>84</v>
      </c>
      <c r="AY910" s="255" t="s">
        <v>155</v>
      </c>
    </row>
    <row r="911" spans="1:65" s="2" customFormat="1" ht="24.15" customHeight="1">
      <c r="A911" s="39"/>
      <c r="B911" s="40"/>
      <c r="C911" s="220" t="s">
        <v>1588</v>
      </c>
      <c r="D911" s="220" t="s">
        <v>157</v>
      </c>
      <c r="E911" s="221" t="s">
        <v>1589</v>
      </c>
      <c r="F911" s="222" t="s">
        <v>1590</v>
      </c>
      <c r="G911" s="223" t="s">
        <v>160</v>
      </c>
      <c r="H911" s="224">
        <v>100.98</v>
      </c>
      <c r="I911" s="225"/>
      <c r="J911" s="226">
        <f>ROUND(I911*H911,2)</f>
        <v>0</v>
      </c>
      <c r="K911" s="227"/>
      <c r="L911" s="45"/>
      <c r="M911" s="228" t="s">
        <v>1</v>
      </c>
      <c r="N911" s="229" t="s">
        <v>41</v>
      </c>
      <c r="O911" s="92"/>
      <c r="P911" s="230">
        <f>O911*H911</f>
        <v>0</v>
      </c>
      <c r="Q911" s="230">
        <v>0.0001</v>
      </c>
      <c r="R911" s="230">
        <f>Q911*H911</f>
        <v>0.010098000000000001</v>
      </c>
      <c r="S911" s="230">
        <v>0</v>
      </c>
      <c r="T911" s="231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32" t="s">
        <v>249</v>
      </c>
      <c r="AT911" s="232" t="s">
        <v>157</v>
      </c>
      <c r="AU911" s="232" t="s">
        <v>86</v>
      </c>
      <c r="AY911" s="18" t="s">
        <v>155</v>
      </c>
      <c r="BE911" s="233">
        <f>IF(N911="základní",J911,0)</f>
        <v>0</v>
      </c>
      <c r="BF911" s="233">
        <f>IF(N911="snížená",J911,0)</f>
        <v>0</v>
      </c>
      <c r="BG911" s="233">
        <f>IF(N911="zákl. přenesená",J911,0)</f>
        <v>0</v>
      </c>
      <c r="BH911" s="233">
        <f>IF(N911="sníž. přenesená",J911,0)</f>
        <v>0</v>
      </c>
      <c r="BI911" s="233">
        <f>IF(N911="nulová",J911,0)</f>
        <v>0</v>
      </c>
      <c r="BJ911" s="18" t="s">
        <v>84</v>
      </c>
      <c r="BK911" s="233">
        <f>ROUND(I911*H911,2)</f>
        <v>0</v>
      </c>
      <c r="BL911" s="18" t="s">
        <v>249</v>
      </c>
      <c r="BM911" s="232" t="s">
        <v>1591</v>
      </c>
    </row>
    <row r="912" spans="1:51" s="13" customFormat="1" ht="12">
      <c r="A912" s="13"/>
      <c r="B912" s="234"/>
      <c r="C912" s="235"/>
      <c r="D912" s="236" t="s">
        <v>163</v>
      </c>
      <c r="E912" s="237" t="s">
        <v>1</v>
      </c>
      <c r="F912" s="238" t="s">
        <v>1592</v>
      </c>
      <c r="G912" s="235"/>
      <c r="H912" s="237" t="s">
        <v>1</v>
      </c>
      <c r="I912" s="239"/>
      <c r="J912" s="235"/>
      <c r="K912" s="235"/>
      <c r="L912" s="240"/>
      <c r="M912" s="241"/>
      <c r="N912" s="242"/>
      <c r="O912" s="242"/>
      <c r="P912" s="242"/>
      <c r="Q912" s="242"/>
      <c r="R912" s="242"/>
      <c r="S912" s="242"/>
      <c r="T912" s="24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4" t="s">
        <v>163</v>
      </c>
      <c r="AU912" s="244" t="s">
        <v>86</v>
      </c>
      <c r="AV912" s="13" t="s">
        <v>84</v>
      </c>
      <c r="AW912" s="13" t="s">
        <v>32</v>
      </c>
      <c r="AX912" s="13" t="s">
        <v>76</v>
      </c>
      <c r="AY912" s="244" t="s">
        <v>155</v>
      </c>
    </row>
    <row r="913" spans="1:51" s="14" customFormat="1" ht="12">
      <c r="A913" s="14"/>
      <c r="B913" s="245"/>
      <c r="C913" s="246"/>
      <c r="D913" s="236" t="s">
        <v>163</v>
      </c>
      <c r="E913" s="247" t="s">
        <v>1</v>
      </c>
      <c r="F913" s="248" t="s">
        <v>1593</v>
      </c>
      <c r="G913" s="246"/>
      <c r="H913" s="249">
        <v>11.98</v>
      </c>
      <c r="I913" s="250"/>
      <c r="J913" s="246"/>
      <c r="K913" s="246"/>
      <c r="L913" s="251"/>
      <c r="M913" s="252"/>
      <c r="N913" s="253"/>
      <c r="O913" s="253"/>
      <c r="P913" s="253"/>
      <c r="Q913" s="253"/>
      <c r="R913" s="253"/>
      <c r="S913" s="253"/>
      <c r="T913" s="25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5" t="s">
        <v>163</v>
      </c>
      <c r="AU913" s="255" t="s">
        <v>86</v>
      </c>
      <c r="AV913" s="14" t="s">
        <v>86</v>
      </c>
      <c r="AW913" s="14" t="s">
        <v>32</v>
      </c>
      <c r="AX913" s="14" t="s">
        <v>76</v>
      </c>
      <c r="AY913" s="255" t="s">
        <v>155</v>
      </c>
    </row>
    <row r="914" spans="1:51" s="13" customFormat="1" ht="12">
      <c r="A914" s="13"/>
      <c r="B914" s="234"/>
      <c r="C914" s="235"/>
      <c r="D914" s="236" t="s">
        <v>163</v>
      </c>
      <c r="E914" s="237" t="s">
        <v>1</v>
      </c>
      <c r="F914" s="238" t="s">
        <v>1560</v>
      </c>
      <c r="G914" s="235"/>
      <c r="H914" s="237" t="s">
        <v>1</v>
      </c>
      <c r="I914" s="239"/>
      <c r="J914" s="235"/>
      <c r="K914" s="235"/>
      <c r="L914" s="240"/>
      <c r="M914" s="241"/>
      <c r="N914" s="242"/>
      <c r="O914" s="242"/>
      <c r="P914" s="242"/>
      <c r="Q914" s="242"/>
      <c r="R914" s="242"/>
      <c r="S914" s="242"/>
      <c r="T914" s="24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4" t="s">
        <v>163</v>
      </c>
      <c r="AU914" s="244" t="s">
        <v>86</v>
      </c>
      <c r="AV914" s="13" t="s">
        <v>84</v>
      </c>
      <c r="AW914" s="13" t="s">
        <v>32</v>
      </c>
      <c r="AX914" s="13" t="s">
        <v>76</v>
      </c>
      <c r="AY914" s="244" t="s">
        <v>155</v>
      </c>
    </row>
    <row r="915" spans="1:51" s="14" customFormat="1" ht="12">
      <c r="A915" s="14"/>
      <c r="B915" s="245"/>
      <c r="C915" s="246"/>
      <c r="D915" s="236" t="s">
        <v>163</v>
      </c>
      <c r="E915" s="247" t="s">
        <v>1</v>
      </c>
      <c r="F915" s="248" t="s">
        <v>685</v>
      </c>
      <c r="G915" s="246"/>
      <c r="H915" s="249">
        <v>89</v>
      </c>
      <c r="I915" s="250"/>
      <c r="J915" s="246"/>
      <c r="K915" s="246"/>
      <c r="L915" s="251"/>
      <c r="M915" s="252"/>
      <c r="N915" s="253"/>
      <c r="O915" s="253"/>
      <c r="P915" s="253"/>
      <c r="Q915" s="253"/>
      <c r="R915" s="253"/>
      <c r="S915" s="253"/>
      <c r="T915" s="25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5" t="s">
        <v>163</v>
      </c>
      <c r="AU915" s="255" t="s">
        <v>86</v>
      </c>
      <c r="AV915" s="14" t="s">
        <v>86</v>
      </c>
      <c r="AW915" s="14" t="s">
        <v>32</v>
      </c>
      <c r="AX915" s="14" t="s">
        <v>76</v>
      </c>
      <c r="AY915" s="255" t="s">
        <v>155</v>
      </c>
    </row>
    <row r="916" spans="1:51" s="15" customFormat="1" ht="12">
      <c r="A916" s="15"/>
      <c r="B916" s="256"/>
      <c r="C916" s="257"/>
      <c r="D916" s="236" t="s">
        <v>163</v>
      </c>
      <c r="E916" s="258" t="s">
        <v>1</v>
      </c>
      <c r="F916" s="259" t="s">
        <v>177</v>
      </c>
      <c r="G916" s="257"/>
      <c r="H916" s="260">
        <v>100.98</v>
      </c>
      <c r="I916" s="261"/>
      <c r="J916" s="257"/>
      <c r="K916" s="257"/>
      <c r="L916" s="262"/>
      <c r="M916" s="263"/>
      <c r="N916" s="264"/>
      <c r="O916" s="264"/>
      <c r="P916" s="264"/>
      <c r="Q916" s="264"/>
      <c r="R916" s="264"/>
      <c r="S916" s="264"/>
      <c r="T916" s="26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66" t="s">
        <v>163</v>
      </c>
      <c r="AU916" s="266" t="s">
        <v>86</v>
      </c>
      <c r="AV916" s="15" t="s">
        <v>161</v>
      </c>
      <c r="AW916" s="15" t="s">
        <v>32</v>
      </c>
      <c r="AX916" s="15" t="s">
        <v>84</v>
      </c>
      <c r="AY916" s="266" t="s">
        <v>155</v>
      </c>
    </row>
    <row r="917" spans="1:65" s="2" customFormat="1" ht="24.15" customHeight="1">
      <c r="A917" s="39"/>
      <c r="B917" s="40"/>
      <c r="C917" s="220" t="s">
        <v>1594</v>
      </c>
      <c r="D917" s="220" t="s">
        <v>157</v>
      </c>
      <c r="E917" s="221" t="s">
        <v>1595</v>
      </c>
      <c r="F917" s="222" t="s">
        <v>1596</v>
      </c>
      <c r="G917" s="223" t="s">
        <v>160</v>
      </c>
      <c r="H917" s="224">
        <v>20.32</v>
      </c>
      <c r="I917" s="225"/>
      <c r="J917" s="226">
        <f>ROUND(I917*H917,2)</f>
        <v>0</v>
      </c>
      <c r="K917" s="227"/>
      <c r="L917" s="45"/>
      <c r="M917" s="228" t="s">
        <v>1</v>
      </c>
      <c r="N917" s="229" t="s">
        <v>41</v>
      </c>
      <c r="O917" s="92"/>
      <c r="P917" s="230">
        <f>O917*H917</f>
        <v>0</v>
      </c>
      <c r="Q917" s="230">
        <v>0.00015</v>
      </c>
      <c r="R917" s="230">
        <f>Q917*H917</f>
        <v>0.003048</v>
      </c>
      <c r="S917" s="230">
        <v>0</v>
      </c>
      <c r="T917" s="231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32" t="s">
        <v>249</v>
      </c>
      <c r="AT917" s="232" t="s">
        <v>157</v>
      </c>
      <c r="AU917" s="232" t="s">
        <v>86</v>
      </c>
      <c r="AY917" s="18" t="s">
        <v>155</v>
      </c>
      <c r="BE917" s="233">
        <f>IF(N917="základní",J917,0)</f>
        <v>0</v>
      </c>
      <c r="BF917" s="233">
        <f>IF(N917="snížená",J917,0)</f>
        <v>0</v>
      </c>
      <c r="BG917" s="233">
        <f>IF(N917="zákl. přenesená",J917,0)</f>
        <v>0</v>
      </c>
      <c r="BH917" s="233">
        <f>IF(N917="sníž. přenesená",J917,0)</f>
        <v>0</v>
      </c>
      <c r="BI917" s="233">
        <f>IF(N917="nulová",J917,0)</f>
        <v>0</v>
      </c>
      <c r="BJ917" s="18" t="s">
        <v>84</v>
      </c>
      <c r="BK917" s="233">
        <f>ROUND(I917*H917,2)</f>
        <v>0</v>
      </c>
      <c r="BL917" s="18" t="s">
        <v>249</v>
      </c>
      <c r="BM917" s="232" t="s">
        <v>1597</v>
      </c>
    </row>
    <row r="918" spans="1:51" s="13" customFormat="1" ht="12">
      <c r="A918" s="13"/>
      <c r="B918" s="234"/>
      <c r="C918" s="235"/>
      <c r="D918" s="236" t="s">
        <v>163</v>
      </c>
      <c r="E918" s="237" t="s">
        <v>1</v>
      </c>
      <c r="F918" s="238" t="s">
        <v>1567</v>
      </c>
      <c r="G918" s="235"/>
      <c r="H918" s="237" t="s">
        <v>1</v>
      </c>
      <c r="I918" s="239"/>
      <c r="J918" s="235"/>
      <c r="K918" s="235"/>
      <c r="L918" s="240"/>
      <c r="M918" s="241"/>
      <c r="N918" s="242"/>
      <c r="O918" s="242"/>
      <c r="P918" s="242"/>
      <c r="Q918" s="242"/>
      <c r="R918" s="242"/>
      <c r="S918" s="242"/>
      <c r="T918" s="24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4" t="s">
        <v>163</v>
      </c>
      <c r="AU918" s="244" t="s">
        <v>86</v>
      </c>
      <c r="AV918" s="13" t="s">
        <v>84</v>
      </c>
      <c r="AW918" s="13" t="s">
        <v>32</v>
      </c>
      <c r="AX918" s="13" t="s">
        <v>76</v>
      </c>
      <c r="AY918" s="244" t="s">
        <v>155</v>
      </c>
    </row>
    <row r="919" spans="1:51" s="14" customFormat="1" ht="12">
      <c r="A919" s="14"/>
      <c r="B919" s="245"/>
      <c r="C919" s="246"/>
      <c r="D919" s="236" t="s">
        <v>163</v>
      </c>
      <c r="E919" s="247" t="s">
        <v>1</v>
      </c>
      <c r="F919" s="248" t="s">
        <v>1573</v>
      </c>
      <c r="G919" s="246"/>
      <c r="H919" s="249">
        <v>20.32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5" t="s">
        <v>163</v>
      </c>
      <c r="AU919" s="255" t="s">
        <v>86</v>
      </c>
      <c r="AV919" s="14" t="s">
        <v>86</v>
      </c>
      <c r="AW919" s="14" t="s">
        <v>32</v>
      </c>
      <c r="AX919" s="14" t="s">
        <v>84</v>
      </c>
      <c r="AY919" s="255" t="s">
        <v>155</v>
      </c>
    </row>
    <row r="920" spans="1:65" s="2" customFormat="1" ht="37.8" customHeight="1">
      <c r="A920" s="39"/>
      <c r="B920" s="40"/>
      <c r="C920" s="220" t="s">
        <v>1598</v>
      </c>
      <c r="D920" s="220" t="s">
        <v>157</v>
      </c>
      <c r="E920" s="221" t="s">
        <v>1599</v>
      </c>
      <c r="F920" s="222" t="s">
        <v>1600</v>
      </c>
      <c r="G920" s="223" t="s">
        <v>160</v>
      </c>
      <c r="H920" s="224">
        <v>263.1</v>
      </c>
      <c r="I920" s="225"/>
      <c r="J920" s="226">
        <f>ROUND(I920*H920,2)</f>
        <v>0</v>
      </c>
      <c r="K920" s="227"/>
      <c r="L920" s="45"/>
      <c r="M920" s="228" t="s">
        <v>1</v>
      </c>
      <c r="N920" s="229" t="s">
        <v>41</v>
      </c>
      <c r="O920" s="92"/>
      <c r="P920" s="230">
        <f>O920*H920</f>
        <v>0</v>
      </c>
      <c r="Q920" s="230">
        <v>0.00125</v>
      </c>
      <c r="R920" s="230">
        <f>Q920*H920</f>
        <v>0.32887500000000003</v>
      </c>
      <c r="S920" s="230">
        <v>0</v>
      </c>
      <c r="T920" s="231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32" t="s">
        <v>249</v>
      </c>
      <c r="AT920" s="232" t="s">
        <v>157</v>
      </c>
      <c r="AU920" s="232" t="s">
        <v>86</v>
      </c>
      <c r="AY920" s="18" t="s">
        <v>155</v>
      </c>
      <c r="BE920" s="233">
        <f>IF(N920="základní",J920,0)</f>
        <v>0</v>
      </c>
      <c r="BF920" s="233">
        <f>IF(N920="snížená",J920,0)</f>
        <v>0</v>
      </c>
      <c r="BG920" s="233">
        <f>IF(N920="zákl. přenesená",J920,0)</f>
        <v>0</v>
      </c>
      <c r="BH920" s="233">
        <f>IF(N920="sníž. přenesená",J920,0)</f>
        <v>0</v>
      </c>
      <c r="BI920" s="233">
        <f>IF(N920="nulová",J920,0)</f>
        <v>0</v>
      </c>
      <c r="BJ920" s="18" t="s">
        <v>84</v>
      </c>
      <c r="BK920" s="233">
        <f>ROUND(I920*H920,2)</f>
        <v>0</v>
      </c>
      <c r="BL920" s="18" t="s">
        <v>249</v>
      </c>
      <c r="BM920" s="232" t="s">
        <v>1601</v>
      </c>
    </row>
    <row r="921" spans="1:51" s="14" customFormat="1" ht="12">
      <c r="A921" s="14"/>
      <c r="B921" s="245"/>
      <c r="C921" s="246"/>
      <c r="D921" s="236" t="s">
        <v>163</v>
      </c>
      <c r="E921" s="247" t="s">
        <v>1</v>
      </c>
      <c r="F921" s="248" t="s">
        <v>1602</v>
      </c>
      <c r="G921" s="246"/>
      <c r="H921" s="249">
        <v>263.1</v>
      </c>
      <c r="I921" s="250"/>
      <c r="J921" s="246"/>
      <c r="K921" s="246"/>
      <c r="L921" s="251"/>
      <c r="M921" s="252"/>
      <c r="N921" s="253"/>
      <c r="O921" s="253"/>
      <c r="P921" s="253"/>
      <c r="Q921" s="253"/>
      <c r="R921" s="253"/>
      <c r="S921" s="253"/>
      <c r="T921" s="25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5" t="s">
        <v>163</v>
      </c>
      <c r="AU921" s="255" t="s">
        <v>86</v>
      </c>
      <c r="AV921" s="14" t="s">
        <v>86</v>
      </c>
      <c r="AW921" s="14" t="s">
        <v>32</v>
      </c>
      <c r="AX921" s="14" t="s">
        <v>84</v>
      </c>
      <c r="AY921" s="255" t="s">
        <v>155</v>
      </c>
    </row>
    <row r="922" spans="1:65" s="2" customFormat="1" ht="16.5" customHeight="1">
      <c r="A922" s="39"/>
      <c r="B922" s="40"/>
      <c r="C922" s="220" t="s">
        <v>1603</v>
      </c>
      <c r="D922" s="220" t="s">
        <v>157</v>
      </c>
      <c r="E922" s="221" t="s">
        <v>1604</v>
      </c>
      <c r="F922" s="222" t="s">
        <v>1605</v>
      </c>
      <c r="G922" s="223" t="s">
        <v>160</v>
      </c>
      <c r="H922" s="224">
        <v>157.28</v>
      </c>
      <c r="I922" s="225"/>
      <c r="J922" s="226">
        <f>ROUND(I922*H922,2)</f>
        <v>0</v>
      </c>
      <c r="K922" s="227"/>
      <c r="L922" s="45"/>
      <c r="M922" s="228" t="s">
        <v>1</v>
      </c>
      <c r="N922" s="229" t="s">
        <v>41</v>
      </c>
      <c r="O922" s="92"/>
      <c r="P922" s="230">
        <f>O922*H922</f>
        <v>0</v>
      </c>
      <c r="Q922" s="230">
        <v>0.0001</v>
      </c>
      <c r="R922" s="230">
        <f>Q922*H922</f>
        <v>0.015728000000000002</v>
      </c>
      <c r="S922" s="230">
        <v>0</v>
      </c>
      <c r="T922" s="231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32" t="s">
        <v>249</v>
      </c>
      <c r="AT922" s="232" t="s">
        <v>157</v>
      </c>
      <c r="AU922" s="232" t="s">
        <v>86</v>
      </c>
      <c r="AY922" s="18" t="s">
        <v>155</v>
      </c>
      <c r="BE922" s="233">
        <f>IF(N922="základní",J922,0)</f>
        <v>0</v>
      </c>
      <c r="BF922" s="233">
        <f>IF(N922="snížená",J922,0)</f>
        <v>0</v>
      </c>
      <c r="BG922" s="233">
        <f>IF(N922="zákl. přenesená",J922,0)</f>
        <v>0</v>
      </c>
      <c r="BH922" s="233">
        <f>IF(N922="sníž. přenesená",J922,0)</f>
        <v>0</v>
      </c>
      <c r="BI922" s="233">
        <f>IF(N922="nulová",J922,0)</f>
        <v>0</v>
      </c>
      <c r="BJ922" s="18" t="s">
        <v>84</v>
      </c>
      <c r="BK922" s="233">
        <f>ROUND(I922*H922,2)</f>
        <v>0</v>
      </c>
      <c r="BL922" s="18" t="s">
        <v>249</v>
      </c>
      <c r="BM922" s="232" t="s">
        <v>1606</v>
      </c>
    </row>
    <row r="923" spans="1:51" s="14" customFormat="1" ht="12">
      <c r="A923" s="14"/>
      <c r="B923" s="245"/>
      <c r="C923" s="246"/>
      <c r="D923" s="236" t="s">
        <v>163</v>
      </c>
      <c r="E923" s="247" t="s">
        <v>1</v>
      </c>
      <c r="F923" s="248" t="s">
        <v>1607</v>
      </c>
      <c r="G923" s="246"/>
      <c r="H923" s="249">
        <v>157.28</v>
      </c>
      <c r="I923" s="250"/>
      <c r="J923" s="246"/>
      <c r="K923" s="246"/>
      <c r="L923" s="251"/>
      <c r="M923" s="252"/>
      <c r="N923" s="253"/>
      <c r="O923" s="253"/>
      <c r="P923" s="253"/>
      <c r="Q923" s="253"/>
      <c r="R923" s="253"/>
      <c r="S923" s="253"/>
      <c r="T923" s="25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5" t="s">
        <v>163</v>
      </c>
      <c r="AU923" s="255" t="s">
        <v>86</v>
      </c>
      <c r="AV923" s="14" t="s">
        <v>86</v>
      </c>
      <c r="AW923" s="14" t="s">
        <v>32</v>
      </c>
      <c r="AX923" s="14" t="s">
        <v>84</v>
      </c>
      <c r="AY923" s="255" t="s">
        <v>155</v>
      </c>
    </row>
    <row r="924" spans="1:65" s="2" customFormat="1" ht="24.15" customHeight="1">
      <c r="A924" s="39"/>
      <c r="B924" s="40"/>
      <c r="C924" s="220" t="s">
        <v>1608</v>
      </c>
      <c r="D924" s="220" t="s">
        <v>157</v>
      </c>
      <c r="E924" s="221" t="s">
        <v>1609</v>
      </c>
      <c r="F924" s="222" t="s">
        <v>1610</v>
      </c>
      <c r="G924" s="223" t="s">
        <v>213</v>
      </c>
      <c r="H924" s="224">
        <v>12.163</v>
      </c>
      <c r="I924" s="225"/>
      <c r="J924" s="226">
        <f>ROUND(I924*H924,2)</f>
        <v>0</v>
      </c>
      <c r="K924" s="227"/>
      <c r="L924" s="45"/>
      <c r="M924" s="228" t="s">
        <v>1</v>
      </c>
      <c r="N924" s="229" t="s">
        <v>41</v>
      </c>
      <c r="O924" s="92"/>
      <c r="P924" s="230">
        <f>O924*H924</f>
        <v>0</v>
      </c>
      <c r="Q924" s="230">
        <v>0</v>
      </c>
      <c r="R924" s="230">
        <f>Q924*H924</f>
        <v>0</v>
      </c>
      <c r="S924" s="230">
        <v>0</v>
      </c>
      <c r="T924" s="231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32" t="s">
        <v>249</v>
      </c>
      <c r="AT924" s="232" t="s">
        <v>157</v>
      </c>
      <c r="AU924" s="232" t="s">
        <v>86</v>
      </c>
      <c r="AY924" s="18" t="s">
        <v>155</v>
      </c>
      <c r="BE924" s="233">
        <f>IF(N924="základní",J924,0)</f>
        <v>0</v>
      </c>
      <c r="BF924" s="233">
        <f>IF(N924="snížená",J924,0)</f>
        <v>0</v>
      </c>
      <c r="BG924" s="233">
        <f>IF(N924="zákl. přenesená",J924,0)</f>
        <v>0</v>
      </c>
      <c r="BH924" s="233">
        <f>IF(N924="sníž. přenesená",J924,0)</f>
        <v>0</v>
      </c>
      <c r="BI924" s="233">
        <f>IF(N924="nulová",J924,0)</f>
        <v>0</v>
      </c>
      <c r="BJ924" s="18" t="s">
        <v>84</v>
      </c>
      <c r="BK924" s="233">
        <f>ROUND(I924*H924,2)</f>
        <v>0</v>
      </c>
      <c r="BL924" s="18" t="s">
        <v>249</v>
      </c>
      <c r="BM924" s="232" t="s">
        <v>1611</v>
      </c>
    </row>
    <row r="925" spans="1:63" s="12" customFormat="1" ht="22.8" customHeight="1">
      <c r="A925" s="12"/>
      <c r="B925" s="204"/>
      <c r="C925" s="205"/>
      <c r="D925" s="206" t="s">
        <v>75</v>
      </c>
      <c r="E925" s="218" t="s">
        <v>1612</v>
      </c>
      <c r="F925" s="218" t="s">
        <v>1613</v>
      </c>
      <c r="G925" s="205"/>
      <c r="H925" s="205"/>
      <c r="I925" s="208"/>
      <c r="J925" s="219">
        <f>BK925</f>
        <v>0</v>
      </c>
      <c r="K925" s="205"/>
      <c r="L925" s="210"/>
      <c r="M925" s="211"/>
      <c r="N925" s="212"/>
      <c r="O925" s="212"/>
      <c r="P925" s="213">
        <f>SUM(P926:P973)</f>
        <v>0</v>
      </c>
      <c r="Q925" s="212"/>
      <c r="R925" s="213">
        <f>SUM(R926:R973)</f>
        <v>0.24720493624999995</v>
      </c>
      <c r="S925" s="212"/>
      <c r="T925" s="214">
        <f>SUM(T926:T973)</f>
        <v>0.36442549999999996</v>
      </c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R925" s="215" t="s">
        <v>86</v>
      </c>
      <c r="AT925" s="216" t="s">
        <v>75</v>
      </c>
      <c r="AU925" s="216" t="s">
        <v>84</v>
      </c>
      <c r="AY925" s="215" t="s">
        <v>155</v>
      </c>
      <c r="BK925" s="217">
        <f>SUM(BK926:BK973)</f>
        <v>0</v>
      </c>
    </row>
    <row r="926" spans="1:65" s="2" customFormat="1" ht="24.15" customHeight="1">
      <c r="A926" s="39"/>
      <c r="B926" s="40"/>
      <c r="C926" s="220" t="s">
        <v>1614</v>
      </c>
      <c r="D926" s="220" t="s">
        <v>157</v>
      </c>
      <c r="E926" s="221" t="s">
        <v>1615</v>
      </c>
      <c r="F926" s="222" t="s">
        <v>1616</v>
      </c>
      <c r="G926" s="223" t="s">
        <v>274</v>
      </c>
      <c r="H926" s="224">
        <v>32.8</v>
      </c>
      <c r="I926" s="225"/>
      <c r="J926" s="226">
        <f>ROUND(I926*H926,2)</f>
        <v>0</v>
      </c>
      <c r="K926" s="227"/>
      <c r="L926" s="45"/>
      <c r="M926" s="228" t="s">
        <v>1</v>
      </c>
      <c r="N926" s="229" t="s">
        <v>41</v>
      </c>
      <c r="O926" s="92"/>
      <c r="P926" s="230">
        <f>O926*H926</f>
        <v>0</v>
      </c>
      <c r="Q926" s="230">
        <v>0</v>
      </c>
      <c r="R926" s="230">
        <f>Q926*H926</f>
        <v>0</v>
      </c>
      <c r="S926" s="230">
        <v>0.00177</v>
      </c>
      <c r="T926" s="231">
        <f>S926*H926</f>
        <v>0.058055999999999996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32" t="s">
        <v>249</v>
      </c>
      <c r="AT926" s="232" t="s">
        <v>157</v>
      </c>
      <c r="AU926" s="232" t="s">
        <v>86</v>
      </c>
      <c r="AY926" s="18" t="s">
        <v>155</v>
      </c>
      <c r="BE926" s="233">
        <f>IF(N926="základní",J926,0)</f>
        <v>0</v>
      </c>
      <c r="BF926" s="233">
        <f>IF(N926="snížená",J926,0)</f>
        <v>0</v>
      </c>
      <c r="BG926" s="233">
        <f>IF(N926="zákl. přenesená",J926,0)</f>
        <v>0</v>
      </c>
      <c r="BH926" s="233">
        <f>IF(N926="sníž. přenesená",J926,0)</f>
        <v>0</v>
      </c>
      <c r="BI926" s="233">
        <f>IF(N926="nulová",J926,0)</f>
        <v>0</v>
      </c>
      <c r="BJ926" s="18" t="s">
        <v>84</v>
      </c>
      <c r="BK926" s="233">
        <f>ROUND(I926*H926,2)</f>
        <v>0</v>
      </c>
      <c r="BL926" s="18" t="s">
        <v>249</v>
      </c>
      <c r="BM926" s="232" t="s">
        <v>1617</v>
      </c>
    </row>
    <row r="927" spans="1:51" s="14" customFormat="1" ht="12">
      <c r="A927" s="14"/>
      <c r="B927" s="245"/>
      <c r="C927" s="246"/>
      <c r="D927" s="236" t="s">
        <v>163</v>
      </c>
      <c r="E927" s="247" t="s">
        <v>1</v>
      </c>
      <c r="F927" s="248" t="s">
        <v>1618</v>
      </c>
      <c r="G927" s="246"/>
      <c r="H927" s="249">
        <v>32.8</v>
      </c>
      <c r="I927" s="250"/>
      <c r="J927" s="246"/>
      <c r="K927" s="246"/>
      <c r="L927" s="251"/>
      <c r="M927" s="252"/>
      <c r="N927" s="253"/>
      <c r="O927" s="253"/>
      <c r="P927" s="253"/>
      <c r="Q927" s="253"/>
      <c r="R927" s="253"/>
      <c r="S927" s="253"/>
      <c r="T927" s="25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5" t="s">
        <v>163</v>
      </c>
      <c r="AU927" s="255" t="s">
        <v>86</v>
      </c>
      <c r="AV927" s="14" t="s">
        <v>86</v>
      </c>
      <c r="AW927" s="14" t="s">
        <v>32</v>
      </c>
      <c r="AX927" s="14" t="s">
        <v>84</v>
      </c>
      <c r="AY927" s="255" t="s">
        <v>155</v>
      </c>
    </row>
    <row r="928" spans="1:65" s="2" customFormat="1" ht="16.5" customHeight="1">
      <c r="A928" s="39"/>
      <c r="B928" s="40"/>
      <c r="C928" s="220" t="s">
        <v>1619</v>
      </c>
      <c r="D928" s="220" t="s">
        <v>157</v>
      </c>
      <c r="E928" s="221" t="s">
        <v>1620</v>
      </c>
      <c r="F928" s="222" t="s">
        <v>1621</v>
      </c>
      <c r="G928" s="223" t="s">
        <v>274</v>
      </c>
      <c r="H928" s="224">
        <v>36.65</v>
      </c>
      <c r="I928" s="225"/>
      <c r="J928" s="226">
        <f>ROUND(I928*H928,2)</f>
        <v>0</v>
      </c>
      <c r="K928" s="227"/>
      <c r="L928" s="45"/>
      <c r="M928" s="228" t="s">
        <v>1</v>
      </c>
      <c r="N928" s="229" t="s">
        <v>41</v>
      </c>
      <c r="O928" s="92"/>
      <c r="P928" s="230">
        <f>O928*H928</f>
        <v>0</v>
      </c>
      <c r="Q928" s="230">
        <v>0</v>
      </c>
      <c r="R928" s="230">
        <f>Q928*H928</f>
        <v>0</v>
      </c>
      <c r="S928" s="230">
        <v>0.00167</v>
      </c>
      <c r="T928" s="231">
        <f>S928*H928</f>
        <v>0.061205499999999996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32" t="s">
        <v>249</v>
      </c>
      <c r="AT928" s="232" t="s">
        <v>157</v>
      </c>
      <c r="AU928" s="232" t="s">
        <v>86</v>
      </c>
      <c r="AY928" s="18" t="s">
        <v>155</v>
      </c>
      <c r="BE928" s="233">
        <f>IF(N928="základní",J928,0)</f>
        <v>0</v>
      </c>
      <c r="BF928" s="233">
        <f>IF(N928="snížená",J928,0)</f>
        <v>0</v>
      </c>
      <c r="BG928" s="233">
        <f>IF(N928="zákl. přenesená",J928,0)</f>
        <v>0</v>
      </c>
      <c r="BH928" s="233">
        <f>IF(N928="sníž. přenesená",J928,0)</f>
        <v>0</v>
      </c>
      <c r="BI928" s="233">
        <f>IF(N928="nulová",J928,0)</f>
        <v>0</v>
      </c>
      <c r="BJ928" s="18" t="s">
        <v>84</v>
      </c>
      <c r="BK928" s="233">
        <f>ROUND(I928*H928,2)</f>
        <v>0</v>
      </c>
      <c r="BL928" s="18" t="s">
        <v>249</v>
      </c>
      <c r="BM928" s="232" t="s">
        <v>1622</v>
      </c>
    </row>
    <row r="929" spans="1:51" s="13" customFormat="1" ht="12">
      <c r="A929" s="13"/>
      <c r="B929" s="234"/>
      <c r="C929" s="235"/>
      <c r="D929" s="236" t="s">
        <v>163</v>
      </c>
      <c r="E929" s="237" t="s">
        <v>1</v>
      </c>
      <c r="F929" s="238" t="s">
        <v>712</v>
      </c>
      <c r="G929" s="235"/>
      <c r="H929" s="237" t="s">
        <v>1</v>
      </c>
      <c r="I929" s="239"/>
      <c r="J929" s="235"/>
      <c r="K929" s="235"/>
      <c r="L929" s="240"/>
      <c r="M929" s="241"/>
      <c r="N929" s="242"/>
      <c r="O929" s="242"/>
      <c r="P929" s="242"/>
      <c r="Q929" s="242"/>
      <c r="R929" s="242"/>
      <c r="S929" s="242"/>
      <c r="T929" s="24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4" t="s">
        <v>163</v>
      </c>
      <c r="AU929" s="244" t="s">
        <v>86</v>
      </c>
      <c r="AV929" s="13" t="s">
        <v>84</v>
      </c>
      <c r="AW929" s="13" t="s">
        <v>32</v>
      </c>
      <c r="AX929" s="13" t="s">
        <v>76</v>
      </c>
      <c r="AY929" s="244" t="s">
        <v>155</v>
      </c>
    </row>
    <row r="930" spans="1:51" s="14" customFormat="1" ht="12">
      <c r="A930" s="14"/>
      <c r="B930" s="245"/>
      <c r="C930" s="246"/>
      <c r="D930" s="236" t="s">
        <v>163</v>
      </c>
      <c r="E930" s="247" t="s">
        <v>1</v>
      </c>
      <c r="F930" s="248" t="s">
        <v>1623</v>
      </c>
      <c r="G930" s="246"/>
      <c r="H930" s="249">
        <v>15.75</v>
      </c>
      <c r="I930" s="250"/>
      <c r="J930" s="246"/>
      <c r="K930" s="246"/>
      <c r="L930" s="251"/>
      <c r="M930" s="252"/>
      <c r="N930" s="253"/>
      <c r="O930" s="253"/>
      <c r="P930" s="253"/>
      <c r="Q930" s="253"/>
      <c r="R930" s="253"/>
      <c r="S930" s="253"/>
      <c r="T930" s="25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5" t="s">
        <v>163</v>
      </c>
      <c r="AU930" s="255" t="s">
        <v>86</v>
      </c>
      <c r="AV930" s="14" t="s">
        <v>86</v>
      </c>
      <c r="AW930" s="14" t="s">
        <v>32</v>
      </c>
      <c r="AX930" s="14" t="s">
        <v>76</v>
      </c>
      <c r="AY930" s="255" t="s">
        <v>155</v>
      </c>
    </row>
    <row r="931" spans="1:51" s="13" customFormat="1" ht="12">
      <c r="A931" s="13"/>
      <c r="B931" s="234"/>
      <c r="C931" s="235"/>
      <c r="D931" s="236" t="s">
        <v>163</v>
      </c>
      <c r="E931" s="237" t="s">
        <v>1</v>
      </c>
      <c r="F931" s="238" t="s">
        <v>670</v>
      </c>
      <c r="G931" s="235"/>
      <c r="H931" s="237" t="s">
        <v>1</v>
      </c>
      <c r="I931" s="239"/>
      <c r="J931" s="235"/>
      <c r="K931" s="235"/>
      <c r="L931" s="240"/>
      <c r="M931" s="241"/>
      <c r="N931" s="242"/>
      <c r="O931" s="242"/>
      <c r="P931" s="242"/>
      <c r="Q931" s="242"/>
      <c r="R931" s="242"/>
      <c r="S931" s="242"/>
      <c r="T931" s="24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4" t="s">
        <v>163</v>
      </c>
      <c r="AU931" s="244" t="s">
        <v>86</v>
      </c>
      <c r="AV931" s="13" t="s">
        <v>84</v>
      </c>
      <c r="AW931" s="13" t="s">
        <v>32</v>
      </c>
      <c r="AX931" s="13" t="s">
        <v>76</v>
      </c>
      <c r="AY931" s="244" t="s">
        <v>155</v>
      </c>
    </row>
    <row r="932" spans="1:51" s="14" customFormat="1" ht="12">
      <c r="A932" s="14"/>
      <c r="B932" s="245"/>
      <c r="C932" s="246"/>
      <c r="D932" s="236" t="s">
        <v>163</v>
      </c>
      <c r="E932" s="247" t="s">
        <v>1</v>
      </c>
      <c r="F932" s="248" t="s">
        <v>1624</v>
      </c>
      <c r="G932" s="246"/>
      <c r="H932" s="249">
        <v>9.2</v>
      </c>
      <c r="I932" s="250"/>
      <c r="J932" s="246"/>
      <c r="K932" s="246"/>
      <c r="L932" s="251"/>
      <c r="M932" s="252"/>
      <c r="N932" s="253"/>
      <c r="O932" s="253"/>
      <c r="P932" s="253"/>
      <c r="Q932" s="253"/>
      <c r="R932" s="253"/>
      <c r="S932" s="253"/>
      <c r="T932" s="25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5" t="s">
        <v>163</v>
      </c>
      <c r="AU932" s="255" t="s">
        <v>86</v>
      </c>
      <c r="AV932" s="14" t="s">
        <v>86</v>
      </c>
      <c r="AW932" s="14" t="s">
        <v>32</v>
      </c>
      <c r="AX932" s="14" t="s">
        <v>76</v>
      </c>
      <c r="AY932" s="255" t="s">
        <v>155</v>
      </c>
    </row>
    <row r="933" spans="1:51" s="13" customFormat="1" ht="12">
      <c r="A933" s="13"/>
      <c r="B933" s="234"/>
      <c r="C933" s="235"/>
      <c r="D933" s="236" t="s">
        <v>163</v>
      </c>
      <c r="E933" s="237" t="s">
        <v>1</v>
      </c>
      <c r="F933" s="238" t="s">
        <v>695</v>
      </c>
      <c r="G933" s="235"/>
      <c r="H933" s="237" t="s">
        <v>1</v>
      </c>
      <c r="I933" s="239"/>
      <c r="J933" s="235"/>
      <c r="K933" s="235"/>
      <c r="L933" s="240"/>
      <c r="M933" s="241"/>
      <c r="N933" s="242"/>
      <c r="O933" s="242"/>
      <c r="P933" s="242"/>
      <c r="Q933" s="242"/>
      <c r="R933" s="242"/>
      <c r="S933" s="242"/>
      <c r="T933" s="24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4" t="s">
        <v>163</v>
      </c>
      <c r="AU933" s="244" t="s">
        <v>86</v>
      </c>
      <c r="AV933" s="13" t="s">
        <v>84</v>
      </c>
      <c r="AW933" s="13" t="s">
        <v>32</v>
      </c>
      <c r="AX933" s="13" t="s">
        <v>76</v>
      </c>
      <c r="AY933" s="244" t="s">
        <v>155</v>
      </c>
    </row>
    <row r="934" spans="1:51" s="14" customFormat="1" ht="12">
      <c r="A934" s="14"/>
      <c r="B934" s="245"/>
      <c r="C934" s="246"/>
      <c r="D934" s="236" t="s">
        <v>163</v>
      </c>
      <c r="E934" s="247" t="s">
        <v>1</v>
      </c>
      <c r="F934" s="248" t="s">
        <v>500</v>
      </c>
      <c r="G934" s="246"/>
      <c r="H934" s="249">
        <v>9.45</v>
      </c>
      <c r="I934" s="250"/>
      <c r="J934" s="246"/>
      <c r="K934" s="246"/>
      <c r="L934" s="251"/>
      <c r="M934" s="252"/>
      <c r="N934" s="253"/>
      <c r="O934" s="253"/>
      <c r="P934" s="253"/>
      <c r="Q934" s="253"/>
      <c r="R934" s="253"/>
      <c r="S934" s="253"/>
      <c r="T934" s="25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5" t="s">
        <v>163</v>
      </c>
      <c r="AU934" s="255" t="s">
        <v>86</v>
      </c>
      <c r="AV934" s="14" t="s">
        <v>86</v>
      </c>
      <c r="AW934" s="14" t="s">
        <v>32</v>
      </c>
      <c r="AX934" s="14" t="s">
        <v>76</v>
      </c>
      <c r="AY934" s="255" t="s">
        <v>155</v>
      </c>
    </row>
    <row r="935" spans="1:51" s="13" customFormat="1" ht="12">
      <c r="A935" s="13"/>
      <c r="B935" s="234"/>
      <c r="C935" s="235"/>
      <c r="D935" s="236" t="s">
        <v>163</v>
      </c>
      <c r="E935" s="237" t="s">
        <v>1</v>
      </c>
      <c r="F935" s="238" t="s">
        <v>1625</v>
      </c>
      <c r="G935" s="235"/>
      <c r="H935" s="237" t="s">
        <v>1</v>
      </c>
      <c r="I935" s="239"/>
      <c r="J935" s="235"/>
      <c r="K935" s="235"/>
      <c r="L935" s="240"/>
      <c r="M935" s="241"/>
      <c r="N935" s="242"/>
      <c r="O935" s="242"/>
      <c r="P935" s="242"/>
      <c r="Q935" s="242"/>
      <c r="R935" s="242"/>
      <c r="S935" s="242"/>
      <c r="T935" s="24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4" t="s">
        <v>163</v>
      </c>
      <c r="AU935" s="244" t="s">
        <v>86</v>
      </c>
      <c r="AV935" s="13" t="s">
        <v>84</v>
      </c>
      <c r="AW935" s="13" t="s">
        <v>32</v>
      </c>
      <c r="AX935" s="13" t="s">
        <v>76</v>
      </c>
      <c r="AY935" s="244" t="s">
        <v>155</v>
      </c>
    </row>
    <row r="936" spans="1:51" s="14" customFormat="1" ht="12">
      <c r="A936" s="14"/>
      <c r="B936" s="245"/>
      <c r="C936" s="246"/>
      <c r="D936" s="236" t="s">
        <v>163</v>
      </c>
      <c r="E936" s="247" t="s">
        <v>1</v>
      </c>
      <c r="F936" s="248" t="s">
        <v>492</v>
      </c>
      <c r="G936" s="246"/>
      <c r="H936" s="249">
        <v>2.25</v>
      </c>
      <c r="I936" s="250"/>
      <c r="J936" s="246"/>
      <c r="K936" s="246"/>
      <c r="L936" s="251"/>
      <c r="M936" s="252"/>
      <c r="N936" s="253"/>
      <c r="O936" s="253"/>
      <c r="P936" s="253"/>
      <c r="Q936" s="253"/>
      <c r="R936" s="253"/>
      <c r="S936" s="253"/>
      <c r="T936" s="25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5" t="s">
        <v>163</v>
      </c>
      <c r="AU936" s="255" t="s">
        <v>86</v>
      </c>
      <c r="AV936" s="14" t="s">
        <v>86</v>
      </c>
      <c r="AW936" s="14" t="s">
        <v>32</v>
      </c>
      <c r="AX936" s="14" t="s">
        <v>76</v>
      </c>
      <c r="AY936" s="255" t="s">
        <v>155</v>
      </c>
    </row>
    <row r="937" spans="1:51" s="15" customFormat="1" ht="12">
      <c r="A937" s="15"/>
      <c r="B937" s="256"/>
      <c r="C937" s="257"/>
      <c r="D937" s="236" t="s">
        <v>163</v>
      </c>
      <c r="E937" s="258" t="s">
        <v>1</v>
      </c>
      <c r="F937" s="259" t="s">
        <v>177</v>
      </c>
      <c r="G937" s="257"/>
      <c r="H937" s="260">
        <v>36.65</v>
      </c>
      <c r="I937" s="261"/>
      <c r="J937" s="257"/>
      <c r="K937" s="257"/>
      <c r="L937" s="262"/>
      <c r="M937" s="263"/>
      <c r="N937" s="264"/>
      <c r="O937" s="264"/>
      <c r="P937" s="264"/>
      <c r="Q937" s="264"/>
      <c r="R937" s="264"/>
      <c r="S937" s="264"/>
      <c r="T937" s="26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66" t="s">
        <v>163</v>
      </c>
      <c r="AU937" s="266" t="s">
        <v>86</v>
      </c>
      <c r="AV937" s="15" t="s">
        <v>161</v>
      </c>
      <c r="AW937" s="15" t="s">
        <v>32</v>
      </c>
      <c r="AX937" s="15" t="s">
        <v>84</v>
      </c>
      <c r="AY937" s="266" t="s">
        <v>155</v>
      </c>
    </row>
    <row r="938" spans="1:65" s="2" customFormat="1" ht="16.5" customHeight="1">
      <c r="A938" s="39"/>
      <c r="B938" s="40"/>
      <c r="C938" s="220" t="s">
        <v>1626</v>
      </c>
      <c r="D938" s="220" t="s">
        <v>157</v>
      </c>
      <c r="E938" s="221" t="s">
        <v>1627</v>
      </c>
      <c r="F938" s="222" t="s">
        <v>1628</v>
      </c>
      <c r="G938" s="223" t="s">
        <v>274</v>
      </c>
      <c r="H938" s="224">
        <v>72</v>
      </c>
      <c r="I938" s="225"/>
      <c r="J938" s="226">
        <f>ROUND(I938*H938,2)</f>
        <v>0</v>
      </c>
      <c r="K938" s="227"/>
      <c r="L938" s="45"/>
      <c r="M938" s="228" t="s">
        <v>1</v>
      </c>
      <c r="N938" s="229" t="s">
        <v>41</v>
      </c>
      <c r="O938" s="92"/>
      <c r="P938" s="230">
        <f>O938*H938</f>
        <v>0</v>
      </c>
      <c r="Q938" s="230">
        <v>0</v>
      </c>
      <c r="R938" s="230">
        <f>Q938*H938</f>
        <v>0</v>
      </c>
      <c r="S938" s="230">
        <v>0.00175</v>
      </c>
      <c r="T938" s="231">
        <f>S938*H938</f>
        <v>0.126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32" t="s">
        <v>249</v>
      </c>
      <c r="AT938" s="232" t="s">
        <v>157</v>
      </c>
      <c r="AU938" s="232" t="s">
        <v>86</v>
      </c>
      <c r="AY938" s="18" t="s">
        <v>155</v>
      </c>
      <c r="BE938" s="233">
        <f>IF(N938="základní",J938,0)</f>
        <v>0</v>
      </c>
      <c r="BF938" s="233">
        <f>IF(N938="snížená",J938,0)</f>
        <v>0</v>
      </c>
      <c r="BG938" s="233">
        <f>IF(N938="zákl. přenesená",J938,0)</f>
        <v>0</v>
      </c>
      <c r="BH938" s="233">
        <f>IF(N938="sníž. přenesená",J938,0)</f>
        <v>0</v>
      </c>
      <c r="BI938" s="233">
        <f>IF(N938="nulová",J938,0)</f>
        <v>0</v>
      </c>
      <c r="BJ938" s="18" t="s">
        <v>84</v>
      </c>
      <c r="BK938" s="233">
        <f>ROUND(I938*H938,2)</f>
        <v>0</v>
      </c>
      <c r="BL938" s="18" t="s">
        <v>249</v>
      </c>
      <c r="BM938" s="232" t="s">
        <v>1629</v>
      </c>
    </row>
    <row r="939" spans="1:51" s="13" customFormat="1" ht="12">
      <c r="A939" s="13"/>
      <c r="B939" s="234"/>
      <c r="C939" s="235"/>
      <c r="D939" s="236" t="s">
        <v>163</v>
      </c>
      <c r="E939" s="237" t="s">
        <v>1</v>
      </c>
      <c r="F939" s="238" t="s">
        <v>1630</v>
      </c>
      <c r="G939" s="235"/>
      <c r="H939" s="237" t="s">
        <v>1</v>
      </c>
      <c r="I939" s="239"/>
      <c r="J939" s="235"/>
      <c r="K939" s="235"/>
      <c r="L939" s="240"/>
      <c r="M939" s="241"/>
      <c r="N939" s="242"/>
      <c r="O939" s="242"/>
      <c r="P939" s="242"/>
      <c r="Q939" s="242"/>
      <c r="R939" s="242"/>
      <c r="S939" s="242"/>
      <c r="T939" s="24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4" t="s">
        <v>163</v>
      </c>
      <c r="AU939" s="244" t="s">
        <v>86</v>
      </c>
      <c r="AV939" s="13" t="s">
        <v>84</v>
      </c>
      <c r="AW939" s="13" t="s">
        <v>32</v>
      </c>
      <c r="AX939" s="13" t="s">
        <v>76</v>
      </c>
      <c r="AY939" s="244" t="s">
        <v>155</v>
      </c>
    </row>
    <row r="940" spans="1:51" s="14" customFormat="1" ht="12">
      <c r="A940" s="14"/>
      <c r="B940" s="245"/>
      <c r="C940" s="246"/>
      <c r="D940" s="236" t="s">
        <v>163</v>
      </c>
      <c r="E940" s="247" t="s">
        <v>1</v>
      </c>
      <c r="F940" s="248" t="s">
        <v>592</v>
      </c>
      <c r="G940" s="246"/>
      <c r="H940" s="249">
        <v>72</v>
      </c>
      <c r="I940" s="250"/>
      <c r="J940" s="246"/>
      <c r="K940" s="246"/>
      <c r="L940" s="251"/>
      <c r="M940" s="252"/>
      <c r="N940" s="253"/>
      <c r="O940" s="253"/>
      <c r="P940" s="253"/>
      <c r="Q940" s="253"/>
      <c r="R940" s="253"/>
      <c r="S940" s="253"/>
      <c r="T940" s="25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5" t="s">
        <v>163</v>
      </c>
      <c r="AU940" s="255" t="s">
        <v>86</v>
      </c>
      <c r="AV940" s="14" t="s">
        <v>86</v>
      </c>
      <c r="AW940" s="14" t="s">
        <v>32</v>
      </c>
      <c r="AX940" s="14" t="s">
        <v>84</v>
      </c>
      <c r="AY940" s="255" t="s">
        <v>155</v>
      </c>
    </row>
    <row r="941" spans="1:65" s="2" customFormat="1" ht="16.5" customHeight="1">
      <c r="A941" s="39"/>
      <c r="B941" s="40"/>
      <c r="C941" s="220" t="s">
        <v>1631</v>
      </c>
      <c r="D941" s="220" t="s">
        <v>157</v>
      </c>
      <c r="E941" s="221" t="s">
        <v>1632</v>
      </c>
      <c r="F941" s="222" t="s">
        <v>1633</v>
      </c>
      <c r="G941" s="223" t="s">
        <v>274</v>
      </c>
      <c r="H941" s="224">
        <v>32.8</v>
      </c>
      <c r="I941" s="225"/>
      <c r="J941" s="226">
        <f>ROUND(I941*H941,2)</f>
        <v>0</v>
      </c>
      <c r="K941" s="227"/>
      <c r="L941" s="45"/>
      <c r="M941" s="228" t="s">
        <v>1</v>
      </c>
      <c r="N941" s="229" t="s">
        <v>41</v>
      </c>
      <c r="O941" s="92"/>
      <c r="P941" s="230">
        <f>O941*H941</f>
        <v>0</v>
      </c>
      <c r="Q941" s="230">
        <v>0</v>
      </c>
      <c r="R941" s="230">
        <f>Q941*H941</f>
        <v>0</v>
      </c>
      <c r="S941" s="230">
        <v>0.0026</v>
      </c>
      <c r="T941" s="231">
        <f>S941*H941</f>
        <v>0.08528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32" t="s">
        <v>249</v>
      </c>
      <c r="AT941" s="232" t="s">
        <v>157</v>
      </c>
      <c r="AU941" s="232" t="s">
        <v>86</v>
      </c>
      <c r="AY941" s="18" t="s">
        <v>155</v>
      </c>
      <c r="BE941" s="233">
        <f>IF(N941="základní",J941,0)</f>
        <v>0</v>
      </c>
      <c r="BF941" s="233">
        <f>IF(N941="snížená",J941,0)</f>
        <v>0</v>
      </c>
      <c r="BG941" s="233">
        <f>IF(N941="zákl. přenesená",J941,0)</f>
        <v>0</v>
      </c>
      <c r="BH941" s="233">
        <f>IF(N941="sníž. přenesená",J941,0)</f>
        <v>0</v>
      </c>
      <c r="BI941" s="233">
        <f>IF(N941="nulová",J941,0)</f>
        <v>0</v>
      </c>
      <c r="BJ941" s="18" t="s">
        <v>84</v>
      </c>
      <c r="BK941" s="233">
        <f>ROUND(I941*H941,2)</f>
        <v>0</v>
      </c>
      <c r="BL941" s="18" t="s">
        <v>249</v>
      </c>
      <c r="BM941" s="232" t="s">
        <v>1634</v>
      </c>
    </row>
    <row r="942" spans="1:51" s="14" customFormat="1" ht="12">
      <c r="A942" s="14"/>
      <c r="B942" s="245"/>
      <c r="C942" s="246"/>
      <c r="D942" s="236" t="s">
        <v>163</v>
      </c>
      <c r="E942" s="247" t="s">
        <v>1</v>
      </c>
      <c r="F942" s="248" t="s">
        <v>1618</v>
      </c>
      <c r="G942" s="246"/>
      <c r="H942" s="249">
        <v>32.8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5" t="s">
        <v>163</v>
      </c>
      <c r="AU942" s="255" t="s">
        <v>86</v>
      </c>
      <c r="AV942" s="14" t="s">
        <v>86</v>
      </c>
      <c r="AW942" s="14" t="s">
        <v>32</v>
      </c>
      <c r="AX942" s="14" t="s">
        <v>84</v>
      </c>
      <c r="AY942" s="255" t="s">
        <v>155</v>
      </c>
    </row>
    <row r="943" spans="1:65" s="2" customFormat="1" ht="16.5" customHeight="1">
      <c r="A943" s="39"/>
      <c r="B943" s="40"/>
      <c r="C943" s="220" t="s">
        <v>1635</v>
      </c>
      <c r="D943" s="220" t="s">
        <v>157</v>
      </c>
      <c r="E943" s="221" t="s">
        <v>1636</v>
      </c>
      <c r="F943" s="222" t="s">
        <v>1637</v>
      </c>
      <c r="G943" s="223" t="s">
        <v>274</v>
      </c>
      <c r="H943" s="224">
        <v>8.6</v>
      </c>
      <c r="I943" s="225"/>
      <c r="J943" s="226">
        <f>ROUND(I943*H943,2)</f>
        <v>0</v>
      </c>
      <c r="K943" s="227"/>
      <c r="L943" s="45"/>
      <c r="M943" s="228" t="s">
        <v>1</v>
      </c>
      <c r="N943" s="229" t="s">
        <v>41</v>
      </c>
      <c r="O943" s="92"/>
      <c r="P943" s="230">
        <f>O943*H943</f>
        <v>0</v>
      </c>
      <c r="Q943" s="230">
        <v>0</v>
      </c>
      <c r="R943" s="230">
        <f>Q943*H943</f>
        <v>0</v>
      </c>
      <c r="S943" s="230">
        <v>0.00394</v>
      </c>
      <c r="T943" s="231">
        <f>S943*H943</f>
        <v>0.033884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2" t="s">
        <v>249</v>
      </c>
      <c r="AT943" s="232" t="s">
        <v>157</v>
      </c>
      <c r="AU943" s="232" t="s">
        <v>86</v>
      </c>
      <c r="AY943" s="18" t="s">
        <v>155</v>
      </c>
      <c r="BE943" s="233">
        <f>IF(N943="základní",J943,0)</f>
        <v>0</v>
      </c>
      <c r="BF943" s="233">
        <f>IF(N943="snížená",J943,0)</f>
        <v>0</v>
      </c>
      <c r="BG943" s="233">
        <f>IF(N943="zákl. přenesená",J943,0)</f>
        <v>0</v>
      </c>
      <c r="BH943" s="233">
        <f>IF(N943="sníž. přenesená",J943,0)</f>
        <v>0</v>
      </c>
      <c r="BI943" s="233">
        <f>IF(N943="nulová",J943,0)</f>
        <v>0</v>
      </c>
      <c r="BJ943" s="18" t="s">
        <v>84</v>
      </c>
      <c r="BK943" s="233">
        <f>ROUND(I943*H943,2)</f>
        <v>0</v>
      </c>
      <c r="BL943" s="18" t="s">
        <v>249</v>
      </c>
      <c r="BM943" s="232" t="s">
        <v>1638</v>
      </c>
    </row>
    <row r="944" spans="1:65" s="2" customFormat="1" ht="21.75" customHeight="1">
      <c r="A944" s="39"/>
      <c r="B944" s="40"/>
      <c r="C944" s="220" t="s">
        <v>1639</v>
      </c>
      <c r="D944" s="220" t="s">
        <v>157</v>
      </c>
      <c r="E944" s="221" t="s">
        <v>1640</v>
      </c>
      <c r="F944" s="222" t="s">
        <v>1641</v>
      </c>
      <c r="G944" s="223" t="s">
        <v>274</v>
      </c>
      <c r="H944" s="224">
        <v>32.58</v>
      </c>
      <c r="I944" s="225"/>
      <c r="J944" s="226">
        <f>ROUND(I944*H944,2)</f>
        <v>0</v>
      </c>
      <c r="K944" s="227"/>
      <c r="L944" s="45"/>
      <c r="M944" s="228" t="s">
        <v>1</v>
      </c>
      <c r="N944" s="229" t="s">
        <v>41</v>
      </c>
      <c r="O944" s="92"/>
      <c r="P944" s="230">
        <f>O944*H944</f>
        <v>0</v>
      </c>
      <c r="Q944" s="230">
        <v>0.00078</v>
      </c>
      <c r="R944" s="230">
        <f>Q944*H944</f>
        <v>0.025412399999999998</v>
      </c>
      <c r="S944" s="230">
        <v>0</v>
      </c>
      <c r="T944" s="231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32" t="s">
        <v>249</v>
      </c>
      <c r="AT944" s="232" t="s">
        <v>157</v>
      </c>
      <c r="AU944" s="232" t="s">
        <v>86</v>
      </c>
      <c r="AY944" s="18" t="s">
        <v>155</v>
      </c>
      <c r="BE944" s="233">
        <f>IF(N944="základní",J944,0)</f>
        <v>0</v>
      </c>
      <c r="BF944" s="233">
        <f>IF(N944="snížená",J944,0)</f>
        <v>0</v>
      </c>
      <c r="BG944" s="233">
        <f>IF(N944="zákl. přenesená",J944,0)</f>
        <v>0</v>
      </c>
      <c r="BH944" s="233">
        <f>IF(N944="sníž. přenesená",J944,0)</f>
        <v>0</v>
      </c>
      <c r="BI944" s="233">
        <f>IF(N944="nulová",J944,0)</f>
        <v>0</v>
      </c>
      <c r="BJ944" s="18" t="s">
        <v>84</v>
      </c>
      <c r="BK944" s="233">
        <f>ROUND(I944*H944,2)</f>
        <v>0</v>
      </c>
      <c r="BL944" s="18" t="s">
        <v>249</v>
      </c>
      <c r="BM944" s="232" t="s">
        <v>1642</v>
      </c>
    </row>
    <row r="945" spans="1:51" s="14" customFormat="1" ht="12">
      <c r="A945" s="14"/>
      <c r="B945" s="245"/>
      <c r="C945" s="246"/>
      <c r="D945" s="236" t="s">
        <v>163</v>
      </c>
      <c r="E945" s="247" t="s">
        <v>1</v>
      </c>
      <c r="F945" s="248" t="s">
        <v>1521</v>
      </c>
      <c r="G945" s="246"/>
      <c r="H945" s="249">
        <v>32.58</v>
      </c>
      <c r="I945" s="250"/>
      <c r="J945" s="246"/>
      <c r="K945" s="246"/>
      <c r="L945" s="251"/>
      <c r="M945" s="252"/>
      <c r="N945" s="253"/>
      <c r="O945" s="253"/>
      <c r="P945" s="253"/>
      <c r="Q945" s="253"/>
      <c r="R945" s="253"/>
      <c r="S945" s="253"/>
      <c r="T945" s="25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5" t="s">
        <v>163</v>
      </c>
      <c r="AU945" s="255" t="s">
        <v>86</v>
      </c>
      <c r="AV945" s="14" t="s">
        <v>86</v>
      </c>
      <c r="AW945" s="14" t="s">
        <v>32</v>
      </c>
      <c r="AX945" s="14" t="s">
        <v>84</v>
      </c>
      <c r="AY945" s="255" t="s">
        <v>155</v>
      </c>
    </row>
    <row r="946" spans="1:65" s="2" customFormat="1" ht="33" customHeight="1">
      <c r="A946" s="39"/>
      <c r="B946" s="40"/>
      <c r="C946" s="220" t="s">
        <v>1643</v>
      </c>
      <c r="D946" s="220" t="s">
        <v>157</v>
      </c>
      <c r="E946" s="221" t="s">
        <v>1644</v>
      </c>
      <c r="F946" s="222" t="s">
        <v>1645</v>
      </c>
      <c r="G946" s="223" t="s">
        <v>274</v>
      </c>
      <c r="H946" s="224">
        <v>24.655</v>
      </c>
      <c r="I946" s="225"/>
      <c r="J946" s="226">
        <f>ROUND(I946*H946,2)</f>
        <v>0</v>
      </c>
      <c r="K946" s="227"/>
      <c r="L946" s="45"/>
      <c r="M946" s="228" t="s">
        <v>1</v>
      </c>
      <c r="N946" s="229" t="s">
        <v>41</v>
      </c>
      <c r="O946" s="92"/>
      <c r="P946" s="230">
        <f>O946*H946</f>
        <v>0</v>
      </c>
      <c r="Q946" s="230">
        <v>0.00115</v>
      </c>
      <c r="R946" s="230">
        <f>Q946*H946</f>
        <v>0.02835325</v>
      </c>
      <c r="S946" s="230">
        <v>0</v>
      </c>
      <c r="T946" s="231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32" t="s">
        <v>249</v>
      </c>
      <c r="AT946" s="232" t="s">
        <v>157</v>
      </c>
      <c r="AU946" s="232" t="s">
        <v>86</v>
      </c>
      <c r="AY946" s="18" t="s">
        <v>155</v>
      </c>
      <c r="BE946" s="233">
        <f>IF(N946="základní",J946,0)</f>
        <v>0</v>
      </c>
      <c r="BF946" s="233">
        <f>IF(N946="snížená",J946,0)</f>
        <v>0</v>
      </c>
      <c r="BG946" s="233">
        <f>IF(N946="zákl. přenesená",J946,0)</f>
        <v>0</v>
      </c>
      <c r="BH946" s="233">
        <f>IF(N946="sníž. přenesená",J946,0)</f>
        <v>0</v>
      </c>
      <c r="BI946" s="233">
        <f>IF(N946="nulová",J946,0)</f>
        <v>0</v>
      </c>
      <c r="BJ946" s="18" t="s">
        <v>84</v>
      </c>
      <c r="BK946" s="233">
        <f>ROUND(I946*H946,2)</f>
        <v>0</v>
      </c>
      <c r="BL946" s="18" t="s">
        <v>249</v>
      </c>
      <c r="BM946" s="232" t="s">
        <v>1646</v>
      </c>
    </row>
    <row r="947" spans="1:51" s="14" customFormat="1" ht="12">
      <c r="A947" s="14"/>
      <c r="B947" s="245"/>
      <c r="C947" s="246"/>
      <c r="D947" s="236" t="s">
        <v>163</v>
      </c>
      <c r="E947" s="247" t="s">
        <v>1</v>
      </c>
      <c r="F947" s="248" t="s">
        <v>1647</v>
      </c>
      <c r="G947" s="246"/>
      <c r="H947" s="249">
        <v>24.655</v>
      </c>
      <c r="I947" s="250"/>
      <c r="J947" s="246"/>
      <c r="K947" s="246"/>
      <c r="L947" s="251"/>
      <c r="M947" s="252"/>
      <c r="N947" s="253"/>
      <c r="O947" s="253"/>
      <c r="P947" s="253"/>
      <c r="Q947" s="253"/>
      <c r="R947" s="253"/>
      <c r="S947" s="253"/>
      <c r="T947" s="25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5" t="s">
        <v>163</v>
      </c>
      <c r="AU947" s="255" t="s">
        <v>86</v>
      </c>
      <c r="AV947" s="14" t="s">
        <v>86</v>
      </c>
      <c r="AW947" s="14" t="s">
        <v>32</v>
      </c>
      <c r="AX947" s="14" t="s">
        <v>76</v>
      </c>
      <c r="AY947" s="255" t="s">
        <v>155</v>
      </c>
    </row>
    <row r="948" spans="1:51" s="15" customFormat="1" ht="12">
      <c r="A948" s="15"/>
      <c r="B948" s="256"/>
      <c r="C948" s="257"/>
      <c r="D948" s="236" t="s">
        <v>163</v>
      </c>
      <c r="E948" s="258" t="s">
        <v>1</v>
      </c>
      <c r="F948" s="259" t="s">
        <v>177</v>
      </c>
      <c r="G948" s="257"/>
      <c r="H948" s="260">
        <v>24.655</v>
      </c>
      <c r="I948" s="261"/>
      <c r="J948" s="257"/>
      <c r="K948" s="257"/>
      <c r="L948" s="262"/>
      <c r="M948" s="263"/>
      <c r="N948" s="264"/>
      <c r="O948" s="264"/>
      <c r="P948" s="264"/>
      <c r="Q948" s="264"/>
      <c r="R948" s="264"/>
      <c r="S948" s="264"/>
      <c r="T948" s="26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66" t="s">
        <v>163</v>
      </c>
      <c r="AU948" s="266" t="s">
        <v>86</v>
      </c>
      <c r="AV948" s="15" t="s">
        <v>161</v>
      </c>
      <c r="AW948" s="15" t="s">
        <v>32</v>
      </c>
      <c r="AX948" s="15" t="s">
        <v>84</v>
      </c>
      <c r="AY948" s="266" t="s">
        <v>155</v>
      </c>
    </row>
    <row r="949" spans="1:65" s="2" customFormat="1" ht="33" customHeight="1">
      <c r="A949" s="39"/>
      <c r="B949" s="40"/>
      <c r="C949" s="220" t="s">
        <v>1648</v>
      </c>
      <c r="D949" s="220" t="s">
        <v>157</v>
      </c>
      <c r="E949" s="221" t="s">
        <v>1649</v>
      </c>
      <c r="F949" s="222" t="s">
        <v>1650</v>
      </c>
      <c r="G949" s="223" t="s">
        <v>274</v>
      </c>
      <c r="H949" s="224">
        <v>16.275</v>
      </c>
      <c r="I949" s="225"/>
      <c r="J949" s="226">
        <f>ROUND(I949*H949,2)</f>
        <v>0</v>
      </c>
      <c r="K949" s="227"/>
      <c r="L949" s="45"/>
      <c r="M949" s="228" t="s">
        <v>1</v>
      </c>
      <c r="N949" s="229" t="s">
        <v>41</v>
      </c>
      <c r="O949" s="92"/>
      <c r="P949" s="230">
        <f>O949*H949</f>
        <v>0</v>
      </c>
      <c r="Q949" s="230">
        <v>0.00152395</v>
      </c>
      <c r="R949" s="230">
        <f>Q949*H949</f>
        <v>0.02480228625</v>
      </c>
      <c r="S949" s="230">
        <v>0</v>
      </c>
      <c r="T949" s="231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2" t="s">
        <v>249</v>
      </c>
      <c r="AT949" s="232" t="s">
        <v>157</v>
      </c>
      <c r="AU949" s="232" t="s">
        <v>86</v>
      </c>
      <c r="AY949" s="18" t="s">
        <v>155</v>
      </c>
      <c r="BE949" s="233">
        <f>IF(N949="základní",J949,0)</f>
        <v>0</v>
      </c>
      <c r="BF949" s="233">
        <f>IF(N949="snížená",J949,0)</f>
        <v>0</v>
      </c>
      <c r="BG949" s="233">
        <f>IF(N949="zákl. přenesená",J949,0)</f>
        <v>0</v>
      </c>
      <c r="BH949" s="233">
        <f>IF(N949="sníž. přenesená",J949,0)</f>
        <v>0</v>
      </c>
      <c r="BI949" s="233">
        <f>IF(N949="nulová",J949,0)</f>
        <v>0</v>
      </c>
      <c r="BJ949" s="18" t="s">
        <v>84</v>
      </c>
      <c r="BK949" s="233">
        <f>ROUND(I949*H949,2)</f>
        <v>0</v>
      </c>
      <c r="BL949" s="18" t="s">
        <v>249</v>
      </c>
      <c r="BM949" s="232" t="s">
        <v>1651</v>
      </c>
    </row>
    <row r="950" spans="1:51" s="14" customFormat="1" ht="12">
      <c r="A950" s="14"/>
      <c r="B950" s="245"/>
      <c r="C950" s="246"/>
      <c r="D950" s="236" t="s">
        <v>163</v>
      </c>
      <c r="E950" s="247" t="s">
        <v>1</v>
      </c>
      <c r="F950" s="248" t="s">
        <v>1652</v>
      </c>
      <c r="G950" s="246"/>
      <c r="H950" s="249">
        <v>16.275</v>
      </c>
      <c r="I950" s="250"/>
      <c r="J950" s="246"/>
      <c r="K950" s="246"/>
      <c r="L950" s="251"/>
      <c r="M950" s="252"/>
      <c r="N950" s="253"/>
      <c r="O950" s="253"/>
      <c r="P950" s="253"/>
      <c r="Q950" s="253"/>
      <c r="R950" s="253"/>
      <c r="S950" s="253"/>
      <c r="T950" s="25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5" t="s">
        <v>163</v>
      </c>
      <c r="AU950" s="255" t="s">
        <v>86</v>
      </c>
      <c r="AV950" s="14" t="s">
        <v>86</v>
      </c>
      <c r="AW950" s="14" t="s">
        <v>32</v>
      </c>
      <c r="AX950" s="14" t="s">
        <v>84</v>
      </c>
      <c r="AY950" s="255" t="s">
        <v>155</v>
      </c>
    </row>
    <row r="951" spans="1:65" s="2" customFormat="1" ht="33" customHeight="1">
      <c r="A951" s="39"/>
      <c r="B951" s="40"/>
      <c r="C951" s="220" t="s">
        <v>1653</v>
      </c>
      <c r="D951" s="220" t="s">
        <v>157</v>
      </c>
      <c r="E951" s="221" t="s">
        <v>1654</v>
      </c>
      <c r="F951" s="222" t="s">
        <v>1655</v>
      </c>
      <c r="G951" s="223" t="s">
        <v>274</v>
      </c>
      <c r="H951" s="224">
        <v>46.41</v>
      </c>
      <c r="I951" s="225"/>
      <c r="J951" s="226">
        <f>ROUND(I951*H951,2)</f>
        <v>0</v>
      </c>
      <c r="K951" s="227"/>
      <c r="L951" s="45"/>
      <c r="M951" s="228" t="s">
        <v>1</v>
      </c>
      <c r="N951" s="229" t="s">
        <v>41</v>
      </c>
      <c r="O951" s="92"/>
      <c r="P951" s="230">
        <f>O951*H951</f>
        <v>0</v>
      </c>
      <c r="Q951" s="230">
        <v>0.0017</v>
      </c>
      <c r="R951" s="230">
        <f>Q951*H951</f>
        <v>0.078897</v>
      </c>
      <c r="S951" s="230">
        <v>0</v>
      </c>
      <c r="T951" s="231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32" t="s">
        <v>249</v>
      </c>
      <c r="AT951" s="232" t="s">
        <v>157</v>
      </c>
      <c r="AU951" s="232" t="s">
        <v>86</v>
      </c>
      <c r="AY951" s="18" t="s">
        <v>155</v>
      </c>
      <c r="BE951" s="233">
        <f>IF(N951="základní",J951,0)</f>
        <v>0</v>
      </c>
      <c r="BF951" s="233">
        <f>IF(N951="snížená",J951,0)</f>
        <v>0</v>
      </c>
      <c r="BG951" s="233">
        <f>IF(N951="zákl. přenesená",J951,0)</f>
        <v>0</v>
      </c>
      <c r="BH951" s="233">
        <f>IF(N951="sníž. přenesená",J951,0)</f>
        <v>0</v>
      </c>
      <c r="BI951" s="233">
        <f>IF(N951="nulová",J951,0)</f>
        <v>0</v>
      </c>
      <c r="BJ951" s="18" t="s">
        <v>84</v>
      </c>
      <c r="BK951" s="233">
        <f>ROUND(I951*H951,2)</f>
        <v>0</v>
      </c>
      <c r="BL951" s="18" t="s">
        <v>249</v>
      </c>
      <c r="BM951" s="232" t="s">
        <v>1656</v>
      </c>
    </row>
    <row r="952" spans="1:51" s="14" customFormat="1" ht="12">
      <c r="A952" s="14"/>
      <c r="B952" s="245"/>
      <c r="C952" s="246"/>
      <c r="D952" s="236" t="s">
        <v>163</v>
      </c>
      <c r="E952" s="247" t="s">
        <v>1</v>
      </c>
      <c r="F952" s="248" t="s">
        <v>1657</v>
      </c>
      <c r="G952" s="246"/>
      <c r="H952" s="249">
        <v>46.41</v>
      </c>
      <c r="I952" s="250"/>
      <c r="J952" s="246"/>
      <c r="K952" s="246"/>
      <c r="L952" s="251"/>
      <c r="M952" s="252"/>
      <c r="N952" s="253"/>
      <c r="O952" s="253"/>
      <c r="P952" s="253"/>
      <c r="Q952" s="253"/>
      <c r="R952" s="253"/>
      <c r="S952" s="253"/>
      <c r="T952" s="25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5" t="s">
        <v>163</v>
      </c>
      <c r="AU952" s="255" t="s">
        <v>86</v>
      </c>
      <c r="AV952" s="14" t="s">
        <v>86</v>
      </c>
      <c r="AW952" s="14" t="s">
        <v>32</v>
      </c>
      <c r="AX952" s="14" t="s">
        <v>84</v>
      </c>
      <c r="AY952" s="255" t="s">
        <v>155</v>
      </c>
    </row>
    <row r="953" spans="1:65" s="2" customFormat="1" ht="24.15" customHeight="1">
      <c r="A953" s="39"/>
      <c r="B953" s="40"/>
      <c r="C953" s="220" t="s">
        <v>1658</v>
      </c>
      <c r="D953" s="220" t="s">
        <v>157</v>
      </c>
      <c r="E953" s="221" t="s">
        <v>1659</v>
      </c>
      <c r="F953" s="222" t="s">
        <v>1660</v>
      </c>
      <c r="G953" s="223" t="s">
        <v>274</v>
      </c>
      <c r="H953" s="224">
        <v>34.4</v>
      </c>
      <c r="I953" s="225"/>
      <c r="J953" s="226">
        <f>ROUND(I953*H953,2)</f>
        <v>0</v>
      </c>
      <c r="K953" s="227"/>
      <c r="L953" s="45"/>
      <c r="M953" s="228" t="s">
        <v>1</v>
      </c>
      <c r="N953" s="229" t="s">
        <v>41</v>
      </c>
      <c r="O953" s="92"/>
      <c r="P953" s="230">
        <f>O953*H953</f>
        <v>0</v>
      </c>
      <c r="Q953" s="230">
        <v>0.00146</v>
      </c>
      <c r="R953" s="230">
        <f>Q953*H953</f>
        <v>0.050224</v>
      </c>
      <c r="S953" s="230">
        <v>0</v>
      </c>
      <c r="T953" s="231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32" t="s">
        <v>249</v>
      </c>
      <c r="AT953" s="232" t="s">
        <v>157</v>
      </c>
      <c r="AU953" s="232" t="s">
        <v>86</v>
      </c>
      <c r="AY953" s="18" t="s">
        <v>155</v>
      </c>
      <c r="BE953" s="233">
        <f>IF(N953="základní",J953,0)</f>
        <v>0</v>
      </c>
      <c r="BF953" s="233">
        <f>IF(N953="snížená",J953,0)</f>
        <v>0</v>
      </c>
      <c r="BG953" s="233">
        <f>IF(N953="zákl. přenesená",J953,0)</f>
        <v>0</v>
      </c>
      <c r="BH953" s="233">
        <f>IF(N953="sníž. přenesená",J953,0)</f>
        <v>0</v>
      </c>
      <c r="BI953" s="233">
        <f>IF(N953="nulová",J953,0)</f>
        <v>0</v>
      </c>
      <c r="BJ953" s="18" t="s">
        <v>84</v>
      </c>
      <c r="BK953" s="233">
        <f>ROUND(I953*H953,2)</f>
        <v>0</v>
      </c>
      <c r="BL953" s="18" t="s">
        <v>249</v>
      </c>
      <c r="BM953" s="232" t="s">
        <v>1661</v>
      </c>
    </row>
    <row r="954" spans="1:51" s="13" customFormat="1" ht="12">
      <c r="A954" s="13"/>
      <c r="B954" s="234"/>
      <c r="C954" s="235"/>
      <c r="D954" s="236" t="s">
        <v>163</v>
      </c>
      <c r="E954" s="237" t="s">
        <v>1</v>
      </c>
      <c r="F954" s="238" t="s">
        <v>489</v>
      </c>
      <c r="G954" s="235"/>
      <c r="H954" s="237" t="s">
        <v>1</v>
      </c>
      <c r="I954" s="239"/>
      <c r="J954" s="235"/>
      <c r="K954" s="235"/>
      <c r="L954" s="240"/>
      <c r="M954" s="241"/>
      <c r="N954" s="242"/>
      <c r="O954" s="242"/>
      <c r="P954" s="242"/>
      <c r="Q954" s="242"/>
      <c r="R954" s="242"/>
      <c r="S954" s="242"/>
      <c r="T954" s="24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4" t="s">
        <v>163</v>
      </c>
      <c r="AU954" s="244" t="s">
        <v>86</v>
      </c>
      <c r="AV954" s="13" t="s">
        <v>84</v>
      </c>
      <c r="AW954" s="13" t="s">
        <v>32</v>
      </c>
      <c r="AX954" s="13" t="s">
        <v>76</v>
      </c>
      <c r="AY954" s="244" t="s">
        <v>155</v>
      </c>
    </row>
    <row r="955" spans="1:51" s="14" customFormat="1" ht="12">
      <c r="A955" s="14"/>
      <c r="B955" s="245"/>
      <c r="C955" s="246"/>
      <c r="D955" s="236" t="s">
        <v>163</v>
      </c>
      <c r="E955" s="247" t="s">
        <v>1</v>
      </c>
      <c r="F955" s="248" t="s">
        <v>490</v>
      </c>
      <c r="G955" s="246"/>
      <c r="H955" s="249">
        <v>13.5</v>
      </c>
      <c r="I955" s="250"/>
      <c r="J955" s="246"/>
      <c r="K955" s="246"/>
      <c r="L955" s="251"/>
      <c r="M955" s="252"/>
      <c r="N955" s="253"/>
      <c r="O955" s="253"/>
      <c r="P955" s="253"/>
      <c r="Q955" s="253"/>
      <c r="R955" s="253"/>
      <c r="S955" s="253"/>
      <c r="T955" s="25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5" t="s">
        <v>163</v>
      </c>
      <c r="AU955" s="255" t="s">
        <v>86</v>
      </c>
      <c r="AV955" s="14" t="s">
        <v>86</v>
      </c>
      <c r="AW955" s="14" t="s">
        <v>32</v>
      </c>
      <c r="AX955" s="14" t="s">
        <v>76</v>
      </c>
      <c r="AY955" s="255" t="s">
        <v>155</v>
      </c>
    </row>
    <row r="956" spans="1:51" s="13" customFormat="1" ht="12">
      <c r="A956" s="13"/>
      <c r="B956" s="234"/>
      <c r="C956" s="235"/>
      <c r="D956" s="236" t="s">
        <v>163</v>
      </c>
      <c r="E956" s="237" t="s">
        <v>1</v>
      </c>
      <c r="F956" s="238" t="s">
        <v>491</v>
      </c>
      <c r="G956" s="235"/>
      <c r="H956" s="237" t="s">
        <v>1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4" t="s">
        <v>163</v>
      </c>
      <c r="AU956" s="244" t="s">
        <v>86</v>
      </c>
      <c r="AV956" s="13" t="s">
        <v>84</v>
      </c>
      <c r="AW956" s="13" t="s">
        <v>32</v>
      </c>
      <c r="AX956" s="13" t="s">
        <v>76</v>
      </c>
      <c r="AY956" s="244" t="s">
        <v>155</v>
      </c>
    </row>
    <row r="957" spans="1:51" s="14" customFormat="1" ht="12">
      <c r="A957" s="14"/>
      <c r="B957" s="245"/>
      <c r="C957" s="246"/>
      <c r="D957" s="236" t="s">
        <v>163</v>
      </c>
      <c r="E957" s="247" t="s">
        <v>1</v>
      </c>
      <c r="F957" s="248" t="s">
        <v>492</v>
      </c>
      <c r="G957" s="246"/>
      <c r="H957" s="249">
        <v>2.25</v>
      </c>
      <c r="I957" s="250"/>
      <c r="J957" s="246"/>
      <c r="K957" s="246"/>
      <c r="L957" s="251"/>
      <c r="M957" s="252"/>
      <c r="N957" s="253"/>
      <c r="O957" s="253"/>
      <c r="P957" s="253"/>
      <c r="Q957" s="253"/>
      <c r="R957" s="253"/>
      <c r="S957" s="253"/>
      <c r="T957" s="25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5" t="s">
        <v>163</v>
      </c>
      <c r="AU957" s="255" t="s">
        <v>86</v>
      </c>
      <c r="AV957" s="14" t="s">
        <v>86</v>
      </c>
      <c r="AW957" s="14" t="s">
        <v>32</v>
      </c>
      <c r="AX957" s="14" t="s">
        <v>76</v>
      </c>
      <c r="AY957" s="255" t="s">
        <v>155</v>
      </c>
    </row>
    <row r="958" spans="1:51" s="13" customFormat="1" ht="12">
      <c r="A958" s="13"/>
      <c r="B958" s="234"/>
      <c r="C958" s="235"/>
      <c r="D958" s="236" t="s">
        <v>163</v>
      </c>
      <c r="E958" s="237" t="s">
        <v>1</v>
      </c>
      <c r="F958" s="238" t="s">
        <v>493</v>
      </c>
      <c r="G958" s="235"/>
      <c r="H958" s="237" t="s">
        <v>1</v>
      </c>
      <c r="I958" s="239"/>
      <c r="J958" s="235"/>
      <c r="K958" s="235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163</v>
      </c>
      <c r="AU958" s="244" t="s">
        <v>86</v>
      </c>
      <c r="AV958" s="13" t="s">
        <v>84</v>
      </c>
      <c r="AW958" s="13" t="s">
        <v>32</v>
      </c>
      <c r="AX958" s="13" t="s">
        <v>76</v>
      </c>
      <c r="AY958" s="244" t="s">
        <v>155</v>
      </c>
    </row>
    <row r="959" spans="1:51" s="14" customFormat="1" ht="12">
      <c r="A959" s="14"/>
      <c r="B959" s="245"/>
      <c r="C959" s="246"/>
      <c r="D959" s="236" t="s">
        <v>163</v>
      </c>
      <c r="E959" s="247" t="s">
        <v>1</v>
      </c>
      <c r="F959" s="248" t="s">
        <v>494</v>
      </c>
      <c r="G959" s="246"/>
      <c r="H959" s="249">
        <v>1.05</v>
      </c>
      <c r="I959" s="250"/>
      <c r="J959" s="246"/>
      <c r="K959" s="246"/>
      <c r="L959" s="251"/>
      <c r="M959" s="252"/>
      <c r="N959" s="253"/>
      <c r="O959" s="253"/>
      <c r="P959" s="253"/>
      <c r="Q959" s="253"/>
      <c r="R959" s="253"/>
      <c r="S959" s="253"/>
      <c r="T959" s="25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5" t="s">
        <v>163</v>
      </c>
      <c r="AU959" s="255" t="s">
        <v>86</v>
      </c>
      <c r="AV959" s="14" t="s">
        <v>86</v>
      </c>
      <c r="AW959" s="14" t="s">
        <v>32</v>
      </c>
      <c r="AX959" s="14" t="s">
        <v>76</v>
      </c>
      <c r="AY959" s="255" t="s">
        <v>155</v>
      </c>
    </row>
    <row r="960" spans="1:51" s="13" customFormat="1" ht="12">
      <c r="A960" s="13"/>
      <c r="B960" s="234"/>
      <c r="C960" s="235"/>
      <c r="D960" s="236" t="s">
        <v>163</v>
      </c>
      <c r="E960" s="237" t="s">
        <v>1</v>
      </c>
      <c r="F960" s="238" t="s">
        <v>495</v>
      </c>
      <c r="G960" s="235"/>
      <c r="H960" s="237" t="s">
        <v>1</v>
      </c>
      <c r="I960" s="239"/>
      <c r="J960" s="235"/>
      <c r="K960" s="235"/>
      <c r="L960" s="240"/>
      <c r="M960" s="241"/>
      <c r="N960" s="242"/>
      <c r="O960" s="242"/>
      <c r="P960" s="242"/>
      <c r="Q960" s="242"/>
      <c r="R960" s="242"/>
      <c r="S960" s="242"/>
      <c r="T960" s="24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4" t="s">
        <v>163</v>
      </c>
      <c r="AU960" s="244" t="s">
        <v>86</v>
      </c>
      <c r="AV960" s="13" t="s">
        <v>84</v>
      </c>
      <c r="AW960" s="13" t="s">
        <v>32</v>
      </c>
      <c r="AX960" s="13" t="s">
        <v>76</v>
      </c>
      <c r="AY960" s="244" t="s">
        <v>155</v>
      </c>
    </row>
    <row r="961" spans="1:51" s="14" customFormat="1" ht="12">
      <c r="A961" s="14"/>
      <c r="B961" s="245"/>
      <c r="C961" s="246"/>
      <c r="D961" s="236" t="s">
        <v>163</v>
      </c>
      <c r="E961" s="247" t="s">
        <v>1</v>
      </c>
      <c r="F961" s="248" t="s">
        <v>496</v>
      </c>
      <c r="G961" s="246"/>
      <c r="H961" s="249">
        <v>1.25</v>
      </c>
      <c r="I961" s="250"/>
      <c r="J961" s="246"/>
      <c r="K961" s="246"/>
      <c r="L961" s="251"/>
      <c r="M961" s="252"/>
      <c r="N961" s="253"/>
      <c r="O961" s="253"/>
      <c r="P961" s="253"/>
      <c r="Q961" s="253"/>
      <c r="R961" s="253"/>
      <c r="S961" s="253"/>
      <c r="T961" s="25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5" t="s">
        <v>163</v>
      </c>
      <c r="AU961" s="255" t="s">
        <v>86</v>
      </c>
      <c r="AV961" s="14" t="s">
        <v>86</v>
      </c>
      <c r="AW961" s="14" t="s">
        <v>32</v>
      </c>
      <c r="AX961" s="14" t="s">
        <v>76</v>
      </c>
      <c r="AY961" s="255" t="s">
        <v>155</v>
      </c>
    </row>
    <row r="962" spans="1:51" s="13" customFormat="1" ht="12">
      <c r="A962" s="13"/>
      <c r="B962" s="234"/>
      <c r="C962" s="235"/>
      <c r="D962" s="236" t="s">
        <v>163</v>
      </c>
      <c r="E962" s="237" t="s">
        <v>1</v>
      </c>
      <c r="F962" s="238" t="s">
        <v>497</v>
      </c>
      <c r="G962" s="235"/>
      <c r="H962" s="237" t="s">
        <v>1</v>
      </c>
      <c r="I962" s="239"/>
      <c r="J962" s="235"/>
      <c r="K962" s="235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163</v>
      </c>
      <c r="AU962" s="244" t="s">
        <v>86</v>
      </c>
      <c r="AV962" s="13" t="s">
        <v>84</v>
      </c>
      <c r="AW962" s="13" t="s">
        <v>32</v>
      </c>
      <c r="AX962" s="13" t="s">
        <v>76</v>
      </c>
      <c r="AY962" s="244" t="s">
        <v>155</v>
      </c>
    </row>
    <row r="963" spans="1:51" s="14" customFormat="1" ht="12">
      <c r="A963" s="14"/>
      <c r="B963" s="245"/>
      <c r="C963" s="246"/>
      <c r="D963" s="236" t="s">
        <v>163</v>
      </c>
      <c r="E963" s="247" t="s">
        <v>1</v>
      </c>
      <c r="F963" s="248" t="s">
        <v>498</v>
      </c>
      <c r="G963" s="246"/>
      <c r="H963" s="249">
        <v>6.9</v>
      </c>
      <c r="I963" s="250"/>
      <c r="J963" s="246"/>
      <c r="K963" s="246"/>
      <c r="L963" s="251"/>
      <c r="M963" s="252"/>
      <c r="N963" s="253"/>
      <c r="O963" s="253"/>
      <c r="P963" s="253"/>
      <c r="Q963" s="253"/>
      <c r="R963" s="253"/>
      <c r="S963" s="253"/>
      <c r="T963" s="25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5" t="s">
        <v>163</v>
      </c>
      <c r="AU963" s="255" t="s">
        <v>86</v>
      </c>
      <c r="AV963" s="14" t="s">
        <v>86</v>
      </c>
      <c r="AW963" s="14" t="s">
        <v>32</v>
      </c>
      <c r="AX963" s="14" t="s">
        <v>76</v>
      </c>
      <c r="AY963" s="255" t="s">
        <v>155</v>
      </c>
    </row>
    <row r="964" spans="1:51" s="13" customFormat="1" ht="12">
      <c r="A964" s="13"/>
      <c r="B964" s="234"/>
      <c r="C964" s="235"/>
      <c r="D964" s="236" t="s">
        <v>163</v>
      </c>
      <c r="E964" s="237" t="s">
        <v>1</v>
      </c>
      <c r="F964" s="238" t="s">
        <v>499</v>
      </c>
      <c r="G964" s="235"/>
      <c r="H964" s="237" t="s">
        <v>1</v>
      </c>
      <c r="I964" s="239"/>
      <c r="J964" s="235"/>
      <c r="K964" s="235"/>
      <c r="L964" s="240"/>
      <c r="M964" s="241"/>
      <c r="N964" s="242"/>
      <c r="O964" s="242"/>
      <c r="P964" s="242"/>
      <c r="Q964" s="242"/>
      <c r="R964" s="242"/>
      <c r="S964" s="242"/>
      <c r="T964" s="24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4" t="s">
        <v>163</v>
      </c>
      <c r="AU964" s="244" t="s">
        <v>86</v>
      </c>
      <c r="AV964" s="13" t="s">
        <v>84</v>
      </c>
      <c r="AW964" s="13" t="s">
        <v>32</v>
      </c>
      <c r="AX964" s="13" t="s">
        <v>76</v>
      </c>
      <c r="AY964" s="244" t="s">
        <v>155</v>
      </c>
    </row>
    <row r="965" spans="1:51" s="14" customFormat="1" ht="12">
      <c r="A965" s="14"/>
      <c r="B965" s="245"/>
      <c r="C965" s="246"/>
      <c r="D965" s="236" t="s">
        <v>163</v>
      </c>
      <c r="E965" s="247" t="s">
        <v>1</v>
      </c>
      <c r="F965" s="248" t="s">
        <v>500</v>
      </c>
      <c r="G965" s="246"/>
      <c r="H965" s="249">
        <v>9.45</v>
      </c>
      <c r="I965" s="250"/>
      <c r="J965" s="246"/>
      <c r="K965" s="246"/>
      <c r="L965" s="251"/>
      <c r="M965" s="252"/>
      <c r="N965" s="253"/>
      <c r="O965" s="253"/>
      <c r="P965" s="253"/>
      <c r="Q965" s="253"/>
      <c r="R965" s="253"/>
      <c r="S965" s="253"/>
      <c r="T965" s="25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5" t="s">
        <v>163</v>
      </c>
      <c r="AU965" s="255" t="s">
        <v>86</v>
      </c>
      <c r="AV965" s="14" t="s">
        <v>86</v>
      </c>
      <c r="AW965" s="14" t="s">
        <v>32</v>
      </c>
      <c r="AX965" s="14" t="s">
        <v>76</v>
      </c>
      <c r="AY965" s="255" t="s">
        <v>155</v>
      </c>
    </row>
    <row r="966" spans="1:51" s="15" customFormat="1" ht="12">
      <c r="A966" s="15"/>
      <c r="B966" s="256"/>
      <c r="C966" s="257"/>
      <c r="D966" s="236" t="s">
        <v>163</v>
      </c>
      <c r="E966" s="258" t="s">
        <v>1</v>
      </c>
      <c r="F966" s="259" t="s">
        <v>177</v>
      </c>
      <c r="G966" s="257"/>
      <c r="H966" s="260">
        <v>34.400000000000006</v>
      </c>
      <c r="I966" s="261"/>
      <c r="J966" s="257"/>
      <c r="K966" s="257"/>
      <c r="L966" s="262"/>
      <c r="M966" s="263"/>
      <c r="N966" s="264"/>
      <c r="O966" s="264"/>
      <c r="P966" s="264"/>
      <c r="Q966" s="264"/>
      <c r="R966" s="264"/>
      <c r="S966" s="264"/>
      <c r="T966" s="26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T966" s="266" t="s">
        <v>163</v>
      </c>
      <c r="AU966" s="266" t="s">
        <v>86</v>
      </c>
      <c r="AV966" s="15" t="s">
        <v>161</v>
      </c>
      <c r="AW966" s="15" t="s">
        <v>32</v>
      </c>
      <c r="AX966" s="15" t="s">
        <v>84</v>
      </c>
      <c r="AY966" s="266" t="s">
        <v>155</v>
      </c>
    </row>
    <row r="967" spans="1:65" s="2" customFormat="1" ht="24.15" customHeight="1">
      <c r="A967" s="39"/>
      <c r="B967" s="40"/>
      <c r="C967" s="220" t="s">
        <v>1662</v>
      </c>
      <c r="D967" s="220" t="s">
        <v>157</v>
      </c>
      <c r="E967" s="221" t="s">
        <v>1663</v>
      </c>
      <c r="F967" s="222" t="s">
        <v>1664</v>
      </c>
      <c r="G967" s="223" t="s">
        <v>274</v>
      </c>
      <c r="H967" s="224">
        <v>32.8</v>
      </c>
      <c r="I967" s="225"/>
      <c r="J967" s="226">
        <f>ROUND(I967*H967,2)</f>
        <v>0</v>
      </c>
      <c r="K967" s="227"/>
      <c r="L967" s="45"/>
      <c r="M967" s="228" t="s">
        <v>1</v>
      </c>
      <c r="N967" s="229" t="s">
        <v>41</v>
      </c>
      <c r="O967" s="92"/>
      <c r="P967" s="230">
        <f>O967*H967</f>
        <v>0</v>
      </c>
      <c r="Q967" s="230">
        <v>0.00091</v>
      </c>
      <c r="R967" s="230">
        <f>Q967*H967</f>
        <v>0.029847999999999996</v>
      </c>
      <c r="S967" s="230">
        <v>0</v>
      </c>
      <c r="T967" s="231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32" t="s">
        <v>249</v>
      </c>
      <c r="AT967" s="232" t="s">
        <v>157</v>
      </c>
      <c r="AU967" s="232" t="s">
        <v>86</v>
      </c>
      <c r="AY967" s="18" t="s">
        <v>155</v>
      </c>
      <c r="BE967" s="233">
        <f>IF(N967="základní",J967,0)</f>
        <v>0</v>
      </c>
      <c r="BF967" s="233">
        <f>IF(N967="snížená",J967,0)</f>
        <v>0</v>
      </c>
      <c r="BG967" s="233">
        <f>IF(N967="zákl. přenesená",J967,0)</f>
        <v>0</v>
      </c>
      <c r="BH967" s="233">
        <f>IF(N967="sníž. přenesená",J967,0)</f>
        <v>0</v>
      </c>
      <c r="BI967" s="233">
        <f>IF(N967="nulová",J967,0)</f>
        <v>0</v>
      </c>
      <c r="BJ967" s="18" t="s">
        <v>84</v>
      </c>
      <c r="BK967" s="233">
        <f>ROUND(I967*H967,2)</f>
        <v>0</v>
      </c>
      <c r="BL967" s="18" t="s">
        <v>249</v>
      </c>
      <c r="BM967" s="232" t="s">
        <v>1665</v>
      </c>
    </row>
    <row r="968" spans="1:51" s="14" customFormat="1" ht="12">
      <c r="A968" s="14"/>
      <c r="B968" s="245"/>
      <c r="C968" s="246"/>
      <c r="D968" s="236" t="s">
        <v>163</v>
      </c>
      <c r="E968" s="247" t="s">
        <v>1</v>
      </c>
      <c r="F968" s="248" t="s">
        <v>1618</v>
      </c>
      <c r="G968" s="246"/>
      <c r="H968" s="249">
        <v>32.8</v>
      </c>
      <c r="I968" s="250"/>
      <c r="J968" s="246"/>
      <c r="K968" s="246"/>
      <c r="L968" s="251"/>
      <c r="M968" s="252"/>
      <c r="N968" s="253"/>
      <c r="O968" s="253"/>
      <c r="P968" s="253"/>
      <c r="Q968" s="253"/>
      <c r="R968" s="253"/>
      <c r="S968" s="253"/>
      <c r="T968" s="25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5" t="s">
        <v>163</v>
      </c>
      <c r="AU968" s="255" t="s">
        <v>86</v>
      </c>
      <c r="AV968" s="14" t="s">
        <v>86</v>
      </c>
      <c r="AW968" s="14" t="s">
        <v>32</v>
      </c>
      <c r="AX968" s="14" t="s">
        <v>84</v>
      </c>
      <c r="AY968" s="255" t="s">
        <v>155</v>
      </c>
    </row>
    <row r="969" spans="1:65" s="2" customFormat="1" ht="24.15" customHeight="1">
      <c r="A969" s="39"/>
      <c r="B969" s="40"/>
      <c r="C969" s="220" t="s">
        <v>1666</v>
      </c>
      <c r="D969" s="220" t="s">
        <v>157</v>
      </c>
      <c r="E969" s="221" t="s">
        <v>1667</v>
      </c>
      <c r="F969" s="222" t="s">
        <v>1668</v>
      </c>
      <c r="G969" s="223" t="s">
        <v>256</v>
      </c>
      <c r="H969" s="224">
        <v>2</v>
      </c>
      <c r="I969" s="225"/>
      <c r="J969" s="226">
        <f>ROUND(I969*H969,2)</f>
        <v>0</v>
      </c>
      <c r="K969" s="227"/>
      <c r="L969" s="45"/>
      <c r="M969" s="228" t="s">
        <v>1</v>
      </c>
      <c r="N969" s="229" t="s">
        <v>41</v>
      </c>
      <c r="O969" s="92"/>
      <c r="P969" s="230">
        <f>O969*H969</f>
        <v>0</v>
      </c>
      <c r="Q969" s="230">
        <v>0.00019</v>
      </c>
      <c r="R969" s="230">
        <f>Q969*H969</f>
        <v>0.00038</v>
      </c>
      <c r="S969" s="230">
        <v>0</v>
      </c>
      <c r="T969" s="231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32" t="s">
        <v>249</v>
      </c>
      <c r="AT969" s="232" t="s">
        <v>157</v>
      </c>
      <c r="AU969" s="232" t="s">
        <v>86</v>
      </c>
      <c r="AY969" s="18" t="s">
        <v>155</v>
      </c>
      <c r="BE969" s="233">
        <f>IF(N969="základní",J969,0)</f>
        <v>0</v>
      </c>
      <c r="BF969" s="233">
        <f>IF(N969="snížená",J969,0)</f>
        <v>0</v>
      </c>
      <c r="BG969" s="233">
        <f>IF(N969="zákl. přenesená",J969,0)</f>
        <v>0</v>
      </c>
      <c r="BH969" s="233">
        <f>IF(N969="sníž. přenesená",J969,0)</f>
        <v>0</v>
      </c>
      <c r="BI969" s="233">
        <f>IF(N969="nulová",J969,0)</f>
        <v>0</v>
      </c>
      <c r="BJ969" s="18" t="s">
        <v>84</v>
      </c>
      <c r="BK969" s="233">
        <f>ROUND(I969*H969,2)</f>
        <v>0</v>
      </c>
      <c r="BL969" s="18" t="s">
        <v>249</v>
      </c>
      <c r="BM969" s="232" t="s">
        <v>1669</v>
      </c>
    </row>
    <row r="970" spans="1:51" s="14" customFormat="1" ht="12">
      <c r="A970" s="14"/>
      <c r="B970" s="245"/>
      <c r="C970" s="246"/>
      <c r="D970" s="236" t="s">
        <v>163</v>
      </c>
      <c r="E970" s="247" t="s">
        <v>1</v>
      </c>
      <c r="F970" s="248" t="s">
        <v>86</v>
      </c>
      <c r="G970" s="246"/>
      <c r="H970" s="249">
        <v>2</v>
      </c>
      <c r="I970" s="250"/>
      <c r="J970" s="246"/>
      <c r="K970" s="246"/>
      <c r="L970" s="251"/>
      <c r="M970" s="252"/>
      <c r="N970" s="253"/>
      <c r="O970" s="253"/>
      <c r="P970" s="253"/>
      <c r="Q970" s="253"/>
      <c r="R970" s="253"/>
      <c r="S970" s="253"/>
      <c r="T970" s="25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5" t="s">
        <v>163</v>
      </c>
      <c r="AU970" s="255" t="s">
        <v>86</v>
      </c>
      <c r="AV970" s="14" t="s">
        <v>86</v>
      </c>
      <c r="AW970" s="14" t="s">
        <v>32</v>
      </c>
      <c r="AX970" s="14" t="s">
        <v>84</v>
      </c>
      <c r="AY970" s="255" t="s">
        <v>155</v>
      </c>
    </row>
    <row r="971" spans="1:65" s="2" customFormat="1" ht="24.15" customHeight="1">
      <c r="A971" s="39"/>
      <c r="B971" s="40"/>
      <c r="C971" s="220" t="s">
        <v>1670</v>
      </c>
      <c r="D971" s="220" t="s">
        <v>157</v>
      </c>
      <c r="E971" s="221" t="s">
        <v>1671</v>
      </c>
      <c r="F971" s="222" t="s">
        <v>1672</v>
      </c>
      <c r="G971" s="223" t="s">
        <v>274</v>
      </c>
      <c r="H971" s="224">
        <v>8.6</v>
      </c>
      <c r="I971" s="225"/>
      <c r="J971" s="226">
        <f>ROUND(I971*H971,2)</f>
        <v>0</v>
      </c>
      <c r="K971" s="227"/>
      <c r="L971" s="45"/>
      <c r="M971" s="228" t="s">
        <v>1</v>
      </c>
      <c r="N971" s="229" t="s">
        <v>41</v>
      </c>
      <c r="O971" s="92"/>
      <c r="P971" s="230">
        <f>O971*H971</f>
        <v>0</v>
      </c>
      <c r="Q971" s="230">
        <v>0.00108</v>
      </c>
      <c r="R971" s="230">
        <f>Q971*H971</f>
        <v>0.009288</v>
      </c>
      <c r="S971" s="230">
        <v>0</v>
      </c>
      <c r="T971" s="231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32" t="s">
        <v>249</v>
      </c>
      <c r="AT971" s="232" t="s">
        <v>157</v>
      </c>
      <c r="AU971" s="232" t="s">
        <v>86</v>
      </c>
      <c r="AY971" s="18" t="s">
        <v>155</v>
      </c>
      <c r="BE971" s="233">
        <f>IF(N971="základní",J971,0)</f>
        <v>0</v>
      </c>
      <c r="BF971" s="233">
        <f>IF(N971="snížená",J971,0)</f>
        <v>0</v>
      </c>
      <c r="BG971" s="233">
        <f>IF(N971="zákl. přenesená",J971,0)</f>
        <v>0</v>
      </c>
      <c r="BH971" s="233">
        <f>IF(N971="sníž. přenesená",J971,0)</f>
        <v>0</v>
      </c>
      <c r="BI971" s="233">
        <f>IF(N971="nulová",J971,0)</f>
        <v>0</v>
      </c>
      <c r="BJ971" s="18" t="s">
        <v>84</v>
      </c>
      <c r="BK971" s="233">
        <f>ROUND(I971*H971,2)</f>
        <v>0</v>
      </c>
      <c r="BL971" s="18" t="s">
        <v>249</v>
      </c>
      <c r="BM971" s="232" t="s">
        <v>1673</v>
      </c>
    </row>
    <row r="972" spans="1:51" s="14" customFormat="1" ht="12">
      <c r="A972" s="14"/>
      <c r="B972" s="245"/>
      <c r="C972" s="246"/>
      <c r="D972" s="236" t="s">
        <v>163</v>
      </c>
      <c r="E972" s="247" t="s">
        <v>1</v>
      </c>
      <c r="F972" s="248" t="s">
        <v>1674</v>
      </c>
      <c r="G972" s="246"/>
      <c r="H972" s="249">
        <v>8.6</v>
      </c>
      <c r="I972" s="250"/>
      <c r="J972" s="246"/>
      <c r="K972" s="246"/>
      <c r="L972" s="251"/>
      <c r="M972" s="252"/>
      <c r="N972" s="253"/>
      <c r="O972" s="253"/>
      <c r="P972" s="253"/>
      <c r="Q972" s="253"/>
      <c r="R972" s="253"/>
      <c r="S972" s="253"/>
      <c r="T972" s="25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5" t="s">
        <v>163</v>
      </c>
      <c r="AU972" s="255" t="s">
        <v>86</v>
      </c>
      <c r="AV972" s="14" t="s">
        <v>86</v>
      </c>
      <c r="AW972" s="14" t="s">
        <v>32</v>
      </c>
      <c r="AX972" s="14" t="s">
        <v>84</v>
      </c>
      <c r="AY972" s="255" t="s">
        <v>155</v>
      </c>
    </row>
    <row r="973" spans="1:65" s="2" customFormat="1" ht="24.15" customHeight="1">
      <c r="A973" s="39"/>
      <c r="B973" s="40"/>
      <c r="C973" s="220" t="s">
        <v>1675</v>
      </c>
      <c r="D973" s="220" t="s">
        <v>157</v>
      </c>
      <c r="E973" s="221" t="s">
        <v>1676</v>
      </c>
      <c r="F973" s="222" t="s">
        <v>1677</v>
      </c>
      <c r="G973" s="223" t="s">
        <v>213</v>
      </c>
      <c r="H973" s="224">
        <v>0.247</v>
      </c>
      <c r="I973" s="225"/>
      <c r="J973" s="226">
        <f>ROUND(I973*H973,2)</f>
        <v>0</v>
      </c>
      <c r="K973" s="227"/>
      <c r="L973" s="45"/>
      <c r="M973" s="228" t="s">
        <v>1</v>
      </c>
      <c r="N973" s="229" t="s">
        <v>41</v>
      </c>
      <c r="O973" s="92"/>
      <c r="P973" s="230">
        <f>O973*H973</f>
        <v>0</v>
      </c>
      <c r="Q973" s="230">
        <v>0</v>
      </c>
      <c r="R973" s="230">
        <f>Q973*H973</f>
        <v>0</v>
      </c>
      <c r="S973" s="230">
        <v>0</v>
      </c>
      <c r="T973" s="231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32" t="s">
        <v>249</v>
      </c>
      <c r="AT973" s="232" t="s">
        <v>157</v>
      </c>
      <c r="AU973" s="232" t="s">
        <v>86</v>
      </c>
      <c r="AY973" s="18" t="s">
        <v>155</v>
      </c>
      <c r="BE973" s="233">
        <f>IF(N973="základní",J973,0)</f>
        <v>0</v>
      </c>
      <c r="BF973" s="233">
        <f>IF(N973="snížená",J973,0)</f>
        <v>0</v>
      </c>
      <c r="BG973" s="233">
        <f>IF(N973="zákl. přenesená",J973,0)</f>
        <v>0</v>
      </c>
      <c r="BH973" s="233">
        <f>IF(N973="sníž. přenesená",J973,0)</f>
        <v>0</v>
      </c>
      <c r="BI973" s="233">
        <f>IF(N973="nulová",J973,0)</f>
        <v>0</v>
      </c>
      <c r="BJ973" s="18" t="s">
        <v>84</v>
      </c>
      <c r="BK973" s="233">
        <f>ROUND(I973*H973,2)</f>
        <v>0</v>
      </c>
      <c r="BL973" s="18" t="s">
        <v>249</v>
      </c>
      <c r="BM973" s="232" t="s">
        <v>1678</v>
      </c>
    </row>
    <row r="974" spans="1:63" s="12" customFormat="1" ht="22.8" customHeight="1">
      <c r="A974" s="12"/>
      <c r="B974" s="204"/>
      <c r="C974" s="205"/>
      <c r="D974" s="206" t="s">
        <v>75</v>
      </c>
      <c r="E974" s="218" t="s">
        <v>1679</v>
      </c>
      <c r="F974" s="218" t="s">
        <v>1680</v>
      </c>
      <c r="G974" s="205"/>
      <c r="H974" s="205"/>
      <c r="I974" s="208"/>
      <c r="J974" s="219">
        <f>BK974</f>
        <v>0</v>
      </c>
      <c r="K974" s="205"/>
      <c r="L974" s="210"/>
      <c r="M974" s="211"/>
      <c r="N974" s="212"/>
      <c r="O974" s="212"/>
      <c r="P974" s="213">
        <f>SUM(P975:P1242)</f>
        <v>0</v>
      </c>
      <c r="Q974" s="212"/>
      <c r="R974" s="213">
        <f>SUM(R975:R1242)</f>
        <v>3.5938269600000012</v>
      </c>
      <c r="S974" s="212"/>
      <c r="T974" s="214">
        <f>SUM(T975:T1242)</f>
        <v>0.49474999999999997</v>
      </c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R974" s="215" t="s">
        <v>86</v>
      </c>
      <c r="AT974" s="216" t="s">
        <v>75</v>
      </c>
      <c r="AU974" s="216" t="s">
        <v>84</v>
      </c>
      <c r="AY974" s="215" t="s">
        <v>155</v>
      </c>
      <c r="BK974" s="217">
        <f>SUM(BK975:BK1242)</f>
        <v>0</v>
      </c>
    </row>
    <row r="975" spans="1:65" s="2" customFormat="1" ht="24.15" customHeight="1">
      <c r="A975" s="39"/>
      <c r="B975" s="40"/>
      <c r="C975" s="220" t="s">
        <v>1681</v>
      </c>
      <c r="D975" s="220" t="s">
        <v>157</v>
      </c>
      <c r="E975" s="221" t="s">
        <v>1682</v>
      </c>
      <c r="F975" s="222" t="s">
        <v>1683</v>
      </c>
      <c r="G975" s="223" t="s">
        <v>274</v>
      </c>
      <c r="H975" s="224">
        <v>153.445</v>
      </c>
      <c r="I975" s="225"/>
      <c r="J975" s="226">
        <f>ROUND(I975*H975,2)</f>
        <v>0</v>
      </c>
      <c r="K975" s="227"/>
      <c r="L975" s="45"/>
      <c r="M975" s="228" t="s">
        <v>1</v>
      </c>
      <c r="N975" s="229" t="s">
        <v>41</v>
      </c>
      <c r="O975" s="92"/>
      <c r="P975" s="230">
        <f>O975*H975</f>
        <v>0</v>
      </c>
      <c r="Q975" s="230">
        <v>0.00391</v>
      </c>
      <c r="R975" s="230">
        <f>Q975*H975</f>
        <v>0.59996995</v>
      </c>
      <c r="S975" s="230">
        <v>0</v>
      </c>
      <c r="T975" s="231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32" t="s">
        <v>249</v>
      </c>
      <c r="AT975" s="232" t="s">
        <v>157</v>
      </c>
      <c r="AU975" s="232" t="s">
        <v>86</v>
      </c>
      <c r="AY975" s="18" t="s">
        <v>155</v>
      </c>
      <c r="BE975" s="233">
        <f>IF(N975="základní",J975,0)</f>
        <v>0</v>
      </c>
      <c r="BF975" s="233">
        <f>IF(N975="snížená",J975,0)</f>
        <v>0</v>
      </c>
      <c r="BG975" s="233">
        <f>IF(N975="zákl. přenesená",J975,0)</f>
        <v>0</v>
      </c>
      <c r="BH975" s="233">
        <f>IF(N975="sníž. přenesená",J975,0)</f>
        <v>0</v>
      </c>
      <c r="BI975" s="233">
        <f>IF(N975="nulová",J975,0)</f>
        <v>0</v>
      </c>
      <c r="BJ975" s="18" t="s">
        <v>84</v>
      </c>
      <c r="BK975" s="233">
        <f>ROUND(I975*H975,2)</f>
        <v>0</v>
      </c>
      <c r="BL975" s="18" t="s">
        <v>249</v>
      </c>
      <c r="BM975" s="232" t="s">
        <v>1684</v>
      </c>
    </row>
    <row r="976" spans="1:51" s="14" customFormat="1" ht="12">
      <c r="A976" s="14"/>
      <c r="B976" s="245"/>
      <c r="C976" s="246"/>
      <c r="D976" s="236" t="s">
        <v>163</v>
      </c>
      <c r="E976" s="247" t="s">
        <v>1</v>
      </c>
      <c r="F976" s="248" t="s">
        <v>1685</v>
      </c>
      <c r="G976" s="246"/>
      <c r="H976" s="249">
        <v>153.445</v>
      </c>
      <c r="I976" s="250"/>
      <c r="J976" s="246"/>
      <c r="K976" s="246"/>
      <c r="L976" s="251"/>
      <c r="M976" s="252"/>
      <c r="N976" s="253"/>
      <c r="O976" s="253"/>
      <c r="P976" s="253"/>
      <c r="Q976" s="253"/>
      <c r="R976" s="253"/>
      <c r="S976" s="253"/>
      <c r="T976" s="25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5" t="s">
        <v>163</v>
      </c>
      <c r="AU976" s="255" t="s">
        <v>86</v>
      </c>
      <c r="AV976" s="14" t="s">
        <v>86</v>
      </c>
      <c r="AW976" s="14" t="s">
        <v>32</v>
      </c>
      <c r="AX976" s="14" t="s">
        <v>84</v>
      </c>
      <c r="AY976" s="255" t="s">
        <v>155</v>
      </c>
    </row>
    <row r="977" spans="1:65" s="2" customFormat="1" ht="37.8" customHeight="1">
      <c r="A977" s="39"/>
      <c r="B977" s="40"/>
      <c r="C977" s="267" t="s">
        <v>1686</v>
      </c>
      <c r="D977" s="267" t="s">
        <v>225</v>
      </c>
      <c r="E977" s="268" t="s">
        <v>1687</v>
      </c>
      <c r="F977" s="269" t="s">
        <v>1688</v>
      </c>
      <c r="G977" s="270" t="s">
        <v>160</v>
      </c>
      <c r="H977" s="271">
        <v>14.7</v>
      </c>
      <c r="I977" s="272"/>
      <c r="J977" s="273">
        <f>ROUND(I977*H977,2)</f>
        <v>0</v>
      </c>
      <c r="K977" s="274"/>
      <c r="L977" s="275"/>
      <c r="M977" s="276" t="s">
        <v>1</v>
      </c>
      <c r="N977" s="277" t="s">
        <v>41</v>
      </c>
      <c r="O977" s="92"/>
      <c r="P977" s="230">
        <f>O977*H977</f>
        <v>0</v>
      </c>
      <c r="Q977" s="230">
        <v>0.02639</v>
      </c>
      <c r="R977" s="230">
        <f>Q977*H977</f>
        <v>0.387933</v>
      </c>
      <c r="S977" s="230">
        <v>0</v>
      </c>
      <c r="T977" s="231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32" t="s">
        <v>345</v>
      </c>
      <c r="AT977" s="232" t="s">
        <v>225</v>
      </c>
      <c r="AU977" s="232" t="s">
        <v>86</v>
      </c>
      <c r="AY977" s="18" t="s">
        <v>155</v>
      </c>
      <c r="BE977" s="233">
        <f>IF(N977="základní",J977,0)</f>
        <v>0</v>
      </c>
      <c r="BF977" s="233">
        <f>IF(N977="snížená",J977,0)</f>
        <v>0</v>
      </c>
      <c r="BG977" s="233">
        <f>IF(N977="zákl. přenesená",J977,0)</f>
        <v>0</v>
      </c>
      <c r="BH977" s="233">
        <f>IF(N977="sníž. přenesená",J977,0)</f>
        <v>0</v>
      </c>
      <c r="BI977" s="233">
        <f>IF(N977="nulová",J977,0)</f>
        <v>0</v>
      </c>
      <c r="BJ977" s="18" t="s">
        <v>84</v>
      </c>
      <c r="BK977" s="233">
        <f>ROUND(I977*H977,2)</f>
        <v>0</v>
      </c>
      <c r="BL977" s="18" t="s">
        <v>249</v>
      </c>
      <c r="BM977" s="232" t="s">
        <v>1689</v>
      </c>
    </row>
    <row r="978" spans="1:51" s="13" customFormat="1" ht="12">
      <c r="A978" s="13"/>
      <c r="B978" s="234"/>
      <c r="C978" s="235"/>
      <c r="D978" s="236" t="s">
        <v>163</v>
      </c>
      <c r="E978" s="237" t="s">
        <v>1</v>
      </c>
      <c r="F978" s="238" t="s">
        <v>1690</v>
      </c>
      <c r="G978" s="235"/>
      <c r="H978" s="237" t="s">
        <v>1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163</v>
      </c>
      <c r="AU978" s="244" t="s">
        <v>86</v>
      </c>
      <c r="AV978" s="13" t="s">
        <v>84</v>
      </c>
      <c r="AW978" s="13" t="s">
        <v>32</v>
      </c>
      <c r="AX978" s="13" t="s">
        <v>76</v>
      </c>
      <c r="AY978" s="244" t="s">
        <v>155</v>
      </c>
    </row>
    <row r="979" spans="1:51" s="14" customFormat="1" ht="12">
      <c r="A979" s="14"/>
      <c r="B979" s="245"/>
      <c r="C979" s="246"/>
      <c r="D979" s="236" t="s">
        <v>163</v>
      </c>
      <c r="E979" s="247" t="s">
        <v>1</v>
      </c>
      <c r="F979" s="248" t="s">
        <v>1691</v>
      </c>
      <c r="G979" s="246"/>
      <c r="H979" s="249">
        <v>8.4</v>
      </c>
      <c r="I979" s="250"/>
      <c r="J979" s="246"/>
      <c r="K979" s="246"/>
      <c r="L979" s="251"/>
      <c r="M979" s="252"/>
      <c r="N979" s="253"/>
      <c r="O979" s="253"/>
      <c r="P979" s="253"/>
      <c r="Q979" s="253"/>
      <c r="R979" s="253"/>
      <c r="S979" s="253"/>
      <c r="T979" s="25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5" t="s">
        <v>163</v>
      </c>
      <c r="AU979" s="255" t="s">
        <v>86</v>
      </c>
      <c r="AV979" s="14" t="s">
        <v>86</v>
      </c>
      <c r="AW979" s="14" t="s">
        <v>32</v>
      </c>
      <c r="AX979" s="14" t="s">
        <v>76</v>
      </c>
      <c r="AY979" s="255" t="s">
        <v>155</v>
      </c>
    </row>
    <row r="980" spans="1:51" s="13" customFormat="1" ht="12">
      <c r="A980" s="13"/>
      <c r="B980" s="234"/>
      <c r="C980" s="235"/>
      <c r="D980" s="236" t="s">
        <v>163</v>
      </c>
      <c r="E980" s="237" t="s">
        <v>1</v>
      </c>
      <c r="F980" s="238" t="s">
        <v>1692</v>
      </c>
      <c r="G980" s="235"/>
      <c r="H980" s="237" t="s">
        <v>1</v>
      </c>
      <c r="I980" s="239"/>
      <c r="J980" s="235"/>
      <c r="K980" s="235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163</v>
      </c>
      <c r="AU980" s="244" t="s">
        <v>86</v>
      </c>
      <c r="AV980" s="13" t="s">
        <v>84</v>
      </c>
      <c r="AW980" s="13" t="s">
        <v>32</v>
      </c>
      <c r="AX980" s="13" t="s">
        <v>76</v>
      </c>
      <c r="AY980" s="244" t="s">
        <v>155</v>
      </c>
    </row>
    <row r="981" spans="1:51" s="14" customFormat="1" ht="12">
      <c r="A981" s="14"/>
      <c r="B981" s="245"/>
      <c r="C981" s="246"/>
      <c r="D981" s="236" t="s">
        <v>163</v>
      </c>
      <c r="E981" s="247" t="s">
        <v>1</v>
      </c>
      <c r="F981" s="248" t="s">
        <v>1693</v>
      </c>
      <c r="G981" s="246"/>
      <c r="H981" s="249">
        <v>6.3</v>
      </c>
      <c r="I981" s="250"/>
      <c r="J981" s="246"/>
      <c r="K981" s="246"/>
      <c r="L981" s="251"/>
      <c r="M981" s="252"/>
      <c r="N981" s="253"/>
      <c r="O981" s="253"/>
      <c r="P981" s="253"/>
      <c r="Q981" s="253"/>
      <c r="R981" s="253"/>
      <c r="S981" s="253"/>
      <c r="T981" s="25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5" t="s">
        <v>163</v>
      </c>
      <c r="AU981" s="255" t="s">
        <v>86</v>
      </c>
      <c r="AV981" s="14" t="s">
        <v>86</v>
      </c>
      <c r="AW981" s="14" t="s">
        <v>32</v>
      </c>
      <c r="AX981" s="14" t="s">
        <v>76</v>
      </c>
      <c r="AY981" s="255" t="s">
        <v>155</v>
      </c>
    </row>
    <row r="982" spans="1:51" s="15" customFormat="1" ht="12">
      <c r="A982" s="15"/>
      <c r="B982" s="256"/>
      <c r="C982" s="257"/>
      <c r="D982" s="236" t="s">
        <v>163</v>
      </c>
      <c r="E982" s="258" t="s">
        <v>1</v>
      </c>
      <c r="F982" s="259" t="s">
        <v>177</v>
      </c>
      <c r="G982" s="257"/>
      <c r="H982" s="260">
        <v>14.7</v>
      </c>
      <c r="I982" s="261"/>
      <c r="J982" s="257"/>
      <c r="K982" s="257"/>
      <c r="L982" s="262"/>
      <c r="M982" s="263"/>
      <c r="N982" s="264"/>
      <c r="O982" s="264"/>
      <c r="P982" s="264"/>
      <c r="Q982" s="264"/>
      <c r="R982" s="264"/>
      <c r="S982" s="264"/>
      <c r="T982" s="26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266" t="s">
        <v>163</v>
      </c>
      <c r="AU982" s="266" t="s">
        <v>86</v>
      </c>
      <c r="AV982" s="15" t="s">
        <v>161</v>
      </c>
      <c r="AW982" s="15" t="s">
        <v>32</v>
      </c>
      <c r="AX982" s="15" t="s">
        <v>84</v>
      </c>
      <c r="AY982" s="266" t="s">
        <v>155</v>
      </c>
    </row>
    <row r="983" spans="1:65" s="2" customFormat="1" ht="37.8" customHeight="1">
      <c r="A983" s="39"/>
      <c r="B983" s="40"/>
      <c r="C983" s="267" t="s">
        <v>1694</v>
      </c>
      <c r="D983" s="267" t="s">
        <v>225</v>
      </c>
      <c r="E983" s="268" t="s">
        <v>1695</v>
      </c>
      <c r="F983" s="269" t="s">
        <v>1696</v>
      </c>
      <c r="G983" s="270" t="s">
        <v>160</v>
      </c>
      <c r="H983" s="271">
        <v>30.624</v>
      </c>
      <c r="I983" s="272"/>
      <c r="J983" s="273">
        <f>ROUND(I983*H983,2)</f>
        <v>0</v>
      </c>
      <c r="K983" s="274"/>
      <c r="L983" s="275"/>
      <c r="M983" s="276" t="s">
        <v>1</v>
      </c>
      <c r="N983" s="277" t="s">
        <v>41</v>
      </c>
      <c r="O983" s="92"/>
      <c r="P983" s="230">
        <f>O983*H983</f>
        <v>0</v>
      </c>
      <c r="Q983" s="230">
        <v>0.03681</v>
      </c>
      <c r="R983" s="230">
        <f>Q983*H983</f>
        <v>1.12726944</v>
      </c>
      <c r="S983" s="230">
        <v>0</v>
      </c>
      <c r="T983" s="231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32" t="s">
        <v>345</v>
      </c>
      <c r="AT983" s="232" t="s">
        <v>225</v>
      </c>
      <c r="AU983" s="232" t="s">
        <v>86</v>
      </c>
      <c r="AY983" s="18" t="s">
        <v>155</v>
      </c>
      <c r="BE983" s="233">
        <f>IF(N983="základní",J983,0)</f>
        <v>0</v>
      </c>
      <c r="BF983" s="233">
        <f>IF(N983="snížená",J983,0)</f>
        <v>0</v>
      </c>
      <c r="BG983" s="233">
        <f>IF(N983="zákl. přenesená",J983,0)</f>
        <v>0</v>
      </c>
      <c r="BH983" s="233">
        <f>IF(N983="sníž. přenesená",J983,0)</f>
        <v>0</v>
      </c>
      <c r="BI983" s="233">
        <f>IF(N983="nulová",J983,0)</f>
        <v>0</v>
      </c>
      <c r="BJ983" s="18" t="s">
        <v>84</v>
      </c>
      <c r="BK983" s="233">
        <f>ROUND(I983*H983,2)</f>
        <v>0</v>
      </c>
      <c r="BL983" s="18" t="s">
        <v>249</v>
      </c>
      <c r="BM983" s="232" t="s">
        <v>1697</v>
      </c>
    </row>
    <row r="984" spans="1:51" s="13" customFormat="1" ht="12">
      <c r="A984" s="13"/>
      <c r="B984" s="234"/>
      <c r="C984" s="235"/>
      <c r="D984" s="236" t="s">
        <v>163</v>
      </c>
      <c r="E984" s="237" t="s">
        <v>1</v>
      </c>
      <c r="F984" s="238" t="s">
        <v>489</v>
      </c>
      <c r="G984" s="235"/>
      <c r="H984" s="237" t="s">
        <v>1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163</v>
      </c>
      <c r="AU984" s="244" t="s">
        <v>86</v>
      </c>
      <c r="AV984" s="13" t="s">
        <v>84</v>
      </c>
      <c r="AW984" s="13" t="s">
        <v>32</v>
      </c>
      <c r="AX984" s="13" t="s">
        <v>76</v>
      </c>
      <c r="AY984" s="244" t="s">
        <v>155</v>
      </c>
    </row>
    <row r="985" spans="1:51" s="14" customFormat="1" ht="12">
      <c r="A985" s="14"/>
      <c r="B985" s="245"/>
      <c r="C985" s="246"/>
      <c r="D985" s="236" t="s">
        <v>163</v>
      </c>
      <c r="E985" s="247" t="s">
        <v>1</v>
      </c>
      <c r="F985" s="248" t="s">
        <v>1698</v>
      </c>
      <c r="G985" s="246"/>
      <c r="H985" s="249">
        <v>14.85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5" t="s">
        <v>163</v>
      </c>
      <c r="AU985" s="255" t="s">
        <v>86</v>
      </c>
      <c r="AV985" s="14" t="s">
        <v>86</v>
      </c>
      <c r="AW985" s="14" t="s">
        <v>32</v>
      </c>
      <c r="AX985" s="14" t="s">
        <v>76</v>
      </c>
      <c r="AY985" s="255" t="s">
        <v>155</v>
      </c>
    </row>
    <row r="986" spans="1:51" s="13" customFormat="1" ht="12">
      <c r="A986" s="13"/>
      <c r="B986" s="234"/>
      <c r="C986" s="235"/>
      <c r="D986" s="236" t="s">
        <v>163</v>
      </c>
      <c r="E986" s="237" t="s">
        <v>1</v>
      </c>
      <c r="F986" s="238" t="s">
        <v>491</v>
      </c>
      <c r="G986" s="235"/>
      <c r="H986" s="237" t="s">
        <v>1</v>
      </c>
      <c r="I986" s="239"/>
      <c r="J986" s="235"/>
      <c r="K986" s="235"/>
      <c r="L986" s="240"/>
      <c r="M986" s="241"/>
      <c r="N986" s="242"/>
      <c r="O986" s="242"/>
      <c r="P986" s="242"/>
      <c r="Q986" s="242"/>
      <c r="R986" s="242"/>
      <c r="S986" s="242"/>
      <c r="T986" s="24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4" t="s">
        <v>163</v>
      </c>
      <c r="AU986" s="244" t="s">
        <v>86</v>
      </c>
      <c r="AV986" s="13" t="s">
        <v>84</v>
      </c>
      <c r="AW986" s="13" t="s">
        <v>32</v>
      </c>
      <c r="AX986" s="13" t="s">
        <v>76</v>
      </c>
      <c r="AY986" s="244" t="s">
        <v>155</v>
      </c>
    </row>
    <row r="987" spans="1:51" s="14" customFormat="1" ht="12">
      <c r="A987" s="14"/>
      <c r="B987" s="245"/>
      <c r="C987" s="246"/>
      <c r="D987" s="236" t="s">
        <v>163</v>
      </c>
      <c r="E987" s="247" t="s">
        <v>1</v>
      </c>
      <c r="F987" s="248" t="s">
        <v>702</v>
      </c>
      <c r="G987" s="246"/>
      <c r="H987" s="249">
        <v>2.475</v>
      </c>
      <c r="I987" s="250"/>
      <c r="J987" s="246"/>
      <c r="K987" s="246"/>
      <c r="L987" s="251"/>
      <c r="M987" s="252"/>
      <c r="N987" s="253"/>
      <c r="O987" s="253"/>
      <c r="P987" s="253"/>
      <c r="Q987" s="253"/>
      <c r="R987" s="253"/>
      <c r="S987" s="253"/>
      <c r="T987" s="25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5" t="s">
        <v>163</v>
      </c>
      <c r="AU987" s="255" t="s">
        <v>86</v>
      </c>
      <c r="AV987" s="14" t="s">
        <v>86</v>
      </c>
      <c r="AW987" s="14" t="s">
        <v>32</v>
      </c>
      <c r="AX987" s="14" t="s">
        <v>76</v>
      </c>
      <c r="AY987" s="255" t="s">
        <v>155</v>
      </c>
    </row>
    <row r="988" spans="1:51" s="13" customFormat="1" ht="12">
      <c r="A988" s="13"/>
      <c r="B988" s="234"/>
      <c r="C988" s="235"/>
      <c r="D988" s="236" t="s">
        <v>163</v>
      </c>
      <c r="E988" s="237" t="s">
        <v>1</v>
      </c>
      <c r="F988" s="238" t="s">
        <v>493</v>
      </c>
      <c r="G988" s="235"/>
      <c r="H988" s="237" t="s">
        <v>1</v>
      </c>
      <c r="I988" s="239"/>
      <c r="J988" s="235"/>
      <c r="K988" s="235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163</v>
      </c>
      <c r="AU988" s="244" t="s">
        <v>86</v>
      </c>
      <c r="AV988" s="13" t="s">
        <v>84</v>
      </c>
      <c r="AW988" s="13" t="s">
        <v>32</v>
      </c>
      <c r="AX988" s="13" t="s">
        <v>76</v>
      </c>
      <c r="AY988" s="244" t="s">
        <v>155</v>
      </c>
    </row>
    <row r="989" spans="1:51" s="14" customFormat="1" ht="12">
      <c r="A989" s="14"/>
      <c r="B989" s="245"/>
      <c r="C989" s="246"/>
      <c r="D989" s="236" t="s">
        <v>163</v>
      </c>
      <c r="E989" s="247" t="s">
        <v>1</v>
      </c>
      <c r="F989" s="248" t="s">
        <v>1699</v>
      </c>
      <c r="G989" s="246"/>
      <c r="H989" s="249">
        <v>1.155</v>
      </c>
      <c r="I989" s="250"/>
      <c r="J989" s="246"/>
      <c r="K989" s="246"/>
      <c r="L989" s="251"/>
      <c r="M989" s="252"/>
      <c r="N989" s="253"/>
      <c r="O989" s="253"/>
      <c r="P989" s="253"/>
      <c r="Q989" s="253"/>
      <c r="R989" s="253"/>
      <c r="S989" s="253"/>
      <c r="T989" s="25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5" t="s">
        <v>163</v>
      </c>
      <c r="AU989" s="255" t="s">
        <v>86</v>
      </c>
      <c r="AV989" s="14" t="s">
        <v>86</v>
      </c>
      <c r="AW989" s="14" t="s">
        <v>32</v>
      </c>
      <c r="AX989" s="14" t="s">
        <v>76</v>
      </c>
      <c r="AY989" s="255" t="s">
        <v>155</v>
      </c>
    </row>
    <row r="990" spans="1:51" s="13" customFormat="1" ht="12">
      <c r="A990" s="13"/>
      <c r="B990" s="234"/>
      <c r="C990" s="235"/>
      <c r="D990" s="236" t="s">
        <v>163</v>
      </c>
      <c r="E990" s="237" t="s">
        <v>1</v>
      </c>
      <c r="F990" s="238" t="s">
        <v>495</v>
      </c>
      <c r="G990" s="235"/>
      <c r="H990" s="237" t="s">
        <v>1</v>
      </c>
      <c r="I990" s="239"/>
      <c r="J990" s="235"/>
      <c r="K990" s="235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163</v>
      </c>
      <c r="AU990" s="244" t="s">
        <v>86</v>
      </c>
      <c r="AV990" s="13" t="s">
        <v>84</v>
      </c>
      <c r="AW990" s="13" t="s">
        <v>32</v>
      </c>
      <c r="AX990" s="13" t="s">
        <v>76</v>
      </c>
      <c r="AY990" s="244" t="s">
        <v>155</v>
      </c>
    </row>
    <row r="991" spans="1:51" s="14" customFormat="1" ht="12">
      <c r="A991" s="14"/>
      <c r="B991" s="245"/>
      <c r="C991" s="246"/>
      <c r="D991" s="236" t="s">
        <v>163</v>
      </c>
      <c r="E991" s="247" t="s">
        <v>1</v>
      </c>
      <c r="F991" s="248" t="s">
        <v>1700</v>
      </c>
      <c r="G991" s="246"/>
      <c r="H991" s="249">
        <v>1.863</v>
      </c>
      <c r="I991" s="250"/>
      <c r="J991" s="246"/>
      <c r="K991" s="246"/>
      <c r="L991" s="251"/>
      <c r="M991" s="252"/>
      <c r="N991" s="253"/>
      <c r="O991" s="253"/>
      <c r="P991" s="253"/>
      <c r="Q991" s="253"/>
      <c r="R991" s="253"/>
      <c r="S991" s="253"/>
      <c r="T991" s="25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5" t="s">
        <v>163</v>
      </c>
      <c r="AU991" s="255" t="s">
        <v>86</v>
      </c>
      <c r="AV991" s="14" t="s">
        <v>86</v>
      </c>
      <c r="AW991" s="14" t="s">
        <v>32</v>
      </c>
      <c r="AX991" s="14" t="s">
        <v>76</v>
      </c>
      <c r="AY991" s="255" t="s">
        <v>155</v>
      </c>
    </row>
    <row r="992" spans="1:51" s="13" customFormat="1" ht="12">
      <c r="A992" s="13"/>
      <c r="B992" s="234"/>
      <c r="C992" s="235"/>
      <c r="D992" s="236" t="s">
        <v>163</v>
      </c>
      <c r="E992" s="237" t="s">
        <v>1</v>
      </c>
      <c r="F992" s="238" t="s">
        <v>497</v>
      </c>
      <c r="G992" s="235"/>
      <c r="H992" s="237" t="s">
        <v>1</v>
      </c>
      <c r="I992" s="239"/>
      <c r="J992" s="235"/>
      <c r="K992" s="235"/>
      <c r="L992" s="240"/>
      <c r="M992" s="241"/>
      <c r="N992" s="242"/>
      <c r="O992" s="242"/>
      <c r="P992" s="242"/>
      <c r="Q992" s="242"/>
      <c r="R992" s="242"/>
      <c r="S992" s="242"/>
      <c r="T992" s="24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4" t="s">
        <v>163</v>
      </c>
      <c r="AU992" s="244" t="s">
        <v>86</v>
      </c>
      <c r="AV992" s="13" t="s">
        <v>84</v>
      </c>
      <c r="AW992" s="13" t="s">
        <v>32</v>
      </c>
      <c r="AX992" s="13" t="s">
        <v>76</v>
      </c>
      <c r="AY992" s="244" t="s">
        <v>155</v>
      </c>
    </row>
    <row r="993" spans="1:51" s="14" customFormat="1" ht="12">
      <c r="A993" s="14"/>
      <c r="B993" s="245"/>
      <c r="C993" s="246"/>
      <c r="D993" s="236" t="s">
        <v>163</v>
      </c>
      <c r="E993" s="247" t="s">
        <v>1</v>
      </c>
      <c r="F993" s="248" t="s">
        <v>1701</v>
      </c>
      <c r="G993" s="246"/>
      <c r="H993" s="249">
        <v>10.281</v>
      </c>
      <c r="I993" s="250"/>
      <c r="J993" s="246"/>
      <c r="K993" s="246"/>
      <c r="L993" s="251"/>
      <c r="M993" s="252"/>
      <c r="N993" s="253"/>
      <c r="O993" s="253"/>
      <c r="P993" s="253"/>
      <c r="Q993" s="253"/>
      <c r="R993" s="253"/>
      <c r="S993" s="253"/>
      <c r="T993" s="25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5" t="s">
        <v>163</v>
      </c>
      <c r="AU993" s="255" t="s">
        <v>86</v>
      </c>
      <c r="AV993" s="14" t="s">
        <v>86</v>
      </c>
      <c r="AW993" s="14" t="s">
        <v>32</v>
      </c>
      <c r="AX993" s="14" t="s">
        <v>76</v>
      </c>
      <c r="AY993" s="255" t="s">
        <v>155</v>
      </c>
    </row>
    <row r="994" spans="1:51" s="15" customFormat="1" ht="12">
      <c r="A994" s="15"/>
      <c r="B994" s="256"/>
      <c r="C994" s="257"/>
      <c r="D994" s="236" t="s">
        <v>163</v>
      </c>
      <c r="E994" s="258" t="s">
        <v>1</v>
      </c>
      <c r="F994" s="259" t="s">
        <v>177</v>
      </c>
      <c r="G994" s="257"/>
      <c r="H994" s="260">
        <v>30.624000000000002</v>
      </c>
      <c r="I994" s="261"/>
      <c r="J994" s="257"/>
      <c r="K994" s="257"/>
      <c r="L994" s="262"/>
      <c r="M994" s="263"/>
      <c r="N994" s="264"/>
      <c r="O994" s="264"/>
      <c r="P994" s="264"/>
      <c r="Q994" s="264"/>
      <c r="R994" s="264"/>
      <c r="S994" s="264"/>
      <c r="T994" s="26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66" t="s">
        <v>163</v>
      </c>
      <c r="AU994" s="266" t="s">
        <v>86</v>
      </c>
      <c r="AV994" s="15" t="s">
        <v>161</v>
      </c>
      <c r="AW994" s="15" t="s">
        <v>32</v>
      </c>
      <c r="AX994" s="15" t="s">
        <v>84</v>
      </c>
      <c r="AY994" s="266" t="s">
        <v>155</v>
      </c>
    </row>
    <row r="995" spans="1:65" s="2" customFormat="1" ht="33" customHeight="1">
      <c r="A995" s="39"/>
      <c r="B995" s="40"/>
      <c r="C995" s="267" t="s">
        <v>1702</v>
      </c>
      <c r="D995" s="267" t="s">
        <v>225</v>
      </c>
      <c r="E995" s="268" t="s">
        <v>1703</v>
      </c>
      <c r="F995" s="269" t="s">
        <v>1704</v>
      </c>
      <c r="G995" s="270" t="s">
        <v>160</v>
      </c>
      <c r="H995" s="271">
        <v>2.82</v>
      </c>
      <c r="I995" s="272"/>
      <c r="J995" s="273">
        <f>ROUND(I995*H995,2)</f>
        <v>0</v>
      </c>
      <c r="K995" s="274"/>
      <c r="L995" s="275"/>
      <c r="M995" s="276" t="s">
        <v>1</v>
      </c>
      <c r="N995" s="277" t="s">
        <v>41</v>
      </c>
      <c r="O995" s="92"/>
      <c r="P995" s="230">
        <f>O995*H995</f>
        <v>0</v>
      </c>
      <c r="Q995" s="230">
        <v>0.02917</v>
      </c>
      <c r="R995" s="230">
        <f>Q995*H995</f>
        <v>0.0822594</v>
      </c>
      <c r="S995" s="230">
        <v>0</v>
      </c>
      <c r="T995" s="231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32" t="s">
        <v>345</v>
      </c>
      <c r="AT995" s="232" t="s">
        <v>225</v>
      </c>
      <c r="AU995" s="232" t="s">
        <v>86</v>
      </c>
      <c r="AY995" s="18" t="s">
        <v>155</v>
      </c>
      <c r="BE995" s="233">
        <f>IF(N995="základní",J995,0)</f>
        <v>0</v>
      </c>
      <c r="BF995" s="233">
        <f>IF(N995="snížená",J995,0)</f>
        <v>0</v>
      </c>
      <c r="BG995" s="233">
        <f>IF(N995="zákl. přenesená",J995,0)</f>
        <v>0</v>
      </c>
      <c r="BH995" s="233">
        <f>IF(N995="sníž. přenesená",J995,0)</f>
        <v>0</v>
      </c>
      <c r="BI995" s="233">
        <f>IF(N995="nulová",J995,0)</f>
        <v>0</v>
      </c>
      <c r="BJ995" s="18" t="s">
        <v>84</v>
      </c>
      <c r="BK995" s="233">
        <f>ROUND(I995*H995,2)</f>
        <v>0</v>
      </c>
      <c r="BL995" s="18" t="s">
        <v>249</v>
      </c>
      <c r="BM995" s="232" t="s">
        <v>1705</v>
      </c>
    </row>
    <row r="996" spans="1:51" s="13" customFormat="1" ht="12">
      <c r="A996" s="13"/>
      <c r="B996" s="234"/>
      <c r="C996" s="235"/>
      <c r="D996" s="236" t="s">
        <v>163</v>
      </c>
      <c r="E996" s="237" t="s">
        <v>1</v>
      </c>
      <c r="F996" s="238" t="s">
        <v>1706</v>
      </c>
      <c r="G996" s="235"/>
      <c r="H996" s="237" t="s">
        <v>1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4" t="s">
        <v>163</v>
      </c>
      <c r="AU996" s="244" t="s">
        <v>86</v>
      </c>
      <c r="AV996" s="13" t="s">
        <v>84</v>
      </c>
      <c r="AW996" s="13" t="s">
        <v>32</v>
      </c>
      <c r="AX996" s="13" t="s">
        <v>76</v>
      </c>
      <c r="AY996" s="244" t="s">
        <v>155</v>
      </c>
    </row>
    <row r="997" spans="1:51" s="14" customFormat="1" ht="12">
      <c r="A997" s="14"/>
      <c r="B997" s="245"/>
      <c r="C997" s="246"/>
      <c r="D997" s="236" t="s">
        <v>163</v>
      </c>
      <c r="E997" s="247" t="s">
        <v>1</v>
      </c>
      <c r="F997" s="248" t="s">
        <v>1707</v>
      </c>
      <c r="G997" s="246"/>
      <c r="H997" s="249">
        <v>1.08</v>
      </c>
      <c r="I997" s="250"/>
      <c r="J997" s="246"/>
      <c r="K997" s="246"/>
      <c r="L997" s="251"/>
      <c r="M997" s="252"/>
      <c r="N997" s="253"/>
      <c r="O997" s="253"/>
      <c r="P997" s="253"/>
      <c r="Q997" s="253"/>
      <c r="R997" s="253"/>
      <c r="S997" s="253"/>
      <c r="T997" s="25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5" t="s">
        <v>163</v>
      </c>
      <c r="AU997" s="255" t="s">
        <v>86</v>
      </c>
      <c r="AV997" s="14" t="s">
        <v>86</v>
      </c>
      <c r="AW997" s="14" t="s">
        <v>32</v>
      </c>
      <c r="AX997" s="14" t="s">
        <v>76</v>
      </c>
      <c r="AY997" s="255" t="s">
        <v>155</v>
      </c>
    </row>
    <row r="998" spans="1:51" s="13" customFormat="1" ht="12">
      <c r="A998" s="13"/>
      <c r="B998" s="234"/>
      <c r="C998" s="235"/>
      <c r="D998" s="236" t="s">
        <v>163</v>
      </c>
      <c r="E998" s="237" t="s">
        <v>1</v>
      </c>
      <c r="F998" s="238" t="s">
        <v>1708</v>
      </c>
      <c r="G998" s="235"/>
      <c r="H998" s="237" t="s">
        <v>1</v>
      </c>
      <c r="I998" s="239"/>
      <c r="J998" s="235"/>
      <c r="K998" s="235"/>
      <c r="L998" s="240"/>
      <c r="M998" s="241"/>
      <c r="N998" s="242"/>
      <c r="O998" s="242"/>
      <c r="P998" s="242"/>
      <c r="Q998" s="242"/>
      <c r="R998" s="242"/>
      <c r="S998" s="242"/>
      <c r="T998" s="24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4" t="s">
        <v>163</v>
      </c>
      <c r="AU998" s="244" t="s">
        <v>86</v>
      </c>
      <c r="AV998" s="13" t="s">
        <v>84</v>
      </c>
      <c r="AW998" s="13" t="s">
        <v>32</v>
      </c>
      <c r="AX998" s="13" t="s">
        <v>76</v>
      </c>
      <c r="AY998" s="244" t="s">
        <v>155</v>
      </c>
    </row>
    <row r="999" spans="1:51" s="14" customFormat="1" ht="12">
      <c r="A999" s="14"/>
      <c r="B999" s="245"/>
      <c r="C999" s="246"/>
      <c r="D999" s="236" t="s">
        <v>163</v>
      </c>
      <c r="E999" s="247" t="s">
        <v>1</v>
      </c>
      <c r="F999" s="248" t="s">
        <v>1709</v>
      </c>
      <c r="G999" s="246"/>
      <c r="H999" s="249">
        <v>1.74</v>
      </c>
      <c r="I999" s="250"/>
      <c r="J999" s="246"/>
      <c r="K999" s="246"/>
      <c r="L999" s="251"/>
      <c r="M999" s="252"/>
      <c r="N999" s="253"/>
      <c r="O999" s="253"/>
      <c r="P999" s="253"/>
      <c r="Q999" s="253"/>
      <c r="R999" s="253"/>
      <c r="S999" s="253"/>
      <c r="T999" s="25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5" t="s">
        <v>163</v>
      </c>
      <c r="AU999" s="255" t="s">
        <v>86</v>
      </c>
      <c r="AV999" s="14" t="s">
        <v>86</v>
      </c>
      <c r="AW999" s="14" t="s">
        <v>32</v>
      </c>
      <c r="AX999" s="14" t="s">
        <v>76</v>
      </c>
      <c r="AY999" s="255" t="s">
        <v>155</v>
      </c>
    </row>
    <row r="1000" spans="1:51" s="15" customFormat="1" ht="12">
      <c r="A1000" s="15"/>
      <c r="B1000" s="256"/>
      <c r="C1000" s="257"/>
      <c r="D1000" s="236" t="s">
        <v>163</v>
      </c>
      <c r="E1000" s="258" t="s">
        <v>1</v>
      </c>
      <c r="F1000" s="259" t="s">
        <v>177</v>
      </c>
      <c r="G1000" s="257"/>
      <c r="H1000" s="260">
        <v>2.8200000000000003</v>
      </c>
      <c r="I1000" s="261"/>
      <c r="J1000" s="257"/>
      <c r="K1000" s="257"/>
      <c r="L1000" s="262"/>
      <c r="M1000" s="263"/>
      <c r="N1000" s="264"/>
      <c r="O1000" s="264"/>
      <c r="P1000" s="264"/>
      <c r="Q1000" s="264"/>
      <c r="R1000" s="264"/>
      <c r="S1000" s="264"/>
      <c r="T1000" s="26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266" t="s">
        <v>163</v>
      </c>
      <c r="AU1000" s="266" t="s">
        <v>86</v>
      </c>
      <c r="AV1000" s="15" t="s">
        <v>161</v>
      </c>
      <c r="AW1000" s="15" t="s">
        <v>32</v>
      </c>
      <c r="AX1000" s="15" t="s">
        <v>84</v>
      </c>
      <c r="AY1000" s="266" t="s">
        <v>155</v>
      </c>
    </row>
    <row r="1001" spans="1:65" s="2" customFormat="1" ht="24.15" customHeight="1">
      <c r="A1001" s="39"/>
      <c r="B1001" s="40"/>
      <c r="C1001" s="267" t="s">
        <v>1710</v>
      </c>
      <c r="D1001" s="267" t="s">
        <v>225</v>
      </c>
      <c r="E1001" s="268" t="s">
        <v>1711</v>
      </c>
      <c r="F1001" s="269" t="s">
        <v>1712</v>
      </c>
      <c r="G1001" s="270" t="s">
        <v>160</v>
      </c>
      <c r="H1001" s="271">
        <v>5.67</v>
      </c>
      <c r="I1001" s="272"/>
      <c r="J1001" s="273">
        <f>ROUND(I1001*H1001,2)</f>
        <v>0</v>
      </c>
      <c r="K1001" s="274"/>
      <c r="L1001" s="275"/>
      <c r="M1001" s="276" t="s">
        <v>1</v>
      </c>
      <c r="N1001" s="277" t="s">
        <v>41</v>
      </c>
      <c r="O1001" s="92"/>
      <c r="P1001" s="230">
        <f>O1001*H1001</f>
        <v>0</v>
      </c>
      <c r="Q1001" s="230">
        <v>0.04028</v>
      </c>
      <c r="R1001" s="230">
        <f>Q1001*H1001</f>
        <v>0.22838760000000002</v>
      </c>
      <c r="S1001" s="230">
        <v>0</v>
      </c>
      <c r="T1001" s="231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32" t="s">
        <v>345</v>
      </c>
      <c r="AT1001" s="232" t="s">
        <v>225</v>
      </c>
      <c r="AU1001" s="232" t="s">
        <v>86</v>
      </c>
      <c r="AY1001" s="18" t="s">
        <v>155</v>
      </c>
      <c r="BE1001" s="233">
        <f>IF(N1001="základní",J1001,0)</f>
        <v>0</v>
      </c>
      <c r="BF1001" s="233">
        <f>IF(N1001="snížená",J1001,0)</f>
        <v>0</v>
      </c>
      <c r="BG1001" s="233">
        <f>IF(N1001="zákl. přenesená",J1001,0)</f>
        <v>0</v>
      </c>
      <c r="BH1001" s="233">
        <f>IF(N1001="sníž. přenesená",J1001,0)</f>
        <v>0</v>
      </c>
      <c r="BI1001" s="233">
        <f>IF(N1001="nulová",J1001,0)</f>
        <v>0</v>
      </c>
      <c r="BJ1001" s="18" t="s">
        <v>84</v>
      </c>
      <c r="BK1001" s="233">
        <f>ROUND(I1001*H1001,2)</f>
        <v>0</v>
      </c>
      <c r="BL1001" s="18" t="s">
        <v>249</v>
      </c>
      <c r="BM1001" s="232" t="s">
        <v>1713</v>
      </c>
    </row>
    <row r="1002" spans="1:51" s="13" customFormat="1" ht="12">
      <c r="A1002" s="13"/>
      <c r="B1002" s="234"/>
      <c r="C1002" s="235"/>
      <c r="D1002" s="236" t="s">
        <v>163</v>
      </c>
      <c r="E1002" s="237" t="s">
        <v>1</v>
      </c>
      <c r="F1002" s="238" t="s">
        <v>499</v>
      </c>
      <c r="G1002" s="235"/>
      <c r="H1002" s="237" t="s">
        <v>1</v>
      </c>
      <c r="I1002" s="239"/>
      <c r="J1002" s="235"/>
      <c r="K1002" s="235"/>
      <c r="L1002" s="240"/>
      <c r="M1002" s="241"/>
      <c r="N1002" s="242"/>
      <c r="O1002" s="242"/>
      <c r="P1002" s="242"/>
      <c r="Q1002" s="242"/>
      <c r="R1002" s="242"/>
      <c r="S1002" s="242"/>
      <c r="T1002" s="24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4" t="s">
        <v>163</v>
      </c>
      <c r="AU1002" s="244" t="s">
        <v>86</v>
      </c>
      <c r="AV1002" s="13" t="s">
        <v>84</v>
      </c>
      <c r="AW1002" s="13" t="s">
        <v>32</v>
      </c>
      <c r="AX1002" s="13" t="s">
        <v>76</v>
      </c>
      <c r="AY1002" s="244" t="s">
        <v>155</v>
      </c>
    </row>
    <row r="1003" spans="1:51" s="14" customFormat="1" ht="12">
      <c r="A1003" s="14"/>
      <c r="B1003" s="245"/>
      <c r="C1003" s="246"/>
      <c r="D1003" s="236" t="s">
        <v>163</v>
      </c>
      <c r="E1003" s="247" t="s">
        <v>1</v>
      </c>
      <c r="F1003" s="248" t="s">
        <v>696</v>
      </c>
      <c r="G1003" s="246"/>
      <c r="H1003" s="249">
        <v>5.67</v>
      </c>
      <c r="I1003" s="250"/>
      <c r="J1003" s="246"/>
      <c r="K1003" s="246"/>
      <c r="L1003" s="251"/>
      <c r="M1003" s="252"/>
      <c r="N1003" s="253"/>
      <c r="O1003" s="253"/>
      <c r="P1003" s="253"/>
      <c r="Q1003" s="253"/>
      <c r="R1003" s="253"/>
      <c r="S1003" s="253"/>
      <c r="T1003" s="25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5" t="s">
        <v>163</v>
      </c>
      <c r="AU1003" s="255" t="s">
        <v>86</v>
      </c>
      <c r="AV1003" s="14" t="s">
        <v>86</v>
      </c>
      <c r="AW1003" s="14" t="s">
        <v>32</v>
      </c>
      <c r="AX1003" s="14" t="s">
        <v>84</v>
      </c>
      <c r="AY1003" s="255" t="s">
        <v>155</v>
      </c>
    </row>
    <row r="1004" spans="1:65" s="2" customFormat="1" ht="21.75" customHeight="1">
      <c r="A1004" s="39"/>
      <c r="B1004" s="40"/>
      <c r="C1004" s="220" t="s">
        <v>1714</v>
      </c>
      <c r="D1004" s="220" t="s">
        <v>157</v>
      </c>
      <c r="E1004" s="221" t="s">
        <v>1715</v>
      </c>
      <c r="F1004" s="222" t="s">
        <v>1716</v>
      </c>
      <c r="G1004" s="223" t="s">
        <v>274</v>
      </c>
      <c r="H1004" s="224">
        <v>42.6</v>
      </c>
      <c r="I1004" s="225"/>
      <c r="J1004" s="226">
        <f>ROUND(I1004*H1004,2)</f>
        <v>0</v>
      </c>
      <c r="K1004" s="227"/>
      <c r="L1004" s="45"/>
      <c r="M1004" s="228" t="s">
        <v>1</v>
      </c>
      <c r="N1004" s="229" t="s">
        <v>41</v>
      </c>
      <c r="O1004" s="92"/>
      <c r="P1004" s="230">
        <f>O1004*H1004</f>
        <v>0</v>
      </c>
      <c r="Q1004" s="230">
        <v>5E-05</v>
      </c>
      <c r="R1004" s="230">
        <f>Q1004*H1004</f>
        <v>0.0021300000000000004</v>
      </c>
      <c r="S1004" s="230">
        <v>0</v>
      </c>
      <c r="T1004" s="231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32" t="s">
        <v>249</v>
      </c>
      <c r="AT1004" s="232" t="s">
        <v>157</v>
      </c>
      <c r="AU1004" s="232" t="s">
        <v>86</v>
      </c>
      <c r="AY1004" s="18" t="s">
        <v>155</v>
      </c>
      <c r="BE1004" s="233">
        <f>IF(N1004="základní",J1004,0)</f>
        <v>0</v>
      </c>
      <c r="BF1004" s="233">
        <f>IF(N1004="snížená",J1004,0)</f>
        <v>0</v>
      </c>
      <c r="BG1004" s="233">
        <f>IF(N1004="zákl. přenesená",J1004,0)</f>
        <v>0</v>
      </c>
      <c r="BH1004" s="233">
        <f>IF(N1004="sníž. přenesená",J1004,0)</f>
        <v>0</v>
      </c>
      <c r="BI1004" s="233">
        <f>IF(N1004="nulová",J1004,0)</f>
        <v>0</v>
      </c>
      <c r="BJ1004" s="18" t="s">
        <v>84</v>
      </c>
      <c r="BK1004" s="233">
        <f>ROUND(I1004*H1004,2)</f>
        <v>0</v>
      </c>
      <c r="BL1004" s="18" t="s">
        <v>249</v>
      </c>
      <c r="BM1004" s="232" t="s">
        <v>1717</v>
      </c>
    </row>
    <row r="1005" spans="1:51" s="13" customFormat="1" ht="12">
      <c r="A1005" s="13"/>
      <c r="B1005" s="234"/>
      <c r="C1005" s="235"/>
      <c r="D1005" s="236" t="s">
        <v>163</v>
      </c>
      <c r="E1005" s="237" t="s">
        <v>1</v>
      </c>
      <c r="F1005" s="238" t="s">
        <v>1690</v>
      </c>
      <c r="G1005" s="235"/>
      <c r="H1005" s="237" t="s">
        <v>1</v>
      </c>
      <c r="I1005" s="239"/>
      <c r="J1005" s="235"/>
      <c r="K1005" s="235"/>
      <c r="L1005" s="240"/>
      <c r="M1005" s="241"/>
      <c r="N1005" s="242"/>
      <c r="O1005" s="242"/>
      <c r="P1005" s="242"/>
      <c r="Q1005" s="242"/>
      <c r="R1005" s="242"/>
      <c r="S1005" s="242"/>
      <c r="T1005" s="24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4" t="s">
        <v>163</v>
      </c>
      <c r="AU1005" s="244" t="s">
        <v>86</v>
      </c>
      <c r="AV1005" s="13" t="s">
        <v>84</v>
      </c>
      <c r="AW1005" s="13" t="s">
        <v>32</v>
      </c>
      <c r="AX1005" s="13" t="s">
        <v>76</v>
      </c>
      <c r="AY1005" s="244" t="s">
        <v>155</v>
      </c>
    </row>
    <row r="1006" spans="1:51" s="14" customFormat="1" ht="12">
      <c r="A1006" s="14"/>
      <c r="B1006" s="245"/>
      <c r="C1006" s="246"/>
      <c r="D1006" s="236" t="s">
        <v>163</v>
      </c>
      <c r="E1006" s="247" t="s">
        <v>1</v>
      </c>
      <c r="F1006" s="248" t="s">
        <v>1718</v>
      </c>
      <c r="G1006" s="246"/>
      <c r="H1006" s="249">
        <v>6</v>
      </c>
      <c r="I1006" s="250"/>
      <c r="J1006" s="246"/>
      <c r="K1006" s="246"/>
      <c r="L1006" s="251"/>
      <c r="M1006" s="252"/>
      <c r="N1006" s="253"/>
      <c r="O1006" s="253"/>
      <c r="P1006" s="253"/>
      <c r="Q1006" s="253"/>
      <c r="R1006" s="253"/>
      <c r="S1006" s="253"/>
      <c r="T1006" s="25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5" t="s">
        <v>163</v>
      </c>
      <c r="AU1006" s="255" t="s">
        <v>86</v>
      </c>
      <c r="AV1006" s="14" t="s">
        <v>86</v>
      </c>
      <c r="AW1006" s="14" t="s">
        <v>32</v>
      </c>
      <c r="AX1006" s="14" t="s">
        <v>76</v>
      </c>
      <c r="AY1006" s="255" t="s">
        <v>155</v>
      </c>
    </row>
    <row r="1007" spans="1:51" s="13" customFormat="1" ht="12">
      <c r="A1007" s="13"/>
      <c r="B1007" s="234"/>
      <c r="C1007" s="235"/>
      <c r="D1007" s="236" t="s">
        <v>163</v>
      </c>
      <c r="E1007" s="237" t="s">
        <v>1</v>
      </c>
      <c r="F1007" s="238" t="s">
        <v>489</v>
      </c>
      <c r="G1007" s="235"/>
      <c r="H1007" s="237" t="s">
        <v>1</v>
      </c>
      <c r="I1007" s="239"/>
      <c r="J1007" s="235"/>
      <c r="K1007" s="235"/>
      <c r="L1007" s="240"/>
      <c r="M1007" s="241"/>
      <c r="N1007" s="242"/>
      <c r="O1007" s="242"/>
      <c r="P1007" s="242"/>
      <c r="Q1007" s="242"/>
      <c r="R1007" s="242"/>
      <c r="S1007" s="242"/>
      <c r="T1007" s="24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4" t="s">
        <v>163</v>
      </c>
      <c r="AU1007" s="244" t="s">
        <v>86</v>
      </c>
      <c r="AV1007" s="13" t="s">
        <v>84</v>
      </c>
      <c r="AW1007" s="13" t="s">
        <v>32</v>
      </c>
      <c r="AX1007" s="13" t="s">
        <v>76</v>
      </c>
      <c r="AY1007" s="244" t="s">
        <v>155</v>
      </c>
    </row>
    <row r="1008" spans="1:51" s="14" customFormat="1" ht="12">
      <c r="A1008" s="14"/>
      <c r="B1008" s="245"/>
      <c r="C1008" s="246"/>
      <c r="D1008" s="236" t="s">
        <v>163</v>
      </c>
      <c r="E1008" s="247" t="s">
        <v>1</v>
      </c>
      <c r="F1008" s="248" t="s">
        <v>490</v>
      </c>
      <c r="G1008" s="246"/>
      <c r="H1008" s="249">
        <v>13.5</v>
      </c>
      <c r="I1008" s="250"/>
      <c r="J1008" s="246"/>
      <c r="K1008" s="246"/>
      <c r="L1008" s="251"/>
      <c r="M1008" s="252"/>
      <c r="N1008" s="253"/>
      <c r="O1008" s="253"/>
      <c r="P1008" s="253"/>
      <c r="Q1008" s="253"/>
      <c r="R1008" s="253"/>
      <c r="S1008" s="253"/>
      <c r="T1008" s="25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55" t="s">
        <v>163</v>
      </c>
      <c r="AU1008" s="255" t="s">
        <v>86</v>
      </c>
      <c r="AV1008" s="14" t="s">
        <v>86</v>
      </c>
      <c r="AW1008" s="14" t="s">
        <v>32</v>
      </c>
      <c r="AX1008" s="14" t="s">
        <v>76</v>
      </c>
      <c r="AY1008" s="255" t="s">
        <v>155</v>
      </c>
    </row>
    <row r="1009" spans="1:51" s="13" customFormat="1" ht="12">
      <c r="A1009" s="13"/>
      <c r="B1009" s="234"/>
      <c r="C1009" s="235"/>
      <c r="D1009" s="236" t="s">
        <v>163</v>
      </c>
      <c r="E1009" s="237" t="s">
        <v>1</v>
      </c>
      <c r="F1009" s="238" t="s">
        <v>491</v>
      </c>
      <c r="G1009" s="235"/>
      <c r="H1009" s="237" t="s">
        <v>1</v>
      </c>
      <c r="I1009" s="239"/>
      <c r="J1009" s="235"/>
      <c r="K1009" s="235"/>
      <c r="L1009" s="240"/>
      <c r="M1009" s="241"/>
      <c r="N1009" s="242"/>
      <c r="O1009" s="242"/>
      <c r="P1009" s="242"/>
      <c r="Q1009" s="242"/>
      <c r="R1009" s="242"/>
      <c r="S1009" s="242"/>
      <c r="T1009" s="24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4" t="s">
        <v>163</v>
      </c>
      <c r="AU1009" s="244" t="s">
        <v>86</v>
      </c>
      <c r="AV1009" s="13" t="s">
        <v>84</v>
      </c>
      <c r="AW1009" s="13" t="s">
        <v>32</v>
      </c>
      <c r="AX1009" s="13" t="s">
        <v>76</v>
      </c>
      <c r="AY1009" s="244" t="s">
        <v>155</v>
      </c>
    </row>
    <row r="1010" spans="1:51" s="14" customFormat="1" ht="12">
      <c r="A1010" s="14"/>
      <c r="B1010" s="245"/>
      <c r="C1010" s="246"/>
      <c r="D1010" s="236" t="s">
        <v>163</v>
      </c>
      <c r="E1010" s="247" t="s">
        <v>1</v>
      </c>
      <c r="F1010" s="248" t="s">
        <v>492</v>
      </c>
      <c r="G1010" s="246"/>
      <c r="H1010" s="249">
        <v>2.25</v>
      </c>
      <c r="I1010" s="250"/>
      <c r="J1010" s="246"/>
      <c r="K1010" s="246"/>
      <c r="L1010" s="251"/>
      <c r="M1010" s="252"/>
      <c r="N1010" s="253"/>
      <c r="O1010" s="253"/>
      <c r="P1010" s="253"/>
      <c r="Q1010" s="253"/>
      <c r="R1010" s="253"/>
      <c r="S1010" s="253"/>
      <c r="T1010" s="25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55" t="s">
        <v>163</v>
      </c>
      <c r="AU1010" s="255" t="s">
        <v>86</v>
      </c>
      <c r="AV1010" s="14" t="s">
        <v>86</v>
      </c>
      <c r="AW1010" s="14" t="s">
        <v>32</v>
      </c>
      <c r="AX1010" s="14" t="s">
        <v>76</v>
      </c>
      <c r="AY1010" s="255" t="s">
        <v>155</v>
      </c>
    </row>
    <row r="1011" spans="1:51" s="13" customFormat="1" ht="12">
      <c r="A1011" s="13"/>
      <c r="B1011" s="234"/>
      <c r="C1011" s="235"/>
      <c r="D1011" s="236" t="s">
        <v>163</v>
      </c>
      <c r="E1011" s="237" t="s">
        <v>1</v>
      </c>
      <c r="F1011" s="238" t="s">
        <v>493</v>
      </c>
      <c r="G1011" s="235"/>
      <c r="H1011" s="237" t="s">
        <v>1</v>
      </c>
      <c r="I1011" s="239"/>
      <c r="J1011" s="235"/>
      <c r="K1011" s="235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4" t="s">
        <v>163</v>
      </c>
      <c r="AU1011" s="244" t="s">
        <v>86</v>
      </c>
      <c r="AV1011" s="13" t="s">
        <v>84</v>
      </c>
      <c r="AW1011" s="13" t="s">
        <v>32</v>
      </c>
      <c r="AX1011" s="13" t="s">
        <v>76</v>
      </c>
      <c r="AY1011" s="244" t="s">
        <v>155</v>
      </c>
    </row>
    <row r="1012" spans="1:51" s="14" customFormat="1" ht="12">
      <c r="A1012" s="14"/>
      <c r="B1012" s="245"/>
      <c r="C1012" s="246"/>
      <c r="D1012" s="236" t="s">
        <v>163</v>
      </c>
      <c r="E1012" s="247" t="s">
        <v>1</v>
      </c>
      <c r="F1012" s="248" t="s">
        <v>494</v>
      </c>
      <c r="G1012" s="246"/>
      <c r="H1012" s="249">
        <v>1.05</v>
      </c>
      <c r="I1012" s="250"/>
      <c r="J1012" s="246"/>
      <c r="K1012" s="246"/>
      <c r="L1012" s="251"/>
      <c r="M1012" s="252"/>
      <c r="N1012" s="253"/>
      <c r="O1012" s="253"/>
      <c r="P1012" s="253"/>
      <c r="Q1012" s="253"/>
      <c r="R1012" s="253"/>
      <c r="S1012" s="253"/>
      <c r="T1012" s="25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5" t="s">
        <v>163</v>
      </c>
      <c r="AU1012" s="255" t="s">
        <v>86</v>
      </c>
      <c r="AV1012" s="14" t="s">
        <v>86</v>
      </c>
      <c r="AW1012" s="14" t="s">
        <v>32</v>
      </c>
      <c r="AX1012" s="14" t="s">
        <v>76</v>
      </c>
      <c r="AY1012" s="255" t="s">
        <v>155</v>
      </c>
    </row>
    <row r="1013" spans="1:51" s="13" customFormat="1" ht="12">
      <c r="A1013" s="13"/>
      <c r="B1013" s="234"/>
      <c r="C1013" s="235"/>
      <c r="D1013" s="236" t="s">
        <v>163</v>
      </c>
      <c r="E1013" s="237" t="s">
        <v>1</v>
      </c>
      <c r="F1013" s="238" t="s">
        <v>495</v>
      </c>
      <c r="G1013" s="235"/>
      <c r="H1013" s="237" t="s">
        <v>1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4" t="s">
        <v>163</v>
      </c>
      <c r="AU1013" s="244" t="s">
        <v>86</v>
      </c>
      <c r="AV1013" s="13" t="s">
        <v>84</v>
      </c>
      <c r="AW1013" s="13" t="s">
        <v>32</v>
      </c>
      <c r="AX1013" s="13" t="s">
        <v>76</v>
      </c>
      <c r="AY1013" s="244" t="s">
        <v>155</v>
      </c>
    </row>
    <row r="1014" spans="1:51" s="14" customFormat="1" ht="12">
      <c r="A1014" s="14"/>
      <c r="B1014" s="245"/>
      <c r="C1014" s="246"/>
      <c r="D1014" s="236" t="s">
        <v>163</v>
      </c>
      <c r="E1014" s="247" t="s">
        <v>1</v>
      </c>
      <c r="F1014" s="248" t="s">
        <v>496</v>
      </c>
      <c r="G1014" s="246"/>
      <c r="H1014" s="249">
        <v>1.25</v>
      </c>
      <c r="I1014" s="250"/>
      <c r="J1014" s="246"/>
      <c r="K1014" s="246"/>
      <c r="L1014" s="251"/>
      <c r="M1014" s="252"/>
      <c r="N1014" s="253"/>
      <c r="O1014" s="253"/>
      <c r="P1014" s="253"/>
      <c r="Q1014" s="253"/>
      <c r="R1014" s="253"/>
      <c r="S1014" s="253"/>
      <c r="T1014" s="25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5" t="s">
        <v>163</v>
      </c>
      <c r="AU1014" s="255" t="s">
        <v>86</v>
      </c>
      <c r="AV1014" s="14" t="s">
        <v>86</v>
      </c>
      <c r="AW1014" s="14" t="s">
        <v>32</v>
      </c>
      <c r="AX1014" s="14" t="s">
        <v>76</v>
      </c>
      <c r="AY1014" s="255" t="s">
        <v>155</v>
      </c>
    </row>
    <row r="1015" spans="1:51" s="13" customFormat="1" ht="12">
      <c r="A1015" s="13"/>
      <c r="B1015" s="234"/>
      <c r="C1015" s="235"/>
      <c r="D1015" s="236" t="s">
        <v>163</v>
      </c>
      <c r="E1015" s="237" t="s">
        <v>1</v>
      </c>
      <c r="F1015" s="238" t="s">
        <v>497</v>
      </c>
      <c r="G1015" s="235"/>
      <c r="H1015" s="237" t="s">
        <v>1</v>
      </c>
      <c r="I1015" s="239"/>
      <c r="J1015" s="235"/>
      <c r="K1015" s="235"/>
      <c r="L1015" s="240"/>
      <c r="M1015" s="241"/>
      <c r="N1015" s="242"/>
      <c r="O1015" s="242"/>
      <c r="P1015" s="242"/>
      <c r="Q1015" s="242"/>
      <c r="R1015" s="242"/>
      <c r="S1015" s="242"/>
      <c r="T1015" s="24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4" t="s">
        <v>163</v>
      </c>
      <c r="AU1015" s="244" t="s">
        <v>86</v>
      </c>
      <c r="AV1015" s="13" t="s">
        <v>84</v>
      </c>
      <c r="AW1015" s="13" t="s">
        <v>32</v>
      </c>
      <c r="AX1015" s="13" t="s">
        <v>76</v>
      </c>
      <c r="AY1015" s="244" t="s">
        <v>155</v>
      </c>
    </row>
    <row r="1016" spans="1:51" s="14" customFormat="1" ht="12">
      <c r="A1016" s="14"/>
      <c r="B1016" s="245"/>
      <c r="C1016" s="246"/>
      <c r="D1016" s="236" t="s">
        <v>163</v>
      </c>
      <c r="E1016" s="247" t="s">
        <v>1</v>
      </c>
      <c r="F1016" s="248" t="s">
        <v>1719</v>
      </c>
      <c r="G1016" s="246"/>
      <c r="H1016" s="249">
        <v>4.6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5" t="s">
        <v>163</v>
      </c>
      <c r="AU1016" s="255" t="s">
        <v>86</v>
      </c>
      <c r="AV1016" s="14" t="s">
        <v>86</v>
      </c>
      <c r="AW1016" s="14" t="s">
        <v>32</v>
      </c>
      <c r="AX1016" s="14" t="s">
        <v>76</v>
      </c>
      <c r="AY1016" s="255" t="s">
        <v>155</v>
      </c>
    </row>
    <row r="1017" spans="1:51" s="13" customFormat="1" ht="12">
      <c r="A1017" s="13"/>
      <c r="B1017" s="234"/>
      <c r="C1017" s="235"/>
      <c r="D1017" s="236" t="s">
        <v>163</v>
      </c>
      <c r="E1017" s="237" t="s">
        <v>1</v>
      </c>
      <c r="F1017" s="238" t="s">
        <v>499</v>
      </c>
      <c r="G1017" s="235"/>
      <c r="H1017" s="237" t="s">
        <v>1</v>
      </c>
      <c r="I1017" s="239"/>
      <c r="J1017" s="235"/>
      <c r="K1017" s="235"/>
      <c r="L1017" s="240"/>
      <c r="M1017" s="241"/>
      <c r="N1017" s="242"/>
      <c r="O1017" s="242"/>
      <c r="P1017" s="242"/>
      <c r="Q1017" s="242"/>
      <c r="R1017" s="242"/>
      <c r="S1017" s="242"/>
      <c r="T1017" s="24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4" t="s">
        <v>163</v>
      </c>
      <c r="AU1017" s="244" t="s">
        <v>86</v>
      </c>
      <c r="AV1017" s="13" t="s">
        <v>84</v>
      </c>
      <c r="AW1017" s="13" t="s">
        <v>32</v>
      </c>
      <c r="AX1017" s="13" t="s">
        <v>76</v>
      </c>
      <c r="AY1017" s="244" t="s">
        <v>155</v>
      </c>
    </row>
    <row r="1018" spans="1:51" s="14" customFormat="1" ht="12">
      <c r="A1018" s="14"/>
      <c r="B1018" s="245"/>
      <c r="C1018" s="246"/>
      <c r="D1018" s="236" t="s">
        <v>163</v>
      </c>
      <c r="E1018" s="247" t="s">
        <v>1</v>
      </c>
      <c r="F1018" s="248" t="s">
        <v>500</v>
      </c>
      <c r="G1018" s="246"/>
      <c r="H1018" s="249">
        <v>9.45</v>
      </c>
      <c r="I1018" s="250"/>
      <c r="J1018" s="246"/>
      <c r="K1018" s="246"/>
      <c r="L1018" s="251"/>
      <c r="M1018" s="252"/>
      <c r="N1018" s="253"/>
      <c r="O1018" s="253"/>
      <c r="P1018" s="253"/>
      <c r="Q1018" s="253"/>
      <c r="R1018" s="253"/>
      <c r="S1018" s="253"/>
      <c r="T1018" s="25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5" t="s">
        <v>163</v>
      </c>
      <c r="AU1018" s="255" t="s">
        <v>86</v>
      </c>
      <c r="AV1018" s="14" t="s">
        <v>86</v>
      </c>
      <c r="AW1018" s="14" t="s">
        <v>32</v>
      </c>
      <c r="AX1018" s="14" t="s">
        <v>76</v>
      </c>
      <c r="AY1018" s="255" t="s">
        <v>155</v>
      </c>
    </row>
    <row r="1019" spans="1:51" s="13" customFormat="1" ht="12">
      <c r="A1019" s="13"/>
      <c r="B1019" s="234"/>
      <c r="C1019" s="235"/>
      <c r="D1019" s="236" t="s">
        <v>163</v>
      </c>
      <c r="E1019" s="237" t="s">
        <v>1</v>
      </c>
      <c r="F1019" s="238" t="s">
        <v>1692</v>
      </c>
      <c r="G1019" s="235"/>
      <c r="H1019" s="237" t="s">
        <v>1</v>
      </c>
      <c r="I1019" s="239"/>
      <c r="J1019" s="235"/>
      <c r="K1019" s="235"/>
      <c r="L1019" s="240"/>
      <c r="M1019" s="241"/>
      <c r="N1019" s="242"/>
      <c r="O1019" s="242"/>
      <c r="P1019" s="242"/>
      <c r="Q1019" s="242"/>
      <c r="R1019" s="242"/>
      <c r="S1019" s="242"/>
      <c r="T1019" s="24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4" t="s">
        <v>163</v>
      </c>
      <c r="AU1019" s="244" t="s">
        <v>86</v>
      </c>
      <c r="AV1019" s="13" t="s">
        <v>84</v>
      </c>
      <c r="AW1019" s="13" t="s">
        <v>32</v>
      </c>
      <c r="AX1019" s="13" t="s">
        <v>76</v>
      </c>
      <c r="AY1019" s="244" t="s">
        <v>155</v>
      </c>
    </row>
    <row r="1020" spans="1:51" s="14" customFormat="1" ht="12">
      <c r="A1020" s="14"/>
      <c r="B1020" s="245"/>
      <c r="C1020" s="246"/>
      <c r="D1020" s="236" t="s">
        <v>163</v>
      </c>
      <c r="E1020" s="247" t="s">
        <v>1</v>
      </c>
      <c r="F1020" s="248" t="s">
        <v>1720</v>
      </c>
      <c r="G1020" s="246"/>
      <c r="H1020" s="249">
        <v>4.5</v>
      </c>
      <c r="I1020" s="250"/>
      <c r="J1020" s="246"/>
      <c r="K1020" s="246"/>
      <c r="L1020" s="251"/>
      <c r="M1020" s="252"/>
      <c r="N1020" s="253"/>
      <c r="O1020" s="253"/>
      <c r="P1020" s="253"/>
      <c r="Q1020" s="253"/>
      <c r="R1020" s="253"/>
      <c r="S1020" s="253"/>
      <c r="T1020" s="25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5" t="s">
        <v>163</v>
      </c>
      <c r="AU1020" s="255" t="s">
        <v>86</v>
      </c>
      <c r="AV1020" s="14" t="s">
        <v>86</v>
      </c>
      <c r="AW1020" s="14" t="s">
        <v>32</v>
      </c>
      <c r="AX1020" s="14" t="s">
        <v>76</v>
      </c>
      <c r="AY1020" s="255" t="s">
        <v>155</v>
      </c>
    </row>
    <row r="1021" spans="1:51" s="15" customFormat="1" ht="12">
      <c r="A1021" s="15"/>
      <c r="B1021" s="256"/>
      <c r="C1021" s="257"/>
      <c r="D1021" s="236" t="s">
        <v>163</v>
      </c>
      <c r="E1021" s="258" t="s">
        <v>1</v>
      </c>
      <c r="F1021" s="259" t="s">
        <v>177</v>
      </c>
      <c r="G1021" s="257"/>
      <c r="H1021" s="260">
        <v>42.599999999999994</v>
      </c>
      <c r="I1021" s="261"/>
      <c r="J1021" s="257"/>
      <c r="K1021" s="257"/>
      <c r="L1021" s="262"/>
      <c r="M1021" s="263"/>
      <c r="N1021" s="264"/>
      <c r="O1021" s="264"/>
      <c r="P1021" s="264"/>
      <c r="Q1021" s="264"/>
      <c r="R1021" s="264"/>
      <c r="S1021" s="264"/>
      <c r="T1021" s="26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T1021" s="266" t="s">
        <v>163</v>
      </c>
      <c r="AU1021" s="266" t="s">
        <v>86</v>
      </c>
      <c r="AV1021" s="15" t="s">
        <v>161</v>
      </c>
      <c r="AW1021" s="15" t="s">
        <v>32</v>
      </c>
      <c r="AX1021" s="15" t="s">
        <v>84</v>
      </c>
      <c r="AY1021" s="266" t="s">
        <v>155</v>
      </c>
    </row>
    <row r="1022" spans="1:65" s="2" customFormat="1" ht="24.15" customHeight="1">
      <c r="A1022" s="39"/>
      <c r="B1022" s="40"/>
      <c r="C1022" s="267" t="s">
        <v>1721</v>
      </c>
      <c r="D1022" s="267" t="s">
        <v>225</v>
      </c>
      <c r="E1022" s="268" t="s">
        <v>1722</v>
      </c>
      <c r="F1022" s="269" t="s">
        <v>1723</v>
      </c>
      <c r="G1022" s="270" t="s">
        <v>274</v>
      </c>
      <c r="H1022" s="271">
        <v>51.382</v>
      </c>
      <c r="I1022" s="272"/>
      <c r="J1022" s="273">
        <f>ROUND(I1022*H1022,2)</f>
        <v>0</v>
      </c>
      <c r="K1022" s="274"/>
      <c r="L1022" s="275"/>
      <c r="M1022" s="276" t="s">
        <v>1</v>
      </c>
      <c r="N1022" s="277" t="s">
        <v>41</v>
      </c>
      <c r="O1022" s="92"/>
      <c r="P1022" s="230">
        <f>O1022*H1022</f>
        <v>0</v>
      </c>
      <c r="Q1022" s="230">
        <v>5E-05</v>
      </c>
      <c r="R1022" s="230">
        <f>Q1022*H1022</f>
        <v>0.0025691</v>
      </c>
      <c r="S1022" s="230">
        <v>0</v>
      </c>
      <c r="T1022" s="231">
        <f>S1022*H1022</f>
        <v>0</v>
      </c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R1022" s="232" t="s">
        <v>345</v>
      </c>
      <c r="AT1022" s="232" t="s">
        <v>225</v>
      </c>
      <c r="AU1022" s="232" t="s">
        <v>86</v>
      </c>
      <c r="AY1022" s="18" t="s">
        <v>155</v>
      </c>
      <c r="BE1022" s="233">
        <f>IF(N1022="základní",J1022,0)</f>
        <v>0</v>
      </c>
      <c r="BF1022" s="233">
        <f>IF(N1022="snížená",J1022,0)</f>
        <v>0</v>
      </c>
      <c r="BG1022" s="233">
        <f>IF(N1022="zákl. přenesená",J1022,0)</f>
        <v>0</v>
      </c>
      <c r="BH1022" s="233">
        <f>IF(N1022="sníž. přenesená",J1022,0)</f>
        <v>0</v>
      </c>
      <c r="BI1022" s="233">
        <f>IF(N1022="nulová",J1022,0)</f>
        <v>0</v>
      </c>
      <c r="BJ1022" s="18" t="s">
        <v>84</v>
      </c>
      <c r="BK1022" s="233">
        <f>ROUND(I1022*H1022,2)</f>
        <v>0</v>
      </c>
      <c r="BL1022" s="18" t="s">
        <v>249</v>
      </c>
      <c r="BM1022" s="232" t="s">
        <v>1724</v>
      </c>
    </row>
    <row r="1023" spans="1:51" s="14" customFormat="1" ht="12">
      <c r="A1023" s="14"/>
      <c r="B1023" s="245"/>
      <c r="C1023" s="246"/>
      <c r="D1023" s="236" t="s">
        <v>163</v>
      </c>
      <c r="E1023" s="246"/>
      <c r="F1023" s="248" t="s">
        <v>1725</v>
      </c>
      <c r="G1023" s="246"/>
      <c r="H1023" s="249">
        <v>51.382</v>
      </c>
      <c r="I1023" s="250"/>
      <c r="J1023" s="246"/>
      <c r="K1023" s="246"/>
      <c r="L1023" s="251"/>
      <c r="M1023" s="252"/>
      <c r="N1023" s="253"/>
      <c r="O1023" s="253"/>
      <c r="P1023" s="253"/>
      <c r="Q1023" s="253"/>
      <c r="R1023" s="253"/>
      <c r="S1023" s="253"/>
      <c r="T1023" s="25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5" t="s">
        <v>163</v>
      </c>
      <c r="AU1023" s="255" t="s">
        <v>86</v>
      </c>
      <c r="AV1023" s="14" t="s">
        <v>86</v>
      </c>
      <c r="AW1023" s="14" t="s">
        <v>4</v>
      </c>
      <c r="AX1023" s="14" t="s">
        <v>84</v>
      </c>
      <c r="AY1023" s="255" t="s">
        <v>155</v>
      </c>
    </row>
    <row r="1024" spans="1:65" s="2" customFormat="1" ht="33" customHeight="1">
      <c r="A1024" s="39"/>
      <c r="B1024" s="40"/>
      <c r="C1024" s="220" t="s">
        <v>1726</v>
      </c>
      <c r="D1024" s="220" t="s">
        <v>157</v>
      </c>
      <c r="E1024" s="221" t="s">
        <v>1727</v>
      </c>
      <c r="F1024" s="222" t="s">
        <v>1728</v>
      </c>
      <c r="G1024" s="223" t="s">
        <v>274</v>
      </c>
      <c r="H1024" s="224">
        <v>13.48</v>
      </c>
      <c r="I1024" s="225"/>
      <c r="J1024" s="226">
        <f>ROUND(I1024*H1024,2)</f>
        <v>0</v>
      </c>
      <c r="K1024" s="227"/>
      <c r="L1024" s="45"/>
      <c r="M1024" s="228" t="s">
        <v>1</v>
      </c>
      <c r="N1024" s="229" t="s">
        <v>41</v>
      </c>
      <c r="O1024" s="92"/>
      <c r="P1024" s="230">
        <f>O1024*H1024</f>
        <v>0</v>
      </c>
      <c r="Q1024" s="230">
        <v>0.00207</v>
      </c>
      <c r="R1024" s="230">
        <f>Q1024*H1024</f>
        <v>0.027903599999999997</v>
      </c>
      <c r="S1024" s="230">
        <v>0</v>
      </c>
      <c r="T1024" s="231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32" t="s">
        <v>249</v>
      </c>
      <c r="AT1024" s="232" t="s">
        <v>157</v>
      </c>
      <c r="AU1024" s="232" t="s">
        <v>86</v>
      </c>
      <c r="AY1024" s="18" t="s">
        <v>155</v>
      </c>
      <c r="BE1024" s="233">
        <f>IF(N1024="základní",J1024,0)</f>
        <v>0</v>
      </c>
      <c r="BF1024" s="233">
        <f>IF(N1024="snížená",J1024,0)</f>
        <v>0</v>
      </c>
      <c r="BG1024" s="233">
        <f>IF(N1024="zákl. přenesená",J1024,0)</f>
        <v>0</v>
      </c>
      <c r="BH1024" s="233">
        <f>IF(N1024="sníž. přenesená",J1024,0)</f>
        <v>0</v>
      </c>
      <c r="BI1024" s="233">
        <f>IF(N1024="nulová",J1024,0)</f>
        <v>0</v>
      </c>
      <c r="BJ1024" s="18" t="s">
        <v>84</v>
      </c>
      <c r="BK1024" s="233">
        <f>ROUND(I1024*H1024,2)</f>
        <v>0</v>
      </c>
      <c r="BL1024" s="18" t="s">
        <v>249</v>
      </c>
      <c r="BM1024" s="232" t="s">
        <v>1729</v>
      </c>
    </row>
    <row r="1025" spans="1:51" s="13" customFormat="1" ht="12">
      <c r="A1025" s="13"/>
      <c r="B1025" s="234"/>
      <c r="C1025" s="235"/>
      <c r="D1025" s="236" t="s">
        <v>163</v>
      </c>
      <c r="E1025" s="237" t="s">
        <v>1</v>
      </c>
      <c r="F1025" s="238" t="s">
        <v>1730</v>
      </c>
      <c r="G1025" s="235"/>
      <c r="H1025" s="237" t="s">
        <v>1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44" t="s">
        <v>163</v>
      </c>
      <c r="AU1025" s="244" t="s">
        <v>86</v>
      </c>
      <c r="AV1025" s="13" t="s">
        <v>84</v>
      </c>
      <c r="AW1025" s="13" t="s">
        <v>32</v>
      </c>
      <c r="AX1025" s="13" t="s">
        <v>76</v>
      </c>
      <c r="AY1025" s="244" t="s">
        <v>155</v>
      </c>
    </row>
    <row r="1026" spans="1:51" s="14" customFormat="1" ht="12">
      <c r="A1026" s="14"/>
      <c r="B1026" s="245"/>
      <c r="C1026" s="246"/>
      <c r="D1026" s="236" t="s">
        <v>163</v>
      </c>
      <c r="E1026" s="247" t="s">
        <v>1</v>
      </c>
      <c r="F1026" s="248" t="s">
        <v>1731</v>
      </c>
      <c r="G1026" s="246"/>
      <c r="H1026" s="249">
        <v>6.75</v>
      </c>
      <c r="I1026" s="250"/>
      <c r="J1026" s="246"/>
      <c r="K1026" s="246"/>
      <c r="L1026" s="251"/>
      <c r="M1026" s="252"/>
      <c r="N1026" s="253"/>
      <c r="O1026" s="253"/>
      <c r="P1026" s="253"/>
      <c r="Q1026" s="253"/>
      <c r="R1026" s="253"/>
      <c r="S1026" s="253"/>
      <c r="T1026" s="25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5" t="s">
        <v>163</v>
      </c>
      <c r="AU1026" s="255" t="s">
        <v>86</v>
      </c>
      <c r="AV1026" s="14" t="s">
        <v>86</v>
      </c>
      <c r="AW1026" s="14" t="s">
        <v>32</v>
      </c>
      <c r="AX1026" s="14" t="s">
        <v>76</v>
      </c>
      <c r="AY1026" s="255" t="s">
        <v>155</v>
      </c>
    </row>
    <row r="1027" spans="1:51" s="13" customFormat="1" ht="12">
      <c r="A1027" s="13"/>
      <c r="B1027" s="234"/>
      <c r="C1027" s="235"/>
      <c r="D1027" s="236" t="s">
        <v>163</v>
      </c>
      <c r="E1027" s="237" t="s">
        <v>1</v>
      </c>
      <c r="F1027" s="238" t="s">
        <v>1732</v>
      </c>
      <c r="G1027" s="235"/>
      <c r="H1027" s="237" t="s">
        <v>1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4" t="s">
        <v>163</v>
      </c>
      <c r="AU1027" s="244" t="s">
        <v>86</v>
      </c>
      <c r="AV1027" s="13" t="s">
        <v>84</v>
      </c>
      <c r="AW1027" s="13" t="s">
        <v>32</v>
      </c>
      <c r="AX1027" s="13" t="s">
        <v>76</v>
      </c>
      <c r="AY1027" s="244" t="s">
        <v>155</v>
      </c>
    </row>
    <row r="1028" spans="1:51" s="14" customFormat="1" ht="12">
      <c r="A1028" s="14"/>
      <c r="B1028" s="245"/>
      <c r="C1028" s="246"/>
      <c r="D1028" s="236" t="s">
        <v>163</v>
      </c>
      <c r="E1028" s="247" t="s">
        <v>1</v>
      </c>
      <c r="F1028" s="248" t="s">
        <v>1733</v>
      </c>
      <c r="G1028" s="246"/>
      <c r="H1028" s="249">
        <v>6.73</v>
      </c>
      <c r="I1028" s="250"/>
      <c r="J1028" s="246"/>
      <c r="K1028" s="246"/>
      <c r="L1028" s="251"/>
      <c r="M1028" s="252"/>
      <c r="N1028" s="253"/>
      <c r="O1028" s="253"/>
      <c r="P1028" s="253"/>
      <c r="Q1028" s="253"/>
      <c r="R1028" s="253"/>
      <c r="S1028" s="253"/>
      <c r="T1028" s="25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55" t="s">
        <v>163</v>
      </c>
      <c r="AU1028" s="255" t="s">
        <v>86</v>
      </c>
      <c r="AV1028" s="14" t="s">
        <v>86</v>
      </c>
      <c r="AW1028" s="14" t="s">
        <v>32</v>
      </c>
      <c r="AX1028" s="14" t="s">
        <v>76</v>
      </c>
      <c r="AY1028" s="255" t="s">
        <v>155</v>
      </c>
    </row>
    <row r="1029" spans="1:51" s="15" customFormat="1" ht="12">
      <c r="A1029" s="15"/>
      <c r="B1029" s="256"/>
      <c r="C1029" s="257"/>
      <c r="D1029" s="236" t="s">
        <v>163</v>
      </c>
      <c r="E1029" s="258" t="s">
        <v>1</v>
      </c>
      <c r="F1029" s="259" t="s">
        <v>177</v>
      </c>
      <c r="G1029" s="257"/>
      <c r="H1029" s="260">
        <v>13.48</v>
      </c>
      <c r="I1029" s="261"/>
      <c r="J1029" s="257"/>
      <c r="K1029" s="257"/>
      <c r="L1029" s="262"/>
      <c r="M1029" s="263"/>
      <c r="N1029" s="264"/>
      <c r="O1029" s="264"/>
      <c r="P1029" s="264"/>
      <c r="Q1029" s="264"/>
      <c r="R1029" s="264"/>
      <c r="S1029" s="264"/>
      <c r="T1029" s="26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66" t="s">
        <v>163</v>
      </c>
      <c r="AU1029" s="266" t="s">
        <v>86</v>
      </c>
      <c r="AV1029" s="15" t="s">
        <v>161</v>
      </c>
      <c r="AW1029" s="15" t="s">
        <v>32</v>
      </c>
      <c r="AX1029" s="15" t="s">
        <v>84</v>
      </c>
      <c r="AY1029" s="266" t="s">
        <v>155</v>
      </c>
    </row>
    <row r="1030" spans="1:65" s="2" customFormat="1" ht="24.15" customHeight="1">
      <c r="A1030" s="39"/>
      <c r="B1030" s="40"/>
      <c r="C1030" s="267" t="s">
        <v>1734</v>
      </c>
      <c r="D1030" s="267" t="s">
        <v>225</v>
      </c>
      <c r="E1030" s="268" t="s">
        <v>1735</v>
      </c>
      <c r="F1030" s="269" t="s">
        <v>1736</v>
      </c>
      <c r="G1030" s="270" t="s">
        <v>160</v>
      </c>
      <c r="H1030" s="271">
        <v>6.42</v>
      </c>
      <c r="I1030" s="272"/>
      <c r="J1030" s="273">
        <f>ROUND(I1030*H1030,2)</f>
        <v>0</v>
      </c>
      <c r="K1030" s="274"/>
      <c r="L1030" s="275"/>
      <c r="M1030" s="276" t="s">
        <v>1</v>
      </c>
      <c r="N1030" s="277" t="s">
        <v>41</v>
      </c>
      <c r="O1030" s="92"/>
      <c r="P1030" s="230">
        <f>O1030*H1030</f>
        <v>0</v>
      </c>
      <c r="Q1030" s="230">
        <v>0.02544</v>
      </c>
      <c r="R1030" s="230">
        <f>Q1030*H1030</f>
        <v>0.1633248</v>
      </c>
      <c r="S1030" s="230">
        <v>0</v>
      </c>
      <c r="T1030" s="231">
        <f>S1030*H1030</f>
        <v>0</v>
      </c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R1030" s="232" t="s">
        <v>345</v>
      </c>
      <c r="AT1030" s="232" t="s">
        <v>225</v>
      </c>
      <c r="AU1030" s="232" t="s">
        <v>86</v>
      </c>
      <c r="AY1030" s="18" t="s">
        <v>155</v>
      </c>
      <c r="BE1030" s="233">
        <f>IF(N1030="základní",J1030,0)</f>
        <v>0</v>
      </c>
      <c r="BF1030" s="233">
        <f>IF(N1030="snížená",J1030,0)</f>
        <v>0</v>
      </c>
      <c r="BG1030" s="233">
        <f>IF(N1030="zákl. přenesená",J1030,0)</f>
        <v>0</v>
      </c>
      <c r="BH1030" s="233">
        <f>IF(N1030="sníž. přenesená",J1030,0)</f>
        <v>0</v>
      </c>
      <c r="BI1030" s="233">
        <f>IF(N1030="nulová",J1030,0)</f>
        <v>0</v>
      </c>
      <c r="BJ1030" s="18" t="s">
        <v>84</v>
      </c>
      <c r="BK1030" s="233">
        <f>ROUND(I1030*H1030,2)</f>
        <v>0</v>
      </c>
      <c r="BL1030" s="18" t="s">
        <v>249</v>
      </c>
      <c r="BM1030" s="232" t="s">
        <v>1737</v>
      </c>
    </row>
    <row r="1031" spans="1:51" s="13" customFormat="1" ht="12">
      <c r="A1031" s="13"/>
      <c r="B1031" s="234"/>
      <c r="C1031" s="235"/>
      <c r="D1031" s="236" t="s">
        <v>163</v>
      </c>
      <c r="E1031" s="237" t="s">
        <v>1</v>
      </c>
      <c r="F1031" s="238" t="s">
        <v>1730</v>
      </c>
      <c r="G1031" s="235"/>
      <c r="H1031" s="237" t="s">
        <v>1</v>
      </c>
      <c r="I1031" s="239"/>
      <c r="J1031" s="235"/>
      <c r="K1031" s="235"/>
      <c r="L1031" s="240"/>
      <c r="M1031" s="241"/>
      <c r="N1031" s="242"/>
      <c r="O1031" s="242"/>
      <c r="P1031" s="242"/>
      <c r="Q1031" s="242"/>
      <c r="R1031" s="242"/>
      <c r="S1031" s="242"/>
      <c r="T1031" s="24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4" t="s">
        <v>163</v>
      </c>
      <c r="AU1031" s="244" t="s">
        <v>86</v>
      </c>
      <c r="AV1031" s="13" t="s">
        <v>84</v>
      </c>
      <c r="AW1031" s="13" t="s">
        <v>32</v>
      </c>
      <c r="AX1031" s="13" t="s">
        <v>76</v>
      </c>
      <c r="AY1031" s="244" t="s">
        <v>155</v>
      </c>
    </row>
    <row r="1032" spans="1:51" s="14" customFormat="1" ht="12">
      <c r="A1032" s="14"/>
      <c r="B1032" s="245"/>
      <c r="C1032" s="246"/>
      <c r="D1032" s="236" t="s">
        <v>163</v>
      </c>
      <c r="E1032" s="247" t="s">
        <v>1</v>
      </c>
      <c r="F1032" s="248" t="s">
        <v>1738</v>
      </c>
      <c r="G1032" s="246"/>
      <c r="H1032" s="249">
        <v>3.438</v>
      </c>
      <c r="I1032" s="250"/>
      <c r="J1032" s="246"/>
      <c r="K1032" s="246"/>
      <c r="L1032" s="251"/>
      <c r="M1032" s="252"/>
      <c r="N1032" s="253"/>
      <c r="O1032" s="253"/>
      <c r="P1032" s="253"/>
      <c r="Q1032" s="253"/>
      <c r="R1032" s="253"/>
      <c r="S1032" s="253"/>
      <c r="T1032" s="25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5" t="s">
        <v>163</v>
      </c>
      <c r="AU1032" s="255" t="s">
        <v>86</v>
      </c>
      <c r="AV1032" s="14" t="s">
        <v>86</v>
      </c>
      <c r="AW1032" s="14" t="s">
        <v>32</v>
      </c>
      <c r="AX1032" s="14" t="s">
        <v>76</v>
      </c>
      <c r="AY1032" s="255" t="s">
        <v>155</v>
      </c>
    </row>
    <row r="1033" spans="1:51" s="13" customFormat="1" ht="12">
      <c r="A1033" s="13"/>
      <c r="B1033" s="234"/>
      <c r="C1033" s="235"/>
      <c r="D1033" s="236" t="s">
        <v>163</v>
      </c>
      <c r="E1033" s="237" t="s">
        <v>1</v>
      </c>
      <c r="F1033" s="238" t="s">
        <v>1732</v>
      </c>
      <c r="G1033" s="235"/>
      <c r="H1033" s="237" t="s">
        <v>1</v>
      </c>
      <c r="I1033" s="239"/>
      <c r="J1033" s="235"/>
      <c r="K1033" s="235"/>
      <c r="L1033" s="240"/>
      <c r="M1033" s="241"/>
      <c r="N1033" s="242"/>
      <c r="O1033" s="242"/>
      <c r="P1033" s="242"/>
      <c r="Q1033" s="242"/>
      <c r="R1033" s="242"/>
      <c r="S1033" s="242"/>
      <c r="T1033" s="24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4" t="s">
        <v>163</v>
      </c>
      <c r="AU1033" s="244" t="s">
        <v>86</v>
      </c>
      <c r="AV1033" s="13" t="s">
        <v>84</v>
      </c>
      <c r="AW1033" s="13" t="s">
        <v>32</v>
      </c>
      <c r="AX1033" s="13" t="s">
        <v>76</v>
      </c>
      <c r="AY1033" s="244" t="s">
        <v>155</v>
      </c>
    </row>
    <row r="1034" spans="1:51" s="14" customFormat="1" ht="12">
      <c r="A1034" s="14"/>
      <c r="B1034" s="245"/>
      <c r="C1034" s="246"/>
      <c r="D1034" s="236" t="s">
        <v>163</v>
      </c>
      <c r="E1034" s="247" t="s">
        <v>1</v>
      </c>
      <c r="F1034" s="248" t="s">
        <v>1739</v>
      </c>
      <c r="G1034" s="246"/>
      <c r="H1034" s="249">
        <v>2.982</v>
      </c>
      <c r="I1034" s="250"/>
      <c r="J1034" s="246"/>
      <c r="K1034" s="246"/>
      <c r="L1034" s="251"/>
      <c r="M1034" s="252"/>
      <c r="N1034" s="253"/>
      <c r="O1034" s="253"/>
      <c r="P1034" s="253"/>
      <c r="Q1034" s="253"/>
      <c r="R1034" s="253"/>
      <c r="S1034" s="253"/>
      <c r="T1034" s="25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5" t="s">
        <v>163</v>
      </c>
      <c r="AU1034" s="255" t="s">
        <v>86</v>
      </c>
      <c r="AV1034" s="14" t="s">
        <v>86</v>
      </c>
      <c r="AW1034" s="14" t="s">
        <v>32</v>
      </c>
      <c r="AX1034" s="14" t="s">
        <v>76</v>
      </c>
      <c r="AY1034" s="255" t="s">
        <v>155</v>
      </c>
    </row>
    <row r="1035" spans="1:51" s="15" customFormat="1" ht="12">
      <c r="A1035" s="15"/>
      <c r="B1035" s="256"/>
      <c r="C1035" s="257"/>
      <c r="D1035" s="236" t="s">
        <v>163</v>
      </c>
      <c r="E1035" s="258" t="s">
        <v>1</v>
      </c>
      <c r="F1035" s="259" t="s">
        <v>177</v>
      </c>
      <c r="G1035" s="257"/>
      <c r="H1035" s="260">
        <v>6.42</v>
      </c>
      <c r="I1035" s="261"/>
      <c r="J1035" s="257"/>
      <c r="K1035" s="257"/>
      <c r="L1035" s="262"/>
      <c r="M1035" s="263"/>
      <c r="N1035" s="264"/>
      <c r="O1035" s="264"/>
      <c r="P1035" s="264"/>
      <c r="Q1035" s="264"/>
      <c r="R1035" s="264"/>
      <c r="S1035" s="264"/>
      <c r="T1035" s="26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6" t="s">
        <v>163</v>
      </c>
      <c r="AU1035" s="266" t="s">
        <v>86</v>
      </c>
      <c r="AV1035" s="15" t="s">
        <v>161</v>
      </c>
      <c r="AW1035" s="15" t="s">
        <v>32</v>
      </c>
      <c r="AX1035" s="15" t="s">
        <v>84</v>
      </c>
      <c r="AY1035" s="266" t="s">
        <v>155</v>
      </c>
    </row>
    <row r="1036" spans="1:65" s="2" customFormat="1" ht="24.15" customHeight="1">
      <c r="A1036" s="39"/>
      <c r="B1036" s="40"/>
      <c r="C1036" s="220" t="s">
        <v>1740</v>
      </c>
      <c r="D1036" s="220" t="s">
        <v>157</v>
      </c>
      <c r="E1036" s="221" t="s">
        <v>1741</v>
      </c>
      <c r="F1036" s="222" t="s">
        <v>1742</v>
      </c>
      <c r="G1036" s="223" t="s">
        <v>274</v>
      </c>
      <c r="H1036" s="224">
        <v>124.325</v>
      </c>
      <c r="I1036" s="225"/>
      <c r="J1036" s="226">
        <f>ROUND(I1036*H1036,2)</f>
        <v>0</v>
      </c>
      <c r="K1036" s="227"/>
      <c r="L1036" s="45"/>
      <c r="M1036" s="228" t="s">
        <v>1</v>
      </c>
      <c r="N1036" s="229" t="s">
        <v>41</v>
      </c>
      <c r="O1036" s="92"/>
      <c r="P1036" s="230">
        <f>O1036*H1036</f>
        <v>0</v>
      </c>
      <c r="Q1036" s="230">
        <v>3E-05</v>
      </c>
      <c r="R1036" s="230">
        <f>Q1036*H1036</f>
        <v>0.00372975</v>
      </c>
      <c r="S1036" s="230">
        <v>0</v>
      </c>
      <c r="T1036" s="231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32" t="s">
        <v>249</v>
      </c>
      <c r="AT1036" s="232" t="s">
        <v>157</v>
      </c>
      <c r="AU1036" s="232" t="s">
        <v>86</v>
      </c>
      <c r="AY1036" s="18" t="s">
        <v>155</v>
      </c>
      <c r="BE1036" s="233">
        <f>IF(N1036="základní",J1036,0)</f>
        <v>0</v>
      </c>
      <c r="BF1036" s="233">
        <f>IF(N1036="snížená",J1036,0)</f>
        <v>0</v>
      </c>
      <c r="BG1036" s="233">
        <f>IF(N1036="zákl. přenesená",J1036,0)</f>
        <v>0</v>
      </c>
      <c r="BH1036" s="233">
        <f>IF(N1036="sníž. přenesená",J1036,0)</f>
        <v>0</v>
      </c>
      <c r="BI1036" s="233">
        <f>IF(N1036="nulová",J1036,0)</f>
        <v>0</v>
      </c>
      <c r="BJ1036" s="18" t="s">
        <v>84</v>
      </c>
      <c r="BK1036" s="233">
        <f>ROUND(I1036*H1036,2)</f>
        <v>0</v>
      </c>
      <c r="BL1036" s="18" t="s">
        <v>249</v>
      </c>
      <c r="BM1036" s="232" t="s">
        <v>1743</v>
      </c>
    </row>
    <row r="1037" spans="1:51" s="13" customFormat="1" ht="12">
      <c r="A1037" s="13"/>
      <c r="B1037" s="234"/>
      <c r="C1037" s="235"/>
      <c r="D1037" s="236" t="s">
        <v>163</v>
      </c>
      <c r="E1037" s="237" t="s">
        <v>1</v>
      </c>
      <c r="F1037" s="238" t="s">
        <v>1690</v>
      </c>
      <c r="G1037" s="235"/>
      <c r="H1037" s="237" t="s">
        <v>1</v>
      </c>
      <c r="I1037" s="239"/>
      <c r="J1037" s="235"/>
      <c r="K1037" s="235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4" t="s">
        <v>163</v>
      </c>
      <c r="AU1037" s="244" t="s">
        <v>86</v>
      </c>
      <c r="AV1037" s="13" t="s">
        <v>84</v>
      </c>
      <c r="AW1037" s="13" t="s">
        <v>32</v>
      </c>
      <c r="AX1037" s="13" t="s">
        <v>76</v>
      </c>
      <c r="AY1037" s="244" t="s">
        <v>155</v>
      </c>
    </row>
    <row r="1038" spans="1:51" s="14" customFormat="1" ht="12">
      <c r="A1038" s="14"/>
      <c r="B1038" s="245"/>
      <c r="C1038" s="246"/>
      <c r="D1038" s="236" t="s">
        <v>163</v>
      </c>
      <c r="E1038" s="247" t="s">
        <v>1</v>
      </c>
      <c r="F1038" s="248" t="s">
        <v>1744</v>
      </c>
      <c r="G1038" s="246"/>
      <c r="H1038" s="249">
        <v>14.4</v>
      </c>
      <c r="I1038" s="250"/>
      <c r="J1038" s="246"/>
      <c r="K1038" s="246"/>
      <c r="L1038" s="251"/>
      <c r="M1038" s="252"/>
      <c r="N1038" s="253"/>
      <c r="O1038" s="253"/>
      <c r="P1038" s="253"/>
      <c r="Q1038" s="253"/>
      <c r="R1038" s="253"/>
      <c r="S1038" s="253"/>
      <c r="T1038" s="25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5" t="s">
        <v>163</v>
      </c>
      <c r="AU1038" s="255" t="s">
        <v>86</v>
      </c>
      <c r="AV1038" s="14" t="s">
        <v>86</v>
      </c>
      <c r="AW1038" s="14" t="s">
        <v>32</v>
      </c>
      <c r="AX1038" s="14" t="s">
        <v>76</v>
      </c>
      <c r="AY1038" s="255" t="s">
        <v>155</v>
      </c>
    </row>
    <row r="1039" spans="1:51" s="13" customFormat="1" ht="12">
      <c r="A1039" s="13"/>
      <c r="B1039" s="234"/>
      <c r="C1039" s="235"/>
      <c r="D1039" s="236" t="s">
        <v>163</v>
      </c>
      <c r="E1039" s="237" t="s">
        <v>1</v>
      </c>
      <c r="F1039" s="238" t="s">
        <v>489</v>
      </c>
      <c r="G1039" s="235"/>
      <c r="H1039" s="237" t="s">
        <v>1</v>
      </c>
      <c r="I1039" s="239"/>
      <c r="J1039" s="235"/>
      <c r="K1039" s="235"/>
      <c r="L1039" s="240"/>
      <c r="M1039" s="241"/>
      <c r="N1039" s="242"/>
      <c r="O1039" s="242"/>
      <c r="P1039" s="242"/>
      <c r="Q1039" s="242"/>
      <c r="R1039" s="242"/>
      <c r="S1039" s="242"/>
      <c r="T1039" s="24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44" t="s">
        <v>163</v>
      </c>
      <c r="AU1039" s="244" t="s">
        <v>86</v>
      </c>
      <c r="AV1039" s="13" t="s">
        <v>84</v>
      </c>
      <c r="AW1039" s="13" t="s">
        <v>32</v>
      </c>
      <c r="AX1039" s="13" t="s">
        <v>76</v>
      </c>
      <c r="AY1039" s="244" t="s">
        <v>155</v>
      </c>
    </row>
    <row r="1040" spans="1:51" s="14" customFormat="1" ht="12">
      <c r="A1040" s="14"/>
      <c r="B1040" s="245"/>
      <c r="C1040" s="246"/>
      <c r="D1040" s="236" t="s">
        <v>163</v>
      </c>
      <c r="E1040" s="247" t="s">
        <v>1</v>
      </c>
      <c r="F1040" s="248" t="s">
        <v>1745</v>
      </c>
      <c r="G1040" s="246"/>
      <c r="H1040" s="249">
        <v>26.7</v>
      </c>
      <c r="I1040" s="250"/>
      <c r="J1040" s="246"/>
      <c r="K1040" s="246"/>
      <c r="L1040" s="251"/>
      <c r="M1040" s="252"/>
      <c r="N1040" s="253"/>
      <c r="O1040" s="253"/>
      <c r="P1040" s="253"/>
      <c r="Q1040" s="253"/>
      <c r="R1040" s="253"/>
      <c r="S1040" s="253"/>
      <c r="T1040" s="25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5" t="s">
        <v>163</v>
      </c>
      <c r="AU1040" s="255" t="s">
        <v>86</v>
      </c>
      <c r="AV1040" s="14" t="s">
        <v>86</v>
      </c>
      <c r="AW1040" s="14" t="s">
        <v>32</v>
      </c>
      <c r="AX1040" s="14" t="s">
        <v>76</v>
      </c>
      <c r="AY1040" s="255" t="s">
        <v>155</v>
      </c>
    </row>
    <row r="1041" spans="1:51" s="13" customFormat="1" ht="12">
      <c r="A1041" s="13"/>
      <c r="B1041" s="234"/>
      <c r="C1041" s="235"/>
      <c r="D1041" s="236" t="s">
        <v>163</v>
      </c>
      <c r="E1041" s="237" t="s">
        <v>1</v>
      </c>
      <c r="F1041" s="238" t="s">
        <v>491</v>
      </c>
      <c r="G1041" s="235"/>
      <c r="H1041" s="237" t="s">
        <v>1</v>
      </c>
      <c r="I1041" s="239"/>
      <c r="J1041" s="235"/>
      <c r="K1041" s="235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4" t="s">
        <v>163</v>
      </c>
      <c r="AU1041" s="244" t="s">
        <v>86</v>
      </c>
      <c r="AV1041" s="13" t="s">
        <v>84</v>
      </c>
      <c r="AW1041" s="13" t="s">
        <v>32</v>
      </c>
      <c r="AX1041" s="13" t="s">
        <v>76</v>
      </c>
      <c r="AY1041" s="244" t="s">
        <v>155</v>
      </c>
    </row>
    <row r="1042" spans="1:51" s="14" customFormat="1" ht="12">
      <c r="A1042" s="14"/>
      <c r="B1042" s="245"/>
      <c r="C1042" s="246"/>
      <c r="D1042" s="236" t="s">
        <v>163</v>
      </c>
      <c r="E1042" s="247" t="s">
        <v>1</v>
      </c>
      <c r="F1042" s="248" t="s">
        <v>1746</v>
      </c>
      <c r="G1042" s="246"/>
      <c r="H1042" s="249">
        <v>4.895</v>
      </c>
      <c r="I1042" s="250"/>
      <c r="J1042" s="246"/>
      <c r="K1042" s="246"/>
      <c r="L1042" s="251"/>
      <c r="M1042" s="252"/>
      <c r="N1042" s="253"/>
      <c r="O1042" s="253"/>
      <c r="P1042" s="253"/>
      <c r="Q1042" s="253"/>
      <c r="R1042" s="253"/>
      <c r="S1042" s="253"/>
      <c r="T1042" s="25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5" t="s">
        <v>163</v>
      </c>
      <c r="AU1042" s="255" t="s">
        <v>86</v>
      </c>
      <c r="AV1042" s="14" t="s">
        <v>86</v>
      </c>
      <c r="AW1042" s="14" t="s">
        <v>32</v>
      </c>
      <c r="AX1042" s="14" t="s">
        <v>76</v>
      </c>
      <c r="AY1042" s="255" t="s">
        <v>155</v>
      </c>
    </row>
    <row r="1043" spans="1:51" s="13" customFormat="1" ht="12">
      <c r="A1043" s="13"/>
      <c r="B1043" s="234"/>
      <c r="C1043" s="235"/>
      <c r="D1043" s="236" t="s">
        <v>163</v>
      </c>
      <c r="E1043" s="237" t="s">
        <v>1</v>
      </c>
      <c r="F1043" s="238" t="s">
        <v>493</v>
      </c>
      <c r="G1043" s="235"/>
      <c r="H1043" s="237" t="s">
        <v>1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4" t="s">
        <v>163</v>
      </c>
      <c r="AU1043" s="244" t="s">
        <v>86</v>
      </c>
      <c r="AV1043" s="13" t="s">
        <v>84</v>
      </c>
      <c r="AW1043" s="13" t="s">
        <v>32</v>
      </c>
      <c r="AX1043" s="13" t="s">
        <v>76</v>
      </c>
      <c r="AY1043" s="244" t="s">
        <v>155</v>
      </c>
    </row>
    <row r="1044" spans="1:51" s="14" customFormat="1" ht="12">
      <c r="A1044" s="14"/>
      <c r="B1044" s="245"/>
      <c r="C1044" s="246"/>
      <c r="D1044" s="236" t="s">
        <v>163</v>
      </c>
      <c r="E1044" s="247" t="s">
        <v>1</v>
      </c>
      <c r="F1044" s="248" t="s">
        <v>1747</v>
      </c>
      <c r="G1044" s="246"/>
      <c r="H1044" s="249">
        <v>3.25</v>
      </c>
      <c r="I1044" s="250"/>
      <c r="J1044" s="246"/>
      <c r="K1044" s="246"/>
      <c r="L1044" s="251"/>
      <c r="M1044" s="252"/>
      <c r="N1044" s="253"/>
      <c r="O1044" s="253"/>
      <c r="P1044" s="253"/>
      <c r="Q1044" s="253"/>
      <c r="R1044" s="253"/>
      <c r="S1044" s="253"/>
      <c r="T1044" s="25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5" t="s">
        <v>163</v>
      </c>
      <c r="AU1044" s="255" t="s">
        <v>86</v>
      </c>
      <c r="AV1044" s="14" t="s">
        <v>86</v>
      </c>
      <c r="AW1044" s="14" t="s">
        <v>32</v>
      </c>
      <c r="AX1044" s="14" t="s">
        <v>76</v>
      </c>
      <c r="AY1044" s="255" t="s">
        <v>155</v>
      </c>
    </row>
    <row r="1045" spans="1:51" s="13" customFormat="1" ht="12">
      <c r="A1045" s="13"/>
      <c r="B1045" s="234"/>
      <c r="C1045" s="235"/>
      <c r="D1045" s="236" t="s">
        <v>163</v>
      </c>
      <c r="E1045" s="237" t="s">
        <v>1</v>
      </c>
      <c r="F1045" s="238" t="s">
        <v>1730</v>
      </c>
      <c r="G1045" s="235"/>
      <c r="H1045" s="237" t="s">
        <v>1</v>
      </c>
      <c r="I1045" s="239"/>
      <c r="J1045" s="235"/>
      <c r="K1045" s="235"/>
      <c r="L1045" s="240"/>
      <c r="M1045" s="241"/>
      <c r="N1045" s="242"/>
      <c r="O1045" s="242"/>
      <c r="P1045" s="242"/>
      <c r="Q1045" s="242"/>
      <c r="R1045" s="242"/>
      <c r="S1045" s="242"/>
      <c r="T1045" s="24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4" t="s">
        <v>163</v>
      </c>
      <c r="AU1045" s="244" t="s">
        <v>86</v>
      </c>
      <c r="AV1045" s="13" t="s">
        <v>84</v>
      </c>
      <c r="AW1045" s="13" t="s">
        <v>32</v>
      </c>
      <c r="AX1045" s="13" t="s">
        <v>76</v>
      </c>
      <c r="AY1045" s="244" t="s">
        <v>155</v>
      </c>
    </row>
    <row r="1046" spans="1:51" s="14" customFormat="1" ht="12">
      <c r="A1046" s="14"/>
      <c r="B1046" s="245"/>
      <c r="C1046" s="246"/>
      <c r="D1046" s="236" t="s">
        <v>163</v>
      </c>
      <c r="E1046" s="247" t="s">
        <v>1</v>
      </c>
      <c r="F1046" s="248" t="s">
        <v>1748</v>
      </c>
      <c r="G1046" s="246"/>
      <c r="H1046" s="249">
        <v>6.85</v>
      </c>
      <c r="I1046" s="250"/>
      <c r="J1046" s="246"/>
      <c r="K1046" s="246"/>
      <c r="L1046" s="251"/>
      <c r="M1046" s="252"/>
      <c r="N1046" s="253"/>
      <c r="O1046" s="253"/>
      <c r="P1046" s="253"/>
      <c r="Q1046" s="253"/>
      <c r="R1046" s="253"/>
      <c r="S1046" s="253"/>
      <c r="T1046" s="25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5" t="s">
        <v>163</v>
      </c>
      <c r="AU1046" s="255" t="s">
        <v>86</v>
      </c>
      <c r="AV1046" s="14" t="s">
        <v>86</v>
      </c>
      <c r="AW1046" s="14" t="s">
        <v>32</v>
      </c>
      <c r="AX1046" s="14" t="s">
        <v>76</v>
      </c>
      <c r="AY1046" s="255" t="s">
        <v>155</v>
      </c>
    </row>
    <row r="1047" spans="1:51" s="13" customFormat="1" ht="12">
      <c r="A1047" s="13"/>
      <c r="B1047" s="234"/>
      <c r="C1047" s="235"/>
      <c r="D1047" s="236" t="s">
        <v>163</v>
      </c>
      <c r="E1047" s="237" t="s">
        <v>1</v>
      </c>
      <c r="F1047" s="238" t="s">
        <v>1732</v>
      </c>
      <c r="G1047" s="235"/>
      <c r="H1047" s="237" t="s">
        <v>1</v>
      </c>
      <c r="I1047" s="239"/>
      <c r="J1047" s="235"/>
      <c r="K1047" s="235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4" t="s">
        <v>163</v>
      </c>
      <c r="AU1047" s="244" t="s">
        <v>86</v>
      </c>
      <c r="AV1047" s="13" t="s">
        <v>84</v>
      </c>
      <c r="AW1047" s="13" t="s">
        <v>32</v>
      </c>
      <c r="AX1047" s="13" t="s">
        <v>76</v>
      </c>
      <c r="AY1047" s="244" t="s">
        <v>155</v>
      </c>
    </row>
    <row r="1048" spans="1:51" s="14" customFormat="1" ht="12">
      <c r="A1048" s="14"/>
      <c r="B1048" s="245"/>
      <c r="C1048" s="246"/>
      <c r="D1048" s="236" t="s">
        <v>163</v>
      </c>
      <c r="E1048" s="247" t="s">
        <v>1</v>
      </c>
      <c r="F1048" s="248" t="s">
        <v>1749</v>
      </c>
      <c r="G1048" s="246"/>
      <c r="H1048" s="249">
        <v>6.73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5" t="s">
        <v>163</v>
      </c>
      <c r="AU1048" s="255" t="s">
        <v>86</v>
      </c>
      <c r="AV1048" s="14" t="s">
        <v>86</v>
      </c>
      <c r="AW1048" s="14" t="s">
        <v>32</v>
      </c>
      <c r="AX1048" s="14" t="s">
        <v>76</v>
      </c>
      <c r="AY1048" s="255" t="s">
        <v>155</v>
      </c>
    </row>
    <row r="1049" spans="1:51" s="13" customFormat="1" ht="12">
      <c r="A1049" s="13"/>
      <c r="B1049" s="234"/>
      <c r="C1049" s="235"/>
      <c r="D1049" s="236" t="s">
        <v>163</v>
      </c>
      <c r="E1049" s="237" t="s">
        <v>1</v>
      </c>
      <c r="F1049" s="238" t="s">
        <v>495</v>
      </c>
      <c r="G1049" s="235"/>
      <c r="H1049" s="237" t="s">
        <v>1</v>
      </c>
      <c r="I1049" s="239"/>
      <c r="J1049" s="235"/>
      <c r="K1049" s="235"/>
      <c r="L1049" s="240"/>
      <c r="M1049" s="241"/>
      <c r="N1049" s="242"/>
      <c r="O1049" s="242"/>
      <c r="P1049" s="242"/>
      <c r="Q1049" s="242"/>
      <c r="R1049" s="242"/>
      <c r="S1049" s="242"/>
      <c r="T1049" s="24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4" t="s">
        <v>163</v>
      </c>
      <c r="AU1049" s="244" t="s">
        <v>86</v>
      </c>
      <c r="AV1049" s="13" t="s">
        <v>84</v>
      </c>
      <c r="AW1049" s="13" t="s">
        <v>32</v>
      </c>
      <c r="AX1049" s="13" t="s">
        <v>76</v>
      </c>
      <c r="AY1049" s="244" t="s">
        <v>155</v>
      </c>
    </row>
    <row r="1050" spans="1:51" s="14" customFormat="1" ht="12">
      <c r="A1050" s="14"/>
      <c r="B1050" s="245"/>
      <c r="C1050" s="246"/>
      <c r="D1050" s="236" t="s">
        <v>163</v>
      </c>
      <c r="E1050" s="247" t="s">
        <v>1</v>
      </c>
      <c r="F1050" s="248" t="s">
        <v>1750</v>
      </c>
      <c r="G1050" s="246"/>
      <c r="H1050" s="249">
        <v>4.23</v>
      </c>
      <c r="I1050" s="250"/>
      <c r="J1050" s="246"/>
      <c r="K1050" s="246"/>
      <c r="L1050" s="251"/>
      <c r="M1050" s="252"/>
      <c r="N1050" s="253"/>
      <c r="O1050" s="253"/>
      <c r="P1050" s="253"/>
      <c r="Q1050" s="253"/>
      <c r="R1050" s="253"/>
      <c r="S1050" s="253"/>
      <c r="T1050" s="25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5" t="s">
        <v>163</v>
      </c>
      <c r="AU1050" s="255" t="s">
        <v>86</v>
      </c>
      <c r="AV1050" s="14" t="s">
        <v>86</v>
      </c>
      <c r="AW1050" s="14" t="s">
        <v>32</v>
      </c>
      <c r="AX1050" s="14" t="s">
        <v>76</v>
      </c>
      <c r="AY1050" s="255" t="s">
        <v>155</v>
      </c>
    </row>
    <row r="1051" spans="1:51" s="13" customFormat="1" ht="12">
      <c r="A1051" s="13"/>
      <c r="B1051" s="234"/>
      <c r="C1051" s="235"/>
      <c r="D1051" s="236" t="s">
        <v>163</v>
      </c>
      <c r="E1051" s="237" t="s">
        <v>1</v>
      </c>
      <c r="F1051" s="238" t="s">
        <v>497</v>
      </c>
      <c r="G1051" s="235"/>
      <c r="H1051" s="237" t="s">
        <v>1</v>
      </c>
      <c r="I1051" s="239"/>
      <c r="J1051" s="235"/>
      <c r="K1051" s="235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4" t="s">
        <v>163</v>
      </c>
      <c r="AU1051" s="244" t="s">
        <v>86</v>
      </c>
      <c r="AV1051" s="13" t="s">
        <v>84</v>
      </c>
      <c r="AW1051" s="13" t="s">
        <v>32</v>
      </c>
      <c r="AX1051" s="13" t="s">
        <v>76</v>
      </c>
      <c r="AY1051" s="244" t="s">
        <v>155</v>
      </c>
    </row>
    <row r="1052" spans="1:51" s="14" customFormat="1" ht="12">
      <c r="A1052" s="14"/>
      <c r="B1052" s="245"/>
      <c r="C1052" s="246"/>
      <c r="D1052" s="236" t="s">
        <v>163</v>
      </c>
      <c r="E1052" s="247" t="s">
        <v>1</v>
      </c>
      <c r="F1052" s="248" t="s">
        <v>1751</v>
      </c>
      <c r="G1052" s="246"/>
      <c r="H1052" s="249">
        <v>15.84</v>
      </c>
      <c r="I1052" s="250"/>
      <c r="J1052" s="246"/>
      <c r="K1052" s="246"/>
      <c r="L1052" s="251"/>
      <c r="M1052" s="252"/>
      <c r="N1052" s="253"/>
      <c r="O1052" s="253"/>
      <c r="P1052" s="253"/>
      <c r="Q1052" s="253"/>
      <c r="R1052" s="253"/>
      <c r="S1052" s="253"/>
      <c r="T1052" s="25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5" t="s">
        <v>163</v>
      </c>
      <c r="AU1052" s="255" t="s">
        <v>86</v>
      </c>
      <c r="AV1052" s="14" t="s">
        <v>86</v>
      </c>
      <c r="AW1052" s="14" t="s">
        <v>32</v>
      </c>
      <c r="AX1052" s="14" t="s">
        <v>76</v>
      </c>
      <c r="AY1052" s="255" t="s">
        <v>155</v>
      </c>
    </row>
    <row r="1053" spans="1:51" s="13" customFormat="1" ht="12">
      <c r="A1053" s="13"/>
      <c r="B1053" s="234"/>
      <c r="C1053" s="235"/>
      <c r="D1053" s="236" t="s">
        <v>163</v>
      </c>
      <c r="E1053" s="237" t="s">
        <v>1</v>
      </c>
      <c r="F1053" s="238" t="s">
        <v>499</v>
      </c>
      <c r="G1053" s="235"/>
      <c r="H1053" s="237" t="s">
        <v>1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4" t="s">
        <v>163</v>
      </c>
      <c r="AU1053" s="244" t="s">
        <v>86</v>
      </c>
      <c r="AV1053" s="13" t="s">
        <v>84</v>
      </c>
      <c r="AW1053" s="13" t="s">
        <v>32</v>
      </c>
      <c r="AX1053" s="13" t="s">
        <v>76</v>
      </c>
      <c r="AY1053" s="244" t="s">
        <v>155</v>
      </c>
    </row>
    <row r="1054" spans="1:51" s="14" customFormat="1" ht="12">
      <c r="A1054" s="14"/>
      <c r="B1054" s="245"/>
      <c r="C1054" s="246"/>
      <c r="D1054" s="236" t="s">
        <v>163</v>
      </c>
      <c r="E1054" s="247" t="s">
        <v>1</v>
      </c>
      <c r="F1054" s="248" t="s">
        <v>1752</v>
      </c>
      <c r="G1054" s="246"/>
      <c r="H1054" s="249">
        <v>17.85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163</v>
      </c>
      <c r="AU1054" s="255" t="s">
        <v>86</v>
      </c>
      <c r="AV1054" s="14" t="s">
        <v>86</v>
      </c>
      <c r="AW1054" s="14" t="s">
        <v>32</v>
      </c>
      <c r="AX1054" s="14" t="s">
        <v>76</v>
      </c>
      <c r="AY1054" s="255" t="s">
        <v>155</v>
      </c>
    </row>
    <row r="1055" spans="1:51" s="13" customFormat="1" ht="12">
      <c r="A1055" s="13"/>
      <c r="B1055" s="234"/>
      <c r="C1055" s="235"/>
      <c r="D1055" s="236" t="s">
        <v>163</v>
      </c>
      <c r="E1055" s="237" t="s">
        <v>1</v>
      </c>
      <c r="F1055" s="238" t="s">
        <v>1692</v>
      </c>
      <c r="G1055" s="235"/>
      <c r="H1055" s="237" t="s">
        <v>1</v>
      </c>
      <c r="I1055" s="239"/>
      <c r="J1055" s="235"/>
      <c r="K1055" s="235"/>
      <c r="L1055" s="240"/>
      <c r="M1055" s="241"/>
      <c r="N1055" s="242"/>
      <c r="O1055" s="242"/>
      <c r="P1055" s="242"/>
      <c r="Q1055" s="242"/>
      <c r="R1055" s="242"/>
      <c r="S1055" s="242"/>
      <c r="T1055" s="24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4" t="s">
        <v>163</v>
      </c>
      <c r="AU1055" s="244" t="s">
        <v>86</v>
      </c>
      <c r="AV1055" s="13" t="s">
        <v>84</v>
      </c>
      <c r="AW1055" s="13" t="s">
        <v>32</v>
      </c>
      <c r="AX1055" s="13" t="s">
        <v>76</v>
      </c>
      <c r="AY1055" s="244" t="s">
        <v>155</v>
      </c>
    </row>
    <row r="1056" spans="1:51" s="14" customFormat="1" ht="12">
      <c r="A1056" s="14"/>
      <c r="B1056" s="245"/>
      <c r="C1056" s="246"/>
      <c r="D1056" s="236" t="s">
        <v>163</v>
      </c>
      <c r="E1056" s="247" t="s">
        <v>1</v>
      </c>
      <c r="F1056" s="248" t="s">
        <v>1753</v>
      </c>
      <c r="G1056" s="246"/>
      <c r="H1056" s="249">
        <v>10.1</v>
      </c>
      <c r="I1056" s="250"/>
      <c r="J1056" s="246"/>
      <c r="K1056" s="246"/>
      <c r="L1056" s="251"/>
      <c r="M1056" s="252"/>
      <c r="N1056" s="253"/>
      <c r="O1056" s="253"/>
      <c r="P1056" s="253"/>
      <c r="Q1056" s="253"/>
      <c r="R1056" s="253"/>
      <c r="S1056" s="253"/>
      <c r="T1056" s="25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5" t="s">
        <v>163</v>
      </c>
      <c r="AU1056" s="255" t="s">
        <v>86</v>
      </c>
      <c r="AV1056" s="14" t="s">
        <v>86</v>
      </c>
      <c r="AW1056" s="14" t="s">
        <v>32</v>
      </c>
      <c r="AX1056" s="14" t="s">
        <v>76</v>
      </c>
      <c r="AY1056" s="255" t="s">
        <v>155</v>
      </c>
    </row>
    <row r="1057" spans="1:51" s="13" customFormat="1" ht="12">
      <c r="A1057" s="13"/>
      <c r="B1057" s="234"/>
      <c r="C1057" s="235"/>
      <c r="D1057" s="236" t="s">
        <v>163</v>
      </c>
      <c r="E1057" s="237" t="s">
        <v>1</v>
      </c>
      <c r="F1057" s="238" t="s">
        <v>1730</v>
      </c>
      <c r="G1057" s="235"/>
      <c r="H1057" s="237" t="s">
        <v>1</v>
      </c>
      <c r="I1057" s="239"/>
      <c r="J1057" s="235"/>
      <c r="K1057" s="235"/>
      <c r="L1057" s="240"/>
      <c r="M1057" s="241"/>
      <c r="N1057" s="242"/>
      <c r="O1057" s="242"/>
      <c r="P1057" s="242"/>
      <c r="Q1057" s="242"/>
      <c r="R1057" s="242"/>
      <c r="S1057" s="242"/>
      <c r="T1057" s="24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44" t="s">
        <v>163</v>
      </c>
      <c r="AU1057" s="244" t="s">
        <v>86</v>
      </c>
      <c r="AV1057" s="13" t="s">
        <v>84</v>
      </c>
      <c r="AW1057" s="13" t="s">
        <v>32</v>
      </c>
      <c r="AX1057" s="13" t="s">
        <v>76</v>
      </c>
      <c r="AY1057" s="244" t="s">
        <v>155</v>
      </c>
    </row>
    <row r="1058" spans="1:51" s="14" customFormat="1" ht="12">
      <c r="A1058" s="14"/>
      <c r="B1058" s="245"/>
      <c r="C1058" s="246"/>
      <c r="D1058" s="236" t="s">
        <v>163</v>
      </c>
      <c r="E1058" s="247" t="s">
        <v>1</v>
      </c>
      <c r="F1058" s="248" t="s">
        <v>1731</v>
      </c>
      <c r="G1058" s="246"/>
      <c r="H1058" s="249">
        <v>6.75</v>
      </c>
      <c r="I1058" s="250"/>
      <c r="J1058" s="246"/>
      <c r="K1058" s="246"/>
      <c r="L1058" s="251"/>
      <c r="M1058" s="252"/>
      <c r="N1058" s="253"/>
      <c r="O1058" s="253"/>
      <c r="P1058" s="253"/>
      <c r="Q1058" s="253"/>
      <c r="R1058" s="253"/>
      <c r="S1058" s="253"/>
      <c r="T1058" s="25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55" t="s">
        <v>163</v>
      </c>
      <c r="AU1058" s="255" t="s">
        <v>86</v>
      </c>
      <c r="AV1058" s="14" t="s">
        <v>86</v>
      </c>
      <c r="AW1058" s="14" t="s">
        <v>32</v>
      </c>
      <c r="AX1058" s="14" t="s">
        <v>76</v>
      </c>
      <c r="AY1058" s="255" t="s">
        <v>155</v>
      </c>
    </row>
    <row r="1059" spans="1:51" s="13" customFormat="1" ht="12">
      <c r="A1059" s="13"/>
      <c r="B1059" s="234"/>
      <c r="C1059" s="235"/>
      <c r="D1059" s="236" t="s">
        <v>163</v>
      </c>
      <c r="E1059" s="237" t="s">
        <v>1</v>
      </c>
      <c r="F1059" s="238" t="s">
        <v>1732</v>
      </c>
      <c r="G1059" s="235"/>
      <c r="H1059" s="237" t="s">
        <v>1</v>
      </c>
      <c r="I1059" s="239"/>
      <c r="J1059" s="235"/>
      <c r="K1059" s="235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4" t="s">
        <v>163</v>
      </c>
      <c r="AU1059" s="244" t="s">
        <v>86</v>
      </c>
      <c r="AV1059" s="13" t="s">
        <v>84</v>
      </c>
      <c r="AW1059" s="13" t="s">
        <v>32</v>
      </c>
      <c r="AX1059" s="13" t="s">
        <v>76</v>
      </c>
      <c r="AY1059" s="244" t="s">
        <v>155</v>
      </c>
    </row>
    <row r="1060" spans="1:51" s="14" customFormat="1" ht="12">
      <c r="A1060" s="14"/>
      <c r="B1060" s="245"/>
      <c r="C1060" s="246"/>
      <c r="D1060" s="236" t="s">
        <v>163</v>
      </c>
      <c r="E1060" s="247" t="s">
        <v>1</v>
      </c>
      <c r="F1060" s="248" t="s">
        <v>1733</v>
      </c>
      <c r="G1060" s="246"/>
      <c r="H1060" s="249">
        <v>6.73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5" t="s">
        <v>163</v>
      </c>
      <c r="AU1060" s="255" t="s">
        <v>86</v>
      </c>
      <c r="AV1060" s="14" t="s">
        <v>86</v>
      </c>
      <c r="AW1060" s="14" t="s">
        <v>32</v>
      </c>
      <c r="AX1060" s="14" t="s">
        <v>76</v>
      </c>
      <c r="AY1060" s="255" t="s">
        <v>155</v>
      </c>
    </row>
    <row r="1061" spans="1:51" s="15" customFormat="1" ht="12">
      <c r="A1061" s="15"/>
      <c r="B1061" s="256"/>
      <c r="C1061" s="257"/>
      <c r="D1061" s="236" t="s">
        <v>163</v>
      </c>
      <c r="E1061" s="258" t="s">
        <v>1</v>
      </c>
      <c r="F1061" s="259" t="s">
        <v>177</v>
      </c>
      <c r="G1061" s="257"/>
      <c r="H1061" s="260">
        <v>124.325</v>
      </c>
      <c r="I1061" s="261"/>
      <c r="J1061" s="257"/>
      <c r="K1061" s="257"/>
      <c r="L1061" s="262"/>
      <c r="M1061" s="263"/>
      <c r="N1061" s="264"/>
      <c r="O1061" s="264"/>
      <c r="P1061" s="264"/>
      <c r="Q1061" s="264"/>
      <c r="R1061" s="264"/>
      <c r="S1061" s="264"/>
      <c r="T1061" s="26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66" t="s">
        <v>163</v>
      </c>
      <c r="AU1061" s="266" t="s">
        <v>86</v>
      </c>
      <c r="AV1061" s="15" t="s">
        <v>161</v>
      </c>
      <c r="AW1061" s="15" t="s">
        <v>32</v>
      </c>
      <c r="AX1061" s="15" t="s">
        <v>84</v>
      </c>
      <c r="AY1061" s="266" t="s">
        <v>155</v>
      </c>
    </row>
    <row r="1062" spans="1:65" s="2" customFormat="1" ht="33" customHeight="1">
      <c r="A1062" s="39"/>
      <c r="B1062" s="40"/>
      <c r="C1062" s="267" t="s">
        <v>1754</v>
      </c>
      <c r="D1062" s="267" t="s">
        <v>225</v>
      </c>
      <c r="E1062" s="268" t="s">
        <v>1755</v>
      </c>
      <c r="F1062" s="269" t="s">
        <v>1756</v>
      </c>
      <c r="G1062" s="270" t="s">
        <v>274</v>
      </c>
      <c r="H1062" s="271">
        <v>136.758</v>
      </c>
      <c r="I1062" s="272"/>
      <c r="J1062" s="273">
        <f>ROUND(I1062*H1062,2)</f>
        <v>0</v>
      </c>
      <c r="K1062" s="274"/>
      <c r="L1062" s="275"/>
      <c r="M1062" s="276" t="s">
        <v>1</v>
      </c>
      <c r="N1062" s="277" t="s">
        <v>41</v>
      </c>
      <c r="O1062" s="92"/>
      <c r="P1062" s="230">
        <f>O1062*H1062</f>
        <v>0</v>
      </c>
      <c r="Q1062" s="230">
        <v>4E-05</v>
      </c>
      <c r="R1062" s="230">
        <f>Q1062*H1062</f>
        <v>0.005470320000000001</v>
      </c>
      <c r="S1062" s="230">
        <v>0</v>
      </c>
      <c r="T1062" s="231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32" t="s">
        <v>345</v>
      </c>
      <c r="AT1062" s="232" t="s">
        <v>225</v>
      </c>
      <c r="AU1062" s="232" t="s">
        <v>86</v>
      </c>
      <c r="AY1062" s="18" t="s">
        <v>155</v>
      </c>
      <c r="BE1062" s="233">
        <f>IF(N1062="základní",J1062,0)</f>
        <v>0</v>
      </c>
      <c r="BF1062" s="233">
        <f>IF(N1062="snížená",J1062,0)</f>
        <v>0</v>
      </c>
      <c r="BG1062" s="233">
        <f>IF(N1062="zákl. přenesená",J1062,0)</f>
        <v>0</v>
      </c>
      <c r="BH1062" s="233">
        <f>IF(N1062="sníž. přenesená",J1062,0)</f>
        <v>0</v>
      </c>
      <c r="BI1062" s="233">
        <f>IF(N1062="nulová",J1062,0)</f>
        <v>0</v>
      </c>
      <c r="BJ1062" s="18" t="s">
        <v>84</v>
      </c>
      <c r="BK1062" s="233">
        <f>ROUND(I1062*H1062,2)</f>
        <v>0</v>
      </c>
      <c r="BL1062" s="18" t="s">
        <v>249</v>
      </c>
      <c r="BM1062" s="232" t="s">
        <v>1757</v>
      </c>
    </row>
    <row r="1063" spans="1:51" s="14" customFormat="1" ht="12">
      <c r="A1063" s="14"/>
      <c r="B1063" s="245"/>
      <c r="C1063" s="246"/>
      <c r="D1063" s="236" t="s">
        <v>163</v>
      </c>
      <c r="E1063" s="246"/>
      <c r="F1063" s="248" t="s">
        <v>1758</v>
      </c>
      <c r="G1063" s="246"/>
      <c r="H1063" s="249">
        <v>136.758</v>
      </c>
      <c r="I1063" s="250"/>
      <c r="J1063" s="246"/>
      <c r="K1063" s="246"/>
      <c r="L1063" s="251"/>
      <c r="M1063" s="252"/>
      <c r="N1063" s="253"/>
      <c r="O1063" s="253"/>
      <c r="P1063" s="253"/>
      <c r="Q1063" s="253"/>
      <c r="R1063" s="253"/>
      <c r="S1063" s="253"/>
      <c r="T1063" s="25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5" t="s">
        <v>163</v>
      </c>
      <c r="AU1063" s="255" t="s">
        <v>86</v>
      </c>
      <c r="AV1063" s="14" t="s">
        <v>86</v>
      </c>
      <c r="AW1063" s="14" t="s">
        <v>4</v>
      </c>
      <c r="AX1063" s="14" t="s">
        <v>84</v>
      </c>
      <c r="AY1063" s="255" t="s">
        <v>155</v>
      </c>
    </row>
    <row r="1064" spans="1:65" s="2" customFormat="1" ht="24.15" customHeight="1">
      <c r="A1064" s="39"/>
      <c r="B1064" s="40"/>
      <c r="C1064" s="220" t="s">
        <v>1759</v>
      </c>
      <c r="D1064" s="220" t="s">
        <v>157</v>
      </c>
      <c r="E1064" s="221" t="s">
        <v>1760</v>
      </c>
      <c r="F1064" s="222" t="s">
        <v>1761</v>
      </c>
      <c r="G1064" s="223" t="s">
        <v>256</v>
      </c>
      <c r="H1064" s="224">
        <v>10</v>
      </c>
      <c r="I1064" s="225"/>
      <c r="J1064" s="226">
        <f>ROUND(I1064*H1064,2)</f>
        <v>0</v>
      </c>
      <c r="K1064" s="227"/>
      <c r="L1064" s="45"/>
      <c r="M1064" s="228" t="s">
        <v>1</v>
      </c>
      <c r="N1064" s="229" t="s">
        <v>41</v>
      </c>
      <c r="O1064" s="92"/>
      <c r="P1064" s="230">
        <f>O1064*H1064</f>
        <v>0</v>
      </c>
      <c r="Q1064" s="230">
        <v>0</v>
      </c>
      <c r="R1064" s="230">
        <f>Q1064*H1064</f>
        <v>0</v>
      </c>
      <c r="S1064" s="230">
        <v>0</v>
      </c>
      <c r="T1064" s="231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32" t="s">
        <v>249</v>
      </c>
      <c r="AT1064" s="232" t="s">
        <v>157</v>
      </c>
      <c r="AU1064" s="232" t="s">
        <v>86</v>
      </c>
      <c r="AY1064" s="18" t="s">
        <v>155</v>
      </c>
      <c r="BE1064" s="233">
        <f>IF(N1064="základní",J1064,0)</f>
        <v>0</v>
      </c>
      <c r="BF1064" s="233">
        <f>IF(N1064="snížená",J1064,0)</f>
        <v>0</v>
      </c>
      <c r="BG1064" s="233">
        <f>IF(N1064="zákl. přenesená",J1064,0)</f>
        <v>0</v>
      </c>
      <c r="BH1064" s="233">
        <f>IF(N1064="sníž. přenesená",J1064,0)</f>
        <v>0</v>
      </c>
      <c r="BI1064" s="233">
        <f>IF(N1064="nulová",J1064,0)</f>
        <v>0</v>
      </c>
      <c r="BJ1064" s="18" t="s">
        <v>84</v>
      </c>
      <c r="BK1064" s="233">
        <f>ROUND(I1064*H1064,2)</f>
        <v>0</v>
      </c>
      <c r="BL1064" s="18" t="s">
        <v>249</v>
      </c>
      <c r="BM1064" s="232" t="s">
        <v>1762</v>
      </c>
    </row>
    <row r="1065" spans="1:51" s="13" customFormat="1" ht="12">
      <c r="A1065" s="13"/>
      <c r="B1065" s="234"/>
      <c r="C1065" s="235"/>
      <c r="D1065" s="236" t="s">
        <v>163</v>
      </c>
      <c r="E1065" s="237" t="s">
        <v>1</v>
      </c>
      <c r="F1065" s="238" t="s">
        <v>540</v>
      </c>
      <c r="G1065" s="235"/>
      <c r="H1065" s="237" t="s">
        <v>1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4" t="s">
        <v>163</v>
      </c>
      <c r="AU1065" s="244" t="s">
        <v>86</v>
      </c>
      <c r="AV1065" s="13" t="s">
        <v>84</v>
      </c>
      <c r="AW1065" s="13" t="s">
        <v>32</v>
      </c>
      <c r="AX1065" s="13" t="s">
        <v>76</v>
      </c>
      <c r="AY1065" s="244" t="s">
        <v>155</v>
      </c>
    </row>
    <row r="1066" spans="1:51" s="14" customFormat="1" ht="12">
      <c r="A1066" s="14"/>
      <c r="B1066" s="245"/>
      <c r="C1066" s="246"/>
      <c r="D1066" s="236" t="s">
        <v>163</v>
      </c>
      <c r="E1066" s="247" t="s">
        <v>1</v>
      </c>
      <c r="F1066" s="248" t="s">
        <v>193</v>
      </c>
      <c r="G1066" s="246"/>
      <c r="H1066" s="249">
        <v>6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5" t="s">
        <v>163</v>
      </c>
      <c r="AU1066" s="255" t="s">
        <v>86</v>
      </c>
      <c r="AV1066" s="14" t="s">
        <v>86</v>
      </c>
      <c r="AW1066" s="14" t="s">
        <v>32</v>
      </c>
      <c r="AX1066" s="14" t="s">
        <v>76</v>
      </c>
      <c r="AY1066" s="255" t="s">
        <v>155</v>
      </c>
    </row>
    <row r="1067" spans="1:51" s="13" customFormat="1" ht="12">
      <c r="A1067" s="13"/>
      <c r="B1067" s="234"/>
      <c r="C1067" s="235"/>
      <c r="D1067" s="236" t="s">
        <v>163</v>
      </c>
      <c r="E1067" s="237" t="s">
        <v>1</v>
      </c>
      <c r="F1067" s="238" t="s">
        <v>1763</v>
      </c>
      <c r="G1067" s="235"/>
      <c r="H1067" s="237" t="s">
        <v>1</v>
      </c>
      <c r="I1067" s="239"/>
      <c r="J1067" s="235"/>
      <c r="K1067" s="235"/>
      <c r="L1067" s="240"/>
      <c r="M1067" s="241"/>
      <c r="N1067" s="242"/>
      <c r="O1067" s="242"/>
      <c r="P1067" s="242"/>
      <c r="Q1067" s="242"/>
      <c r="R1067" s="242"/>
      <c r="S1067" s="242"/>
      <c r="T1067" s="24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4" t="s">
        <v>163</v>
      </c>
      <c r="AU1067" s="244" t="s">
        <v>86</v>
      </c>
      <c r="AV1067" s="13" t="s">
        <v>84</v>
      </c>
      <c r="AW1067" s="13" t="s">
        <v>32</v>
      </c>
      <c r="AX1067" s="13" t="s">
        <v>76</v>
      </c>
      <c r="AY1067" s="244" t="s">
        <v>155</v>
      </c>
    </row>
    <row r="1068" spans="1:51" s="14" customFormat="1" ht="12">
      <c r="A1068" s="14"/>
      <c r="B1068" s="245"/>
      <c r="C1068" s="246"/>
      <c r="D1068" s="236" t="s">
        <v>163</v>
      </c>
      <c r="E1068" s="247" t="s">
        <v>1</v>
      </c>
      <c r="F1068" s="248" t="s">
        <v>84</v>
      </c>
      <c r="G1068" s="246"/>
      <c r="H1068" s="249">
        <v>1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5" t="s">
        <v>163</v>
      </c>
      <c r="AU1068" s="255" t="s">
        <v>86</v>
      </c>
      <c r="AV1068" s="14" t="s">
        <v>86</v>
      </c>
      <c r="AW1068" s="14" t="s">
        <v>32</v>
      </c>
      <c r="AX1068" s="14" t="s">
        <v>76</v>
      </c>
      <c r="AY1068" s="255" t="s">
        <v>155</v>
      </c>
    </row>
    <row r="1069" spans="1:51" s="13" customFormat="1" ht="12">
      <c r="A1069" s="13"/>
      <c r="B1069" s="234"/>
      <c r="C1069" s="235"/>
      <c r="D1069" s="236" t="s">
        <v>163</v>
      </c>
      <c r="E1069" s="237" t="s">
        <v>1</v>
      </c>
      <c r="F1069" s="238" t="s">
        <v>542</v>
      </c>
      <c r="G1069" s="235"/>
      <c r="H1069" s="237" t="s">
        <v>1</v>
      </c>
      <c r="I1069" s="239"/>
      <c r="J1069" s="235"/>
      <c r="K1069" s="235"/>
      <c r="L1069" s="240"/>
      <c r="M1069" s="241"/>
      <c r="N1069" s="242"/>
      <c r="O1069" s="242"/>
      <c r="P1069" s="242"/>
      <c r="Q1069" s="242"/>
      <c r="R1069" s="242"/>
      <c r="S1069" s="242"/>
      <c r="T1069" s="24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44" t="s">
        <v>163</v>
      </c>
      <c r="AU1069" s="244" t="s">
        <v>86</v>
      </c>
      <c r="AV1069" s="13" t="s">
        <v>84</v>
      </c>
      <c r="AW1069" s="13" t="s">
        <v>32</v>
      </c>
      <c r="AX1069" s="13" t="s">
        <v>76</v>
      </c>
      <c r="AY1069" s="244" t="s">
        <v>155</v>
      </c>
    </row>
    <row r="1070" spans="1:51" s="14" customFormat="1" ht="12">
      <c r="A1070" s="14"/>
      <c r="B1070" s="245"/>
      <c r="C1070" s="246"/>
      <c r="D1070" s="236" t="s">
        <v>163</v>
      </c>
      <c r="E1070" s="247" t="s">
        <v>1</v>
      </c>
      <c r="F1070" s="248" t="s">
        <v>84</v>
      </c>
      <c r="G1070" s="246"/>
      <c r="H1070" s="249">
        <v>1</v>
      </c>
      <c r="I1070" s="250"/>
      <c r="J1070" s="246"/>
      <c r="K1070" s="246"/>
      <c r="L1070" s="251"/>
      <c r="M1070" s="252"/>
      <c r="N1070" s="253"/>
      <c r="O1070" s="253"/>
      <c r="P1070" s="253"/>
      <c r="Q1070" s="253"/>
      <c r="R1070" s="253"/>
      <c r="S1070" s="253"/>
      <c r="T1070" s="25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5" t="s">
        <v>163</v>
      </c>
      <c r="AU1070" s="255" t="s">
        <v>86</v>
      </c>
      <c r="AV1070" s="14" t="s">
        <v>86</v>
      </c>
      <c r="AW1070" s="14" t="s">
        <v>32</v>
      </c>
      <c r="AX1070" s="14" t="s">
        <v>76</v>
      </c>
      <c r="AY1070" s="255" t="s">
        <v>155</v>
      </c>
    </row>
    <row r="1071" spans="1:51" s="13" customFormat="1" ht="12">
      <c r="A1071" s="13"/>
      <c r="B1071" s="234"/>
      <c r="C1071" s="235"/>
      <c r="D1071" s="236" t="s">
        <v>163</v>
      </c>
      <c r="E1071" s="237" t="s">
        <v>1</v>
      </c>
      <c r="F1071" s="238" t="s">
        <v>543</v>
      </c>
      <c r="G1071" s="235"/>
      <c r="H1071" s="237" t="s">
        <v>1</v>
      </c>
      <c r="I1071" s="239"/>
      <c r="J1071" s="235"/>
      <c r="K1071" s="235"/>
      <c r="L1071" s="240"/>
      <c r="M1071" s="241"/>
      <c r="N1071" s="242"/>
      <c r="O1071" s="242"/>
      <c r="P1071" s="242"/>
      <c r="Q1071" s="242"/>
      <c r="R1071" s="242"/>
      <c r="S1071" s="242"/>
      <c r="T1071" s="24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4" t="s">
        <v>163</v>
      </c>
      <c r="AU1071" s="244" t="s">
        <v>86</v>
      </c>
      <c r="AV1071" s="13" t="s">
        <v>84</v>
      </c>
      <c r="AW1071" s="13" t="s">
        <v>32</v>
      </c>
      <c r="AX1071" s="13" t="s">
        <v>76</v>
      </c>
      <c r="AY1071" s="244" t="s">
        <v>155</v>
      </c>
    </row>
    <row r="1072" spans="1:51" s="14" customFormat="1" ht="12">
      <c r="A1072" s="14"/>
      <c r="B1072" s="245"/>
      <c r="C1072" s="246"/>
      <c r="D1072" s="236" t="s">
        <v>163</v>
      </c>
      <c r="E1072" s="247" t="s">
        <v>1</v>
      </c>
      <c r="F1072" s="248" t="s">
        <v>86</v>
      </c>
      <c r="G1072" s="246"/>
      <c r="H1072" s="249">
        <v>2</v>
      </c>
      <c r="I1072" s="250"/>
      <c r="J1072" s="246"/>
      <c r="K1072" s="246"/>
      <c r="L1072" s="251"/>
      <c r="M1072" s="252"/>
      <c r="N1072" s="253"/>
      <c r="O1072" s="253"/>
      <c r="P1072" s="253"/>
      <c r="Q1072" s="253"/>
      <c r="R1072" s="253"/>
      <c r="S1072" s="253"/>
      <c r="T1072" s="25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5" t="s">
        <v>163</v>
      </c>
      <c r="AU1072" s="255" t="s">
        <v>86</v>
      </c>
      <c r="AV1072" s="14" t="s">
        <v>86</v>
      </c>
      <c r="AW1072" s="14" t="s">
        <v>32</v>
      </c>
      <c r="AX1072" s="14" t="s">
        <v>76</v>
      </c>
      <c r="AY1072" s="255" t="s">
        <v>155</v>
      </c>
    </row>
    <row r="1073" spans="1:51" s="15" customFormat="1" ht="12">
      <c r="A1073" s="15"/>
      <c r="B1073" s="256"/>
      <c r="C1073" s="257"/>
      <c r="D1073" s="236" t="s">
        <v>163</v>
      </c>
      <c r="E1073" s="258" t="s">
        <v>1</v>
      </c>
      <c r="F1073" s="259" t="s">
        <v>177</v>
      </c>
      <c r="G1073" s="257"/>
      <c r="H1073" s="260">
        <v>10</v>
      </c>
      <c r="I1073" s="261"/>
      <c r="J1073" s="257"/>
      <c r="K1073" s="257"/>
      <c r="L1073" s="262"/>
      <c r="M1073" s="263"/>
      <c r="N1073" s="264"/>
      <c r="O1073" s="264"/>
      <c r="P1073" s="264"/>
      <c r="Q1073" s="264"/>
      <c r="R1073" s="264"/>
      <c r="S1073" s="264"/>
      <c r="T1073" s="26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66" t="s">
        <v>163</v>
      </c>
      <c r="AU1073" s="266" t="s">
        <v>86</v>
      </c>
      <c r="AV1073" s="15" t="s">
        <v>161</v>
      </c>
      <c r="AW1073" s="15" t="s">
        <v>32</v>
      </c>
      <c r="AX1073" s="15" t="s">
        <v>84</v>
      </c>
      <c r="AY1073" s="266" t="s">
        <v>155</v>
      </c>
    </row>
    <row r="1074" spans="1:65" s="2" customFormat="1" ht="24.15" customHeight="1">
      <c r="A1074" s="39"/>
      <c r="B1074" s="40"/>
      <c r="C1074" s="267" t="s">
        <v>1764</v>
      </c>
      <c r="D1074" s="267" t="s">
        <v>225</v>
      </c>
      <c r="E1074" s="268" t="s">
        <v>1765</v>
      </c>
      <c r="F1074" s="269" t="s">
        <v>1766</v>
      </c>
      <c r="G1074" s="270" t="s">
        <v>256</v>
      </c>
      <c r="H1074" s="271">
        <v>2</v>
      </c>
      <c r="I1074" s="272"/>
      <c r="J1074" s="273">
        <f>ROUND(I1074*H1074,2)</f>
        <v>0</v>
      </c>
      <c r="K1074" s="274"/>
      <c r="L1074" s="275"/>
      <c r="M1074" s="276" t="s">
        <v>1</v>
      </c>
      <c r="N1074" s="277" t="s">
        <v>41</v>
      </c>
      <c r="O1074" s="92"/>
      <c r="P1074" s="230">
        <f>O1074*H1074</f>
        <v>0</v>
      </c>
      <c r="Q1074" s="230">
        <v>0.0145</v>
      </c>
      <c r="R1074" s="230">
        <f>Q1074*H1074</f>
        <v>0.029</v>
      </c>
      <c r="S1074" s="230">
        <v>0</v>
      </c>
      <c r="T1074" s="231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32" t="s">
        <v>345</v>
      </c>
      <c r="AT1074" s="232" t="s">
        <v>225</v>
      </c>
      <c r="AU1074" s="232" t="s">
        <v>86</v>
      </c>
      <c r="AY1074" s="18" t="s">
        <v>155</v>
      </c>
      <c r="BE1074" s="233">
        <f>IF(N1074="základní",J1074,0)</f>
        <v>0</v>
      </c>
      <c r="BF1074" s="233">
        <f>IF(N1074="snížená",J1074,0)</f>
        <v>0</v>
      </c>
      <c r="BG1074" s="233">
        <f>IF(N1074="zákl. přenesená",J1074,0)</f>
        <v>0</v>
      </c>
      <c r="BH1074" s="233">
        <f>IF(N1074="sníž. přenesená",J1074,0)</f>
        <v>0</v>
      </c>
      <c r="BI1074" s="233">
        <f>IF(N1074="nulová",J1074,0)</f>
        <v>0</v>
      </c>
      <c r="BJ1074" s="18" t="s">
        <v>84</v>
      </c>
      <c r="BK1074" s="233">
        <f>ROUND(I1074*H1074,2)</f>
        <v>0</v>
      </c>
      <c r="BL1074" s="18" t="s">
        <v>249</v>
      </c>
      <c r="BM1074" s="232" t="s">
        <v>1767</v>
      </c>
    </row>
    <row r="1075" spans="1:51" s="13" customFormat="1" ht="12">
      <c r="A1075" s="13"/>
      <c r="B1075" s="234"/>
      <c r="C1075" s="235"/>
      <c r="D1075" s="236" t="s">
        <v>163</v>
      </c>
      <c r="E1075" s="237" t="s">
        <v>1</v>
      </c>
      <c r="F1075" s="238" t="s">
        <v>543</v>
      </c>
      <c r="G1075" s="235"/>
      <c r="H1075" s="237" t="s">
        <v>1</v>
      </c>
      <c r="I1075" s="239"/>
      <c r="J1075" s="235"/>
      <c r="K1075" s="235"/>
      <c r="L1075" s="240"/>
      <c r="M1075" s="241"/>
      <c r="N1075" s="242"/>
      <c r="O1075" s="242"/>
      <c r="P1075" s="242"/>
      <c r="Q1075" s="242"/>
      <c r="R1075" s="242"/>
      <c r="S1075" s="242"/>
      <c r="T1075" s="24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4" t="s">
        <v>163</v>
      </c>
      <c r="AU1075" s="244" t="s">
        <v>86</v>
      </c>
      <c r="AV1075" s="13" t="s">
        <v>84</v>
      </c>
      <c r="AW1075" s="13" t="s">
        <v>32</v>
      </c>
      <c r="AX1075" s="13" t="s">
        <v>76</v>
      </c>
      <c r="AY1075" s="244" t="s">
        <v>155</v>
      </c>
    </row>
    <row r="1076" spans="1:51" s="14" customFormat="1" ht="12">
      <c r="A1076" s="14"/>
      <c r="B1076" s="245"/>
      <c r="C1076" s="246"/>
      <c r="D1076" s="236" t="s">
        <v>163</v>
      </c>
      <c r="E1076" s="247" t="s">
        <v>1</v>
      </c>
      <c r="F1076" s="248" t="s">
        <v>86</v>
      </c>
      <c r="G1076" s="246"/>
      <c r="H1076" s="249">
        <v>2</v>
      </c>
      <c r="I1076" s="250"/>
      <c r="J1076" s="246"/>
      <c r="K1076" s="246"/>
      <c r="L1076" s="251"/>
      <c r="M1076" s="252"/>
      <c r="N1076" s="253"/>
      <c r="O1076" s="253"/>
      <c r="P1076" s="253"/>
      <c r="Q1076" s="253"/>
      <c r="R1076" s="253"/>
      <c r="S1076" s="253"/>
      <c r="T1076" s="25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5" t="s">
        <v>163</v>
      </c>
      <c r="AU1076" s="255" t="s">
        <v>86</v>
      </c>
      <c r="AV1076" s="14" t="s">
        <v>86</v>
      </c>
      <c r="AW1076" s="14" t="s">
        <v>32</v>
      </c>
      <c r="AX1076" s="14" t="s">
        <v>84</v>
      </c>
      <c r="AY1076" s="255" t="s">
        <v>155</v>
      </c>
    </row>
    <row r="1077" spans="1:65" s="2" customFormat="1" ht="24.15" customHeight="1">
      <c r="A1077" s="39"/>
      <c r="B1077" s="40"/>
      <c r="C1077" s="267" t="s">
        <v>1768</v>
      </c>
      <c r="D1077" s="267" t="s">
        <v>225</v>
      </c>
      <c r="E1077" s="268" t="s">
        <v>1769</v>
      </c>
      <c r="F1077" s="269" t="s">
        <v>1770</v>
      </c>
      <c r="G1077" s="270" t="s">
        <v>256</v>
      </c>
      <c r="H1077" s="271">
        <v>8</v>
      </c>
      <c r="I1077" s="272"/>
      <c r="J1077" s="273">
        <f>ROUND(I1077*H1077,2)</f>
        <v>0</v>
      </c>
      <c r="K1077" s="274"/>
      <c r="L1077" s="275"/>
      <c r="M1077" s="276" t="s">
        <v>1</v>
      </c>
      <c r="N1077" s="277" t="s">
        <v>41</v>
      </c>
      <c r="O1077" s="92"/>
      <c r="P1077" s="230">
        <f>O1077*H1077</f>
        <v>0</v>
      </c>
      <c r="Q1077" s="230">
        <v>0.02</v>
      </c>
      <c r="R1077" s="230">
        <f>Q1077*H1077</f>
        <v>0.16</v>
      </c>
      <c r="S1077" s="230">
        <v>0</v>
      </c>
      <c r="T1077" s="231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32" t="s">
        <v>345</v>
      </c>
      <c r="AT1077" s="232" t="s">
        <v>225</v>
      </c>
      <c r="AU1077" s="232" t="s">
        <v>86</v>
      </c>
      <c r="AY1077" s="18" t="s">
        <v>155</v>
      </c>
      <c r="BE1077" s="233">
        <f>IF(N1077="základní",J1077,0)</f>
        <v>0</v>
      </c>
      <c r="BF1077" s="233">
        <f>IF(N1077="snížená",J1077,0)</f>
        <v>0</v>
      </c>
      <c r="BG1077" s="233">
        <f>IF(N1077="zákl. přenesená",J1077,0)</f>
        <v>0</v>
      </c>
      <c r="BH1077" s="233">
        <f>IF(N1077="sníž. přenesená",J1077,0)</f>
        <v>0</v>
      </c>
      <c r="BI1077" s="233">
        <f>IF(N1077="nulová",J1077,0)</f>
        <v>0</v>
      </c>
      <c r="BJ1077" s="18" t="s">
        <v>84</v>
      </c>
      <c r="BK1077" s="233">
        <f>ROUND(I1077*H1077,2)</f>
        <v>0</v>
      </c>
      <c r="BL1077" s="18" t="s">
        <v>249</v>
      </c>
      <c r="BM1077" s="232" t="s">
        <v>1771</v>
      </c>
    </row>
    <row r="1078" spans="1:51" s="13" customFormat="1" ht="12">
      <c r="A1078" s="13"/>
      <c r="B1078" s="234"/>
      <c r="C1078" s="235"/>
      <c r="D1078" s="236" t="s">
        <v>163</v>
      </c>
      <c r="E1078" s="237" t="s">
        <v>1</v>
      </c>
      <c r="F1078" s="238" t="s">
        <v>540</v>
      </c>
      <c r="G1078" s="235"/>
      <c r="H1078" s="237" t="s">
        <v>1</v>
      </c>
      <c r="I1078" s="239"/>
      <c r="J1078" s="235"/>
      <c r="K1078" s="235"/>
      <c r="L1078" s="240"/>
      <c r="M1078" s="241"/>
      <c r="N1078" s="242"/>
      <c r="O1078" s="242"/>
      <c r="P1078" s="242"/>
      <c r="Q1078" s="242"/>
      <c r="R1078" s="242"/>
      <c r="S1078" s="242"/>
      <c r="T1078" s="24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4" t="s">
        <v>163</v>
      </c>
      <c r="AU1078" s="244" t="s">
        <v>86</v>
      </c>
      <c r="AV1078" s="13" t="s">
        <v>84</v>
      </c>
      <c r="AW1078" s="13" t="s">
        <v>32</v>
      </c>
      <c r="AX1078" s="13" t="s">
        <v>76</v>
      </c>
      <c r="AY1078" s="244" t="s">
        <v>155</v>
      </c>
    </row>
    <row r="1079" spans="1:51" s="14" customFormat="1" ht="12">
      <c r="A1079" s="14"/>
      <c r="B1079" s="245"/>
      <c r="C1079" s="246"/>
      <c r="D1079" s="236" t="s">
        <v>163</v>
      </c>
      <c r="E1079" s="247" t="s">
        <v>1</v>
      </c>
      <c r="F1079" s="248" t="s">
        <v>193</v>
      </c>
      <c r="G1079" s="246"/>
      <c r="H1079" s="249">
        <v>6</v>
      </c>
      <c r="I1079" s="250"/>
      <c r="J1079" s="246"/>
      <c r="K1079" s="246"/>
      <c r="L1079" s="251"/>
      <c r="M1079" s="252"/>
      <c r="N1079" s="253"/>
      <c r="O1079" s="253"/>
      <c r="P1079" s="253"/>
      <c r="Q1079" s="253"/>
      <c r="R1079" s="253"/>
      <c r="S1079" s="253"/>
      <c r="T1079" s="25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5" t="s">
        <v>163</v>
      </c>
      <c r="AU1079" s="255" t="s">
        <v>86</v>
      </c>
      <c r="AV1079" s="14" t="s">
        <v>86</v>
      </c>
      <c r="AW1079" s="14" t="s">
        <v>32</v>
      </c>
      <c r="AX1079" s="14" t="s">
        <v>76</v>
      </c>
      <c r="AY1079" s="255" t="s">
        <v>155</v>
      </c>
    </row>
    <row r="1080" spans="1:51" s="13" customFormat="1" ht="12">
      <c r="A1080" s="13"/>
      <c r="B1080" s="234"/>
      <c r="C1080" s="235"/>
      <c r="D1080" s="236" t="s">
        <v>163</v>
      </c>
      <c r="E1080" s="237" t="s">
        <v>1</v>
      </c>
      <c r="F1080" s="238" t="s">
        <v>1763</v>
      </c>
      <c r="G1080" s="235"/>
      <c r="H1080" s="237" t="s">
        <v>1</v>
      </c>
      <c r="I1080" s="239"/>
      <c r="J1080" s="235"/>
      <c r="K1080" s="235"/>
      <c r="L1080" s="240"/>
      <c r="M1080" s="241"/>
      <c r="N1080" s="242"/>
      <c r="O1080" s="242"/>
      <c r="P1080" s="242"/>
      <c r="Q1080" s="242"/>
      <c r="R1080" s="242"/>
      <c r="S1080" s="242"/>
      <c r="T1080" s="24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44" t="s">
        <v>163</v>
      </c>
      <c r="AU1080" s="244" t="s">
        <v>86</v>
      </c>
      <c r="AV1080" s="13" t="s">
        <v>84</v>
      </c>
      <c r="AW1080" s="13" t="s">
        <v>32</v>
      </c>
      <c r="AX1080" s="13" t="s">
        <v>76</v>
      </c>
      <c r="AY1080" s="244" t="s">
        <v>155</v>
      </c>
    </row>
    <row r="1081" spans="1:51" s="14" customFormat="1" ht="12">
      <c r="A1081" s="14"/>
      <c r="B1081" s="245"/>
      <c r="C1081" s="246"/>
      <c r="D1081" s="236" t="s">
        <v>163</v>
      </c>
      <c r="E1081" s="247" t="s">
        <v>1</v>
      </c>
      <c r="F1081" s="248" t="s">
        <v>84</v>
      </c>
      <c r="G1081" s="246"/>
      <c r="H1081" s="249">
        <v>1</v>
      </c>
      <c r="I1081" s="250"/>
      <c r="J1081" s="246"/>
      <c r="K1081" s="246"/>
      <c r="L1081" s="251"/>
      <c r="M1081" s="252"/>
      <c r="N1081" s="253"/>
      <c r="O1081" s="253"/>
      <c r="P1081" s="253"/>
      <c r="Q1081" s="253"/>
      <c r="R1081" s="253"/>
      <c r="S1081" s="253"/>
      <c r="T1081" s="25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55" t="s">
        <v>163</v>
      </c>
      <c r="AU1081" s="255" t="s">
        <v>86</v>
      </c>
      <c r="AV1081" s="14" t="s">
        <v>86</v>
      </c>
      <c r="AW1081" s="14" t="s">
        <v>32</v>
      </c>
      <c r="AX1081" s="14" t="s">
        <v>76</v>
      </c>
      <c r="AY1081" s="255" t="s">
        <v>155</v>
      </c>
    </row>
    <row r="1082" spans="1:51" s="13" customFormat="1" ht="12">
      <c r="A1082" s="13"/>
      <c r="B1082" s="234"/>
      <c r="C1082" s="235"/>
      <c r="D1082" s="236" t="s">
        <v>163</v>
      </c>
      <c r="E1082" s="237" t="s">
        <v>1</v>
      </c>
      <c r="F1082" s="238" t="s">
        <v>542</v>
      </c>
      <c r="G1082" s="235"/>
      <c r="H1082" s="237" t="s">
        <v>1</v>
      </c>
      <c r="I1082" s="239"/>
      <c r="J1082" s="235"/>
      <c r="K1082" s="235"/>
      <c r="L1082" s="240"/>
      <c r="M1082" s="241"/>
      <c r="N1082" s="242"/>
      <c r="O1082" s="242"/>
      <c r="P1082" s="242"/>
      <c r="Q1082" s="242"/>
      <c r="R1082" s="242"/>
      <c r="S1082" s="242"/>
      <c r="T1082" s="24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4" t="s">
        <v>163</v>
      </c>
      <c r="AU1082" s="244" t="s">
        <v>86</v>
      </c>
      <c r="AV1082" s="13" t="s">
        <v>84</v>
      </c>
      <c r="AW1082" s="13" t="s">
        <v>32</v>
      </c>
      <c r="AX1082" s="13" t="s">
        <v>76</v>
      </c>
      <c r="AY1082" s="244" t="s">
        <v>155</v>
      </c>
    </row>
    <row r="1083" spans="1:51" s="14" customFormat="1" ht="12">
      <c r="A1083" s="14"/>
      <c r="B1083" s="245"/>
      <c r="C1083" s="246"/>
      <c r="D1083" s="236" t="s">
        <v>163</v>
      </c>
      <c r="E1083" s="247" t="s">
        <v>1</v>
      </c>
      <c r="F1083" s="248" t="s">
        <v>84</v>
      </c>
      <c r="G1083" s="246"/>
      <c r="H1083" s="249">
        <v>1</v>
      </c>
      <c r="I1083" s="250"/>
      <c r="J1083" s="246"/>
      <c r="K1083" s="246"/>
      <c r="L1083" s="251"/>
      <c r="M1083" s="252"/>
      <c r="N1083" s="253"/>
      <c r="O1083" s="253"/>
      <c r="P1083" s="253"/>
      <c r="Q1083" s="253"/>
      <c r="R1083" s="253"/>
      <c r="S1083" s="253"/>
      <c r="T1083" s="25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5" t="s">
        <v>163</v>
      </c>
      <c r="AU1083" s="255" t="s">
        <v>86</v>
      </c>
      <c r="AV1083" s="14" t="s">
        <v>86</v>
      </c>
      <c r="AW1083" s="14" t="s">
        <v>32</v>
      </c>
      <c r="AX1083" s="14" t="s">
        <v>76</v>
      </c>
      <c r="AY1083" s="255" t="s">
        <v>155</v>
      </c>
    </row>
    <row r="1084" spans="1:51" s="15" customFormat="1" ht="12">
      <c r="A1084" s="15"/>
      <c r="B1084" s="256"/>
      <c r="C1084" s="257"/>
      <c r="D1084" s="236" t="s">
        <v>163</v>
      </c>
      <c r="E1084" s="258" t="s">
        <v>1</v>
      </c>
      <c r="F1084" s="259" t="s">
        <v>177</v>
      </c>
      <c r="G1084" s="257"/>
      <c r="H1084" s="260">
        <v>8</v>
      </c>
      <c r="I1084" s="261"/>
      <c r="J1084" s="257"/>
      <c r="K1084" s="257"/>
      <c r="L1084" s="262"/>
      <c r="M1084" s="263"/>
      <c r="N1084" s="264"/>
      <c r="O1084" s="264"/>
      <c r="P1084" s="264"/>
      <c r="Q1084" s="264"/>
      <c r="R1084" s="264"/>
      <c r="S1084" s="264"/>
      <c r="T1084" s="26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66" t="s">
        <v>163</v>
      </c>
      <c r="AU1084" s="266" t="s">
        <v>86</v>
      </c>
      <c r="AV1084" s="15" t="s">
        <v>161</v>
      </c>
      <c r="AW1084" s="15" t="s">
        <v>32</v>
      </c>
      <c r="AX1084" s="15" t="s">
        <v>84</v>
      </c>
      <c r="AY1084" s="266" t="s">
        <v>155</v>
      </c>
    </row>
    <row r="1085" spans="1:65" s="2" customFormat="1" ht="24.15" customHeight="1">
      <c r="A1085" s="39"/>
      <c r="B1085" s="40"/>
      <c r="C1085" s="220" t="s">
        <v>1772</v>
      </c>
      <c r="D1085" s="220" t="s">
        <v>157</v>
      </c>
      <c r="E1085" s="221" t="s">
        <v>1773</v>
      </c>
      <c r="F1085" s="222" t="s">
        <v>1774</v>
      </c>
      <c r="G1085" s="223" t="s">
        <v>256</v>
      </c>
      <c r="H1085" s="224">
        <v>3</v>
      </c>
      <c r="I1085" s="225"/>
      <c r="J1085" s="226">
        <f>ROUND(I1085*H1085,2)</f>
        <v>0</v>
      </c>
      <c r="K1085" s="227"/>
      <c r="L1085" s="45"/>
      <c r="M1085" s="228" t="s">
        <v>1</v>
      </c>
      <c r="N1085" s="229" t="s">
        <v>41</v>
      </c>
      <c r="O1085" s="92"/>
      <c r="P1085" s="230">
        <f>O1085*H1085</f>
        <v>0</v>
      </c>
      <c r="Q1085" s="230">
        <v>0</v>
      </c>
      <c r="R1085" s="230">
        <f>Q1085*H1085</f>
        <v>0</v>
      </c>
      <c r="S1085" s="230">
        <v>0</v>
      </c>
      <c r="T1085" s="231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2" t="s">
        <v>249</v>
      </c>
      <c r="AT1085" s="232" t="s">
        <v>157</v>
      </c>
      <c r="AU1085" s="232" t="s">
        <v>86</v>
      </c>
      <c r="AY1085" s="18" t="s">
        <v>155</v>
      </c>
      <c r="BE1085" s="233">
        <f>IF(N1085="základní",J1085,0)</f>
        <v>0</v>
      </c>
      <c r="BF1085" s="233">
        <f>IF(N1085="snížená",J1085,0)</f>
        <v>0</v>
      </c>
      <c r="BG1085" s="233">
        <f>IF(N1085="zákl. přenesená",J1085,0)</f>
        <v>0</v>
      </c>
      <c r="BH1085" s="233">
        <f>IF(N1085="sníž. přenesená",J1085,0)</f>
        <v>0</v>
      </c>
      <c r="BI1085" s="233">
        <f>IF(N1085="nulová",J1085,0)</f>
        <v>0</v>
      </c>
      <c r="BJ1085" s="18" t="s">
        <v>84</v>
      </c>
      <c r="BK1085" s="233">
        <f>ROUND(I1085*H1085,2)</f>
        <v>0</v>
      </c>
      <c r="BL1085" s="18" t="s">
        <v>249</v>
      </c>
      <c r="BM1085" s="232" t="s">
        <v>1775</v>
      </c>
    </row>
    <row r="1086" spans="1:51" s="13" customFormat="1" ht="12">
      <c r="A1086" s="13"/>
      <c r="B1086" s="234"/>
      <c r="C1086" s="235"/>
      <c r="D1086" s="236" t="s">
        <v>163</v>
      </c>
      <c r="E1086" s="237" t="s">
        <v>1</v>
      </c>
      <c r="F1086" s="238" t="s">
        <v>539</v>
      </c>
      <c r="G1086" s="235"/>
      <c r="H1086" s="237" t="s">
        <v>1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4" t="s">
        <v>163</v>
      </c>
      <c r="AU1086" s="244" t="s">
        <v>86</v>
      </c>
      <c r="AV1086" s="13" t="s">
        <v>84</v>
      </c>
      <c r="AW1086" s="13" t="s">
        <v>32</v>
      </c>
      <c r="AX1086" s="13" t="s">
        <v>76</v>
      </c>
      <c r="AY1086" s="244" t="s">
        <v>155</v>
      </c>
    </row>
    <row r="1087" spans="1:51" s="14" customFormat="1" ht="12">
      <c r="A1087" s="14"/>
      <c r="B1087" s="245"/>
      <c r="C1087" s="246"/>
      <c r="D1087" s="236" t="s">
        <v>163</v>
      </c>
      <c r="E1087" s="247" t="s">
        <v>1</v>
      </c>
      <c r="F1087" s="248" t="s">
        <v>171</v>
      </c>
      <c r="G1087" s="246"/>
      <c r="H1087" s="249">
        <v>3</v>
      </c>
      <c r="I1087" s="250"/>
      <c r="J1087" s="246"/>
      <c r="K1087" s="246"/>
      <c r="L1087" s="251"/>
      <c r="M1087" s="252"/>
      <c r="N1087" s="253"/>
      <c r="O1087" s="253"/>
      <c r="P1087" s="253"/>
      <c r="Q1087" s="253"/>
      <c r="R1087" s="253"/>
      <c r="S1087" s="253"/>
      <c r="T1087" s="25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5" t="s">
        <v>163</v>
      </c>
      <c r="AU1087" s="255" t="s">
        <v>86</v>
      </c>
      <c r="AV1087" s="14" t="s">
        <v>86</v>
      </c>
      <c r="AW1087" s="14" t="s">
        <v>32</v>
      </c>
      <c r="AX1087" s="14" t="s">
        <v>84</v>
      </c>
      <c r="AY1087" s="255" t="s">
        <v>155</v>
      </c>
    </row>
    <row r="1088" spans="1:65" s="2" customFormat="1" ht="24.15" customHeight="1">
      <c r="A1088" s="39"/>
      <c r="B1088" s="40"/>
      <c r="C1088" s="267" t="s">
        <v>1776</v>
      </c>
      <c r="D1088" s="267" t="s">
        <v>225</v>
      </c>
      <c r="E1088" s="268" t="s">
        <v>1777</v>
      </c>
      <c r="F1088" s="269" t="s">
        <v>1778</v>
      </c>
      <c r="G1088" s="270" t="s">
        <v>256</v>
      </c>
      <c r="H1088" s="271">
        <v>3</v>
      </c>
      <c r="I1088" s="272"/>
      <c r="J1088" s="273">
        <f>ROUND(I1088*H1088,2)</f>
        <v>0</v>
      </c>
      <c r="K1088" s="274"/>
      <c r="L1088" s="275"/>
      <c r="M1088" s="276" t="s">
        <v>1</v>
      </c>
      <c r="N1088" s="277" t="s">
        <v>41</v>
      </c>
      <c r="O1088" s="92"/>
      <c r="P1088" s="230">
        <f>O1088*H1088</f>
        <v>0</v>
      </c>
      <c r="Q1088" s="230">
        <v>0.022</v>
      </c>
      <c r="R1088" s="230">
        <f>Q1088*H1088</f>
        <v>0.066</v>
      </c>
      <c r="S1088" s="230">
        <v>0</v>
      </c>
      <c r="T1088" s="231">
        <f>S1088*H1088</f>
        <v>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R1088" s="232" t="s">
        <v>345</v>
      </c>
      <c r="AT1088" s="232" t="s">
        <v>225</v>
      </c>
      <c r="AU1088" s="232" t="s">
        <v>86</v>
      </c>
      <c r="AY1088" s="18" t="s">
        <v>155</v>
      </c>
      <c r="BE1088" s="233">
        <f>IF(N1088="základní",J1088,0)</f>
        <v>0</v>
      </c>
      <c r="BF1088" s="233">
        <f>IF(N1088="snížená",J1088,0)</f>
        <v>0</v>
      </c>
      <c r="BG1088" s="233">
        <f>IF(N1088="zákl. přenesená",J1088,0)</f>
        <v>0</v>
      </c>
      <c r="BH1088" s="233">
        <f>IF(N1088="sníž. přenesená",J1088,0)</f>
        <v>0</v>
      </c>
      <c r="BI1088" s="233">
        <f>IF(N1088="nulová",J1088,0)</f>
        <v>0</v>
      </c>
      <c r="BJ1088" s="18" t="s">
        <v>84</v>
      </c>
      <c r="BK1088" s="233">
        <f>ROUND(I1088*H1088,2)</f>
        <v>0</v>
      </c>
      <c r="BL1088" s="18" t="s">
        <v>249</v>
      </c>
      <c r="BM1088" s="232" t="s">
        <v>1779</v>
      </c>
    </row>
    <row r="1089" spans="1:51" s="13" customFormat="1" ht="12">
      <c r="A1089" s="13"/>
      <c r="B1089" s="234"/>
      <c r="C1089" s="235"/>
      <c r="D1089" s="236" t="s">
        <v>163</v>
      </c>
      <c r="E1089" s="237" t="s">
        <v>1</v>
      </c>
      <c r="F1089" s="238" t="s">
        <v>539</v>
      </c>
      <c r="G1089" s="235"/>
      <c r="H1089" s="237" t="s">
        <v>1</v>
      </c>
      <c r="I1089" s="239"/>
      <c r="J1089" s="235"/>
      <c r="K1089" s="235"/>
      <c r="L1089" s="240"/>
      <c r="M1089" s="241"/>
      <c r="N1089" s="242"/>
      <c r="O1089" s="242"/>
      <c r="P1089" s="242"/>
      <c r="Q1089" s="242"/>
      <c r="R1089" s="242"/>
      <c r="S1089" s="242"/>
      <c r="T1089" s="24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4" t="s">
        <v>163</v>
      </c>
      <c r="AU1089" s="244" t="s">
        <v>86</v>
      </c>
      <c r="AV1089" s="13" t="s">
        <v>84</v>
      </c>
      <c r="AW1089" s="13" t="s">
        <v>32</v>
      </c>
      <c r="AX1089" s="13" t="s">
        <v>76</v>
      </c>
      <c r="AY1089" s="244" t="s">
        <v>155</v>
      </c>
    </row>
    <row r="1090" spans="1:51" s="14" customFormat="1" ht="12">
      <c r="A1090" s="14"/>
      <c r="B1090" s="245"/>
      <c r="C1090" s="246"/>
      <c r="D1090" s="236" t="s">
        <v>163</v>
      </c>
      <c r="E1090" s="247" t="s">
        <v>1</v>
      </c>
      <c r="F1090" s="248" t="s">
        <v>171</v>
      </c>
      <c r="G1090" s="246"/>
      <c r="H1090" s="249">
        <v>3</v>
      </c>
      <c r="I1090" s="250"/>
      <c r="J1090" s="246"/>
      <c r="K1090" s="246"/>
      <c r="L1090" s="251"/>
      <c r="M1090" s="252"/>
      <c r="N1090" s="253"/>
      <c r="O1090" s="253"/>
      <c r="P1090" s="253"/>
      <c r="Q1090" s="253"/>
      <c r="R1090" s="253"/>
      <c r="S1090" s="253"/>
      <c r="T1090" s="25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5" t="s">
        <v>163</v>
      </c>
      <c r="AU1090" s="255" t="s">
        <v>86</v>
      </c>
      <c r="AV1090" s="14" t="s">
        <v>86</v>
      </c>
      <c r="AW1090" s="14" t="s">
        <v>32</v>
      </c>
      <c r="AX1090" s="14" t="s">
        <v>84</v>
      </c>
      <c r="AY1090" s="255" t="s">
        <v>155</v>
      </c>
    </row>
    <row r="1091" spans="1:65" s="2" customFormat="1" ht="24.15" customHeight="1">
      <c r="A1091" s="39"/>
      <c r="B1091" s="40"/>
      <c r="C1091" s="220" t="s">
        <v>1780</v>
      </c>
      <c r="D1091" s="220" t="s">
        <v>157</v>
      </c>
      <c r="E1091" s="221" t="s">
        <v>1781</v>
      </c>
      <c r="F1091" s="222" t="s">
        <v>1782</v>
      </c>
      <c r="G1091" s="223" t="s">
        <v>256</v>
      </c>
      <c r="H1091" s="224">
        <v>5</v>
      </c>
      <c r="I1091" s="225"/>
      <c r="J1091" s="226">
        <f>ROUND(I1091*H1091,2)</f>
        <v>0</v>
      </c>
      <c r="K1091" s="227"/>
      <c r="L1091" s="45"/>
      <c r="M1091" s="228" t="s">
        <v>1</v>
      </c>
      <c r="N1091" s="229" t="s">
        <v>41</v>
      </c>
      <c r="O1091" s="92"/>
      <c r="P1091" s="230">
        <f>O1091*H1091</f>
        <v>0</v>
      </c>
      <c r="Q1091" s="230">
        <v>0</v>
      </c>
      <c r="R1091" s="230">
        <f>Q1091*H1091</f>
        <v>0</v>
      </c>
      <c r="S1091" s="230">
        <v>0</v>
      </c>
      <c r="T1091" s="231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2" t="s">
        <v>249</v>
      </c>
      <c r="AT1091" s="232" t="s">
        <v>157</v>
      </c>
      <c r="AU1091" s="232" t="s">
        <v>86</v>
      </c>
      <c r="AY1091" s="18" t="s">
        <v>155</v>
      </c>
      <c r="BE1091" s="233">
        <f>IF(N1091="základní",J1091,0)</f>
        <v>0</v>
      </c>
      <c r="BF1091" s="233">
        <f>IF(N1091="snížená",J1091,0)</f>
        <v>0</v>
      </c>
      <c r="BG1091" s="233">
        <f>IF(N1091="zákl. přenesená",J1091,0)</f>
        <v>0</v>
      </c>
      <c r="BH1091" s="233">
        <f>IF(N1091="sníž. přenesená",J1091,0)</f>
        <v>0</v>
      </c>
      <c r="BI1091" s="233">
        <f>IF(N1091="nulová",J1091,0)</f>
        <v>0</v>
      </c>
      <c r="BJ1091" s="18" t="s">
        <v>84</v>
      </c>
      <c r="BK1091" s="233">
        <f>ROUND(I1091*H1091,2)</f>
        <v>0</v>
      </c>
      <c r="BL1091" s="18" t="s">
        <v>249</v>
      </c>
      <c r="BM1091" s="232" t="s">
        <v>1783</v>
      </c>
    </row>
    <row r="1092" spans="1:51" s="13" customFormat="1" ht="12">
      <c r="A1092" s="13"/>
      <c r="B1092" s="234"/>
      <c r="C1092" s="235"/>
      <c r="D1092" s="236" t="s">
        <v>163</v>
      </c>
      <c r="E1092" s="237" t="s">
        <v>1</v>
      </c>
      <c r="F1092" s="238" t="s">
        <v>560</v>
      </c>
      <c r="G1092" s="235"/>
      <c r="H1092" s="237" t="s">
        <v>1</v>
      </c>
      <c r="I1092" s="239"/>
      <c r="J1092" s="235"/>
      <c r="K1092" s="235"/>
      <c r="L1092" s="240"/>
      <c r="M1092" s="241"/>
      <c r="N1092" s="242"/>
      <c r="O1092" s="242"/>
      <c r="P1092" s="242"/>
      <c r="Q1092" s="242"/>
      <c r="R1092" s="242"/>
      <c r="S1092" s="242"/>
      <c r="T1092" s="24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4" t="s">
        <v>163</v>
      </c>
      <c r="AU1092" s="244" t="s">
        <v>86</v>
      </c>
      <c r="AV1092" s="13" t="s">
        <v>84</v>
      </c>
      <c r="AW1092" s="13" t="s">
        <v>32</v>
      </c>
      <c r="AX1092" s="13" t="s">
        <v>76</v>
      </c>
      <c r="AY1092" s="244" t="s">
        <v>155</v>
      </c>
    </row>
    <row r="1093" spans="1:51" s="14" customFormat="1" ht="12">
      <c r="A1093" s="14"/>
      <c r="B1093" s="245"/>
      <c r="C1093" s="246"/>
      <c r="D1093" s="236" t="s">
        <v>163</v>
      </c>
      <c r="E1093" s="247" t="s">
        <v>1</v>
      </c>
      <c r="F1093" s="248" t="s">
        <v>86</v>
      </c>
      <c r="G1093" s="246"/>
      <c r="H1093" s="249">
        <v>2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5" t="s">
        <v>163</v>
      </c>
      <c r="AU1093" s="255" t="s">
        <v>86</v>
      </c>
      <c r="AV1093" s="14" t="s">
        <v>86</v>
      </c>
      <c r="AW1093" s="14" t="s">
        <v>32</v>
      </c>
      <c r="AX1093" s="14" t="s">
        <v>76</v>
      </c>
      <c r="AY1093" s="255" t="s">
        <v>155</v>
      </c>
    </row>
    <row r="1094" spans="1:51" s="13" customFormat="1" ht="12">
      <c r="A1094" s="13"/>
      <c r="B1094" s="234"/>
      <c r="C1094" s="235"/>
      <c r="D1094" s="236" t="s">
        <v>163</v>
      </c>
      <c r="E1094" s="237" t="s">
        <v>1</v>
      </c>
      <c r="F1094" s="238" t="s">
        <v>563</v>
      </c>
      <c r="G1094" s="235"/>
      <c r="H1094" s="237" t="s">
        <v>1</v>
      </c>
      <c r="I1094" s="239"/>
      <c r="J1094" s="235"/>
      <c r="K1094" s="235"/>
      <c r="L1094" s="240"/>
      <c r="M1094" s="241"/>
      <c r="N1094" s="242"/>
      <c r="O1094" s="242"/>
      <c r="P1094" s="242"/>
      <c r="Q1094" s="242"/>
      <c r="R1094" s="242"/>
      <c r="S1094" s="242"/>
      <c r="T1094" s="24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4" t="s">
        <v>163</v>
      </c>
      <c r="AU1094" s="244" t="s">
        <v>86</v>
      </c>
      <c r="AV1094" s="13" t="s">
        <v>84</v>
      </c>
      <c r="AW1094" s="13" t="s">
        <v>32</v>
      </c>
      <c r="AX1094" s="13" t="s">
        <v>76</v>
      </c>
      <c r="AY1094" s="244" t="s">
        <v>155</v>
      </c>
    </row>
    <row r="1095" spans="1:51" s="14" customFormat="1" ht="12">
      <c r="A1095" s="14"/>
      <c r="B1095" s="245"/>
      <c r="C1095" s="246"/>
      <c r="D1095" s="236" t="s">
        <v>163</v>
      </c>
      <c r="E1095" s="247" t="s">
        <v>1</v>
      </c>
      <c r="F1095" s="248" t="s">
        <v>171</v>
      </c>
      <c r="G1095" s="246"/>
      <c r="H1095" s="249">
        <v>3</v>
      </c>
      <c r="I1095" s="250"/>
      <c r="J1095" s="246"/>
      <c r="K1095" s="246"/>
      <c r="L1095" s="251"/>
      <c r="M1095" s="252"/>
      <c r="N1095" s="253"/>
      <c r="O1095" s="253"/>
      <c r="P1095" s="253"/>
      <c r="Q1095" s="253"/>
      <c r="R1095" s="253"/>
      <c r="S1095" s="253"/>
      <c r="T1095" s="25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5" t="s">
        <v>163</v>
      </c>
      <c r="AU1095" s="255" t="s">
        <v>86</v>
      </c>
      <c r="AV1095" s="14" t="s">
        <v>86</v>
      </c>
      <c r="AW1095" s="14" t="s">
        <v>32</v>
      </c>
      <c r="AX1095" s="14" t="s">
        <v>76</v>
      </c>
      <c r="AY1095" s="255" t="s">
        <v>155</v>
      </c>
    </row>
    <row r="1096" spans="1:51" s="15" customFormat="1" ht="12">
      <c r="A1096" s="15"/>
      <c r="B1096" s="256"/>
      <c r="C1096" s="257"/>
      <c r="D1096" s="236" t="s">
        <v>163</v>
      </c>
      <c r="E1096" s="258" t="s">
        <v>1</v>
      </c>
      <c r="F1096" s="259" t="s">
        <v>177</v>
      </c>
      <c r="G1096" s="257"/>
      <c r="H1096" s="260">
        <v>5</v>
      </c>
      <c r="I1096" s="261"/>
      <c r="J1096" s="257"/>
      <c r="K1096" s="257"/>
      <c r="L1096" s="262"/>
      <c r="M1096" s="263"/>
      <c r="N1096" s="264"/>
      <c r="O1096" s="264"/>
      <c r="P1096" s="264"/>
      <c r="Q1096" s="264"/>
      <c r="R1096" s="264"/>
      <c r="S1096" s="264"/>
      <c r="T1096" s="26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66" t="s">
        <v>163</v>
      </c>
      <c r="AU1096" s="266" t="s">
        <v>86</v>
      </c>
      <c r="AV1096" s="15" t="s">
        <v>161</v>
      </c>
      <c r="AW1096" s="15" t="s">
        <v>32</v>
      </c>
      <c r="AX1096" s="15" t="s">
        <v>84</v>
      </c>
      <c r="AY1096" s="266" t="s">
        <v>155</v>
      </c>
    </row>
    <row r="1097" spans="1:65" s="2" customFormat="1" ht="37.8" customHeight="1">
      <c r="A1097" s="39"/>
      <c r="B1097" s="40"/>
      <c r="C1097" s="267" t="s">
        <v>1784</v>
      </c>
      <c r="D1097" s="267" t="s">
        <v>225</v>
      </c>
      <c r="E1097" s="268" t="s">
        <v>1785</v>
      </c>
      <c r="F1097" s="269" t="s">
        <v>1786</v>
      </c>
      <c r="G1097" s="270" t="s">
        <v>256</v>
      </c>
      <c r="H1097" s="271">
        <v>3</v>
      </c>
      <c r="I1097" s="272"/>
      <c r="J1097" s="273">
        <f>ROUND(I1097*H1097,2)</f>
        <v>0</v>
      </c>
      <c r="K1097" s="274"/>
      <c r="L1097" s="275"/>
      <c r="M1097" s="276" t="s">
        <v>1</v>
      </c>
      <c r="N1097" s="277" t="s">
        <v>41</v>
      </c>
      <c r="O1097" s="92"/>
      <c r="P1097" s="230">
        <f>O1097*H1097</f>
        <v>0</v>
      </c>
      <c r="Q1097" s="230">
        <v>0.043</v>
      </c>
      <c r="R1097" s="230">
        <f>Q1097*H1097</f>
        <v>0.129</v>
      </c>
      <c r="S1097" s="230">
        <v>0</v>
      </c>
      <c r="T1097" s="231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32" t="s">
        <v>345</v>
      </c>
      <c r="AT1097" s="232" t="s">
        <v>225</v>
      </c>
      <c r="AU1097" s="232" t="s">
        <v>86</v>
      </c>
      <c r="AY1097" s="18" t="s">
        <v>155</v>
      </c>
      <c r="BE1097" s="233">
        <f>IF(N1097="základní",J1097,0)</f>
        <v>0</v>
      </c>
      <c r="BF1097" s="233">
        <f>IF(N1097="snížená",J1097,0)</f>
        <v>0</v>
      </c>
      <c r="BG1097" s="233">
        <f>IF(N1097="zákl. přenesená",J1097,0)</f>
        <v>0</v>
      </c>
      <c r="BH1097" s="233">
        <f>IF(N1097="sníž. přenesená",J1097,0)</f>
        <v>0</v>
      </c>
      <c r="BI1097" s="233">
        <f>IF(N1097="nulová",J1097,0)</f>
        <v>0</v>
      </c>
      <c r="BJ1097" s="18" t="s">
        <v>84</v>
      </c>
      <c r="BK1097" s="233">
        <f>ROUND(I1097*H1097,2)</f>
        <v>0</v>
      </c>
      <c r="BL1097" s="18" t="s">
        <v>249</v>
      </c>
      <c r="BM1097" s="232" t="s">
        <v>1787</v>
      </c>
    </row>
    <row r="1098" spans="1:51" s="13" customFormat="1" ht="12">
      <c r="A1098" s="13"/>
      <c r="B1098" s="234"/>
      <c r="C1098" s="235"/>
      <c r="D1098" s="236" t="s">
        <v>163</v>
      </c>
      <c r="E1098" s="237" t="s">
        <v>1</v>
      </c>
      <c r="F1098" s="238" t="s">
        <v>563</v>
      </c>
      <c r="G1098" s="235"/>
      <c r="H1098" s="237" t="s">
        <v>1</v>
      </c>
      <c r="I1098" s="239"/>
      <c r="J1098" s="235"/>
      <c r="K1098" s="235"/>
      <c r="L1098" s="240"/>
      <c r="M1098" s="241"/>
      <c r="N1098" s="242"/>
      <c r="O1098" s="242"/>
      <c r="P1098" s="242"/>
      <c r="Q1098" s="242"/>
      <c r="R1098" s="242"/>
      <c r="S1098" s="242"/>
      <c r="T1098" s="24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4" t="s">
        <v>163</v>
      </c>
      <c r="AU1098" s="244" t="s">
        <v>86</v>
      </c>
      <c r="AV1098" s="13" t="s">
        <v>84</v>
      </c>
      <c r="AW1098" s="13" t="s">
        <v>32</v>
      </c>
      <c r="AX1098" s="13" t="s">
        <v>76</v>
      </c>
      <c r="AY1098" s="244" t="s">
        <v>155</v>
      </c>
    </row>
    <row r="1099" spans="1:51" s="14" customFormat="1" ht="12">
      <c r="A1099" s="14"/>
      <c r="B1099" s="245"/>
      <c r="C1099" s="246"/>
      <c r="D1099" s="236" t="s">
        <v>163</v>
      </c>
      <c r="E1099" s="247" t="s">
        <v>1</v>
      </c>
      <c r="F1099" s="248" t="s">
        <v>171</v>
      </c>
      <c r="G1099" s="246"/>
      <c r="H1099" s="249">
        <v>3</v>
      </c>
      <c r="I1099" s="250"/>
      <c r="J1099" s="246"/>
      <c r="K1099" s="246"/>
      <c r="L1099" s="251"/>
      <c r="M1099" s="252"/>
      <c r="N1099" s="253"/>
      <c r="O1099" s="253"/>
      <c r="P1099" s="253"/>
      <c r="Q1099" s="253"/>
      <c r="R1099" s="253"/>
      <c r="S1099" s="253"/>
      <c r="T1099" s="25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5" t="s">
        <v>163</v>
      </c>
      <c r="AU1099" s="255" t="s">
        <v>86</v>
      </c>
      <c r="AV1099" s="14" t="s">
        <v>86</v>
      </c>
      <c r="AW1099" s="14" t="s">
        <v>32</v>
      </c>
      <c r="AX1099" s="14" t="s">
        <v>84</v>
      </c>
      <c r="AY1099" s="255" t="s">
        <v>155</v>
      </c>
    </row>
    <row r="1100" spans="1:65" s="2" customFormat="1" ht="33" customHeight="1">
      <c r="A1100" s="39"/>
      <c r="B1100" s="40"/>
      <c r="C1100" s="267" t="s">
        <v>1788</v>
      </c>
      <c r="D1100" s="267" t="s">
        <v>225</v>
      </c>
      <c r="E1100" s="268" t="s">
        <v>1789</v>
      </c>
      <c r="F1100" s="269" t="s">
        <v>1790</v>
      </c>
      <c r="G1100" s="270" t="s">
        <v>256</v>
      </c>
      <c r="H1100" s="271">
        <v>2</v>
      </c>
      <c r="I1100" s="272"/>
      <c r="J1100" s="273">
        <f>ROUND(I1100*H1100,2)</f>
        <v>0</v>
      </c>
      <c r="K1100" s="274"/>
      <c r="L1100" s="275"/>
      <c r="M1100" s="276" t="s">
        <v>1</v>
      </c>
      <c r="N1100" s="277" t="s">
        <v>41</v>
      </c>
      <c r="O1100" s="92"/>
      <c r="P1100" s="230">
        <f>O1100*H1100</f>
        <v>0</v>
      </c>
      <c r="Q1100" s="230">
        <v>0.0195</v>
      </c>
      <c r="R1100" s="230">
        <f>Q1100*H1100</f>
        <v>0.039</v>
      </c>
      <c r="S1100" s="230">
        <v>0</v>
      </c>
      <c r="T1100" s="231">
        <f>S1100*H1100</f>
        <v>0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R1100" s="232" t="s">
        <v>345</v>
      </c>
      <c r="AT1100" s="232" t="s">
        <v>225</v>
      </c>
      <c r="AU1100" s="232" t="s">
        <v>86</v>
      </c>
      <c r="AY1100" s="18" t="s">
        <v>155</v>
      </c>
      <c r="BE1100" s="233">
        <f>IF(N1100="základní",J1100,0)</f>
        <v>0</v>
      </c>
      <c r="BF1100" s="233">
        <f>IF(N1100="snížená",J1100,0)</f>
        <v>0</v>
      </c>
      <c r="BG1100" s="233">
        <f>IF(N1100="zákl. přenesená",J1100,0)</f>
        <v>0</v>
      </c>
      <c r="BH1100" s="233">
        <f>IF(N1100="sníž. přenesená",J1100,0)</f>
        <v>0</v>
      </c>
      <c r="BI1100" s="233">
        <f>IF(N1100="nulová",J1100,0)</f>
        <v>0</v>
      </c>
      <c r="BJ1100" s="18" t="s">
        <v>84</v>
      </c>
      <c r="BK1100" s="233">
        <f>ROUND(I1100*H1100,2)</f>
        <v>0</v>
      </c>
      <c r="BL1100" s="18" t="s">
        <v>249</v>
      </c>
      <c r="BM1100" s="232" t="s">
        <v>1791</v>
      </c>
    </row>
    <row r="1101" spans="1:51" s="13" customFormat="1" ht="12">
      <c r="A1101" s="13"/>
      <c r="B1101" s="234"/>
      <c r="C1101" s="235"/>
      <c r="D1101" s="236" t="s">
        <v>163</v>
      </c>
      <c r="E1101" s="237" t="s">
        <v>1</v>
      </c>
      <c r="F1101" s="238" t="s">
        <v>560</v>
      </c>
      <c r="G1101" s="235"/>
      <c r="H1101" s="237" t="s">
        <v>1</v>
      </c>
      <c r="I1101" s="239"/>
      <c r="J1101" s="235"/>
      <c r="K1101" s="235"/>
      <c r="L1101" s="240"/>
      <c r="M1101" s="241"/>
      <c r="N1101" s="242"/>
      <c r="O1101" s="242"/>
      <c r="P1101" s="242"/>
      <c r="Q1101" s="242"/>
      <c r="R1101" s="242"/>
      <c r="S1101" s="242"/>
      <c r="T1101" s="24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4" t="s">
        <v>163</v>
      </c>
      <c r="AU1101" s="244" t="s">
        <v>86</v>
      </c>
      <c r="AV1101" s="13" t="s">
        <v>84</v>
      </c>
      <c r="AW1101" s="13" t="s">
        <v>32</v>
      </c>
      <c r="AX1101" s="13" t="s">
        <v>76</v>
      </c>
      <c r="AY1101" s="244" t="s">
        <v>155</v>
      </c>
    </row>
    <row r="1102" spans="1:51" s="14" customFormat="1" ht="12">
      <c r="A1102" s="14"/>
      <c r="B1102" s="245"/>
      <c r="C1102" s="246"/>
      <c r="D1102" s="236" t="s">
        <v>163</v>
      </c>
      <c r="E1102" s="247" t="s">
        <v>1</v>
      </c>
      <c r="F1102" s="248" t="s">
        <v>86</v>
      </c>
      <c r="G1102" s="246"/>
      <c r="H1102" s="249">
        <v>2</v>
      </c>
      <c r="I1102" s="250"/>
      <c r="J1102" s="246"/>
      <c r="K1102" s="246"/>
      <c r="L1102" s="251"/>
      <c r="M1102" s="252"/>
      <c r="N1102" s="253"/>
      <c r="O1102" s="253"/>
      <c r="P1102" s="253"/>
      <c r="Q1102" s="253"/>
      <c r="R1102" s="253"/>
      <c r="S1102" s="253"/>
      <c r="T1102" s="25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5" t="s">
        <v>163</v>
      </c>
      <c r="AU1102" s="255" t="s">
        <v>86</v>
      </c>
      <c r="AV1102" s="14" t="s">
        <v>86</v>
      </c>
      <c r="AW1102" s="14" t="s">
        <v>32</v>
      </c>
      <c r="AX1102" s="14" t="s">
        <v>84</v>
      </c>
      <c r="AY1102" s="255" t="s">
        <v>155</v>
      </c>
    </row>
    <row r="1103" spans="1:65" s="2" customFormat="1" ht="24.15" customHeight="1">
      <c r="A1103" s="39"/>
      <c r="B1103" s="40"/>
      <c r="C1103" s="220" t="s">
        <v>1792</v>
      </c>
      <c r="D1103" s="220" t="s">
        <v>157</v>
      </c>
      <c r="E1103" s="221" t="s">
        <v>1793</v>
      </c>
      <c r="F1103" s="222" t="s">
        <v>1794</v>
      </c>
      <c r="G1103" s="223" t="s">
        <v>256</v>
      </c>
      <c r="H1103" s="224">
        <v>4</v>
      </c>
      <c r="I1103" s="225"/>
      <c r="J1103" s="226">
        <f>ROUND(I1103*H1103,2)</f>
        <v>0</v>
      </c>
      <c r="K1103" s="227"/>
      <c r="L1103" s="45"/>
      <c r="M1103" s="228" t="s">
        <v>1</v>
      </c>
      <c r="N1103" s="229" t="s">
        <v>41</v>
      </c>
      <c r="O1103" s="92"/>
      <c r="P1103" s="230">
        <f>O1103*H1103</f>
        <v>0</v>
      </c>
      <c r="Q1103" s="230">
        <v>0</v>
      </c>
      <c r="R1103" s="230">
        <f>Q1103*H1103</f>
        <v>0</v>
      </c>
      <c r="S1103" s="230">
        <v>0</v>
      </c>
      <c r="T1103" s="231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32" t="s">
        <v>249</v>
      </c>
      <c r="AT1103" s="232" t="s">
        <v>157</v>
      </c>
      <c r="AU1103" s="232" t="s">
        <v>86</v>
      </c>
      <c r="AY1103" s="18" t="s">
        <v>155</v>
      </c>
      <c r="BE1103" s="233">
        <f>IF(N1103="základní",J1103,0)</f>
        <v>0</v>
      </c>
      <c r="BF1103" s="233">
        <f>IF(N1103="snížená",J1103,0)</f>
        <v>0</v>
      </c>
      <c r="BG1103" s="233">
        <f>IF(N1103="zákl. přenesená",J1103,0)</f>
        <v>0</v>
      </c>
      <c r="BH1103" s="233">
        <f>IF(N1103="sníž. přenesená",J1103,0)</f>
        <v>0</v>
      </c>
      <c r="BI1103" s="233">
        <f>IF(N1103="nulová",J1103,0)</f>
        <v>0</v>
      </c>
      <c r="BJ1103" s="18" t="s">
        <v>84</v>
      </c>
      <c r="BK1103" s="233">
        <f>ROUND(I1103*H1103,2)</f>
        <v>0</v>
      </c>
      <c r="BL1103" s="18" t="s">
        <v>249</v>
      </c>
      <c r="BM1103" s="232" t="s">
        <v>1795</v>
      </c>
    </row>
    <row r="1104" spans="1:51" s="13" customFormat="1" ht="12">
      <c r="A1104" s="13"/>
      <c r="B1104" s="234"/>
      <c r="C1104" s="235"/>
      <c r="D1104" s="236" t="s">
        <v>163</v>
      </c>
      <c r="E1104" s="237" t="s">
        <v>1</v>
      </c>
      <c r="F1104" s="238" t="s">
        <v>561</v>
      </c>
      <c r="G1104" s="235"/>
      <c r="H1104" s="237" t="s">
        <v>1</v>
      </c>
      <c r="I1104" s="239"/>
      <c r="J1104" s="235"/>
      <c r="K1104" s="235"/>
      <c r="L1104" s="240"/>
      <c r="M1104" s="241"/>
      <c r="N1104" s="242"/>
      <c r="O1104" s="242"/>
      <c r="P1104" s="242"/>
      <c r="Q1104" s="242"/>
      <c r="R1104" s="242"/>
      <c r="S1104" s="242"/>
      <c r="T1104" s="24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4" t="s">
        <v>163</v>
      </c>
      <c r="AU1104" s="244" t="s">
        <v>86</v>
      </c>
      <c r="AV1104" s="13" t="s">
        <v>84</v>
      </c>
      <c r="AW1104" s="13" t="s">
        <v>32</v>
      </c>
      <c r="AX1104" s="13" t="s">
        <v>76</v>
      </c>
      <c r="AY1104" s="244" t="s">
        <v>155</v>
      </c>
    </row>
    <row r="1105" spans="1:51" s="14" customFormat="1" ht="12">
      <c r="A1105" s="14"/>
      <c r="B1105" s="245"/>
      <c r="C1105" s="246"/>
      <c r="D1105" s="236" t="s">
        <v>163</v>
      </c>
      <c r="E1105" s="247" t="s">
        <v>1</v>
      </c>
      <c r="F1105" s="248" t="s">
        <v>171</v>
      </c>
      <c r="G1105" s="246"/>
      <c r="H1105" s="249">
        <v>3</v>
      </c>
      <c r="I1105" s="250"/>
      <c r="J1105" s="246"/>
      <c r="K1105" s="246"/>
      <c r="L1105" s="251"/>
      <c r="M1105" s="252"/>
      <c r="N1105" s="253"/>
      <c r="O1105" s="253"/>
      <c r="P1105" s="253"/>
      <c r="Q1105" s="253"/>
      <c r="R1105" s="253"/>
      <c r="S1105" s="253"/>
      <c r="T1105" s="25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5" t="s">
        <v>163</v>
      </c>
      <c r="AU1105" s="255" t="s">
        <v>86</v>
      </c>
      <c r="AV1105" s="14" t="s">
        <v>86</v>
      </c>
      <c r="AW1105" s="14" t="s">
        <v>32</v>
      </c>
      <c r="AX1105" s="14" t="s">
        <v>76</v>
      </c>
      <c r="AY1105" s="255" t="s">
        <v>155</v>
      </c>
    </row>
    <row r="1106" spans="1:51" s="13" customFormat="1" ht="12">
      <c r="A1106" s="13"/>
      <c r="B1106" s="234"/>
      <c r="C1106" s="235"/>
      <c r="D1106" s="236" t="s">
        <v>163</v>
      </c>
      <c r="E1106" s="237" t="s">
        <v>1</v>
      </c>
      <c r="F1106" s="238" t="s">
        <v>1796</v>
      </c>
      <c r="G1106" s="235"/>
      <c r="H1106" s="237" t="s">
        <v>1</v>
      </c>
      <c r="I1106" s="239"/>
      <c r="J1106" s="235"/>
      <c r="K1106" s="235"/>
      <c r="L1106" s="240"/>
      <c r="M1106" s="241"/>
      <c r="N1106" s="242"/>
      <c r="O1106" s="242"/>
      <c r="P1106" s="242"/>
      <c r="Q1106" s="242"/>
      <c r="R1106" s="242"/>
      <c r="S1106" s="242"/>
      <c r="T1106" s="24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4" t="s">
        <v>163</v>
      </c>
      <c r="AU1106" s="244" t="s">
        <v>86</v>
      </c>
      <c r="AV1106" s="13" t="s">
        <v>84</v>
      </c>
      <c r="AW1106" s="13" t="s">
        <v>32</v>
      </c>
      <c r="AX1106" s="13" t="s">
        <v>76</v>
      </c>
      <c r="AY1106" s="244" t="s">
        <v>155</v>
      </c>
    </row>
    <row r="1107" spans="1:51" s="14" customFormat="1" ht="12">
      <c r="A1107" s="14"/>
      <c r="B1107" s="245"/>
      <c r="C1107" s="246"/>
      <c r="D1107" s="236" t="s">
        <v>163</v>
      </c>
      <c r="E1107" s="247" t="s">
        <v>1</v>
      </c>
      <c r="F1107" s="248" t="s">
        <v>84</v>
      </c>
      <c r="G1107" s="246"/>
      <c r="H1107" s="249">
        <v>1</v>
      </c>
      <c r="I1107" s="250"/>
      <c r="J1107" s="246"/>
      <c r="K1107" s="246"/>
      <c r="L1107" s="251"/>
      <c r="M1107" s="252"/>
      <c r="N1107" s="253"/>
      <c r="O1107" s="253"/>
      <c r="P1107" s="253"/>
      <c r="Q1107" s="253"/>
      <c r="R1107" s="253"/>
      <c r="S1107" s="253"/>
      <c r="T1107" s="25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5" t="s">
        <v>163</v>
      </c>
      <c r="AU1107" s="255" t="s">
        <v>86</v>
      </c>
      <c r="AV1107" s="14" t="s">
        <v>86</v>
      </c>
      <c r="AW1107" s="14" t="s">
        <v>32</v>
      </c>
      <c r="AX1107" s="14" t="s">
        <v>76</v>
      </c>
      <c r="AY1107" s="255" t="s">
        <v>155</v>
      </c>
    </row>
    <row r="1108" spans="1:51" s="15" customFormat="1" ht="12">
      <c r="A1108" s="15"/>
      <c r="B1108" s="256"/>
      <c r="C1108" s="257"/>
      <c r="D1108" s="236" t="s">
        <v>163</v>
      </c>
      <c r="E1108" s="258" t="s">
        <v>1</v>
      </c>
      <c r="F1108" s="259" t="s">
        <v>177</v>
      </c>
      <c r="G1108" s="257"/>
      <c r="H1108" s="260">
        <v>4</v>
      </c>
      <c r="I1108" s="261"/>
      <c r="J1108" s="257"/>
      <c r="K1108" s="257"/>
      <c r="L1108" s="262"/>
      <c r="M1108" s="263"/>
      <c r="N1108" s="264"/>
      <c r="O1108" s="264"/>
      <c r="P1108" s="264"/>
      <c r="Q1108" s="264"/>
      <c r="R1108" s="264"/>
      <c r="S1108" s="264"/>
      <c r="T1108" s="26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66" t="s">
        <v>163</v>
      </c>
      <c r="AU1108" s="266" t="s">
        <v>86</v>
      </c>
      <c r="AV1108" s="15" t="s">
        <v>161</v>
      </c>
      <c r="AW1108" s="15" t="s">
        <v>32</v>
      </c>
      <c r="AX1108" s="15" t="s">
        <v>84</v>
      </c>
      <c r="AY1108" s="266" t="s">
        <v>155</v>
      </c>
    </row>
    <row r="1109" spans="1:65" s="2" customFormat="1" ht="37.8" customHeight="1">
      <c r="A1109" s="39"/>
      <c r="B1109" s="40"/>
      <c r="C1109" s="267" t="s">
        <v>1797</v>
      </c>
      <c r="D1109" s="267" t="s">
        <v>225</v>
      </c>
      <c r="E1109" s="268" t="s">
        <v>1798</v>
      </c>
      <c r="F1109" s="269" t="s">
        <v>1799</v>
      </c>
      <c r="G1109" s="270" t="s">
        <v>256</v>
      </c>
      <c r="H1109" s="271">
        <v>4</v>
      </c>
      <c r="I1109" s="272"/>
      <c r="J1109" s="273">
        <f>ROUND(I1109*H1109,2)</f>
        <v>0</v>
      </c>
      <c r="K1109" s="274"/>
      <c r="L1109" s="275"/>
      <c r="M1109" s="276" t="s">
        <v>1</v>
      </c>
      <c r="N1109" s="277" t="s">
        <v>41</v>
      </c>
      <c r="O1109" s="92"/>
      <c r="P1109" s="230">
        <f>O1109*H1109</f>
        <v>0</v>
      </c>
      <c r="Q1109" s="230">
        <v>0.043</v>
      </c>
      <c r="R1109" s="230">
        <f>Q1109*H1109</f>
        <v>0.172</v>
      </c>
      <c r="S1109" s="230">
        <v>0</v>
      </c>
      <c r="T1109" s="231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32" t="s">
        <v>345</v>
      </c>
      <c r="AT1109" s="232" t="s">
        <v>225</v>
      </c>
      <c r="AU1109" s="232" t="s">
        <v>86</v>
      </c>
      <c r="AY1109" s="18" t="s">
        <v>155</v>
      </c>
      <c r="BE1109" s="233">
        <f>IF(N1109="základní",J1109,0)</f>
        <v>0</v>
      </c>
      <c r="BF1109" s="233">
        <f>IF(N1109="snížená",J1109,0)</f>
        <v>0</v>
      </c>
      <c r="BG1109" s="233">
        <f>IF(N1109="zákl. přenesená",J1109,0)</f>
        <v>0</v>
      </c>
      <c r="BH1109" s="233">
        <f>IF(N1109="sníž. přenesená",J1109,0)</f>
        <v>0</v>
      </c>
      <c r="BI1109" s="233">
        <f>IF(N1109="nulová",J1109,0)</f>
        <v>0</v>
      </c>
      <c r="BJ1109" s="18" t="s">
        <v>84</v>
      </c>
      <c r="BK1109" s="233">
        <f>ROUND(I1109*H1109,2)</f>
        <v>0</v>
      </c>
      <c r="BL1109" s="18" t="s">
        <v>249</v>
      </c>
      <c r="BM1109" s="232" t="s">
        <v>1800</v>
      </c>
    </row>
    <row r="1110" spans="1:51" s="13" customFormat="1" ht="12">
      <c r="A1110" s="13"/>
      <c r="B1110" s="234"/>
      <c r="C1110" s="235"/>
      <c r="D1110" s="236" t="s">
        <v>163</v>
      </c>
      <c r="E1110" s="237" t="s">
        <v>1</v>
      </c>
      <c r="F1110" s="238" t="s">
        <v>561</v>
      </c>
      <c r="G1110" s="235"/>
      <c r="H1110" s="237" t="s">
        <v>1</v>
      </c>
      <c r="I1110" s="239"/>
      <c r="J1110" s="235"/>
      <c r="K1110" s="235"/>
      <c r="L1110" s="240"/>
      <c r="M1110" s="241"/>
      <c r="N1110" s="242"/>
      <c r="O1110" s="242"/>
      <c r="P1110" s="242"/>
      <c r="Q1110" s="242"/>
      <c r="R1110" s="242"/>
      <c r="S1110" s="242"/>
      <c r="T1110" s="24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4" t="s">
        <v>163</v>
      </c>
      <c r="AU1110" s="244" t="s">
        <v>86</v>
      </c>
      <c r="AV1110" s="13" t="s">
        <v>84</v>
      </c>
      <c r="AW1110" s="13" t="s">
        <v>32</v>
      </c>
      <c r="AX1110" s="13" t="s">
        <v>76</v>
      </c>
      <c r="AY1110" s="244" t="s">
        <v>155</v>
      </c>
    </row>
    <row r="1111" spans="1:51" s="14" customFormat="1" ht="12">
      <c r="A1111" s="14"/>
      <c r="B1111" s="245"/>
      <c r="C1111" s="246"/>
      <c r="D1111" s="236" t="s">
        <v>163</v>
      </c>
      <c r="E1111" s="247" t="s">
        <v>1</v>
      </c>
      <c r="F1111" s="248" t="s">
        <v>171</v>
      </c>
      <c r="G1111" s="246"/>
      <c r="H1111" s="249">
        <v>3</v>
      </c>
      <c r="I1111" s="250"/>
      <c r="J1111" s="246"/>
      <c r="K1111" s="246"/>
      <c r="L1111" s="251"/>
      <c r="M1111" s="252"/>
      <c r="N1111" s="253"/>
      <c r="O1111" s="253"/>
      <c r="P1111" s="253"/>
      <c r="Q1111" s="253"/>
      <c r="R1111" s="253"/>
      <c r="S1111" s="253"/>
      <c r="T1111" s="25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5" t="s">
        <v>163</v>
      </c>
      <c r="AU1111" s="255" t="s">
        <v>86</v>
      </c>
      <c r="AV1111" s="14" t="s">
        <v>86</v>
      </c>
      <c r="AW1111" s="14" t="s">
        <v>32</v>
      </c>
      <c r="AX1111" s="14" t="s">
        <v>76</v>
      </c>
      <c r="AY1111" s="255" t="s">
        <v>155</v>
      </c>
    </row>
    <row r="1112" spans="1:51" s="13" customFormat="1" ht="12">
      <c r="A1112" s="13"/>
      <c r="B1112" s="234"/>
      <c r="C1112" s="235"/>
      <c r="D1112" s="236" t="s">
        <v>163</v>
      </c>
      <c r="E1112" s="237" t="s">
        <v>1</v>
      </c>
      <c r="F1112" s="238" t="s">
        <v>1796</v>
      </c>
      <c r="G1112" s="235"/>
      <c r="H1112" s="237" t="s">
        <v>1</v>
      </c>
      <c r="I1112" s="239"/>
      <c r="J1112" s="235"/>
      <c r="K1112" s="235"/>
      <c r="L1112" s="240"/>
      <c r="M1112" s="241"/>
      <c r="N1112" s="242"/>
      <c r="O1112" s="242"/>
      <c r="P1112" s="242"/>
      <c r="Q1112" s="242"/>
      <c r="R1112" s="242"/>
      <c r="S1112" s="242"/>
      <c r="T1112" s="24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4" t="s">
        <v>163</v>
      </c>
      <c r="AU1112" s="244" t="s">
        <v>86</v>
      </c>
      <c r="AV1112" s="13" t="s">
        <v>84</v>
      </c>
      <c r="AW1112" s="13" t="s">
        <v>32</v>
      </c>
      <c r="AX1112" s="13" t="s">
        <v>76</v>
      </c>
      <c r="AY1112" s="244" t="s">
        <v>155</v>
      </c>
    </row>
    <row r="1113" spans="1:51" s="14" customFormat="1" ht="12">
      <c r="A1113" s="14"/>
      <c r="B1113" s="245"/>
      <c r="C1113" s="246"/>
      <c r="D1113" s="236" t="s">
        <v>163</v>
      </c>
      <c r="E1113" s="247" t="s">
        <v>1</v>
      </c>
      <c r="F1113" s="248" t="s">
        <v>84</v>
      </c>
      <c r="G1113" s="246"/>
      <c r="H1113" s="249">
        <v>1</v>
      </c>
      <c r="I1113" s="250"/>
      <c r="J1113" s="246"/>
      <c r="K1113" s="246"/>
      <c r="L1113" s="251"/>
      <c r="M1113" s="252"/>
      <c r="N1113" s="253"/>
      <c r="O1113" s="253"/>
      <c r="P1113" s="253"/>
      <c r="Q1113" s="253"/>
      <c r="R1113" s="253"/>
      <c r="S1113" s="253"/>
      <c r="T1113" s="25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5" t="s">
        <v>163</v>
      </c>
      <c r="AU1113" s="255" t="s">
        <v>86</v>
      </c>
      <c r="AV1113" s="14" t="s">
        <v>86</v>
      </c>
      <c r="AW1113" s="14" t="s">
        <v>32</v>
      </c>
      <c r="AX1113" s="14" t="s">
        <v>76</v>
      </c>
      <c r="AY1113" s="255" t="s">
        <v>155</v>
      </c>
    </row>
    <row r="1114" spans="1:51" s="15" customFormat="1" ht="12">
      <c r="A1114" s="15"/>
      <c r="B1114" s="256"/>
      <c r="C1114" s="257"/>
      <c r="D1114" s="236" t="s">
        <v>163</v>
      </c>
      <c r="E1114" s="258" t="s">
        <v>1</v>
      </c>
      <c r="F1114" s="259" t="s">
        <v>177</v>
      </c>
      <c r="G1114" s="257"/>
      <c r="H1114" s="260">
        <v>4</v>
      </c>
      <c r="I1114" s="261"/>
      <c r="J1114" s="257"/>
      <c r="K1114" s="257"/>
      <c r="L1114" s="262"/>
      <c r="M1114" s="263"/>
      <c r="N1114" s="264"/>
      <c r="O1114" s="264"/>
      <c r="P1114" s="264"/>
      <c r="Q1114" s="264"/>
      <c r="R1114" s="264"/>
      <c r="S1114" s="264"/>
      <c r="T1114" s="26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66" t="s">
        <v>163</v>
      </c>
      <c r="AU1114" s="266" t="s">
        <v>86</v>
      </c>
      <c r="AV1114" s="15" t="s">
        <v>161</v>
      </c>
      <c r="AW1114" s="15" t="s">
        <v>32</v>
      </c>
      <c r="AX1114" s="15" t="s">
        <v>84</v>
      </c>
      <c r="AY1114" s="266" t="s">
        <v>155</v>
      </c>
    </row>
    <row r="1115" spans="1:65" s="2" customFormat="1" ht="24.15" customHeight="1">
      <c r="A1115" s="39"/>
      <c r="B1115" s="40"/>
      <c r="C1115" s="220" t="s">
        <v>1801</v>
      </c>
      <c r="D1115" s="220" t="s">
        <v>157</v>
      </c>
      <c r="E1115" s="221" t="s">
        <v>1802</v>
      </c>
      <c r="F1115" s="222" t="s">
        <v>1803</v>
      </c>
      <c r="G1115" s="223" t="s">
        <v>256</v>
      </c>
      <c r="H1115" s="224">
        <v>11</v>
      </c>
      <c r="I1115" s="225"/>
      <c r="J1115" s="226">
        <f>ROUND(I1115*H1115,2)</f>
        <v>0</v>
      </c>
      <c r="K1115" s="227"/>
      <c r="L1115" s="45"/>
      <c r="M1115" s="228" t="s">
        <v>1</v>
      </c>
      <c r="N1115" s="229" t="s">
        <v>41</v>
      </c>
      <c r="O1115" s="92"/>
      <c r="P1115" s="230">
        <f>O1115*H1115</f>
        <v>0</v>
      </c>
      <c r="Q1115" s="230">
        <v>0</v>
      </c>
      <c r="R1115" s="230">
        <f>Q1115*H1115</f>
        <v>0</v>
      </c>
      <c r="S1115" s="230">
        <v>0</v>
      </c>
      <c r="T1115" s="231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32" t="s">
        <v>249</v>
      </c>
      <c r="AT1115" s="232" t="s">
        <v>157</v>
      </c>
      <c r="AU1115" s="232" t="s">
        <v>86</v>
      </c>
      <c r="AY1115" s="18" t="s">
        <v>155</v>
      </c>
      <c r="BE1115" s="233">
        <f>IF(N1115="základní",J1115,0)</f>
        <v>0</v>
      </c>
      <c r="BF1115" s="233">
        <f>IF(N1115="snížená",J1115,0)</f>
        <v>0</v>
      </c>
      <c r="BG1115" s="233">
        <f>IF(N1115="zákl. přenesená",J1115,0)</f>
        <v>0</v>
      </c>
      <c r="BH1115" s="233">
        <f>IF(N1115="sníž. přenesená",J1115,0)</f>
        <v>0</v>
      </c>
      <c r="BI1115" s="233">
        <f>IF(N1115="nulová",J1115,0)</f>
        <v>0</v>
      </c>
      <c r="BJ1115" s="18" t="s">
        <v>84</v>
      </c>
      <c r="BK1115" s="233">
        <f>ROUND(I1115*H1115,2)</f>
        <v>0</v>
      </c>
      <c r="BL1115" s="18" t="s">
        <v>249</v>
      </c>
      <c r="BM1115" s="232" t="s">
        <v>1804</v>
      </c>
    </row>
    <row r="1116" spans="1:51" s="13" customFormat="1" ht="12">
      <c r="A1116" s="13"/>
      <c r="B1116" s="234"/>
      <c r="C1116" s="235"/>
      <c r="D1116" s="236" t="s">
        <v>163</v>
      </c>
      <c r="E1116" s="237" t="s">
        <v>1</v>
      </c>
      <c r="F1116" s="238" t="s">
        <v>1805</v>
      </c>
      <c r="G1116" s="235"/>
      <c r="H1116" s="237" t="s">
        <v>1</v>
      </c>
      <c r="I1116" s="239"/>
      <c r="J1116" s="235"/>
      <c r="K1116" s="235"/>
      <c r="L1116" s="240"/>
      <c r="M1116" s="241"/>
      <c r="N1116" s="242"/>
      <c r="O1116" s="242"/>
      <c r="P1116" s="242"/>
      <c r="Q1116" s="242"/>
      <c r="R1116" s="242"/>
      <c r="S1116" s="242"/>
      <c r="T1116" s="24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4" t="s">
        <v>163</v>
      </c>
      <c r="AU1116" s="244" t="s">
        <v>86</v>
      </c>
      <c r="AV1116" s="13" t="s">
        <v>84</v>
      </c>
      <c r="AW1116" s="13" t="s">
        <v>32</v>
      </c>
      <c r="AX1116" s="13" t="s">
        <v>76</v>
      </c>
      <c r="AY1116" s="244" t="s">
        <v>155</v>
      </c>
    </row>
    <row r="1117" spans="1:51" s="14" customFormat="1" ht="12">
      <c r="A1117" s="14"/>
      <c r="B1117" s="245"/>
      <c r="C1117" s="246"/>
      <c r="D1117" s="236" t="s">
        <v>163</v>
      </c>
      <c r="E1117" s="247" t="s">
        <v>1</v>
      </c>
      <c r="F1117" s="248" t="s">
        <v>84</v>
      </c>
      <c r="G1117" s="246"/>
      <c r="H1117" s="249">
        <v>1</v>
      </c>
      <c r="I1117" s="250"/>
      <c r="J1117" s="246"/>
      <c r="K1117" s="246"/>
      <c r="L1117" s="251"/>
      <c r="M1117" s="252"/>
      <c r="N1117" s="253"/>
      <c r="O1117" s="253"/>
      <c r="P1117" s="253"/>
      <c r="Q1117" s="253"/>
      <c r="R1117" s="253"/>
      <c r="S1117" s="253"/>
      <c r="T1117" s="25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55" t="s">
        <v>163</v>
      </c>
      <c r="AU1117" s="255" t="s">
        <v>86</v>
      </c>
      <c r="AV1117" s="14" t="s">
        <v>86</v>
      </c>
      <c r="AW1117" s="14" t="s">
        <v>32</v>
      </c>
      <c r="AX1117" s="14" t="s">
        <v>76</v>
      </c>
      <c r="AY1117" s="255" t="s">
        <v>155</v>
      </c>
    </row>
    <row r="1118" spans="1:51" s="13" customFormat="1" ht="12">
      <c r="A1118" s="13"/>
      <c r="B1118" s="234"/>
      <c r="C1118" s="235"/>
      <c r="D1118" s="236" t="s">
        <v>163</v>
      </c>
      <c r="E1118" s="237" t="s">
        <v>1</v>
      </c>
      <c r="F1118" s="238" t="s">
        <v>1806</v>
      </c>
      <c r="G1118" s="235"/>
      <c r="H1118" s="237" t="s">
        <v>1</v>
      </c>
      <c r="I1118" s="239"/>
      <c r="J1118" s="235"/>
      <c r="K1118" s="235"/>
      <c r="L1118" s="240"/>
      <c r="M1118" s="241"/>
      <c r="N1118" s="242"/>
      <c r="O1118" s="242"/>
      <c r="P1118" s="242"/>
      <c r="Q1118" s="242"/>
      <c r="R1118" s="242"/>
      <c r="S1118" s="242"/>
      <c r="T1118" s="24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4" t="s">
        <v>163</v>
      </c>
      <c r="AU1118" s="244" t="s">
        <v>86</v>
      </c>
      <c r="AV1118" s="13" t="s">
        <v>84</v>
      </c>
      <c r="AW1118" s="13" t="s">
        <v>32</v>
      </c>
      <c r="AX1118" s="13" t="s">
        <v>76</v>
      </c>
      <c r="AY1118" s="244" t="s">
        <v>155</v>
      </c>
    </row>
    <row r="1119" spans="1:51" s="14" customFormat="1" ht="12">
      <c r="A1119" s="14"/>
      <c r="B1119" s="245"/>
      <c r="C1119" s="246"/>
      <c r="D1119" s="236" t="s">
        <v>163</v>
      </c>
      <c r="E1119" s="247" t="s">
        <v>1</v>
      </c>
      <c r="F1119" s="248" t="s">
        <v>86</v>
      </c>
      <c r="G1119" s="246"/>
      <c r="H1119" s="249">
        <v>2</v>
      </c>
      <c r="I1119" s="250"/>
      <c r="J1119" s="246"/>
      <c r="K1119" s="246"/>
      <c r="L1119" s="251"/>
      <c r="M1119" s="252"/>
      <c r="N1119" s="253"/>
      <c r="O1119" s="253"/>
      <c r="P1119" s="253"/>
      <c r="Q1119" s="253"/>
      <c r="R1119" s="253"/>
      <c r="S1119" s="253"/>
      <c r="T1119" s="25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5" t="s">
        <v>163</v>
      </c>
      <c r="AU1119" s="255" t="s">
        <v>86</v>
      </c>
      <c r="AV1119" s="14" t="s">
        <v>86</v>
      </c>
      <c r="AW1119" s="14" t="s">
        <v>32</v>
      </c>
      <c r="AX1119" s="14" t="s">
        <v>76</v>
      </c>
      <c r="AY1119" s="255" t="s">
        <v>155</v>
      </c>
    </row>
    <row r="1120" spans="1:51" s="13" customFormat="1" ht="12">
      <c r="A1120" s="13"/>
      <c r="B1120" s="234"/>
      <c r="C1120" s="235"/>
      <c r="D1120" s="236" t="s">
        <v>163</v>
      </c>
      <c r="E1120" s="237" t="s">
        <v>1</v>
      </c>
      <c r="F1120" s="238" t="s">
        <v>1807</v>
      </c>
      <c r="G1120" s="235"/>
      <c r="H1120" s="237" t="s">
        <v>1</v>
      </c>
      <c r="I1120" s="239"/>
      <c r="J1120" s="235"/>
      <c r="K1120" s="235"/>
      <c r="L1120" s="240"/>
      <c r="M1120" s="241"/>
      <c r="N1120" s="242"/>
      <c r="O1120" s="242"/>
      <c r="P1120" s="242"/>
      <c r="Q1120" s="242"/>
      <c r="R1120" s="242"/>
      <c r="S1120" s="242"/>
      <c r="T1120" s="24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4" t="s">
        <v>163</v>
      </c>
      <c r="AU1120" s="244" t="s">
        <v>86</v>
      </c>
      <c r="AV1120" s="13" t="s">
        <v>84</v>
      </c>
      <c r="AW1120" s="13" t="s">
        <v>32</v>
      </c>
      <c r="AX1120" s="13" t="s">
        <v>76</v>
      </c>
      <c r="AY1120" s="244" t="s">
        <v>155</v>
      </c>
    </row>
    <row r="1121" spans="1:51" s="14" customFormat="1" ht="12">
      <c r="A1121" s="14"/>
      <c r="B1121" s="245"/>
      <c r="C1121" s="246"/>
      <c r="D1121" s="236" t="s">
        <v>163</v>
      </c>
      <c r="E1121" s="247" t="s">
        <v>1</v>
      </c>
      <c r="F1121" s="248" t="s">
        <v>86</v>
      </c>
      <c r="G1121" s="246"/>
      <c r="H1121" s="249">
        <v>2</v>
      </c>
      <c r="I1121" s="250"/>
      <c r="J1121" s="246"/>
      <c r="K1121" s="246"/>
      <c r="L1121" s="251"/>
      <c r="M1121" s="252"/>
      <c r="N1121" s="253"/>
      <c r="O1121" s="253"/>
      <c r="P1121" s="253"/>
      <c r="Q1121" s="253"/>
      <c r="R1121" s="253"/>
      <c r="S1121" s="253"/>
      <c r="T1121" s="25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5" t="s">
        <v>163</v>
      </c>
      <c r="AU1121" s="255" t="s">
        <v>86</v>
      </c>
      <c r="AV1121" s="14" t="s">
        <v>86</v>
      </c>
      <c r="AW1121" s="14" t="s">
        <v>32</v>
      </c>
      <c r="AX1121" s="14" t="s">
        <v>76</v>
      </c>
      <c r="AY1121" s="255" t="s">
        <v>155</v>
      </c>
    </row>
    <row r="1122" spans="1:51" s="13" customFormat="1" ht="12">
      <c r="A1122" s="13"/>
      <c r="B1122" s="234"/>
      <c r="C1122" s="235"/>
      <c r="D1122" s="236" t="s">
        <v>163</v>
      </c>
      <c r="E1122" s="237" t="s">
        <v>1</v>
      </c>
      <c r="F1122" s="238" t="s">
        <v>1808</v>
      </c>
      <c r="G1122" s="235"/>
      <c r="H1122" s="237" t="s">
        <v>1</v>
      </c>
      <c r="I1122" s="239"/>
      <c r="J1122" s="235"/>
      <c r="K1122" s="235"/>
      <c r="L1122" s="240"/>
      <c r="M1122" s="241"/>
      <c r="N1122" s="242"/>
      <c r="O1122" s="242"/>
      <c r="P1122" s="242"/>
      <c r="Q1122" s="242"/>
      <c r="R1122" s="242"/>
      <c r="S1122" s="242"/>
      <c r="T1122" s="24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4" t="s">
        <v>163</v>
      </c>
      <c r="AU1122" s="244" t="s">
        <v>86</v>
      </c>
      <c r="AV1122" s="13" t="s">
        <v>84</v>
      </c>
      <c r="AW1122" s="13" t="s">
        <v>32</v>
      </c>
      <c r="AX1122" s="13" t="s">
        <v>76</v>
      </c>
      <c r="AY1122" s="244" t="s">
        <v>155</v>
      </c>
    </row>
    <row r="1123" spans="1:51" s="14" customFormat="1" ht="12">
      <c r="A1123" s="14"/>
      <c r="B1123" s="245"/>
      <c r="C1123" s="246"/>
      <c r="D1123" s="236" t="s">
        <v>163</v>
      </c>
      <c r="E1123" s="247" t="s">
        <v>1</v>
      </c>
      <c r="F1123" s="248" t="s">
        <v>84</v>
      </c>
      <c r="G1123" s="246"/>
      <c r="H1123" s="249">
        <v>1</v>
      </c>
      <c r="I1123" s="250"/>
      <c r="J1123" s="246"/>
      <c r="K1123" s="246"/>
      <c r="L1123" s="251"/>
      <c r="M1123" s="252"/>
      <c r="N1123" s="253"/>
      <c r="O1123" s="253"/>
      <c r="P1123" s="253"/>
      <c r="Q1123" s="253"/>
      <c r="R1123" s="253"/>
      <c r="S1123" s="253"/>
      <c r="T1123" s="25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5" t="s">
        <v>163</v>
      </c>
      <c r="AU1123" s="255" t="s">
        <v>86</v>
      </c>
      <c r="AV1123" s="14" t="s">
        <v>86</v>
      </c>
      <c r="AW1123" s="14" t="s">
        <v>32</v>
      </c>
      <c r="AX1123" s="14" t="s">
        <v>76</v>
      </c>
      <c r="AY1123" s="255" t="s">
        <v>155</v>
      </c>
    </row>
    <row r="1124" spans="1:51" s="13" customFormat="1" ht="12">
      <c r="A1124" s="13"/>
      <c r="B1124" s="234"/>
      <c r="C1124" s="235"/>
      <c r="D1124" s="236" t="s">
        <v>163</v>
      </c>
      <c r="E1124" s="237" t="s">
        <v>1</v>
      </c>
      <c r="F1124" s="238" t="s">
        <v>563</v>
      </c>
      <c r="G1124" s="235"/>
      <c r="H1124" s="237" t="s">
        <v>1</v>
      </c>
      <c r="I1124" s="239"/>
      <c r="J1124" s="235"/>
      <c r="K1124" s="235"/>
      <c r="L1124" s="240"/>
      <c r="M1124" s="241"/>
      <c r="N1124" s="242"/>
      <c r="O1124" s="242"/>
      <c r="P1124" s="242"/>
      <c r="Q1124" s="242"/>
      <c r="R1124" s="242"/>
      <c r="S1124" s="242"/>
      <c r="T1124" s="24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44" t="s">
        <v>163</v>
      </c>
      <c r="AU1124" s="244" t="s">
        <v>86</v>
      </c>
      <c r="AV1124" s="13" t="s">
        <v>84</v>
      </c>
      <c r="AW1124" s="13" t="s">
        <v>32</v>
      </c>
      <c r="AX1124" s="13" t="s">
        <v>76</v>
      </c>
      <c r="AY1124" s="244" t="s">
        <v>155</v>
      </c>
    </row>
    <row r="1125" spans="1:51" s="14" customFormat="1" ht="12">
      <c r="A1125" s="14"/>
      <c r="B1125" s="245"/>
      <c r="C1125" s="246"/>
      <c r="D1125" s="236" t="s">
        <v>163</v>
      </c>
      <c r="E1125" s="247" t="s">
        <v>1</v>
      </c>
      <c r="F1125" s="248" t="s">
        <v>171</v>
      </c>
      <c r="G1125" s="246"/>
      <c r="H1125" s="249">
        <v>3</v>
      </c>
      <c r="I1125" s="250"/>
      <c r="J1125" s="246"/>
      <c r="K1125" s="246"/>
      <c r="L1125" s="251"/>
      <c r="M1125" s="252"/>
      <c r="N1125" s="253"/>
      <c r="O1125" s="253"/>
      <c r="P1125" s="253"/>
      <c r="Q1125" s="253"/>
      <c r="R1125" s="253"/>
      <c r="S1125" s="253"/>
      <c r="T1125" s="25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55" t="s">
        <v>163</v>
      </c>
      <c r="AU1125" s="255" t="s">
        <v>86</v>
      </c>
      <c r="AV1125" s="14" t="s">
        <v>86</v>
      </c>
      <c r="AW1125" s="14" t="s">
        <v>32</v>
      </c>
      <c r="AX1125" s="14" t="s">
        <v>76</v>
      </c>
      <c r="AY1125" s="255" t="s">
        <v>155</v>
      </c>
    </row>
    <row r="1126" spans="1:51" s="13" customFormat="1" ht="12">
      <c r="A1126" s="13"/>
      <c r="B1126" s="234"/>
      <c r="C1126" s="235"/>
      <c r="D1126" s="236" t="s">
        <v>163</v>
      </c>
      <c r="E1126" s="237" t="s">
        <v>1</v>
      </c>
      <c r="F1126" s="238" t="s">
        <v>542</v>
      </c>
      <c r="G1126" s="235"/>
      <c r="H1126" s="237" t="s">
        <v>1</v>
      </c>
      <c r="I1126" s="239"/>
      <c r="J1126" s="235"/>
      <c r="K1126" s="235"/>
      <c r="L1126" s="240"/>
      <c r="M1126" s="241"/>
      <c r="N1126" s="242"/>
      <c r="O1126" s="242"/>
      <c r="P1126" s="242"/>
      <c r="Q1126" s="242"/>
      <c r="R1126" s="242"/>
      <c r="S1126" s="242"/>
      <c r="T1126" s="24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4" t="s">
        <v>163</v>
      </c>
      <c r="AU1126" s="244" t="s">
        <v>86</v>
      </c>
      <c r="AV1126" s="13" t="s">
        <v>84</v>
      </c>
      <c r="AW1126" s="13" t="s">
        <v>32</v>
      </c>
      <c r="AX1126" s="13" t="s">
        <v>76</v>
      </c>
      <c r="AY1126" s="244" t="s">
        <v>155</v>
      </c>
    </row>
    <row r="1127" spans="1:51" s="14" customFormat="1" ht="12">
      <c r="A1127" s="14"/>
      <c r="B1127" s="245"/>
      <c r="C1127" s="246"/>
      <c r="D1127" s="236" t="s">
        <v>163</v>
      </c>
      <c r="E1127" s="247" t="s">
        <v>1</v>
      </c>
      <c r="F1127" s="248" t="s">
        <v>84</v>
      </c>
      <c r="G1127" s="246"/>
      <c r="H1127" s="249">
        <v>1</v>
      </c>
      <c r="I1127" s="250"/>
      <c r="J1127" s="246"/>
      <c r="K1127" s="246"/>
      <c r="L1127" s="251"/>
      <c r="M1127" s="252"/>
      <c r="N1127" s="253"/>
      <c r="O1127" s="253"/>
      <c r="P1127" s="253"/>
      <c r="Q1127" s="253"/>
      <c r="R1127" s="253"/>
      <c r="S1127" s="253"/>
      <c r="T1127" s="25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5" t="s">
        <v>163</v>
      </c>
      <c r="AU1127" s="255" t="s">
        <v>86</v>
      </c>
      <c r="AV1127" s="14" t="s">
        <v>86</v>
      </c>
      <c r="AW1127" s="14" t="s">
        <v>32</v>
      </c>
      <c r="AX1127" s="14" t="s">
        <v>76</v>
      </c>
      <c r="AY1127" s="255" t="s">
        <v>155</v>
      </c>
    </row>
    <row r="1128" spans="1:51" s="13" customFormat="1" ht="12">
      <c r="A1128" s="13"/>
      <c r="B1128" s="234"/>
      <c r="C1128" s="235"/>
      <c r="D1128" s="236" t="s">
        <v>163</v>
      </c>
      <c r="E1128" s="237" t="s">
        <v>1</v>
      </c>
      <c r="F1128" s="238" t="s">
        <v>1507</v>
      </c>
      <c r="G1128" s="235"/>
      <c r="H1128" s="237" t="s">
        <v>1</v>
      </c>
      <c r="I1128" s="239"/>
      <c r="J1128" s="235"/>
      <c r="K1128" s="235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4" t="s">
        <v>163</v>
      </c>
      <c r="AU1128" s="244" t="s">
        <v>86</v>
      </c>
      <c r="AV1128" s="13" t="s">
        <v>84</v>
      </c>
      <c r="AW1128" s="13" t="s">
        <v>32</v>
      </c>
      <c r="AX1128" s="13" t="s">
        <v>76</v>
      </c>
      <c r="AY1128" s="244" t="s">
        <v>155</v>
      </c>
    </row>
    <row r="1129" spans="1:51" s="14" customFormat="1" ht="12">
      <c r="A1129" s="14"/>
      <c r="B1129" s="245"/>
      <c r="C1129" s="246"/>
      <c r="D1129" s="236" t="s">
        <v>163</v>
      </c>
      <c r="E1129" s="247" t="s">
        <v>1</v>
      </c>
      <c r="F1129" s="248" t="s">
        <v>84</v>
      </c>
      <c r="G1129" s="246"/>
      <c r="H1129" s="249">
        <v>1</v>
      </c>
      <c r="I1129" s="250"/>
      <c r="J1129" s="246"/>
      <c r="K1129" s="246"/>
      <c r="L1129" s="251"/>
      <c r="M1129" s="252"/>
      <c r="N1129" s="253"/>
      <c r="O1129" s="253"/>
      <c r="P1129" s="253"/>
      <c r="Q1129" s="253"/>
      <c r="R1129" s="253"/>
      <c r="S1129" s="253"/>
      <c r="T1129" s="25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5" t="s">
        <v>163</v>
      </c>
      <c r="AU1129" s="255" t="s">
        <v>86</v>
      </c>
      <c r="AV1129" s="14" t="s">
        <v>86</v>
      </c>
      <c r="AW1129" s="14" t="s">
        <v>32</v>
      </c>
      <c r="AX1129" s="14" t="s">
        <v>76</v>
      </c>
      <c r="AY1129" s="255" t="s">
        <v>155</v>
      </c>
    </row>
    <row r="1130" spans="1:51" s="15" customFormat="1" ht="12">
      <c r="A1130" s="15"/>
      <c r="B1130" s="256"/>
      <c r="C1130" s="257"/>
      <c r="D1130" s="236" t="s">
        <v>163</v>
      </c>
      <c r="E1130" s="258" t="s">
        <v>1</v>
      </c>
      <c r="F1130" s="259" t="s">
        <v>177</v>
      </c>
      <c r="G1130" s="257"/>
      <c r="H1130" s="260">
        <v>11</v>
      </c>
      <c r="I1130" s="261"/>
      <c r="J1130" s="257"/>
      <c r="K1130" s="257"/>
      <c r="L1130" s="262"/>
      <c r="M1130" s="263"/>
      <c r="N1130" s="264"/>
      <c r="O1130" s="264"/>
      <c r="P1130" s="264"/>
      <c r="Q1130" s="264"/>
      <c r="R1130" s="264"/>
      <c r="S1130" s="264"/>
      <c r="T1130" s="26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66" t="s">
        <v>163</v>
      </c>
      <c r="AU1130" s="266" t="s">
        <v>86</v>
      </c>
      <c r="AV1130" s="15" t="s">
        <v>161</v>
      </c>
      <c r="AW1130" s="15" t="s">
        <v>32</v>
      </c>
      <c r="AX1130" s="15" t="s">
        <v>84</v>
      </c>
      <c r="AY1130" s="266" t="s">
        <v>155</v>
      </c>
    </row>
    <row r="1131" spans="1:65" s="2" customFormat="1" ht="16.5" customHeight="1">
      <c r="A1131" s="39"/>
      <c r="B1131" s="40"/>
      <c r="C1131" s="267" t="s">
        <v>1809</v>
      </c>
      <c r="D1131" s="267" t="s">
        <v>225</v>
      </c>
      <c r="E1131" s="268" t="s">
        <v>1810</v>
      </c>
      <c r="F1131" s="269" t="s">
        <v>1811</v>
      </c>
      <c r="G1131" s="270" t="s">
        <v>256</v>
      </c>
      <c r="H1131" s="271">
        <v>11</v>
      </c>
      <c r="I1131" s="272"/>
      <c r="J1131" s="273">
        <f>ROUND(I1131*H1131,2)</f>
        <v>0</v>
      </c>
      <c r="K1131" s="274"/>
      <c r="L1131" s="275"/>
      <c r="M1131" s="276" t="s">
        <v>1</v>
      </c>
      <c r="N1131" s="277" t="s">
        <v>41</v>
      </c>
      <c r="O1131" s="92"/>
      <c r="P1131" s="230">
        <f>O1131*H1131</f>
        <v>0</v>
      </c>
      <c r="Q1131" s="230">
        <v>0.0024</v>
      </c>
      <c r="R1131" s="230">
        <f>Q1131*H1131</f>
        <v>0.026399999999999996</v>
      </c>
      <c r="S1131" s="230">
        <v>0</v>
      </c>
      <c r="T1131" s="231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2" t="s">
        <v>345</v>
      </c>
      <c r="AT1131" s="232" t="s">
        <v>225</v>
      </c>
      <c r="AU1131" s="232" t="s">
        <v>86</v>
      </c>
      <c r="AY1131" s="18" t="s">
        <v>155</v>
      </c>
      <c r="BE1131" s="233">
        <f>IF(N1131="základní",J1131,0)</f>
        <v>0</v>
      </c>
      <c r="BF1131" s="233">
        <f>IF(N1131="snížená",J1131,0)</f>
        <v>0</v>
      </c>
      <c r="BG1131" s="233">
        <f>IF(N1131="zákl. přenesená",J1131,0)</f>
        <v>0</v>
      </c>
      <c r="BH1131" s="233">
        <f>IF(N1131="sníž. přenesená",J1131,0)</f>
        <v>0</v>
      </c>
      <c r="BI1131" s="233">
        <f>IF(N1131="nulová",J1131,0)</f>
        <v>0</v>
      </c>
      <c r="BJ1131" s="18" t="s">
        <v>84</v>
      </c>
      <c r="BK1131" s="233">
        <f>ROUND(I1131*H1131,2)</f>
        <v>0</v>
      </c>
      <c r="BL1131" s="18" t="s">
        <v>249</v>
      </c>
      <c r="BM1131" s="232" t="s">
        <v>1812</v>
      </c>
    </row>
    <row r="1132" spans="1:65" s="2" customFormat="1" ht="21.75" customHeight="1">
      <c r="A1132" s="39"/>
      <c r="B1132" s="40"/>
      <c r="C1132" s="220" t="s">
        <v>1813</v>
      </c>
      <c r="D1132" s="220" t="s">
        <v>157</v>
      </c>
      <c r="E1132" s="221" t="s">
        <v>1814</v>
      </c>
      <c r="F1132" s="222" t="s">
        <v>1815</v>
      </c>
      <c r="G1132" s="223" t="s">
        <v>256</v>
      </c>
      <c r="H1132" s="224">
        <v>23</v>
      </c>
      <c r="I1132" s="225"/>
      <c r="J1132" s="226">
        <f>ROUND(I1132*H1132,2)</f>
        <v>0</v>
      </c>
      <c r="K1132" s="227"/>
      <c r="L1132" s="45"/>
      <c r="M1132" s="228" t="s">
        <v>1</v>
      </c>
      <c r="N1132" s="229" t="s">
        <v>41</v>
      </c>
      <c r="O1132" s="92"/>
      <c r="P1132" s="230">
        <f>O1132*H1132</f>
        <v>0</v>
      </c>
      <c r="Q1132" s="230">
        <v>0</v>
      </c>
      <c r="R1132" s="230">
        <f>Q1132*H1132</f>
        <v>0</v>
      </c>
      <c r="S1132" s="230">
        <v>0</v>
      </c>
      <c r="T1132" s="231">
        <f>S1132*H1132</f>
        <v>0</v>
      </c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R1132" s="232" t="s">
        <v>249</v>
      </c>
      <c r="AT1132" s="232" t="s">
        <v>157</v>
      </c>
      <c r="AU1132" s="232" t="s">
        <v>86</v>
      </c>
      <c r="AY1132" s="18" t="s">
        <v>155</v>
      </c>
      <c r="BE1132" s="233">
        <f>IF(N1132="základní",J1132,0)</f>
        <v>0</v>
      </c>
      <c r="BF1132" s="233">
        <f>IF(N1132="snížená",J1132,0)</f>
        <v>0</v>
      </c>
      <c r="BG1132" s="233">
        <f>IF(N1132="zákl. přenesená",J1132,0)</f>
        <v>0</v>
      </c>
      <c r="BH1132" s="233">
        <f>IF(N1132="sníž. přenesená",J1132,0)</f>
        <v>0</v>
      </c>
      <c r="BI1132" s="233">
        <f>IF(N1132="nulová",J1132,0)</f>
        <v>0</v>
      </c>
      <c r="BJ1132" s="18" t="s">
        <v>84</v>
      </c>
      <c r="BK1132" s="233">
        <f>ROUND(I1132*H1132,2)</f>
        <v>0</v>
      </c>
      <c r="BL1132" s="18" t="s">
        <v>249</v>
      </c>
      <c r="BM1132" s="232" t="s">
        <v>1816</v>
      </c>
    </row>
    <row r="1133" spans="1:51" s="13" customFormat="1" ht="12">
      <c r="A1133" s="13"/>
      <c r="B1133" s="234"/>
      <c r="C1133" s="235"/>
      <c r="D1133" s="236" t="s">
        <v>163</v>
      </c>
      <c r="E1133" s="237" t="s">
        <v>1</v>
      </c>
      <c r="F1133" s="238" t="s">
        <v>560</v>
      </c>
      <c r="G1133" s="235"/>
      <c r="H1133" s="237" t="s">
        <v>1</v>
      </c>
      <c r="I1133" s="239"/>
      <c r="J1133" s="235"/>
      <c r="K1133" s="235"/>
      <c r="L1133" s="240"/>
      <c r="M1133" s="241"/>
      <c r="N1133" s="242"/>
      <c r="O1133" s="242"/>
      <c r="P1133" s="242"/>
      <c r="Q1133" s="242"/>
      <c r="R1133" s="242"/>
      <c r="S1133" s="242"/>
      <c r="T1133" s="24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4" t="s">
        <v>163</v>
      </c>
      <c r="AU1133" s="244" t="s">
        <v>86</v>
      </c>
      <c r="AV1133" s="13" t="s">
        <v>84</v>
      </c>
      <c r="AW1133" s="13" t="s">
        <v>32</v>
      </c>
      <c r="AX1133" s="13" t="s">
        <v>76</v>
      </c>
      <c r="AY1133" s="244" t="s">
        <v>155</v>
      </c>
    </row>
    <row r="1134" spans="1:51" s="14" customFormat="1" ht="12">
      <c r="A1134" s="14"/>
      <c r="B1134" s="245"/>
      <c r="C1134" s="246"/>
      <c r="D1134" s="236" t="s">
        <v>163</v>
      </c>
      <c r="E1134" s="247" t="s">
        <v>1</v>
      </c>
      <c r="F1134" s="248" t="s">
        <v>86</v>
      </c>
      <c r="G1134" s="246"/>
      <c r="H1134" s="249">
        <v>2</v>
      </c>
      <c r="I1134" s="250"/>
      <c r="J1134" s="246"/>
      <c r="K1134" s="246"/>
      <c r="L1134" s="251"/>
      <c r="M1134" s="252"/>
      <c r="N1134" s="253"/>
      <c r="O1134" s="253"/>
      <c r="P1134" s="253"/>
      <c r="Q1134" s="253"/>
      <c r="R1134" s="253"/>
      <c r="S1134" s="253"/>
      <c r="T1134" s="25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5" t="s">
        <v>163</v>
      </c>
      <c r="AU1134" s="255" t="s">
        <v>86</v>
      </c>
      <c r="AV1134" s="14" t="s">
        <v>86</v>
      </c>
      <c r="AW1134" s="14" t="s">
        <v>32</v>
      </c>
      <c r="AX1134" s="14" t="s">
        <v>76</v>
      </c>
      <c r="AY1134" s="255" t="s">
        <v>155</v>
      </c>
    </row>
    <row r="1135" spans="1:51" s="13" customFormat="1" ht="12">
      <c r="A1135" s="13"/>
      <c r="B1135" s="234"/>
      <c r="C1135" s="235"/>
      <c r="D1135" s="236" t="s">
        <v>163</v>
      </c>
      <c r="E1135" s="237" t="s">
        <v>1</v>
      </c>
      <c r="F1135" s="238" t="s">
        <v>1817</v>
      </c>
      <c r="G1135" s="235"/>
      <c r="H1135" s="237" t="s">
        <v>1</v>
      </c>
      <c r="I1135" s="239"/>
      <c r="J1135" s="235"/>
      <c r="K1135" s="235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4" t="s">
        <v>163</v>
      </c>
      <c r="AU1135" s="244" t="s">
        <v>86</v>
      </c>
      <c r="AV1135" s="13" t="s">
        <v>84</v>
      </c>
      <c r="AW1135" s="13" t="s">
        <v>32</v>
      </c>
      <c r="AX1135" s="13" t="s">
        <v>76</v>
      </c>
      <c r="AY1135" s="244" t="s">
        <v>155</v>
      </c>
    </row>
    <row r="1136" spans="1:51" s="14" customFormat="1" ht="12">
      <c r="A1136" s="14"/>
      <c r="B1136" s="245"/>
      <c r="C1136" s="246"/>
      <c r="D1136" s="236" t="s">
        <v>163</v>
      </c>
      <c r="E1136" s="247" t="s">
        <v>1</v>
      </c>
      <c r="F1136" s="248" t="s">
        <v>84</v>
      </c>
      <c r="G1136" s="246"/>
      <c r="H1136" s="249">
        <v>1</v>
      </c>
      <c r="I1136" s="250"/>
      <c r="J1136" s="246"/>
      <c r="K1136" s="246"/>
      <c r="L1136" s="251"/>
      <c r="M1136" s="252"/>
      <c r="N1136" s="253"/>
      <c r="O1136" s="253"/>
      <c r="P1136" s="253"/>
      <c r="Q1136" s="253"/>
      <c r="R1136" s="253"/>
      <c r="S1136" s="253"/>
      <c r="T1136" s="25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5" t="s">
        <v>163</v>
      </c>
      <c r="AU1136" s="255" t="s">
        <v>86</v>
      </c>
      <c r="AV1136" s="14" t="s">
        <v>86</v>
      </c>
      <c r="AW1136" s="14" t="s">
        <v>32</v>
      </c>
      <c r="AX1136" s="14" t="s">
        <v>76</v>
      </c>
      <c r="AY1136" s="255" t="s">
        <v>155</v>
      </c>
    </row>
    <row r="1137" spans="1:51" s="13" customFormat="1" ht="12">
      <c r="A1137" s="13"/>
      <c r="B1137" s="234"/>
      <c r="C1137" s="235"/>
      <c r="D1137" s="236" t="s">
        <v>163</v>
      </c>
      <c r="E1137" s="237" t="s">
        <v>1</v>
      </c>
      <c r="F1137" s="238" t="s">
        <v>539</v>
      </c>
      <c r="G1137" s="235"/>
      <c r="H1137" s="237" t="s">
        <v>1</v>
      </c>
      <c r="I1137" s="239"/>
      <c r="J1137" s="235"/>
      <c r="K1137" s="235"/>
      <c r="L1137" s="240"/>
      <c r="M1137" s="241"/>
      <c r="N1137" s="242"/>
      <c r="O1137" s="242"/>
      <c r="P1137" s="242"/>
      <c r="Q1137" s="242"/>
      <c r="R1137" s="242"/>
      <c r="S1137" s="242"/>
      <c r="T1137" s="24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4" t="s">
        <v>163</v>
      </c>
      <c r="AU1137" s="244" t="s">
        <v>86</v>
      </c>
      <c r="AV1137" s="13" t="s">
        <v>84</v>
      </c>
      <c r="AW1137" s="13" t="s">
        <v>32</v>
      </c>
      <c r="AX1137" s="13" t="s">
        <v>76</v>
      </c>
      <c r="AY1137" s="244" t="s">
        <v>155</v>
      </c>
    </row>
    <row r="1138" spans="1:51" s="14" customFormat="1" ht="12">
      <c r="A1138" s="14"/>
      <c r="B1138" s="245"/>
      <c r="C1138" s="246"/>
      <c r="D1138" s="236" t="s">
        <v>163</v>
      </c>
      <c r="E1138" s="247" t="s">
        <v>1</v>
      </c>
      <c r="F1138" s="248" t="s">
        <v>171</v>
      </c>
      <c r="G1138" s="246"/>
      <c r="H1138" s="249">
        <v>3</v>
      </c>
      <c r="I1138" s="250"/>
      <c r="J1138" s="246"/>
      <c r="K1138" s="246"/>
      <c r="L1138" s="251"/>
      <c r="M1138" s="252"/>
      <c r="N1138" s="253"/>
      <c r="O1138" s="253"/>
      <c r="P1138" s="253"/>
      <c r="Q1138" s="253"/>
      <c r="R1138" s="253"/>
      <c r="S1138" s="253"/>
      <c r="T1138" s="25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5" t="s">
        <v>163</v>
      </c>
      <c r="AU1138" s="255" t="s">
        <v>86</v>
      </c>
      <c r="AV1138" s="14" t="s">
        <v>86</v>
      </c>
      <c r="AW1138" s="14" t="s">
        <v>32</v>
      </c>
      <c r="AX1138" s="14" t="s">
        <v>76</v>
      </c>
      <c r="AY1138" s="255" t="s">
        <v>155</v>
      </c>
    </row>
    <row r="1139" spans="1:51" s="13" customFormat="1" ht="12">
      <c r="A1139" s="13"/>
      <c r="B1139" s="234"/>
      <c r="C1139" s="235"/>
      <c r="D1139" s="236" t="s">
        <v>163</v>
      </c>
      <c r="E1139" s="237" t="s">
        <v>1</v>
      </c>
      <c r="F1139" s="238" t="s">
        <v>540</v>
      </c>
      <c r="G1139" s="235"/>
      <c r="H1139" s="237" t="s">
        <v>1</v>
      </c>
      <c r="I1139" s="239"/>
      <c r="J1139" s="235"/>
      <c r="K1139" s="235"/>
      <c r="L1139" s="240"/>
      <c r="M1139" s="241"/>
      <c r="N1139" s="242"/>
      <c r="O1139" s="242"/>
      <c r="P1139" s="242"/>
      <c r="Q1139" s="242"/>
      <c r="R1139" s="242"/>
      <c r="S1139" s="242"/>
      <c r="T1139" s="24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4" t="s">
        <v>163</v>
      </c>
      <c r="AU1139" s="244" t="s">
        <v>86</v>
      </c>
      <c r="AV1139" s="13" t="s">
        <v>84</v>
      </c>
      <c r="AW1139" s="13" t="s">
        <v>32</v>
      </c>
      <c r="AX1139" s="13" t="s">
        <v>76</v>
      </c>
      <c r="AY1139" s="244" t="s">
        <v>155</v>
      </c>
    </row>
    <row r="1140" spans="1:51" s="14" customFormat="1" ht="12">
      <c r="A1140" s="14"/>
      <c r="B1140" s="245"/>
      <c r="C1140" s="246"/>
      <c r="D1140" s="236" t="s">
        <v>163</v>
      </c>
      <c r="E1140" s="247" t="s">
        <v>1</v>
      </c>
      <c r="F1140" s="248" t="s">
        <v>193</v>
      </c>
      <c r="G1140" s="246"/>
      <c r="H1140" s="249">
        <v>6</v>
      </c>
      <c r="I1140" s="250"/>
      <c r="J1140" s="246"/>
      <c r="K1140" s="246"/>
      <c r="L1140" s="251"/>
      <c r="M1140" s="252"/>
      <c r="N1140" s="253"/>
      <c r="O1140" s="253"/>
      <c r="P1140" s="253"/>
      <c r="Q1140" s="253"/>
      <c r="R1140" s="253"/>
      <c r="S1140" s="253"/>
      <c r="T1140" s="25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5" t="s">
        <v>163</v>
      </c>
      <c r="AU1140" s="255" t="s">
        <v>86</v>
      </c>
      <c r="AV1140" s="14" t="s">
        <v>86</v>
      </c>
      <c r="AW1140" s="14" t="s">
        <v>32</v>
      </c>
      <c r="AX1140" s="14" t="s">
        <v>76</v>
      </c>
      <c r="AY1140" s="255" t="s">
        <v>155</v>
      </c>
    </row>
    <row r="1141" spans="1:51" s="13" customFormat="1" ht="12">
      <c r="A1141" s="13"/>
      <c r="B1141" s="234"/>
      <c r="C1141" s="235"/>
      <c r="D1141" s="236" t="s">
        <v>163</v>
      </c>
      <c r="E1141" s="237" t="s">
        <v>1</v>
      </c>
      <c r="F1141" s="238" t="s">
        <v>561</v>
      </c>
      <c r="G1141" s="235"/>
      <c r="H1141" s="237" t="s">
        <v>1</v>
      </c>
      <c r="I1141" s="239"/>
      <c r="J1141" s="235"/>
      <c r="K1141" s="235"/>
      <c r="L1141" s="240"/>
      <c r="M1141" s="241"/>
      <c r="N1141" s="242"/>
      <c r="O1141" s="242"/>
      <c r="P1141" s="242"/>
      <c r="Q1141" s="242"/>
      <c r="R1141" s="242"/>
      <c r="S1141" s="242"/>
      <c r="T1141" s="24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4" t="s">
        <v>163</v>
      </c>
      <c r="AU1141" s="244" t="s">
        <v>86</v>
      </c>
      <c r="AV1141" s="13" t="s">
        <v>84</v>
      </c>
      <c r="AW1141" s="13" t="s">
        <v>32</v>
      </c>
      <c r="AX1141" s="13" t="s">
        <v>76</v>
      </c>
      <c r="AY1141" s="244" t="s">
        <v>155</v>
      </c>
    </row>
    <row r="1142" spans="1:51" s="14" customFormat="1" ht="12">
      <c r="A1142" s="14"/>
      <c r="B1142" s="245"/>
      <c r="C1142" s="246"/>
      <c r="D1142" s="236" t="s">
        <v>163</v>
      </c>
      <c r="E1142" s="247" t="s">
        <v>1</v>
      </c>
      <c r="F1142" s="248" t="s">
        <v>171</v>
      </c>
      <c r="G1142" s="246"/>
      <c r="H1142" s="249">
        <v>3</v>
      </c>
      <c r="I1142" s="250"/>
      <c r="J1142" s="246"/>
      <c r="K1142" s="246"/>
      <c r="L1142" s="251"/>
      <c r="M1142" s="252"/>
      <c r="N1142" s="253"/>
      <c r="O1142" s="253"/>
      <c r="P1142" s="253"/>
      <c r="Q1142" s="253"/>
      <c r="R1142" s="253"/>
      <c r="S1142" s="253"/>
      <c r="T1142" s="25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5" t="s">
        <v>163</v>
      </c>
      <c r="AU1142" s="255" t="s">
        <v>86</v>
      </c>
      <c r="AV1142" s="14" t="s">
        <v>86</v>
      </c>
      <c r="AW1142" s="14" t="s">
        <v>32</v>
      </c>
      <c r="AX1142" s="14" t="s">
        <v>76</v>
      </c>
      <c r="AY1142" s="255" t="s">
        <v>155</v>
      </c>
    </row>
    <row r="1143" spans="1:51" s="13" customFormat="1" ht="12">
      <c r="A1143" s="13"/>
      <c r="B1143" s="234"/>
      <c r="C1143" s="235"/>
      <c r="D1143" s="236" t="s">
        <v>163</v>
      </c>
      <c r="E1143" s="237" t="s">
        <v>1</v>
      </c>
      <c r="F1143" s="238" t="s">
        <v>1818</v>
      </c>
      <c r="G1143" s="235"/>
      <c r="H1143" s="237" t="s">
        <v>1</v>
      </c>
      <c r="I1143" s="239"/>
      <c r="J1143" s="235"/>
      <c r="K1143" s="235"/>
      <c r="L1143" s="240"/>
      <c r="M1143" s="241"/>
      <c r="N1143" s="242"/>
      <c r="O1143" s="242"/>
      <c r="P1143" s="242"/>
      <c r="Q1143" s="242"/>
      <c r="R1143" s="242"/>
      <c r="S1143" s="242"/>
      <c r="T1143" s="24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44" t="s">
        <v>163</v>
      </c>
      <c r="AU1143" s="244" t="s">
        <v>86</v>
      </c>
      <c r="AV1143" s="13" t="s">
        <v>84</v>
      </c>
      <c r="AW1143" s="13" t="s">
        <v>32</v>
      </c>
      <c r="AX1143" s="13" t="s">
        <v>76</v>
      </c>
      <c r="AY1143" s="244" t="s">
        <v>155</v>
      </c>
    </row>
    <row r="1144" spans="1:51" s="14" customFormat="1" ht="12">
      <c r="A1144" s="14"/>
      <c r="B1144" s="245"/>
      <c r="C1144" s="246"/>
      <c r="D1144" s="236" t="s">
        <v>163</v>
      </c>
      <c r="E1144" s="247" t="s">
        <v>1</v>
      </c>
      <c r="F1144" s="248" t="s">
        <v>86</v>
      </c>
      <c r="G1144" s="246"/>
      <c r="H1144" s="249">
        <v>2</v>
      </c>
      <c r="I1144" s="250"/>
      <c r="J1144" s="246"/>
      <c r="K1144" s="246"/>
      <c r="L1144" s="251"/>
      <c r="M1144" s="252"/>
      <c r="N1144" s="253"/>
      <c r="O1144" s="253"/>
      <c r="P1144" s="253"/>
      <c r="Q1144" s="253"/>
      <c r="R1144" s="253"/>
      <c r="S1144" s="253"/>
      <c r="T1144" s="25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5" t="s">
        <v>163</v>
      </c>
      <c r="AU1144" s="255" t="s">
        <v>86</v>
      </c>
      <c r="AV1144" s="14" t="s">
        <v>86</v>
      </c>
      <c r="AW1144" s="14" t="s">
        <v>32</v>
      </c>
      <c r="AX1144" s="14" t="s">
        <v>76</v>
      </c>
      <c r="AY1144" s="255" t="s">
        <v>155</v>
      </c>
    </row>
    <row r="1145" spans="1:51" s="13" customFormat="1" ht="12">
      <c r="A1145" s="13"/>
      <c r="B1145" s="234"/>
      <c r="C1145" s="235"/>
      <c r="D1145" s="236" t="s">
        <v>163</v>
      </c>
      <c r="E1145" s="237" t="s">
        <v>1</v>
      </c>
      <c r="F1145" s="238" t="s">
        <v>1819</v>
      </c>
      <c r="G1145" s="235"/>
      <c r="H1145" s="237" t="s">
        <v>1</v>
      </c>
      <c r="I1145" s="239"/>
      <c r="J1145" s="235"/>
      <c r="K1145" s="235"/>
      <c r="L1145" s="240"/>
      <c r="M1145" s="241"/>
      <c r="N1145" s="242"/>
      <c r="O1145" s="242"/>
      <c r="P1145" s="242"/>
      <c r="Q1145" s="242"/>
      <c r="R1145" s="242"/>
      <c r="S1145" s="242"/>
      <c r="T1145" s="24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4" t="s">
        <v>163</v>
      </c>
      <c r="AU1145" s="244" t="s">
        <v>86</v>
      </c>
      <c r="AV1145" s="13" t="s">
        <v>84</v>
      </c>
      <c r="AW1145" s="13" t="s">
        <v>32</v>
      </c>
      <c r="AX1145" s="13" t="s">
        <v>76</v>
      </c>
      <c r="AY1145" s="244" t="s">
        <v>155</v>
      </c>
    </row>
    <row r="1146" spans="1:51" s="14" customFormat="1" ht="12">
      <c r="A1146" s="14"/>
      <c r="B1146" s="245"/>
      <c r="C1146" s="246"/>
      <c r="D1146" s="236" t="s">
        <v>163</v>
      </c>
      <c r="E1146" s="247" t="s">
        <v>1</v>
      </c>
      <c r="F1146" s="248" t="s">
        <v>161</v>
      </c>
      <c r="G1146" s="246"/>
      <c r="H1146" s="249">
        <v>4</v>
      </c>
      <c r="I1146" s="250"/>
      <c r="J1146" s="246"/>
      <c r="K1146" s="246"/>
      <c r="L1146" s="251"/>
      <c r="M1146" s="252"/>
      <c r="N1146" s="253"/>
      <c r="O1146" s="253"/>
      <c r="P1146" s="253"/>
      <c r="Q1146" s="253"/>
      <c r="R1146" s="253"/>
      <c r="S1146" s="253"/>
      <c r="T1146" s="25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5" t="s">
        <v>163</v>
      </c>
      <c r="AU1146" s="255" t="s">
        <v>86</v>
      </c>
      <c r="AV1146" s="14" t="s">
        <v>86</v>
      </c>
      <c r="AW1146" s="14" t="s">
        <v>32</v>
      </c>
      <c r="AX1146" s="14" t="s">
        <v>76</v>
      </c>
      <c r="AY1146" s="255" t="s">
        <v>155</v>
      </c>
    </row>
    <row r="1147" spans="1:51" s="13" customFormat="1" ht="12">
      <c r="A1147" s="13"/>
      <c r="B1147" s="234"/>
      <c r="C1147" s="235"/>
      <c r="D1147" s="236" t="s">
        <v>163</v>
      </c>
      <c r="E1147" s="237" t="s">
        <v>1</v>
      </c>
      <c r="F1147" s="238" t="s">
        <v>543</v>
      </c>
      <c r="G1147" s="235"/>
      <c r="H1147" s="237" t="s">
        <v>1</v>
      </c>
      <c r="I1147" s="239"/>
      <c r="J1147" s="235"/>
      <c r="K1147" s="235"/>
      <c r="L1147" s="240"/>
      <c r="M1147" s="241"/>
      <c r="N1147" s="242"/>
      <c r="O1147" s="242"/>
      <c r="P1147" s="242"/>
      <c r="Q1147" s="242"/>
      <c r="R1147" s="242"/>
      <c r="S1147" s="242"/>
      <c r="T1147" s="24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4" t="s">
        <v>163</v>
      </c>
      <c r="AU1147" s="244" t="s">
        <v>86</v>
      </c>
      <c r="AV1147" s="13" t="s">
        <v>84</v>
      </c>
      <c r="AW1147" s="13" t="s">
        <v>32</v>
      </c>
      <c r="AX1147" s="13" t="s">
        <v>76</v>
      </c>
      <c r="AY1147" s="244" t="s">
        <v>155</v>
      </c>
    </row>
    <row r="1148" spans="1:51" s="14" customFormat="1" ht="12">
      <c r="A1148" s="14"/>
      <c r="B1148" s="245"/>
      <c r="C1148" s="246"/>
      <c r="D1148" s="236" t="s">
        <v>163</v>
      </c>
      <c r="E1148" s="247" t="s">
        <v>1</v>
      </c>
      <c r="F1148" s="248" t="s">
        <v>86</v>
      </c>
      <c r="G1148" s="246"/>
      <c r="H1148" s="249">
        <v>2</v>
      </c>
      <c r="I1148" s="250"/>
      <c r="J1148" s="246"/>
      <c r="K1148" s="246"/>
      <c r="L1148" s="251"/>
      <c r="M1148" s="252"/>
      <c r="N1148" s="253"/>
      <c r="O1148" s="253"/>
      <c r="P1148" s="253"/>
      <c r="Q1148" s="253"/>
      <c r="R1148" s="253"/>
      <c r="S1148" s="253"/>
      <c r="T1148" s="25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5" t="s">
        <v>163</v>
      </c>
      <c r="AU1148" s="255" t="s">
        <v>86</v>
      </c>
      <c r="AV1148" s="14" t="s">
        <v>86</v>
      </c>
      <c r="AW1148" s="14" t="s">
        <v>32</v>
      </c>
      <c r="AX1148" s="14" t="s">
        <v>76</v>
      </c>
      <c r="AY1148" s="255" t="s">
        <v>155</v>
      </c>
    </row>
    <row r="1149" spans="1:51" s="15" customFormat="1" ht="12">
      <c r="A1149" s="15"/>
      <c r="B1149" s="256"/>
      <c r="C1149" s="257"/>
      <c r="D1149" s="236" t="s">
        <v>163</v>
      </c>
      <c r="E1149" s="258" t="s">
        <v>1</v>
      </c>
      <c r="F1149" s="259" t="s">
        <v>177</v>
      </c>
      <c r="G1149" s="257"/>
      <c r="H1149" s="260">
        <v>23</v>
      </c>
      <c r="I1149" s="261"/>
      <c r="J1149" s="257"/>
      <c r="K1149" s="257"/>
      <c r="L1149" s="262"/>
      <c r="M1149" s="263"/>
      <c r="N1149" s="264"/>
      <c r="O1149" s="264"/>
      <c r="P1149" s="264"/>
      <c r="Q1149" s="264"/>
      <c r="R1149" s="264"/>
      <c r="S1149" s="264"/>
      <c r="T1149" s="26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66" t="s">
        <v>163</v>
      </c>
      <c r="AU1149" s="266" t="s">
        <v>86</v>
      </c>
      <c r="AV1149" s="15" t="s">
        <v>161</v>
      </c>
      <c r="AW1149" s="15" t="s">
        <v>32</v>
      </c>
      <c r="AX1149" s="15" t="s">
        <v>84</v>
      </c>
      <c r="AY1149" s="266" t="s">
        <v>155</v>
      </c>
    </row>
    <row r="1150" spans="1:65" s="2" customFormat="1" ht="24.15" customHeight="1">
      <c r="A1150" s="39"/>
      <c r="B1150" s="40"/>
      <c r="C1150" s="267" t="s">
        <v>1820</v>
      </c>
      <c r="D1150" s="267" t="s">
        <v>225</v>
      </c>
      <c r="E1150" s="268" t="s">
        <v>1821</v>
      </c>
      <c r="F1150" s="269" t="s">
        <v>1822</v>
      </c>
      <c r="G1150" s="270" t="s">
        <v>256</v>
      </c>
      <c r="H1150" s="271">
        <v>23</v>
      </c>
      <c r="I1150" s="272"/>
      <c r="J1150" s="273">
        <f>ROUND(I1150*H1150,2)</f>
        <v>0</v>
      </c>
      <c r="K1150" s="274"/>
      <c r="L1150" s="275"/>
      <c r="M1150" s="276" t="s">
        <v>1</v>
      </c>
      <c r="N1150" s="277" t="s">
        <v>41</v>
      </c>
      <c r="O1150" s="92"/>
      <c r="P1150" s="230">
        <f>O1150*H1150</f>
        <v>0</v>
      </c>
      <c r="Q1150" s="230">
        <v>0.0012</v>
      </c>
      <c r="R1150" s="230">
        <f>Q1150*H1150</f>
        <v>0.027599999999999996</v>
      </c>
      <c r="S1150" s="230">
        <v>0</v>
      </c>
      <c r="T1150" s="231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32" t="s">
        <v>345</v>
      </c>
      <c r="AT1150" s="232" t="s">
        <v>225</v>
      </c>
      <c r="AU1150" s="232" t="s">
        <v>86</v>
      </c>
      <c r="AY1150" s="18" t="s">
        <v>155</v>
      </c>
      <c r="BE1150" s="233">
        <f>IF(N1150="základní",J1150,0)</f>
        <v>0</v>
      </c>
      <c r="BF1150" s="233">
        <f>IF(N1150="snížená",J1150,0)</f>
        <v>0</v>
      </c>
      <c r="BG1150" s="233">
        <f>IF(N1150="zákl. přenesená",J1150,0)</f>
        <v>0</v>
      </c>
      <c r="BH1150" s="233">
        <f>IF(N1150="sníž. přenesená",J1150,0)</f>
        <v>0</v>
      </c>
      <c r="BI1150" s="233">
        <f>IF(N1150="nulová",J1150,0)</f>
        <v>0</v>
      </c>
      <c r="BJ1150" s="18" t="s">
        <v>84</v>
      </c>
      <c r="BK1150" s="233">
        <f>ROUND(I1150*H1150,2)</f>
        <v>0</v>
      </c>
      <c r="BL1150" s="18" t="s">
        <v>249</v>
      </c>
      <c r="BM1150" s="232" t="s">
        <v>1823</v>
      </c>
    </row>
    <row r="1151" spans="1:65" s="2" customFormat="1" ht="21.75" customHeight="1">
      <c r="A1151" s="39"/>
      <c r="B1151" s="40"/>
      <c r="C1151" s="220" t="s">
        <v>1824</v>
      </c>
      <c r="D1151" s="220" t="s">
        <v>157</v>
      </c>
      <c r="E1151" s="221" t="s">
        <v>1825</v>
      </c>
      <c r="F1151" s="222" t="s">
        <v>1826</v>
      </c>
      <c r="G1151" s="223" t="s">
        <v>256</v>
      </c>
      <c r="H1151" s="224">
        <v>2</v>
      </c>
      <c r="I1151" s="225"/>
      <c r="J1151" s="226">
        <f>ROUND(I1151*H1151,2)</f>
        <v>0</v>
      </c>
      <c r="K1151" s="227"/>
      <c r="L1151" s="45"/>
      <c r="M1151" s="228" t="s">
        <v>1</v>
      </c>
      <c r="N1151" s="229" t="s">
        <v>41</v>
      </c>
      <c r="O1151" s="92"/>
      <c r="P1151" s="230">
        <f>O1151*H1151</f>
        <v>0</v>
      </c>
      <c r="Q1151" s="230">
        <v>0</v>
      </c>
      <c r="R1151" s="230">
        <f>Q1151*H1151</f>
        <v>0</v>
      </c>
      <c r="S1151" s="230">
        <v>0</v>
      </c>
      <c r="T1151" s="231">
        <f>S1151*H1151</f>
        <v>0</v>
      </c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R1151" s="232" t="s">
        <v>249</v>
      </c>
      <c r="AT1151" s="232" t="s">
        <v>157</v>
      </c>
      <c r="AU1151" s="232" t="s">
        <v>86</v>
      </c>
      <c r="AY1151" s="18" t="s">
        <v>155</v>
      </c>
      <c r="BE1151" s="233">
        <f>IF(N1151="základní",J1151,0)</f>
        <v>0</v>
      </c>
      <c r="BF1151" s="233">
        <f>IF(N1151="snížená",J1151,0)</f>
        <v>0</v>
      </c>
      <c r="BG1151" s="233">
        <f>IF(N1151="zákl. přenesená",J1151,0)</f>
        <v>0</v>
      </c>
      <c r="BH1151" s="233">
        <f>IF(N1151="sníž. přenesená",J1151,0)</f>
        <v>0</v>
      </c>
      <c r="BI1151" s="233">
        <f>IF(N1151="nulová",J1151,0)</f>
        <v>0</v>
      </c>
      <c r="BJ1151" s="18" t="s">
        <v>84</v>
      </c>
      <c r="BK1151" s="233">
        <f>ROUND(I1151*H1151,2)</f>
        <v>0</v>
      </c>
      <c r="BL1151" s="18" t="s">
        <v>249</v>
      </c>
      <c r="BM1151" s="232" t="s">
        <v>1827</v>
      </c>
    </row>
    <row r="1152" spans="1:51" s="13" customFormat="1" ht="12">
      <c r="A1152" s="13"/>
      <c r="B1152" s="234"/>
      <c r="C1152" s="235"/>
      <c r="D1152" s="236" t="s">
        <v>163</v>
      </c>
      <c r="E1152" s="237" t="s">
        <v>1</v>
      </c>
      <c r="F1152" s="238" t="s">
        <v>1807</v>
      </c>
      <c r="G1152" s="235"/>
      <c r="H1152" s="237" t="s">
        <v>1</v>
      </c>
      <c r="I1152" s="239"/>
      <c r="J1152" s="235"/>
      <c r="K1152" s="235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4" t="s">
        <v>163</v>
      </c>
      <c r="AU1152" s="244" t="s">
        <v>86</v>
      </c>
      <c r="AV1152" s="13" t="s">
        <v>84</v>
      </c>
      <c r="AW1152" s="13" t="s">
        <v>32</v>
      </c>
      <c r="AX1152" s="13" t="s">
        <v>76</v>
      </c>
      <c r="AY1152" s="244" t="s">
        <v>155</v>
      </c>
    </row>
    <row r="1153" spans="1:51" s="14" customFormat="1" ht="12">
      <c r="A1153" s="14"/>
      <c r="B1153" s="245"/>
      <c r="C1153" s="246"/>
      <c r="D1153" s="236" t="s">
        <v>163</v>
      </c>
      <c r="E1153" s="247" t="s">
        <v>1</v>
      </c>
      <c r="F1153" s="248" t="s">
        <v>86</v>
      </c>
      <c r="G1153" s="246"/>
      <c r="H1153" s="249">
        <v>2</v>
      </c>
      <c r="I1153" s="250"/>
      <c r="J1153" s="246"/>
      <c r="K1153" s="246"/>
      <c r="L1153" s="251"/>
      <c r="M1153" s="252"/>
      <c r="N1153" s="253"/>
      <c r="O1153" s="253"/>
      <c r="P1153" s="253"/>
      <c r="Q1153" s="253"/>
      <c r="R1153" s="253"/>
      <c r="S1153" s="253"/>
      <c r="T1153" s="25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5" t="s">
        <v>163</v>
      </c>
      <c r="AU1153" s="255" t="s">
        <v>86</v>
      </c>
      <c r="AV1153" s="14" t="s">
        <v>86</v>
      </c>
      <c r="AW1153" s="14" t="s">
        <v>32</v>
      </c>
      <c r="AX1153" s="14" t="s">
        <v>84</v>
      </c>
      <c r="AY1153" s="255" t="s">
        <v>155</v>
      </c>
    </row>
    <row r="1154" spans="1:65" s="2" customFormat="1" ht="16.5" customHeight="1">
      <c r="A1154" s="39"/>
      <c r="B1154" s="40"/>
      <c r="C1154" s="267" t="s">
        <v>1828</v>
      </c>
      <c r="D1154" s="267" t="s">
        <v>225</v>
      </c>
      <c r="E1154" s="268" t="s">
        <v>1829</v>
      </c>
      <c r="F1154" s="269" t="s">
        <v>1830</v>
      </c>
      <c r="G1154" s="270" t="s">
        <v>256</v>
      </c>
      <c r="H1154" s="271">
        <v>2</v>
      </c>
      <c r="I1154" s="272"/>
      <c r="J1154" s="273">
        <f>ROUND(I1154*H1154,2)</f>
        <v>0</v>
      </c>
      <c r="K1154" s="274"/>
      <c r="L1154" s="275"/>
      <c r="M1154" s="276" t="s">
        <v>1</v>
      </c>
      <c r="N1154" s="277" t="s">
        <v>41</v>
      </c>
      <c r="O1154" s="92"/>
      <c r="P1154" s="230">
        <f>O1154*H1154</f>
        <v>0</v>
      </c>
      <c r="Q1154" s="230">
        <v>0.0022</v>
      </c>
      <c r="R1154" s="230">
        <f>Q1154*H1154</f>
        <v>0.0044</v>
      </c>
      <c r="S1154" s="230">
        <v>0</v>
      </c>
      <c r="T1154" s="231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2" t="s">
        <v>345</v>
      </c>
      <c r="AT1154" s="232" t="s">
        <v>225</v>
      </c>
      <c r="AU1154" s="232" t="s">
        <v>86</v>
      </c>
      <c r="AY1154" s="18" t="s">
        <v>155</v>
      </c>
      <c r="BE1154" s="233">
        <f>IF(N1154="základní",J1154,0)</f>
        <v>0</v>
      </c>
      <c r="BF1154" s="233">
        <f>IF(N1154="snížená",J1154,0)</f>
        <v>0</v>
      </c>
      <c r="BG1154" s="233">
        <f>IF(N1154="zákl. přenesená",J1154,0)</f>
        <v>0</v>
      </c>
      <c r="BH1154" s="233">
        <f>IF(N1154="sníž. přenesená",J1154,0)</f>
        <v>0</v>
      </c>
      <c r="BI1154" s="233">
        <f>IF(N1154="nulová",J1154,0)</f>
        <v>0</v>
      </c>
      <c r="BJ1154" s="18" t="s">
        <v>84</v>
      </c>
      <c r="BK1154" s="233">
        <f>ROUND(I1154*H1154,2)</f>
        <v>0</v>
      </c>
      <c r="BL1154" s="18" t="s">
        <v>249</v>
      </c>
      <c r="BM1154" s="232" t="s">
        <v>1831</v>
      </c>
    </row>
    <row r="1155" spans="1:65" s="2" customFormat="1" ht="16.5" customHeight="1">
      <c r="A1155" s="39"/>
      <c r="B1155" s="40"/>
      <c r="C1155" s="220" t="s">
        <v>1832</v>
      </c>
      <c r="D1155" s="220" t="s">
        <v>157</v>
      </c>
      <c r="E1155" s="221" t="s">
        <v>1833</v>
      </c>
      <c r="F1155" s="222" t="s">
        <v>1834</v>
      </c>
      <c r="G1155" s="223" t="s">
        <v>256</v>
      </c>
      <c r="H1155" s="224">
        <v>1</v>
      </c>
      <c r="I1155" s="225"/>
      <c r="J1155" s="226">
        <f>ROUND(I1155*H1155,2)</f>
        <v>0</v>
      </c>
      <c r="K1155" s="227"/>
      <c r="L1155" s="45"/>
      <c r="M1155" s="228" t="s">
        <v>1</v>
      </c>
      <c r="N1155" s="229" t="s">
        <v>41</v>
      </c>
      <c r="O1155" s="92"/>
      <c r="P1155" s="230">
        <f>O1155*H1155</f>
        <v>0</v>
      </c>
      <c r="Q1155" s="230">
        <v>0</v>
      </c>
      <c r="R1155" s="230">
        <f>Q1155*H1155</f>
        <v>0</v>
      </c>
      <c r="S1155" s="230">
        <v>0</v>
      </c>
      <c r="T1155" s="231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32" t="s">
        <v>249</v>
      </c>
      <c r="AT1155" s="232" t="s">
        <v>157</v>
      </c>
      <c r="AU1155" s="232" t="s">
        <v>86</v>
      </c>
      <c r="AY1155" s="18" t="s">
        <v>155</v>
      </c>
      <c r="BE1155" s="233">
        <f>IF(N1155="základní",J1155,0)</f>
        <v>0</v>
      </c>
      <c r="BF1155" s="233">
        <f>IF(N1155="snížená",J1155,0)</f>
        <v>0</v>
      </c>
      <c r="BG1155" s="233">
        <f>IF(N1155="zákl. přenesená",J1155,0)</f>
        <v>0</v>
      </c>
      <c r="BH1155" s="233">
        <f>IF(N1155="sníž. přenesená",J1155,0)</f>
        <v>0</v>
      </c>
      <c r="BI1155" s="233">
        <f>IF(N1155="nulová",J1155,0)</f>
        <v>0</v>
      </c>
      <c r="BJ1155" s="18" t="s">
        <v>84</v>
      </c>
      <c r="BK1155" s="233">
        <f>ROUND(I1155*H1155,2)</f>
        <v>0</v>
      </c>
      <c r="BL1155" s="18" t="s">
        <v>249</v>
      </c>
      <c r="BM1155" s="232" t="s">
        <v>1835</v>
      </c>
    </row>
    <row r="1156" spans="1:51" s="13" customFormat="1" ht="12">
      <c r="A1156" s="13"/>
      <c r="B1156" s="234"/>
      <c r="C1156" s="235"/>
      <c r="D1156" s="236" t="s">
        <v>163</v>
      </c>
      <c r="E1156" s="237" t="s">
        <v>1</v>
      </c>
      <c r="F1156" s="238" t="s">
        <v>542</v>
      </c>
      <c r="G1156" s="235"/>
      <c r="H1156" s="237" t="s">
        <v>1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4" t="s">
        <v>163</v>
      </c>
      <c r="AU1156" s="244" t="s">
        <v>86</v>
      </c>
      <c r="AV1156" s="13" t="s">
        <v>84</v>
      </c>
      <c r="AW1156" s="13" t="s">
        <v>32</v>
      </c>
      <c r="AX1156" s="13" t="s">
        <v>76</v>
      </c>
      <c r="AY1156" s="244" t="s">
        <v>155</v>
      </c>
    </row>
    <row r="1157" spans="1:51" s="14" customFormat="1" ht="12">
      <c r="A1157" s="14"/>
      <c r="B1157" s="245"/>
      <c r="C1157" s="246"/>
      <c r="D1157" s="236" t="s">
        <v>163</v>
      </c>
      <c r="E1157" s="247" t="s">
        <v>1</v>
      </c>
      <c r="F1157" s="248" t="s">
        <v>84</v>
      </c>
      <c r="G1157" s="246"/>
      <c r="H1157" s="249">
        <v>1</v>
      </c>
      <c r="I1157" s="250"/>
      <c r="J1157" s="246"/>
      <c r="K1157" s="246"/>
      <c r="L1157" s="251"/>
      <c r="M1157" s="252"/>
      <c r="N1157" s="253"/>
      <c r="O1157" s="253"/>
      <c r="P1157" s="253"/>
      <c r="Q1157" s="253"/>
      <c r="R1157" s="253"/>
      <c r="S1157" s="253"/>
      <c r="T1157" s="25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5" t="s">
        <v>163</v>
      </c>
      <c r="AU1157" s="255" t="s">
        <v>86</v>
      </c>
      <c r="AV1157" s="14" t="s">
        <v>86</v>
      </c>
      <c r="AW1157" s="14" t="s">
        <v>32</v>
      </c>
      <c r="AX1157" s="14" t="s">
        <v>84</v>
      </c>
      <c r="AY1157" s="255" t="s">
        <v>155</v>
      </c>
    </row>
    <row r="1158" spans="1:65" s="2" customFormat="1" ht="16.5" customHeight="1">
      <c r="A1158" s="39"/>
      <c r="B1158" s="40"/>
      <c r="C1158" s="267" t="s">
        <v>1836</v>
      </c>
      <c r="D1158" s="267" t="s">
        <v>225</v>
      </c>
      <c r="E1158" s="268" t="s">
        <v>1837</v>
      </c>
      <c r="F1158" s="269" t="s">
        <v>1838</v>
      </c>
      <c r="G1158" s="270" t="s">
        <v>256</v>
      </c>
      <c r="H1158" s="271">
        <v>1</v>
      </c>
      <c r="I1158" s="272"/>
      <c r="J1158" s="273">
        <f>ROUND(I1158*H1158,2)</f>
        <v>0</v>
      </c>
      <c r="K1158" s="274"/>
      <c r="L1158" s="275"/>
      <c r="M1158" s="276" t="s">
        <v>1</v>
      </c>
      <c r="N1158" s="277" t="s">
        <v>41</v>
      </c>
      <c r="O1158" s="92"/>
      <c r="P1158" s="230">
        <f>O1158*H1158</f>
        <v>0</v>
      </c>
      <c r="Q1158" s="230">
        <v>0.0022</v>
      </c>
      <c r="R1158" s="230">
        <f>Q1158*H1158</f>
        <v>0.0022</v>
      </c>
      <c r="S1158" s="230">
        <v>0</v>
      </c>
      <c r="T1158" s="231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32" t="s">
        <v>345</v>
      </c>
      <c r="AT1158" s="232" t="s">
        <v>225</v>
      </c>
      <c r="AU1158" s="232" t="s">
        <v>86</v>
      </c>
      <c r="AY1158" s="18" t="s">
        <v>155</v>
      </c>
      <c r="BE1158" s="233">
        <f>IF(N1158="základní",J1158,0)</f>
        <v>0</v>
      </c>
      <c r="BF1158" s="233">
        <f>IF(N1158="snížená",J1158,0)</f>
        <v>0</v>
      </c>
      <c r="BG1158" s="233">
        <f>IF(N1158="zákl. přenesená",J1158,0)</f>
        <v>0</v>
      </c>
      <c r="BH1158" s="233">
        <f>IF(N1158="sníž. přenesená",J1158,0)</f>
        <v>0</v>
      </c>
      <c r="BI1158" s="233">
        <f>IF(N1158="nulová",J1158,0)</f>
        <v>0</v>
      </c>
      <c r="BJ1158" s="18" t="s">
        <v>84</v>
      </c>
      <c r="BK1158" s="233">
        <f>ROUND(I1158*H1158,2)</f>
        <v>0</v>
      </c>
      <c r="BL1158" s="18" t="s">
        <v>249</v>
      </c>
      <c r="BM1158" s="232" t="s">
        <v>1839</v>
      </c>
    </row>
    <row r="1159" spans="1:65" s="2" customFormat="1" ht="21.75" customHeight="1">
      <c r="A1159" s="39"/>
      <c r="B1159" s="40"/>
      <c r="C1159" s="220" t="s">
        <v>1840</v>
      </c>
      <c r="D1159" s="220" t="s">
        <v>157</v>
      </c>
      <c r="E1159" s="221" t="s">
        <v>1841</v>
      </c>
      <c r="F1159" s="222" t="s">
        <v>1842</v>
      </c>
      <c r="G1159" s="223" t="s">
        <v>256</v>
      </c>
      <c r="H1159" s="224">
        <v>2</v>
      </c>
      <c r="I1159" s="225"/>
      <c r="J1159" s="226">
        <f>ROUND(I1159*H1159,2)</f>
        <v>0</v>
      </c>
      <c r="K1159" s="227"/>
      <c r="L1159" s="45"/>
      <c r="M1159" s="228" t="s">
        <v>1</v>
      </c>
      <c r="N1159" s="229" t="s">
        <v>41</v>
      </c>
      <c r="O1159" s="92"/>
      <c r="P1159" s="230">
        <f>O1159*H1159</f>
        <v>0</v>
      </c>
      <c r="Q1159" s="230">
        <v>0</v>
      </c>
      <c r="R1159" s="230">
        <f>Q1159*H1159</f>
        <v>0</v>
      </c>
      <c r="S1159" s="230">
        <v>0.0018</v>
      </c>
      <c r="T1159" s="231">
        <f>S1159*H1159</f>
        <v>0.0036</v>
      </c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R1159" s="232" t="s">
        <v>249</v>
      </c>
      <c r="AT1159" s="232" t="s">
        <v>157</v>
      </c>
      <c r="AU1159" s="232" t="s">
        <v>86</v>
      </c>
      <c r="AY1159" s="18" t="s">
        <v>155</v>
      </c>
      <c r="BE1159" s="233">
        <f>IF(N1159="základní",J1159,0)</f>
        <v>0</v>
      </c>
      <c r="BF1159" s="233">
        <f>IF(N1159="snížená",J1159,0)</f>
        <v>0</v>
      </c>
      <c r="BG1159" s="233">
        <f>IF(N1159="zákl. přenesená",J1159,0)</f>
        <v>0</v>
      </c>
      <c r="BH1159" s="233">
        <f>IF(N1159="sníž. přenesená",J1159,0)</f>
        <v>0</v>
      </c>
      <c r="BI1159" s="233">
        <f>IF(N1159="nulová",J1159,0)</f>
        <v>0</v>
      </c>
      <c r="BJ1159" s="18" t="s">
        <v>84</v>
      </c>
      <c r="BK1159" s="233">
        <f>ROUND(I1159*H1159,2)</f>
        <v>0</v>
      </c>
      <c r="BL1159" s="18" t="s">
        <v>249</v>
      </c>
      <c r="BM1159" s="232" t="s">
        <v>1843</v>
      </c>
    </row>
    <row r="1160" spans="1:51" s="13" customFormat="1" ht="12">
      <c r="A1160" s="13"/>
      <c r="B1160" s="234"/>
      <c r="C1160" s="235"/>
      <c r="D1160" s="236" t="s">
        <v>163</v>
      </c>
      <c r="E1160" s="237" t="s">
        <v>1</v>
      </c>
      <c r="F1160" s="238" t="s">
        <v>662</v>
      </c>
      <c r="G1160" s="235"/>
      <c r="H1160" s="237" t="s">
        <v>1</v>
      </c>
      <c r="I1160" s="239"/>
      <c r="J1160" s="235"/>
      <c r="K1160" s="235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44" t="s">
        <v>163</v>
      </c>
      <c r="AU1160" s="244" t="s">
        <v>86</v>
      </c>
      <c r="AV1160" s="13" t="s">
        <v>84</v>
      </c>
      <c r="AW1160" s="13" t="s">
        <v>32</v>
      </c>
      <c r="AX1160" s="13" t="s">
        <v>76</v>
      </c>
      <c r="AY1160" s="244" t="s">
        <v>155</v>
      </c>
    </row>
    <row r="1161" spans="1:51" s="14" customFormat="1" ht="12">
      <c r="A1161" s="14"/>
      <c r="B1161" s="245"/>
      <c r="C1161" s="246"/>
      <c r="D1161" s="236" t="s">
        <v>163</v>
      </c>
      <c r="E1161" s="247" t="s">
        <v>1</v>
      </c>
      <c r="F1161" s="248" t="s">
        <v>86</v>
      </c>
      <c r="G1161" s="246"/>
      <c r="H1161" s="249">
        <v>2</v>
      </c>
      <c r="I1161" s="250"/>
      <c r="J1161" s="246"/>
      <c r="K1161" s="246"/>
      <c r="L1161" s="251"/>
      <c r="M1161" s="252"/>
      <c r="N1161" s="253"/>
      <c r="O1161" s="253"/>
      <c r="P1161" s="253"/>
      <c r="Q1161" s="253"/>
      <c r="R1161" s="253"/>
      <c r="S1161" s="253"/>
      <c r="T1161" s="25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5" t="s">
        <v>163</v>
      </c>
      <c r="AU1161" s="255" t="s">
        <v>86</v>
      </c>
      <c r="AV1161" s="14" t="s">
        <v>86</v>
      </c>
      <c r="AW1161" s="14" t="s">
        <v>32</v>
      </c>
      <c r="AX1161" s="14" t="s">
        <v>84</v>
      </c>
      <c r="AY1161" s="255" t="s">
        <v>155</v>
      </c>
    </row>
    <row r="1162" spans="1:65" s="2" customFormat="1" ht="21.75" customHeight="1">
      <c r="A1162" s="39"/>
      <c r="B1162" s="40"/>
      <c r="C1162" s="220" t="s">
        <v>1844</v>
      </c>
      <c r="D1162" s="220" t="s">
        <v>157</v>
      </c>
      <c r="E1162" s="221" t="s">
        <v>1845</v>
      </c>
      <c r="F1162" s="222" t="s">
        <v>1846</v>
      </c>
      <c r="G1162" s="223" t="s">
        <v>256</v>
      </c>
      <c r="H1162" s="224">
        <v>5</v>
      </c>
      <c r="I1162" s="225"/>
      <c r="J1162" s="226">
        <f>ROUND(I1162*H1162,2)</f>
        <v>0</v>
      </c>
      <c r="K1162" s="227"/>
      <c r="L1162" s="45"/>
      <c r="M1162" s="228" t="s">
        <v>1</v>
      </c>
      <c r="N1162" s="229" t="s">
        <v>41</v>
      </c>
      <c r="O1162" s="92"/>
      <c r="P1162" s="230">
        <f>O1162*H1162</f>
        <v>0</v>
      </c>
      <c r="Q1162" s="230">
        <v>0</v>
      </c>
      <c r="R1162" s="230">
        <f>Q1162*H1162</f>
        <v>0</v>
      </c>
      <c r="S1162" s="230">
        <v>0.00223</v>
      </c>
      <c r="T1162" s="231">
        <f>S1162*H1162</f>
        <v>0.01115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32" t="s">
        <v>249</v>
      </c>
      <c r="AT1162" s="232" t="s">
        <v>157</v>
      </c>
      <c r="AU1162" s="232" t="s">
        <v>86</v>
      </c>
      <c r="AY1162" s="18" t="s">
        <v>155</v>
      </c>
      <c r="BE1162" s="233">
        <f>IF(N1162="základní",J1162,0)</f>
        <v>0</v>
      </c>
      <c r="BF1162" s="233">
        <f>IF(N1162="snížená",J1162,0)</f>
        <v>0</v>
      </c>
      <c r="BG1162" s="233">
        <f>IF(N1162="zákl. přenesená",J1162,0)</f>
        <v>0</v>
      </c>
      <c r="BH1162" s="233">
        <f>IF(N1162="sníž. přenesená",J1162,0)</f>
        <v>0</v>
      </c>
      <c r="BI1162" s="233">
        <f>IF(N1162="nulová",J1162,0)</f>
        <v>0</v>
      </c>
      <c r="BJ1162" s="18" t="s">
        <v>84</v>
      </c>
      <c r="BK1162" s="233">
        <f>ROUND(I1162*H1162,2)</f>
        <v>0</v>
      </c>
      <c r="BL1162" s="18" t="s">
        <v>249</v>
      </c>
      <c r="BM1162" s="232" t="s">
        <v>1847</v>
      </c>
    </row>
    <row r="1163" spans="1:51" s="13" customFormat="1" ht="12">
      <c r="A1163" s="13"/>
      <c r="B1163" s="234"/>
      <c r="C1163" s="235"/>
      <c r="D1163" s="236" t="s">
        <v>163</v>
      </c>
      <c r="E1163" s="237" t="s">
        <v>1</v>
      </c>
      <c r="F1163" s="238" t="s">
        <v>725</v>
      </c>
      <c r="G1163" s="235"/>
      <c r="H1163" s="237" t="s">
        <v>1</v>
      </c>
      <c r="I1163" s="239"/>
      <c r="J1163" s="235"/>
      <c r="K1163" s="235"/>
      <c r="L1163" s="240"/>
      <c r="M1163" s="241"/>
      <c r="N1163" s="242"/>
      <c r="O1163" s="242"/>
      <c r="P1163" s="242"/>
      <c r="Q1163" s="242"/>
      <c r="R1163" s="242"/>
      <c r="S1163" s="242"/>
      <c r="T1163" s="24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4" t="s">
        <v>163</v>
      </c>
      <c r="AU1163" s="244" t="s">
        <v>86</v>
      </c>
      <c r="AV1163" s="13" t="s">
        <v>84</v>
      </c>
      <c r="AW1163" s="13" t="s">
        <v>32</v>
      </c>
      <c r="AX1163" s="13" t="s">
        <v>76</v>
      </c>
      <c r="AY1163" s="244" t="s">
        <v>155</v>
      </c>
    </row>
    <row r="1164" spans="1:51" s="14" customFormat="1" ht="12">
      <c r="A1164" s="14"/>
      <c r="B1164" s="245"/>
      <c r="C1164" s="246"/>
      <c r="D1164" s="236" t="s">
        <v>163</v>
      </c>
      <c r="E1164" s="247" t="s">
        <v>1</v>
      </c>
      <c r="F1164" s="248" t="s">
        <v>171</v>
      </c>
      <c r="G1164" s="246"/>
      <c r="H1164" s="249">
        <v>3</v>
      </c>
      <c r="I1164" s="250"/>
      <c r="J1164" s="246"/>
      <c r="K1164" s="246"/>
      <c r="L1164" s="251"/>
      <c r="M1164" s="252"/>
      <c r="N1164" s="253"/>
      <c r="O1164" s="253"/>
      <c r="P1164" s="253"/>
      <c r="Q1164" s="253"/>
      <c r="R1164" s="253"/>
      <c r="S1164" s="253"/>
      <c r="T1164" s="25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5" t="s">
        <v>163</v>
      </c>
      <c r="AU1164" s="255" t="s">
        <v>86</v>
      </c>
      <c r="AV1164" s="14" t="s">
        <v>86</v>
      </c>
      <c r="AW1164" s="14" t="s">
        <v>32</v>
      </c>
      <c r="AX1164" s="14" t="s">
        <v>76</v>
      </c>
      <c r="AY1164" s="255" t="s">
        <v>155</v>
      </c>
    </row>
    <row r="1165" spans="1:51" s="13" customFormat="1" ht="12">
      <c r="A1165" s="13"/>
      <c r="B1165" s="234"/>
      <c r="C1165" s="235"/>
      <c r="D1165" s="236" t="s">
        <v>163</v>
      </c>
      <c r="E1165" s="237" t="s">
        <v>1</v>
      </c>
      <c r="F1165" s="238" t="s">
        <v>729</v>
      </c>
      <c r="G1165" s="235"/>
      <c r="H1165" s="237" t="s">
        <v>1</v>
      </c>
      <c r="I1165" s="239"/>
      <c r="J1165" s="235"/>
      <c r="K1165" s="235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4" t="s">
        <v>163</v>
      </c>
      <c r="AU1165" s="244" t="s">
        <v>86</v>
      </c>
      <c r="AV1165" s="13" t="s">
        <v>84</v>
      </c>
      <c r="AW1165" s="13" t="s">
        <v>32</v>
      </c>
      <c r="AX1165" s="13" t="s">
        <v>76</v>
      </c>
      <c r="AY1165" s="244" t="s">
        <v>155</v>
      </c>
    </row>
    <row r="1166" spans="1:51" s="14" customFormat="1" ht="12">
      <c r="A1166" s="14"/>
      <c r="B1166" s="245"/>
      <c r="C1166" s="246"/>
      <c r="D1166" s="236" t="s">
        <v>163</v>
      </c>
      <c r="E1166" s="247" t="s">
        <v>1</v>
      </c>
      <c r="F1166" s="248" t="s">
        <v>84</v>
      </c>
      <c r="G1166" s="246"/>
      <c r="H1166" s="249">
        <v>1</v>
      </c>
      <c r="I1166" s="250"/>
      <c r="J1166" s="246"/>
      <c r="K1166" s="246"/>
      <c r="L1166" s="251"/>
      <c r="M1166" s="252"/>
      <c r="N1166" s="253"/>
      <c r="O1166" s="253"/>
      <c r="P1166" s="253"/>
      <c r="Q1166" s="253"/>
      <c r="R1166" s="253"/>
      <c r="S1166" s="253"/>
      <c r="T1166" s="25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5" t="s">
        <v>163</v>
      </c>
      <c r="AU1166" s="255" t="s">
        <v>86</v>
      </c>
      <c r="AV1166" s="14" t="s">
        <v>86</v>
      </c>
      <c r="AW1166" s="14" t="s">
        <v>32</v>
      </c>
      <c r="AX1166" s="14" t="s">
        <v>76</v>
      </c>
      <c r="AY1166" s="255" t="s">
        <v>155</v>
      </c>
    </row>
    <row r="1167" spans="1:51" s="13" customFormat="1" ht="12">
      <c r="A1167" s="13"/>
      <c r="B1167" s="234"/>
      <c r="C1167" s="235"/>
      <c r="D1167" s="236" t="s">
        <v>163</v>
      </c>
      <c r="E1167" s="237" t="s">
        <v>1</v>
      </c>
      <c r="F1167" s="238" t="s">
        <v>731</v>
      </c>
      <c r="G1167" s="235"/>
      <c r="H1167" s="237" t="s">
        <v>1</v>
      </c>
      <c r="I1167" s="239"/>
      <c r="J1167" s="235"/>
      <c r="K1167" s="235"/>
      <c r="L1167" s="240"/>
      <c r="M1167" s="241"/>
      <c r="N1167" s="242"/>
      <c r="O1167" s="242"/>
      <c r="P1167" s="242"/>
      <c r="Q1167" s="242"/>
      <c r="R1167" s="242"/>
      <c r="S1167" s="242"/>
      <c r="T1167" s="24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4" t="s">
        <v>163</v>
      </c>
      <c r="AU1167" s="244" t="s">
        <v>86</v>
      </c>
      <c r="AV1167" s="13" t="s">
        <v>84</v>
      </c>
      <c r="AW1167" s="13" t="s">
        <v>32</v>
      </c>
      <c r="AX1167" s="13" t="s">
        <v>76</v>
      </c>
      <c r="AY1167" s="244" t="s">
        <v>155</v>
      </c>
    </row>
    <row r="1168" spans="1:51" s="14" customFormat="1" ht="12">
      <c r="A1168" s="14"/>
      <c r="B1168" s="245"/>
      <c r="C1168" s="246"/>
      <c r="D1168" s="236" t="s">
        <v>163</v>
      </c>
      <c r="E1168" s="247" t="s">
        <v>1</v>
      </c>
      <c r="F1168" s="248" t="s">
        <v>84</v>
      </c>
      <c r="G1168" s="246"/>
      <c r="H1168" s="249">
        <v>1</v>
      </c>
      <c r="I1168" s="250"/>
      <c r="J1168" s="246"/>
      <c r="K1168" s="246"/>
      <c r="L1168" s="251"/>
      <c r="M1168" s="252"/>
      <c r="N1168" s="253"/>
      <c r="O1168" s="253"/>
      <c r="P1168" s="253"/>
      <c r="Q1168" s="253"/>
      <c r="R1168" s="253"/>
      <c r="S1168" s="253"/>
      <c r="T1168" s="25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5" t="s">
        <v>163</v>
      </c>
      <c r="AU1168" s="255" t="s">
        <v>86</v>
      </c>
      <c r="AV1168" s="14" t="s">
        <v>86</v>
      </c>
      <c r="AW1168" s="14" t="s">
        <v>32</v>
      </c>
      <c r="AX1168" s="14" t="s">
        <v>76</v>
      </c>
      <c r="AY1168" s="255" t="s">
        <v>155</v>
      </c>
    </row>
    <row r="1169" spans="1:51" s="15" customFormat="1" ht="12">
      <c r="A1169" s="15"/>
      <c r="B1169" s="256"/>
      <c r="C1169" s="257"/>
      <c r="D1169" s="236" t="s">
        <v>163</v>
      </c>
      <c r="E1169" s="258" t="s">
        <v>1</v>
      </c>
      <c r="F1169" s="259" t="s">
        <v>177</v>
      </c>
      <c r="G1169" s="257"/>
      <c r="H1169" s="260">
        <v>5</v>
      </c>
      <c r="I1169" s="261"/>
      <c r="J1169" s="257"/>
      <c r="K1169" s="257"/>
      <c r="L1169" s="262"/>
      <c r="M1169" s="263"/>
      <c r="N1169" s="264"/>
      <c r="O1169" s="264"/>
      <c r="P1169" s="264"/>
      <c r="Q1169" s="264"/>
      <c r="R1169" s="264"/>
      <c r="S1169" s="264"/>
      <c r="T1169" s="26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66" t="s">
        <v>163</v>
      </c>
      <c r="AU1169" s="266" t="s">
        <v>86</v>
      </c>
      <c r="AV1169" s="15" t="s">
        <v>161</v>
      </c>
      <c r="AW1169" s="15" t="s">
        <v>32</v>
      </c>
      <c r="AX1169" s="15" t="s">
        <v>84</v>
      </c>
      <c r="AY1169" s="266" t="s">
        <v>155</v>
      </c>
    </row>
    <row r="1170" spans="1:65" s="2" customFormat="1" ht="24.15" customHeight="1">
      <c r="A1170" s="39"/>
      <c r="B1170" s="40"/>
      <c r="C1170" s="220" t="s">
        <v>1848</v>
      </c>
      <c r="D1170" s="220" t="s">
        <v>157</v>
      </c>
      <c r="E1170" s="221" t="s">
        <v>1849</v>
      </c>
      <c r="F1170" s="222" t="s">
        <v>1850</v>
      </c>
      <c r="G1170" s="223" t="s">
        <v>256</v>
      </c>
      <c r="H1170" s="224">
        <v>20</v>
      </c>
      <c r="I1170" s="225"/>
      <c r="J1170" s="226">
        <f>ROUND(I1170*H1170,2)</f>
        <v>0</v>
      </c>
      <c r="K1170" s="227"/>
      <c r="L1170" s="45"/>
      <c r="M1170" s="228" t="s">
        <v>1</v>
      </c>
      <c r="N1170" s="229" t="s">
        <v>41</v>
      </c>
      <c r="O1170" s="92"/>
      <c r="P1170" s="230">
        <f>O1170*H1170</f>
        <v>0</v>
      </c>
      <c r="Q1170" s="230">
        <v>0</v>
      </c>
      <c r="R1170" s="230">
        <f>Q1170*H1170</f>
        <v>0</v>
      </c>
      <c r="S1170" s="230">
        <v>0.024</v>
      </c>
      <c r="T1170" s="231">
        <f>S1170*H1170</f>
        <v>0.48</v>
      </c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R1170" s="232" t="s">
        <v>249</v>
      </c>
      <c r="AT1170" s="232" t="s">
        <v>157</v>
      </c>
      <c r="AU1170" s="232" t="s">
        <v>86</v>
      </c>
      <c r="AY1170" s="18" t="s">
        <v>155</v>
      </c>
      <c r="BE1170" s="233">
        <f>IF(N1170="základní",J1170,0)</f>
        <v>0</v>
      </c>
      <c r="BF1170" s="233">
        <f>IF(N1170="snížená",J1170,0)</f>
        <v>0</v>
      </c>
      <c r="BG1170" s="233">
        <f>IF(N1170="zákl. přenesená",J1170,0)</f>
        <v>0</v>
      </c>
      <c r="BH1170" s="233">
        <f>IF(N1170="sníž. přenesená",J1170,0)</f>
        <v>0</v>
      </c>
      <c r="BI1170" s="233">
        <f>IF(N1170="nulová",J1170,0)</f>
        <v>0</v>
      </c>
      <c r="BJ1170" s="18" t="s">
        <v>84</v>
      </c>
      <c r="BK1170" s="233">
        <f>ROUND(I1170*H1170,2)</f>
        <v>0</v>
      </c>
      <c r="BL1170" s="18" t="s">
        <v>249</v>
      </c>
      <c r="BM1170" s="232" t="s">
        <v>1851</v>
      </c>
    </row>
    <row r="1171" spans="1:51" s="13" customFormat="1" ht="12">
      <c r="A1171" s="13"/>
      <c r="B1171" s="234"/>
      <c r="C1171" s="235"/>
      <c r="D1171" s="236" t="s">
        <v>163</v>
      </c>
      <c r="E1171" s="237" t="s">
        <v>1</v>
      </c>
      <c r="F1171" s="238" t="s">
        <v>725</v>
      </c>
      <c r="G1171" s="235"/>
      <c r="H1171" s="237" t="s">
        <v>1</v>
      </c>
      <c r="I1171" s="239"/>
      <c r="J1171" s="235"/>
      <c r="K1171" s="235"/>
      <c r="L1171" s="240"/>
      <c r="M1171" s="241"/>
      <c r="N1171" s="242"/>
      <c r="O1171" s="242"/>
      <c r="P1171" s="242"/>
      <c r="Q1171" s="242"/>
      <c r="R1171" s="242"/>
      <c r="S1171" s="242"/>
      <c r="T1171" s="24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4" t="s">
        <v>163</v>
      </c>
      <c r="AU1171" s="244" t="s">
        <v>86</v>
      </c>
      <c r="AV1171" s="13" t="s">
        <v>84</v>
      </c>
      <c r="AW1171" s="13" t="s">
        <v>32</v>
      </c>
      <c r="AX1171" s="13" t="s">
        <v>76</v>
      </c>
      <c r="AY1171" s="244" t="s">
        <v>155</v>
      </c>
    </row>
    <row r="1172" spans="1:51" s="14" customFormat="1" ht="12">
      <c r="A1172" s="14"/>
      <c r="B1172" s="245"/>
      <c r="C1172" s="246"/>
      <c r="D1172" s="236" t="s">
        <v>163</v>
      </c>
      <c r="E1172" s="247" t="s">
        <v>1</v>
      </c>
      <c r="F1172" s="248" t="s">
        <v>1718</v>
      </c>
      <c r="G1172" s="246"/>
      <c r="H1172" s="249">
        <v>6</v>
      </c>
      <c r="I1172" s="250"/>
      <c r="J1172" s="246"/>
      <c r="K1172" s="246"/>
      <c r="L1172" s="251"/>
      <c r="M1172" s="252"/>
      <c r="N1172" s="253"/>
      <c r="O1172" s="253"/>
      <c r="P1172" s="253"/>
      <c r="Q1172" s="253"/>
      <c r="R1172" s="253"/>
      <c r="S1172" s="253"/>
      <c r="T1172" s="25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5" t="s">
        <v>163</v>
      </c>
      <c r="AU1172" s="255" t="s">
        <v>86</v>
      </c>
      <c r="AV1172" s="14" t="s">
        <v>86</v>
      </c>
      <c r="AW1172" s="14" t="s">
        <v>32</v>
      </c>
      <c r="AX1172" s="14" t="s">
        <v>76</v>
      </c>
      <c r="AY1172" s="255" t="s">
        <v>155</v>
      </c>
    </row>
    <row r="1173" spans="1:51" s="13" customFormat="1" ht="12">
      <c r="A1173" s="13"/>
      <c r="B1173" s="234"/>
      <c r="C1173" s="235"/>
      <c r="D1173" s="236" t="s">
        <v>163</v>
      </c>
      <c r="E1173" s="237" t="s">
        <v>1</v>
      </c>
      <c r="F1173" s="238" t="s">
        <v>729</v>
      </c>
      <c r="G1173" s="235"/>
      <c r="H1173" s="237" t="s">
        <v>1</v>
      </c>
      <c r="I1173" s="239"/>
      <c r="J1173" s="235"/>
      <c r="K1173" s="235"/>
      <c r="L1173" s="240"/>
      <c r="M1173" s="241"/>
      <c r="N1173" s="242"/>
      <c r="O1173" s="242"/>
      <c r="P1173" s="242"/>
      <c r="Q1173" s="242"/>
      <c r="R1173" s="242"/>
      <c r="S1173" s="242"/>
      <c r="T1173" s="24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4" t="s">
        <v>163</v>
      </c>
      <c r="AU1173" s="244" t="s">
        <v>86</v>
      </c>
      <c r="AV1173" s="13" t="s">
        <v>84</v>
      </c>
      <c r="AW1173" s="13" t="s">
        <v>32</v>
      </c>
      <c r="AX1173" s="13" t="s">
        <v>76</v>
      </c>
      <c r="AY1173" s="244" t="s">
        <v>155</v>
      </c>
    </row>
    <row r="1174" spans="1:51" s="14" customFormat="1" ht="12">
      <c r="A1174" s="14"/>
      <c r="B1174" s="245"/>
      <c r="C1174" s="246"/>
      <c r="D1174" s="236" t="s">
        <v>163</v>
      </c>
      <c r="E1174" s="247" t="s">
        <v>1</v>
      </c>
      <c r="F1174" s="248" t="s">
        <v>86</v>
      </c>
      <c r="G1174" s="246"/>
      <c r="H1174" s="249">
        <v>2</v>
      </c>
      <c r="I1174" s="250"/>
      <c r="J1174" s="246"/>
      <c r="K1174" s="246"/>
      <c r="L1174" s="251"/>
      <c r="M1174" s="252"/>
      <c r="N1174" s="253"/>
      <c r="O1174" s="253"/>
      <c r="P1174" s="253"/>
      <c r="Q1174" s="253"/>
      <c r="R1174" s="253"/>
      <c r="S1174" s="253"/>
      <c r="T1174" s="25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5" t="s">
        <v>163</v>
      </c>
      <c r="AU1174" s="255" t="s">
        <v>86</v>
      </c>
      <c r="AV1174" s="14" t="s">
        <v>86</v>
      </c>
      <c r="AW1174" s="14" t="s">
        <v>32</v>
      </c>
      <c r="AX1174" s="14" t="s">
        <v>76</v>
      </c>
      <c r="AY1174" s="255" t="s">
        <v>155</v>
      </c>
    </row>
    <row r="1175" spans="1:51" s="13" customFormat="1" ht="12">
      <c r="A1175" s="13"/>
      <c r="B1175" s="234"/>
      <c r="C1175" s="235"/>
      <c r="D1175" s="236" t="s">
        <v>163</v>
      </c>
      <c r="E1175" s="237" t="s">
        <v>1</v>
      </c>
      <c r="F1175" s="238" t="s">
        <v>662</v>
      </c>
      <c r="G1175" s="235"/>
      <c r="H1175" s="237" t="s">
        <v>1</v>
      </c>
      <c r="I1175" s="239"/>
      <c r="J1175" s="235"/>
      <c r="K1175" s="235"/>
      <c r="L1175" s="240"/>
      <c r="M1175" s="241"/>
      <c r="N1175" s="242"/>
      <c r="O1175" s="242"/>
      <c r="P1175" s="242"/>
      <c r="Q1175" s="242"/>
      <c r="R1175" s="242"/>
      <c r="S1175" s="242"/>
      <c r="T1175" s="24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4" t="s">
        <v>163</v>
      </c>
      <c r="AU1175" s="244" t="s">
        <v>86</v>
      </c>
      <c r="AV1175" s="13" t="s">
        <v>84</v>
      </c>
      <c r="AW1175" s="13" t="s">
        <v>32</v>
      </c>
      <c r="AX1175" s="13" t="s">
        <v>76</v>
      </c>
      <c r="AY1175" s="244" t="s">
        <v>155</v>
      </c>
    </row>
    <row r="1176" spans="1:51" s="14" customFormat="1" ht="12">
      <c r="A1176" s="14"/>
      <c r="B1176" s="245"/>
      <c r="C1176" s="246"/>
      <c r="D1176" s="236" t="s">
        <v>163</v>
      </c>
      <c r="E1176" s="247" t="s">
        <v>1</v>
      </c>
      <c r="F1176" s="248" t="s">
        <v>86</v>
      </c>
      <c r="G1176" s="246"/>
      <c r="H1176" s="249">
        <v>2</v>
      </c>
      <c r="I1176" s="250"/>
      <c r="J1176" s="246"/>
      <c r="K1176" s="246"/>
      <c r="L1176" s="251"/>
      <c r="M1176" s="252"/>
      <c r="N1176" s="253"/>
      <c r="O1176" s="253"/>
      <c r="P1176" s="253"/>
      <c r="Q1176" s="253"/>
      <c r="R1176" s="253"/>
      <c r="S1176" s="253"/>
      <c r="T1176" s="25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5" t="s">
        <v>163</v>
      </c>
      <c r="AU1176" s="255" t="s">
        <v>86</v>
      </c>
      <c r="AV1176" s="14" t="s">
        <v>86</v>
      </c>
      <c r="AW1176" s="14" t="s">
        <v>32</v>
      </c>
      <c r="AX1176" s="14" t="s">
        <v>76</v>
      </c>
      <c r="AY1176" s="255" t="s">
        <v>155</v>
      </c>
    </row>
    <row r="1177" spans="1:51" s="13" customFormat="1" ht="12">
      <c r="A1177" s="13"/>
      <c r="B1177" s="234"/>
      <c r="C1177" s="235"/>
      <c r="D1177" s="236" t="s">
        <v>163</v>
      </c>
      <c r="E1177" s="237" t="s">
        <v>1</v>
      </c>
      <c r="F1177" s="238" t="s">
        <v>731</v>
      </c>
      <c r="G1177" s="235"/>
      <c r="H1177" s="237" t="s">
        <v>1</v>
      </c>
      <c r="I1177" s="239"/>
      <c r="J1177" s="235"/>
      <c r="K1177" s="235"/>
      <c r="L1177" s="240"/>
      <c r="M1177" s="241"/>
      <c r="N1177" s="242"/>
      <c r="O1177" s="242"/>
      <c r="P1177" s="242"/>
      <c r="Q1177" s="242"/>
      <c r="R1177" s="242"/>
      <c r="S1177" s="242"/>
      <c r="T1177" s="24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4" t="s">
        <v>163</v>
      </c>
      <c r="AU1177" s="244" t="s">
        <v>86</v>
      </c>
      <c r="AV1177" s="13" t="s">
        <v>84</v>
      </c>
      <c r="AW1177" s="13" t="s">
        <v>32</v>
      </c>
      <c r="AX1177" s="13" t="s">
        <v>76</v>
      </c>
      <c r="AY1177" s="244" t="s">
        <v>155</v>
      </c>
    </row>
    <row r="1178" spans="1:51" s="14" customFormat="1" ht="12">
      <c r="A1178" s="14"/>
      <c r="B1178" s="245"/>
      <c r="C1178" s="246"/>
      <c r="D1178" s="236" t="s">
        <v>163</v>
      </c>
      <c r="E1178" s="247" t="s">
        <v>1</v>
      </c>
      <c r="F1178" s="248" t="s">
        <v>86</v>
      </c>
      <c r="G1178" s="246"/>
      <c r="H1178" s="249">
        <v>2</v>
      </c>
      <c r="I1178" s="250"/>
      <c r="J1178" s="246"/>
      <c r="K1178" s="246"/>
      <c r="L1178" s="251"/>
      <c r="M1178" s="252"/>
      <c r="N1178" s="253"/>
      <c r="O1178" s="253"/>
      <c r="P1178" s="253"/>
      <c r="Q1178" s="253"/>
      <c r="R1178" s="253"/>
      <c r="S1178" s="253"/>
      <c r="T1178" s="25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5" t="s">
        <v>163</v>
      </c>
      <c r="AU1178" s="255" t="s">
        <v>86</v>
      </c>
      <c r="AV1178" s="14" t="s">
        <v>86</v>
      </c>
      <c r="AW1178" s="14" t="s">
        <v>32</v>
      </c>
      <c r="AX1178" s="14" t="s">
        <v>76</v>
      </c>
      <c r="AY1178" s="255" t="s">
        <v>155</v>
      </c>
    </row>
    <row r="1179" spans="1:51" s="13" customFormat="1" ht="12">
      <c r="A1179" s="13"/>
      <c r="B1179" s="234"/>
      <c r="C1179" s="235"/>
      <c r="D1179" s="236" t="s">
        <v>163</v>
      </c>
      <c r="E1179" s="237" t="s">
        <v>1</v>
      </c>
      <c r="F1179" s="238" t="s">
        <v>655</v>
      </c>
      <c r="G1179" s="235"/>
      <c r="H1179" s="237" t="s">
        <v>1</v>
      </c>
      <c r="I1179" s="239"/>
      <c r="J1179" s="235"/>
      <c r="K1179" s="235"/>
      <c r="L1179" s="240"/>
      <c r="M1179" s="241"/>
      <c r="N1179" s="242"/>
      <c r="O1179" s="242"/>
      <c r="P1179" s="242"/>
      <c r="Q1179" s="242"/>
      <c r="R1179" s="242"/>
      <c r="S1179" s="242"/>
      <c r="T1179" s="24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4" t="s">
        <v>163</v>
      </c>
      <c r="AU1179" s="244" t="s">
        <v>86</v>
      </c>
      <c r="AV1179" s="13" t="s">
        <v>84</v>
      </c>
      <c r="AW1179" s="13" t="s">
        <v>32</v>
      </c>
      <c r="AX1179" s="13" t="s">
        <v>76</v>
      </c>
      <c r="AY1179" s="244" t="s">
        <v>155</v>
      </c>
    </row>
    <row r="1180" spans="1:51" s="14" customFormat="1" ht="12">
      <c r="A1180" s="14"/>
      <c r="B1180" s="245"/>
      <c r="C1180" s="246"/>
      <c r="D1180" s="236" t="s">
        <v>163</v>
      </c>
      <c r="E1180" s="247" t="s">
        <v>1</v>
      </c>
      <c r="F1180" s="248" t="s">
        <v>86</v>
      </c>
      <c r="G1180" s="246"/>
      <c r="H1180" s="249">
        <v>2</v>
      </c>
      <c r="I1180" s="250"/>
      <c r="J1180" s="246"/>
      <c r="K1180" s="246"/>
      <c r="L1180" s="251"/>
      <c r="M1180" s="252"/>
      <c r="N1180" s="253"/>
      <c r="O1180" s="253"/>
      <c r="P1180" s="253"/>
      <c r="Q1180" s="253"/>
      <c r="R1180" s="253"/>
      <c r="S1180" s="253"/>
      <c r="T1180" s="25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5" t="s">
        <v>163</v>
      </c>
      <c r="AU1180" s="255" t="s">
        <v>86</v>
      </c>
      <c r="AV1180" s="14" t="s">
        <v>86</v>
      </c>
      <c r="AW1180" s="14" t="s">
        <v>32</v>
      </c>
      <c r="AX1180" s="14" t="s">
        <v>76</v>
      </c>
      <c r="AY1180" s="255" t="s">
        <v>155</v>
      </c>
    </row>
    <row r="1181" spans="1:51" s="13" customFormat="1" ht="12">
      <c r="A1181" s="13"/>
      <c r="B1181" s="234"/>
      <c r="C1181" s="235"/>
      <c r="D1181" s="236" t="s">
        <v>163</v>
      </c>
      <c r="E1181" s="237" t="s">
        <v>1</v>
      </c>
      <c r="F1181" s="238" t="s">
        <v>297</v>
      </c>
      <c r="G1181" s="235"/>
      <c r="H1181" s="237" t="s">
        <v>1</v>
      </c>
      <c r="I1181" s="239"/>
      <c r="J1181" s="235"/>
      <c r="K1181" s="235"/>
      <c r="L1181" s="240"/>
      <c r="M1181" s="241"/>
      <c r="N1181" s="242"/>
      <c r="O1181" s="242"/>
      <c r="P1181" s="242"/>
      <c r="Q1181" s="242"/>
      <c r="R1181" s="242"/>
      <c r="S1181" s="242"/>
      <c r="T1181" s="24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4" t="s">
        <v>163</v>
      </c>
      <c r="AU1181" s="244" t="s">
        <v>86</v>
      </c>
      <c r="AV1181" s="13" t="s">
        <v>84</v>
      </c>
      <c r="AW1181" s="13" t="s">
        <v>32</v>
      </c>
      <c r="AX1181" s="13" t="s">
        <v>76</v>
      </c>
      <c r="AY1181" s="244" t="s">
        <v>155</v>
      </c>
    </row>
    <row r="1182" spans="1:51" s="14" customFormat="1" ht="12">
      <c r="A1182" s="14"/>
      <c r="B1182" s="245"/>
      <c r="C1182" s="246"/>
      <c r="D1182" s="236" t="s">
        <v>163</v>
      </c>
      <c r="E1182" s="247" t="s">
        <v>1</v>
      </c>
      <c r="F1182" s="248" t="s">
        <v>193</v>
      </c>
      <c r="G1182" s="246"/>
      <c r="H1182" s="249">
        <v>6</v>
      </c>
      <c r="I1182" s="250"/>
      <c r="J1182" s="246"/>
      <c r="K1182" s="246"/>
      <c r="L1182" s="251"/>
      <c r="M1182" s="252"/>
      <c r="N1182" s="253"/>
      <c r="O1182" s="253"/>
      <c r="P1182" s="253"/>
      <c r="Q1182" s="253"/>
      <c r="R1182" s="253"/>
      <c r="S1182" s="253"/>
      <c r="T1182" s="25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5" t="s">
        <v>163</v>
      </c>
      <c r="AU1182" s="255" t="s">
        <v>86</v>
      </c>
      <c r="AV1182" s="14" t="s">
        <v>86</v>
      </c>
      <c r="AW1182" s="14" t="s">
        <v>32</v>
      </c>
      <c r="AX1182" s="14" t="s">
        <v>76</v>
      </c>
      <c r="AY1182" s="255" t="s">
        <v>155</v>
      </c>
    </row>
    <row r="1183" spans="1:51" s="15" customFormat="1" ht="12">
      <c r="A1183" s="15"/>
      <c r="B1183" s="256"/>
      <c r="C1183" s="257"/>
      <c r="D1183" s="236" t="s">
        <v>163</v>
      </c>
      <c r="E1183" s="258" t="s">
        <v>1</v>
      </c>
      <c r="F1183" s="259" t="s">
        <v>177</v>
      </c>
      <c r="G1183" s="257"/>
      <c r="H1183" s="260">
        <v>20</v>
      </c>
      <c r="I1183" s="261"/>
      <c r="J1183" s="257"/>
      <c r="K1183" s="257"/>
      <c r="L1183" s="262"/>
      <c r="M1183" s="263"/>
      <c r="N1183" s="264"/>
      <c r="O1183" s="264"/>
      <c r="P1183" s="264"/>
      <c r="Q1183" s="264"/>
      <c r="R1183" s="264"/>
      <c r="S1183" s="264"/>
      <c r="T1183" s="26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66" t="s">
        <v>163</v>
      </c>
      <c r="AU1183" s="266" t="s">
        <v>86</v>
      </c>
      <c r="AV1183" s="15" t="s">
        <v>161</v>
      </c>
      <c r="AW1183" s="15" t="s">
        <v>32</v>
      </c>
      <c r="AX1183" s="15" t="s">
        <v>84</v>
      </c>
      <c r="AY1183" s="266" t="s">
        <v>155</v>
      </c>
    </row>
    <row r="1184" spans="1:65" s="2" customFormat="1" ht="24.15" customHeight="1">
      <c r="A1184" s="39"/>
      <c r="B1184" s="40"/>
      <c r="C1184" s="220" t="s">
        <v>1852</v>
      </c>
      <c r="D1184" s="220" t="s">
        <v>157</v>
      </c>
      <c r="E1184" s="221" t="s">
        <v>1853</v>
      </c>
      <c r="F1184" s="222" t="s">
        <v>1854</v>
      </c>
      <c r="G1184" s="223" t="s">
        <v>256</v>
      </c>
      <c r="H1184" s="224">
        <v>10.07</v>
      </c>
      <c r="I1184" s="225"/>
      <c r="J1184" s="226">
        <f>ROUND(I1184*H1184,2)</f>
        <v>0</v>
      </c>
      <c r="K1184" s="227"/>
      <c r="L1184" s="45"/>
      <c r="M1184" s="228" t="s">
        <v>1</v>
      </c>
      <c r="N1184" s="229" t="s">
        <v>41</v>
      </c>
      <c r="O1184" s="92"/>
      <c r="P1184" s="230">
        <f>O1184*H1184</f>
        <v>0</v>
      </c>
      <c r="Q1184" s="230">
        <v>0</v>
      </c>
      <c r="R1184" s="230">
        <f>Q1184*H1184</f>
        <v>0</v>
      </c>
      <c r="S1184" s="230">
        <v>0</v>
      </c>
      <c r="T1184" s="231">
        <f>S1184*H1184</f>
        <v>0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32" t="s">
        <v>249</v>
      </c>
      <c r="AT1184" s="232" t="s">
        <v>157</v>
      </c>
      <c r="AU1184" s="232" t="s">
        <v>86</v>
      </c>
      <c r="AY1184" s="18" t="s">
        <v>155</v>
      </c>
      <c r="BE1184" s="233">
        <f>IF(N1184="základní",J1184,0)</f>
        <v>0</v>
      </c>
      <c r="BF1184" s="233">
        <f>IF(N1184="snížená",J1184,0)</f>
        <v>0</v>
      </c>
      <c r="BG1184" s="233">
        <f>IF(N1184="zákl. přenesená",J1184,0)</f>
        <v>0</v>
      </c>
      <c r="BH1184" s="233">
        <f>IF(N1184="sníž. přenesená",J1184,0)</f>
        <v>0</v>
      </c>
      <c r="BI1184" s="233">
        <f>IF(N1184="nulová",J1184,0)</f>
        <v>0</v>
      </c>
      <c r="BJ1184" s="18" t="s">
        <v>84</v>
      </c>
      <c r="BK1184" s="233">
        <f>ROUND(I1184*H1184,2)</f>
        <v>0</v>
      </c>
      <c r="BL1184" s="18" t="s">
        <v>249</v>
      </c>
      <c r="BM1184" s="232" t="s">
        <v>1855</v>
      </c>
    </row>
    <row r="1185" spans="1:51" s="13" customFormat="1" ht="12">
      <c r="A1185" s="13"/>
      <c r="B1185" s="234"/>
      <c r="C1185" s="235"/>
      <c r="D1185" s="236" t="s">
        <v>163</v>
      </c>
      <c r="E1185" s="237" t="s">
        <v>1</v>
      </c>
      <c r="F1185" s="238" t="s">
        <v>1690</v>
      </c>
      <c r="G1185" s="235"/>
      <c r="H1185" s="237" t="s">
        <v>1</v>
      </c>
      <c r="I1185" s="239"/>
      <c r="J1185" s="235"/>
      <c r="K1185" s="235"/>
      <c r="L1185" s="240"/>
      <c r="M1185" s="241"/>
      <c r="N1185" s="242"/>
      <c r="O1185" s="242"/>
      <c r="P1185" s="242"/>
      <c r="Q1185" s="242"/>
      <c r="R1185" s="242"/>
      <c r="S1185" s="242"/>
      <c r="T1185" s="24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4" t="s">
        <v>163</v>
      </c>
      <c r="AU1185" s="244" t="s">
        <v>86</v>
      </c>
      <c r="AV1185" s="13" t="s">
        <v>84</v>
      </c>
      <c r="AW1185" s="13" t="s">
        <v>32</v>
      </c>
      <c r="AX1185" s="13" t="s">
        <v>76</v>
      </c>
      <c r="AY1185" s="244" t="s">
        <v>155</v>
      </c>
    </row>
    <row r="1186" spans="1:51" s="14" customFormat="1" ht="12">
      <c r="A1186" s="14"/>
      <c r="B1186" s="245"/>
      <c r="C1186" s="246"/>
      <c r="D1186" s="236" t="s">
        <v>163</v>
      </c>
      <c r="E1186" s="247" t="s">
        <v>1</v>
      </c>
      <c r="F1186" s="248" t="s">
        <v>1718</v>
      </c>
      <c r="G1186" s="246"/>
      <c r="H1186" s="249">
        <v>6</v>
      </c>
      <c r="I1186" s="250"/>
      <c r="J1186" s="246"/>
      <c r="K1186" s="246"/>
      <c r="L1186" s="251"/>
      <c r="M1186" s="252"/>
      <c r="N1186" s="253"/>
      <c r="O1186" s="253"/>
      <c r="P1186" s="253"/>
      <c r="Q1186" s="253"/>
      <c r="R1186" s="253"/>
      <c r="S1186" s="253"/>
      <c r="T1186" s="25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55" t="s">
        <v>163</v>
      </c>
      <c r="AU1186" s="255" t="s">
        <v>86</v>
      </c>
      <c r="AV1186" s="14" t="s">
        <v>86</v>
      </c>
      <c r="AW1186" s="14" t="s">
        <v>32</v>
      </c>
      <c r="AX1186" s="14" t="s">
        <v>76</v>
      </c>
      <c r="AY1186" s="255" t="s">
        <v>155</v>
      </c>
    </row>
    <row r="1187" spans="1:51" s="14" customFormat="1" ht="12">
      <c r="A1187" s="14"/>
      <c r="B1187" s="245"/>
      <c r="C1187" s="246"/>
      <c r="D1187" s="236" t="s">
        <v>163</v>
      </c>
      <c r="E1187" s="247" t="s">
        <v>1</v>
      </c>
      <c r="F1187" s="248" t="s">
        <v>1856</v>
      </c>
      <c r="G1187" s="246"/>
      <c r="H1187" s="249">
        <v>0.07</v>
      </c>
      <c r="I1187" s="250"/>
      <c r="J1187" s="246"/>
      <c r="K1187" s="246"/>
      <c r="L1187" s="251"/>
      <c r="M1187" s="252"/>
      <c r="N1187" s="253"/>
      <c r="O1187" s="253"/>
      <c r="P1187" s="253"/>
      <c r="Q1187" s="253"/>
      <c r="R1187" s="253"/>
      <c r="S1187" s="253"/>
      <c r="T1187" s="25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55" t="s">
        <v>163</v>
      </c>
      <c r="AU1187" s="255" t="s">
        <v>86</v>
      </c>
      <c r="AV1187" s="14" t="s">
        <v>86</v>
      </c>
      <c r="AW1187" s="14" t="s">
        <v>32</v>
      </c>
      <c r="AX1187" s="14" t="s">
        <v>76</v>
      </c>
      <c r="AY1187" s="255" t="s">
        <v>155</v>
      </c>
    </row>
    <row r="1188" spans="1:51" s="14" customFormat="1" ht="12">
      <c r="A1188" s="14"/>
      <c r="B1188" s="245"/>
      <c r="C1188" s="246"/>
      <c r="D1188" s="236" t="s">
        <v>163</v>
      </c>
      <c r="E1188" s="247" t="s">
        <v>1</v>
      </c>
      <c r="F1188" s="248" t="s">
        <v>303</v>
      </c>
      <c r="G1188" s="246"/>
      <c r="H1188" s="249">
        <v>4</v>
      </c>
      <c r="I1188" s="250"/>
      <c r="J1188" s="246"/>
      <c r="K1188" s="246"/>
      <c r="L1188" s="251"/>
      <c r="M1188" s="252"/>
      <c r="N1188" s="253"/>
      <c r="O1188" s="253"/>
      <c r="P1188" s="253"/>
      <c r="Q1188" s="253"/>
      <c r="R1188" s="253"/>
      <c r="S1188" s="253"/>
      <c r="T1188" s="25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5" t="s">
        <v>163</v>
      </c>
      <c r="AU1188" s="255" t="s">
        <v>86</v>
      </c>
      <c r="AV1188" s="14" t="s">
        <v>86</v>
      </c>
      <c r="AW1188" s="14" t="s">
        <v>32</v>
      </c>
      <c r="AX1188" s="14" t="s">
        <v>76</v>
      </c>
      <c r="AY1188" s="255" t="s">
        <v>155</v>
      </c>
    </row>
    <row r="1189" spans="1:51" s="15" customFormat="1" ht="12">
      <c r="A1189" s="15"/>
      <c r="B1189" s="256"/>
      <c r="C1189" s="257"/>
      <c r="D1189" s="236" t="s">
        <v>163</v>
      </c>
      <c r="E1189" s="258" t="s">
        <v>1</v>
      </c>
      <c r="F1189" s="259" t="s">
        <v>177</v>
      </c>
      <c r="G1189" s="257"/>
      <c r="H1189" s="260">
        <v>10.07</v>
      </c>
      <c r="I1189" s="261"/>
      <c r="J1189" s="257"/>
      <c r="K1189" s="257"/>
      <c r="L1189" s="262"/>
      <c r="M1189" s="263"/>
      <c r="N1189" s="264"/>
      <c r="O1189" s="264"/>
      <c r="P1189" s="264"/>
      <c r="Q1189" s="264"/>
      <c r="R1189" s="264"/>
      <c r="S1189" s="264"/>
      <c r="T1189" s="26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T1189" s="266" t="s">
        <v>163</v>
      </c>
      <c r="AU1189" s="266" t="s">
        <v>86</v>
      </c>
      <c r="AV1189" s="15" t="s">
        <v>161</v>
      </c>
      <c r="AW1189" s="15" t="s">
        <v>32</v>
      </c>
      <c r="AX1189" s="15" t="s">
        <v>84</v>
      </c>
      <c r="AY1189" s="266" t="s">
        <v>155</v>
      </c>
    </row>
    <row r="1190" spans="1:65" s="2" customFormat="1" ht="24.15" customHeight="1">
      <c r="A1190" s="39"/>
      <c r="B1190" s="40"/>
      <c r="C1190" s="267" t="s">
        <v>1857</v>
      </c>
      <c r="D1190" s="267" t="s">
        <v>225</v>
      </c>
      <c r="E1190" s="268" t="s">
        <v>1858</v>
      </c>
      <c r="F1190" s="269" t="s">
        <v>1859</v>
      </c>
      <c r="G1190" s="270" t="s">
        <v>274</v>
      </c>
      <c r="H1190" s="271">
        <v>21</v>
      </c>
      <c r="I1190" s="272"/>
      <c r="J1190" s="273">
        <f>ROUND(I1190*H1190,2)</f>
        <v>0</v>
      </c>
      <c r="K1190" s="274"/>
      <c r="L1190" s="275"/>
      <c r="M1190" s="276" t="s">
        <v>1</v>
      </c>
      <c r="N1190" s="277" t="s">
        <v>41</v>
      </c>
      <c r="O1190" s="92"/>
      <c r="P1190" s="230">
        <f>O1190*H1190</f>
        <v>0</v>
      </c>
      <c r="Q1190" s="230">
        <v>0.003</v>
      </c>
      <c r="R1190" s="230">
        <f>Q1190*H1190</f>
        <v>0.063</v>
      </c>
      <c r="S1190" s="230">
        <v>0</v>
      </c>
      <c r="T1190" s="231">
        <f>S1190*H1190</f>
        <v>0</v>
      </c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R1190" s="232" t="s">
        <v>345</v>
      </c>
      <c r="AT1190" s="232" t="s">
        <v>225</v>
      </c>
      <c r="AU1190" s="232" t="s">
        <v>86</v>
      </c>
      <c r="AY1190" s="18" t="s">
        <v>155</v>
      </c>
      <c r="BE1190" s="233">
        <f>IF(N1190="základní",J1190,0)</f>
        <v>0</v>
      </c>
      <c r="BF1190" s="233">
        <f>IF(N1190="snížená",J1190,0)</f>
        <v>0</v>
      </c>
      <c r="BG1190" s="233">
        <f>IF(N1190="zákl. přenesená",J1190,0)</f>
        <v>0</v>
      </c>
      <c r="BH1190" s="233">
        <f>IF(N1190="sníž. přenesená",J1190,0)</f>
        <v>0</v>
      </c>
      <c r="BI1190" s="233">
        <f>IF(N1190="nulová",J1190,0)</f>
        <v>0</v>
      </c>
      <c r="BJ1190" s="18" t="s">
        <v>84</v>
      </c>
      <c r="BK1190" s="233">
        <f>ROUND(I1190*H1190,2)</f>
        <v>0</v>
      </c>
      <c r="BL1190" s="18" t="s">
        <v>249</v>
      </c>
      <c r="BM1190" s="232" t="s">
        <v>1860</v>
      </c>
    </row>
    <row r="1191" spans="1:51" s="13" customFormat="1" ht="12">
      <c r="A1191" s="13"/>
      <c r="B1191" s="234"/>
      <c r="C1191" s="235"/>
      <c r="D1191" s="236" t="s">
        <v>163</v>
      </c>
      <c r="E1191" s="237" t="s">
        <v>1</v>
      </c>
      <c r="F1191" s="238" t="s">
        <v>1690</v>
      </c>
      <c r="G1191" s="235"/>
      <c r="H1191" s="237" t="s">
        <v>1</v>
      </c>
      <c r="I1191" s="239"/>
      <c r="J1191" s="235"/>
      <c r="K1191" s="235"/>
      <c r="L1191" s="240"/>
      <c r="M1191" s="241"/>
      <c r="N1191" s="242"/>
      <c r="O1191" s="242"/>
      <c r="P1191" s="242"/>
      <c r="Q1191" s="242"/>
      <c r="R1191" s="242"/>
      <c r="S1191" s="242"/>
      <c r="T1191" s="24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44" t="s">
        <v>163</v>
      </c>
      <c r="AU1191" s="244" t="s">
        <v>86</v>
      </c>
      <c r="AV1191" s="13" t="s">
        <v>84</v>
      </c>
      <c r="AW1191" s="13" t="s">
        <v>32</v>
      </c>
      <c r="AX1191" s="13" t="s">
        <v>76</v>
      </c>
      <c r="AY1191" s="244" t="s">
        <v>155</v>
      </c>
    </row>
    <row r="1192" spans="1:51" s="14" customFormat="1" ht="12">
      <c r="A1192" s="14"/>
      <c r="B1192" s="245"/>
      <c r="C1192" s="246"/>
      <c r="D1192" s="236" t="s">
        <v>163</v>
      </c>
      <c r="E1192" s="247" t="s">
        <v>1</v>
      </c>
      <c r="F1192" s="248" t="s">
        <v>1861</v>
      </c>
      <c r="G1192" s="246"/>
      <c r="H1192" s="249">
        <v>12</v>
      </c>
      <c r="I1192" s="250"/>
      <c r="J1192" s="246"/>
      <c r="K1192" s="246"/>
      <c r="L1192" s="251"/>
      <c r="M1192" s="252"/>
      <c r="N1192" s="253"/>
      <c r="O1192" s="253"/>
      <c r="P1192" s="253"/>
      <c r="Q1192" s="253"/>
      <c r="R1192" s="253"/>
      <c r="S1192" s="253"/>
      <c r="T1192" s="25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5" t="s">
        <v>163</v>
      </c>
      <c r="AU1192" s="255" t="s">
        <v>86</v>
      </c>
      <c r="AV1192" s="14" t="s">
        <v>86</v>
      </c>
      <c r="AW1192" s="14" t="s">
        <v>32</v>
      </c>
      <c r="AX1192" s="14" t="s">
        <v>76</v>
      </c>
      <c r="AY1192" s="255" t="s">
        <v>155</v>
      </c>
    </row>
    <row r="1193" spans="1:51" s="13" customFormat="1" ht="12">
      <c r="A1193" s="13"/>
      <c r="B1193" s="234"/>
      <c r="C1193" s="235"/>
      <c r="D1193" s="236" t="s">
        <v>163</v>
      </c>
      <c r="E1193" s="237" t="s">
        <v>1</v>
      </c>
      <c r="F1193" s="238" t="s">
        <v>1692</v>
      </c>
      <c r="G1193" s="235"/>
      <c r="H1193" s="237" t="s">
        <v>1</v>
      </c>
      <c r="I1193" s="239"/>
      <c r="J1193" s="235"/>
      <c r="K1193" s="235"/>
      <c r="L1193" s="240"/>
      <c r="M1193" s="241"/>
      <c r="N1193" s="242"/>
      <c r="O1193" s="242"/>
      <c r="P1193" s="242"/>
      <c r="Q1193" s="242"/>
      <c r="R1193" s="242"/>
      <c r="S1193" s="242"/>
      <c r="T1193" s="24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44" t="s">
        <v>163</v>
      </c>
      <c r="AU1193" s="244" t="s">
        <v>86</v>
      </c>
      <c r="AV1193" s="13" t="s">
        <v>84</v>
      </c>
      <c r="AW1193" s="13" t="s">
        <v>32</v>
      </c>
      <c r="AX1193" s="13" t="s">
        <v>76</v>
      </c>
      <c r="AY1193" s="244" t="s">
        <v>155</v>
      </c>
    </row>
    <row r="1194" spans="1:51" s="14" customFormat="1" ht="12">
      <c r="A1194" s="14"/>
      <c r="B1194" s="245"/>
      <c r="C1194" s="246"/>
      <c r="D1194" s="236" t="s">
        <v>163</v>
      </c>
      <c r="E1194" s="247" t="s">
        <v>1</v>
      </c>
      <c r="F1194" s="248" t="s">
        <v>1862</v>
      </c>
      <c r="G1194" s="246"/>
      <c r="H1194" s="249">
        <v>9</v>
      </c>
      <c r="I1194" s="250"/>
      <c r="J1194" s="246"/>
      <c r="K1194" s="246"/>
      <c r="L1194" s="251"/>
      <c r="M1194" s="252"/>
      <c r="N1194" s="253"/>
      <c r="O1194" s="253"/>
      <c r="P1194" s="253"/>
      <c r="Q1194" s="253"/>
      <c r="R1194" s="253"/>
      <c r="S1194" s="253"/>
      <c r="T1194" s="25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5" t="s">
        <v>163</v>
      </c>
      <c r="AU1194" s="255" t="s">
        <v>86</v>
      </c>
      <c r="AV1194" s="14" t="s">
        <v>86</v>
      </c>
      <c r="AW1194" s="14" t="s">
        <v>32</v>
      </c>
      <c r="AX1194" s="14" t="s">
        <v>76</v>
      </c>
      <c r="AY1194" s="255" t="s">
        <v>155</v>
      </c>
    </row>
    <row r="1195" spans="1:51" s="15" customFormat="1" ht="12">
      <c r="A1195" s="15"/>
      <c r="B1195" s="256"/>
      <c r="C1195" s="257"/>
      <c r="D1195" s="236" t="s">
        <v>163</v>
      </c>
      <c r="E1195" s="258" t="s">
        <v>1</v>
      </c>
      <c r="F1195" s="259" t="s">
        <v>177</v>
      </c>
      <c r="G1195" s="257"/>
      <c r="H1195" s="260">
        <v>21</v>
      </c>
      <c r="I1195" s="261"/>
      <c r="J1195" s="257"/>
      <c r="K1195" s="257"/>
      <c r="L1195" s="262"/>
      <c r="M1195" s="263"/>
      <c r="N1195" s="264"/>
      <c r="O1195" s="264"/>
      <c r="P1195" s="264"/>
      <c r="Q1195" s="264"/>
      <c r="R1195" s="264"/>
      <c r="S1195" s="264"/>
      <c r="T1195" s="26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T1195" s="266" t="s">
        <v>163</v>
      </c>
      <c r="AU1195" s="266" t="s">
        <v>86</v>
      </c>
      <c r="AV1195" s="15" t="s">
        <v>161</v>
      </c>
      <c r="AW1195" s="15" t="s">
        <v>32</v>
      </c>
      <c r="AX1195" s="15" t="s">
        <v>84</v>
      </c>
      <c r="AY1195" s="266" t="s">
        <v>155</v>
      </c>
    </row>
    <row r="1196" spans="1:65" s="2" customFormat="1" ht="24.15" customHeight="1">
      <c r="A1196" s="39"/>
      <c r="B1196" s="40"/>
      <c r="C1196" s="220" t="s">
        <v>1863</v>
      </c>
      <c r="D1196" s="220" t="s">
        <v>157</v>
      </c>
      <c r="E1196" s="221" t="s">
        <v>1864</v>
      </c>
      <c r="F1196" s="222" t="s">
        <v>1865</v>
      </c>
      <c r="G1196" s="223" t="s">
        <v>256</v>
      </c>
      <c r="H1196" s="224">
        <v>25.35</v>
      </c>
      <c r="I1196" s="225"/>
      <c r="J1196" s="226">
        <f>ROUND(I1196*H1196,2)</f>
        <v>0</v>
      </c>
      <c r="K1196" s="227"/>
      <c r="L1196" s="45"/>
      <c r="M1196" s="228" t="s">
        <v>1</v>
      </c>
      <c r="N1196" s="229" t="s">
        <v>41</v>
      </c>
      <c r="O1196" s="92"/>
      <c r="P1196" s="230">
        <f>O1196*H1196</f>
        <v>0</v>
      </c>
      <c r="Q1196" s="230">
        <v>0</v>
      </c>
      <c r="R1196" s="230">
        <f>Q1196*H1196</f>
        <v>0</v>
      </c>
      <c r="S1196" s="230">
        <v>0</v>
      </c>
      <c r="T1196" s="231">
        <f>S1196*H1196</f>
        <v>0</v>
      </c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R1196" s="232" t="s">
        <v>249</v>
      </c>
      <c r="AT1196" s="232" t="s">
        <v>157</v>
      </c>
      <c r="AU1196" s="232" t="s">
        <v>86</v>
      </c>
      <c r="AY1196" s="18" t="s">
        <v>155</v>
      </c>
      <c r="BE1196" s="233">
        <f>IF(N1196="základní",J1196,0)</f>
        <v>0</v>
      </c>
      <c r="BF1196" s="233">
        <f>IF(N1196="snížená",J1196,0)</f>
        <v>0</v>
      </c>
      <c r="BG1196" s="233">
        <f>IF(N1196="zákl. přenesená",J1196,0)</f>
        <v>0</v>
      </c>
      <c r="BH1196" s="233">
        <f>IF(N1196="sníž. přenesená",J1196,0)</f>
        <v>0</v>
      </c>
      <c r="BI1196" s="233">
        <f>IF(N1196="nulová",J1196,0)</f>
        <v>0</v>
      </c>
      <c r="BJ1196" s="18" t="s">
        <v>84</v>
      </c>
      <c r="BK1196" s="233">
        <f>ROUND(I1196*H1196,2)</f>
        <v>0</v>
      </c>
      <c r="BL1196" s="18" t="s">
        <v>249</v>
      </c>
      <c r="BM1196" s="232" t="s">
        <v>1866</v>
      </c>
    </row>
    <row r="1197" spans="1:51" s="13" customFormat="1" ht="12">
      <c r="A1197" s="13"/>
      <c r="B1197" s="234"/>
      <c r="C1197" s="235"/>
      <c r="D1197" s="236" t="s">
        <v>163</v>
      </c>
      <c r="E1197" s="237" t="s">
        <v>1</v>
      </c>
      <c r="F1197" s="238" t="s">
        <v>489</v>
      </c>
      <c r="G1197" s="235"/>
      <c r="H1197" s="237" t="s">
        <v>1</v>
      </c>
      <c r="I1197" s="239"/>
      <c r="J1197" s="235"/>
      <c r="K1197" s="235"/>
      <c r="L1197" s="240"/>
      <c r="M1197" s="241"/>
      <c r="N1197" s="242"/>
      <c r="O1197" s="242"/>
      <c r="P1197" s="242"/>
      <c r="Q1197" s="242"/>
      <c r="R1197" s="242"/>
      <c r="S1197" s="242"/>
      <c r="T1197" s="24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4" t="s">
        <v>163</v>
      </c>
      <c r="AU1197" s="244" t="s">
        <v>86</v>
      </c>
      <c r="AV1197" s="13" t="s">
        <v>84</v>
      </c>
      <c r="AW1197" s="13" t="s">
        <v>32</v>
      </c>
      <c r="AX1197" s="13" t="s">
        <v>76</v>
      </c>
      <c r="AY1197" s="244" t="s">
        <v>155</v>
      </c>
    </row>
    <row r="1198" spans="1:51" s="14" customFormat="1" ht="12">
      <c r="A1198" s="14"/>
      <c r="B1198" s="245"/>
      <c r="C1198" s="246"/>
      <c r="D1198" s="236" t="s">
        <v>163</v>
      </c>
      <c r="E1198" s="247" t="s">
        <v>1</v>
      </c>
      <c r="F1198" s="248" t="s">
        <v>193</v>
      </c>
      <c r="G1198" s="246"/>
      <c r="H1198" s="249">
        <v>6</v>
      </c>
      <c r="I1198" s="250"/>
      <c r="J1198" s="246"/>
      <c r="K1198" s="246"/>
      <c r="L1198" s="251"/>
      <c r="M1198" s="252"/>
      <c r="N1198" s="253"/>
      <c r="O1198" s="253"/>
      <c r="P1198" s="253"/>
      <c r="Q1198" s="253"/>
      <c r="R1198" s="253"/>
      <c r="S1198" s="253"/>
      <c r="T1198" s="25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55" t="s">
        <v>163</v>
      </c>
      <c r="AU1198" s="255" t="s">
        <v>86</v>
      </c>
      <c r="AV1198" s="14" t="s">
        <v>86</v>
      </c>
      <c r="AW1198" s="14" t="s">
        <v>32</v>
      </c>
      <c r="AX1198" s="14" t="s">
        <v>76</v>
      </c>
      <c r="AY1198" s="255" t="s">
        <v>155</v>
      </c>
    </row>
    <row r="1199" spans="1:51" s="13" customFormat="1" ht="12">
      <c r="A1199" s="13"/>
      <c r="B1199" s="234"/>
      <c r="C1199" s="235"/>
      <c r="D1199" s="236" t="s">
        <v>163</v>
      </c>
      <c r="E1199" s="237" t="s">
        <v>1</v>
      </c>
      <c r="F1199" s="238" t="s">
        <v>491</v>
      </c>
      <c r="G1199" s="235"/>
      <c r="H1199" s="237" t="s">
        <v>1</v>
      </c>
      <c r="I1199" s="239"/>
      <c r="J1199" s="235"/>
      <c r="K1199" s="235"/>
      <c r="L1199" s="240"/>
      <c r="M1199" s="241"/>
      <c r="N1199" s="242"/>
      <c r="O1199" s="242"/>
      <c r="P1199" s="242"/>
      <c r="Q1199" s="242"/>
      <c r="R1199" s="242"/>
      <c r="S1199" s="242"/>
      <c r="T1199" s="24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4" t="s">
        <v>163</v>
      </c>
      <c r="AU1199" s="244" t="s">
        <v>86</v>
      </c>
      <c r="AV1199" s="13" t="s">
        <v>84</v>
      </c>
      <c r="AW1199" s="13" t="s">
        <v>32</v>
      </c>
      <c r="AX1199" s="13" t="s">
        <v>76</v>
      </c>
      <c r="AY1199" s="244" t="s">
        <v>155</v>
      </c>
    </row>
    <row r="1200" spans="1:51" s="14" customFormat="1" ht="12">
      <c r="A1200" s="14"/>
      <c r="B1200" s="245"/>
      <c r="C1200" s="246"/>
      <c r="D1200" s="236" t="s">
        <v>163</v>
      </c>
      <c r="E1200" s="247" t="s">
        <v>1</v>
      </c>
      <c r="F1200" s="248" t="s">
        <v>84</v>
      </c>
      <c r="G1200" s="246"/>
      <c r="H1200" s="249">
        <v>1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5" t="s">
        <v>163</v>
      </c>
      <c r="AU1200" s="255" t="s">
        <v>86</v>
      </c>
      <c r="AV1200" s="14" t="s">
        <v>86</v>
      </c>
      <c r="AW1200" s="14" t="s">
        <v>32</v>
      </c>
      <c r="AX1200" s="14" t="s">
        <v>76</v>
      </c>
      <c r="AY1200" s="255" t="s">
        <v>155</v>
      </c>
    </row>
    <row r="1201" spans="1:51" s="13" customFormat="1" ht="12">
      <c r="A1201" s="13"/>
      <c r="B1201" s="234"/>
      <c r="C1201" s="235"/>
      <c r="D1201" s="236" t="s">
        <v>163</v>
      </c>
      <c r="E1201" s="237" t="s">
        <v>1</v>
      </c>
      <c r="F1201" s="238" t="s">
        <v>493</v>
      </c>
      <c r="G1201" s="235"/>
      <c r="H1201" s="237" t="s">
        <v>1</v>
      </c>
      <c r="I1201" s="239"/>
      <c r="J1201" s="235"/>
      <c r="K1201" s="235"/>
      <c r="L1201" s="240"/>
      <c r="M1201" s="241"/>
      <c r="N1201" s="242"/>
      <c r="O1201" s="242"/>
      <c r="P1201" s="242"/>
      <c r="Q1201" s="242"/>
      <c r="R1201" s="242"/>
      <c r="S1201" s="242"/>
      <c r="T1201" s="24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4" t="s">
        <v>163</v>
      </c>
      <c r="AU1201" s="244" t="s">
        <v>86</v>
      </c>
      <c r="AV1201" s="13" t="s">
        <v>84</v>
      </c>
      <c r="AW1201" s="13" t="s">
        <v>32</v>
      </c>
      <c r="AX1201" s="13" t="s">
        <v>76</v>
      </c>
      <c r="AY1201" s="244" t="s">
        <v>155</v>
      </c>
    </row>
    <row r="1202" spans="1:51" s="14" customFormat="1" ht="12">
      <c r="A1202" s="14"/>
      <c r="B1202" s="245"/>
      <c r="C1202" s="246"/>
      <c r="D1202" s="236" t="s">
        <v>163</v>
      </c>
      <c r="E1202" s="247" t="s">
        <v>1</v>
      </c>
      <c r="F1202" s="248" t="s">
        <v>84</v>
      </c>
      <c r="G1202" s="246"/>
      <c r="H1202" s="249">
        <v>1</v>
      </c>
      <c r="I1202" s="250"/>
      <c r="J1202" s="246"/>
      <c r="K1202" s="246"/>
      <c r="L1202" s="251"/>
      <c r="M1202" s="252"/>
      <c r="N1202" s="253"/>
      <c r="O1202" s="253"/>
      <c r="P1202" s="253"/>
      <c r="Q1202" s="253"/>
      <c r="R1202" s="253"/>
      <c r="S1202" s="253"/>
      <c r="T1202" s="25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55" t="s">
        <v>163</v>
      </c>
      <c r="AU1202" s="255" t="s">
        <v>86</v>
      </c>
      <c r="AV1202" s="14" t="s">
        <v>86</v>
      </c>
      <c r="AW1202" s="14" t="s">
        <v>32</v>
      </c>
      <c r="AX1202" s="14" t="s">
        <v>76</v>
      </c>
      <c r="AY1202" s="255" t="s">
        <v>155</v>
      </c>
    </row>
    <row r="1203" spans="1:51" s="13" customFormat="1" ht="12">
      <c r="A1203" s="13"/>
      <c r="B1203" s="234"/>
      <c r="C1203" s="235"/>
      <c r="D1203" s="236" t="s">
        <v>163</v>
      </c>
      <c r="E1203" s="237" t="s">
        <v>1</v>
      </c>
      <c r="F1203" s="238" t="s">
        <v>495</v>
      </c>
      <c r="G1203" s="235"/>
      <c r="H1203" s="237" t="s">
        <v>1</v>
      </c>
      <c r="I1203" s="239"/>
      <c r="J1203" s="235"/>
      <c r="K1203" s="235"/>
      <c r="L1203" s="240"/>
      <c r="M1203" s="241"/>
      <c r="N1203" s="242"/>
      <c r="O1203" s="242"/>
      <c r="P1203" s="242"/>
      <c r="Q1203" s="242"/>
      <c r="R1203" s="242"/>
      <c r="S1203" s="242"/>
      <c r="T1203" s="24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44" t="s">
        <v>163</v>
      </c>
      <c r="AU1203" s="244" t="s">
        <v>86</v>
      </c>
      <c r="AV1203" s="13" t="s">
        <v>84</v>
      </c>
      <c r="AW1203" s="13" t="s">
        <v>32</v>
      </c>
      <c r="AX1203" s="13" t="s">
        <v>76</v>
      </c>
      <c r="AY1203" s="244" t="s">
        <v>155</v>
      </c>
    </row>
    <row r="1204" spans="1:51" s="14" customFormat="1" ht="12">
      <c r="A1204" s="14"/>
      <c r="B1204" s="245"/>
      <c r="C1204" s="246"/>
      <c r="D1204" s="236" t="s">
        <v>163</v>
      </c>
      <c r="E1204" s="247" t="s">
        <v>1</v>
      </c>
      <c r="F1204" s="248" t="s">
        <v>84</v>
      </c>
      <c r="G1204" s="246"/>
      <c r="H1204" s="249">
        <v>1</v>
      </c>
      <c r="I1204" s="250"/>
      <c r="J1204" s="246"/>
      <c r="K1204" s="246"/>
      <c r="L1204" s="251"/>
      <c r="M1204" s="252"/>
      <c r="N1204" s="253"/>
      <c r="O1204" s="253"/>
      <c r="P1204" s="253"/>
      <c r="Q1204" s="253"/>
      <c r="R1204" s="253"/>
      <c r="S1204" s="253"/>
      <c r="T1204" s="25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5" t="s">
        <v>163</v>
      </c>
      <c r="AU1204" s="255" t="s">
        <v>86</v>
      </c>
      <c r="AV1204" s="14" t="s">
        <v>86</v>
      </c>
      <c r="AW1204" s="14" t="s">
        <v>32</v>
      </c>
      <c r="AX1204" s="14" t="s">
        <v>76</v>
      </c>
      <c r="AY1204" s="255" t="s">
        <v>155</v>
      </c>
    </row>
    <row r="1205" spans="1:51" s="13" customFormat="1" ht="12">
      <c r="A1205" s="13"/>
      <c r="B1205" s="234"/>
      <c r="C1205" s="235"/>
      <c r="D1205" s="236" t="s">
        <v>163</v>
      </c>
      <c r="E1205" s="237" t="s">
        <v>1</v>
      </c>
      <c r="F1205" s="238" t="s">
        <v>497</v>
      </c>
      <c r="G1205" s="235"/>
      <c r="H1205" s="237" t="s">
        <v>1</v>
      </c>
      <c r="I1205" s="239"/>
      <c r="J1205" s="235"/>
      <c r="K1205" s="235"/>
      <c r="L1205" s="240"/>
      <c r="M1205" s="241"/>
      <c r="N1205" s="242"/>
      <c r="O1205" s="242"/>
      <c r="P1205" s="242"/>
      <c r="Q1205" s="242"/>
      <c r="R1205" s="242"/>
      <c r="S1205" s="242"/>
      <c r="T1205" s="24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4" t="s">
        <v>163</v>
      </c>
      <c r="AU1205" s="244" t="s">
        <v>86</v>
      </c>
      <c r="AV1205" s="13" t="s">
        <v>84</v>
      </c>
      <c r="AW1205" s="13" t="s">
        <v>32</v>
      </c>
      <c r="AX1205" s="13" t="s">
        <v>76</v>
      </c>
      <c r="AY1205" s="244" t="s">
        <v>155</v>
      </c>
    </row>
    <row r="1206" spans="1:51" s="14" customFormat="1" ht="12">
      <c r="A1206" s="14"/>
      <c r="B1206" s="245"/>
      <c r="C1206" s="246"/>
      <c r="D1206" s="236" t="s">
        <v>163</v>
      </c>
      <c r="E1206" s="247" t="s">
        <v>1</v>
      </c>
      <c r="F1206" s="248" t="s">
        <v>498</v>
      </c>
      <c r="G1206" s="246"/>
      <c r="H1206" s="249">
        <v>6.9</v>
      </c>
      <c r="I1206" s="250"/>
      <c r="J1206" s="246"/>
      <c r="K1206" s="246"/>
      <c r="L1206" s="251"/>
      <c r="M1206" s="252"/>
      <c r="N1206" s="253"/>
      <c r="O1206" s="253"/>
      <c r="P1206" s="253"/>
      <c r="Q1206" s="253"/>
      <c r="R1206" s="253"/>
      <c r="S1206" s="253"/>
      <c r="T1206" s="25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5" t="s">
        <v>163</v>
      </c>
      <c r="AU1206" s="255" t="s">
        <v>86</v>
      </c>
      <c r="AV1206" s="14" t="s">
        <v>86</v>
      </c>
      <c r="AW1206" s="14" t="s">
        <v>32</v>
      </c>
      <c r="AX1206" s="14" t="s">
        <v>76</v>
      </c>
      <c r="AY1206" s="255" t="s">
        <v>155</v>
      </c>
    </row>
    <row r="1207" spans="1:51" s="13" customFormat="1" ht="12">
      <c r="A1207" s="13"/>
      <c r="B1207" s="234"/>
      <c r="C1207" s="235"/>
      <c r="D1207" s="236" t="s">
        <v>163</v>
      </c>
      <c r="E1207" s="237" t="s">
        <v>1</v>
      </c>
      <c r="F1207" s="238" t="s">
        <v>499</v>
      </c>
      <c r="G1207" s="235"/>
      <c r="H1207" s="237" t="s">
        <v>1</v>
      </c>
      <c r="I1207" s="239"/>
      <c r="J1207" s="235"/>
      <c r="K1207" s="235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44" t="s">
        <v>163</v>
      </c>
      <c r="AU1207" s="244" t="s">
        <v>86</v>
      </c>
      <c r="AV1207" s="13" t="s">
        <v>84</v>
      </c>
      <c r="AW1207" s="13" t="s">
        <v>32</v>
      </c>
      <c r="AX1207" s="13" t="s">
        <v>76</v>
      </c>
      <c r="AY1207" s="244" t="s">
        <v>155</v>
      </c>
    </row>
    <row r="1208" spans="1:51" s="14" customFormat="1" ht="12">
      <c r="A1208" s="14"/>
      <c r="B1208" s="245"/>
      <c r="C1208" s="246"/>
      <c r="D1208" s="236" t="s">
        <v>163</v>
      </c>
      <c r="E1208" s="247" t="s">
        <v>1</v>
      </c>
      <c r="F1208" s="248" t="s">
        <v>500</v>
      </c>
      <c r="G1208" s="246"/>
      <c r="H1208" s="249">
        <v>9.45</v>
      </c>
      <c r="I1208" s="250"/>
      <c r="J1208" s="246"/>
      <c r="K1208" s="246"/>
      <c r="L1208" s="251"/>
      <c r="M1208" s="252"/>
      <c r="N1208" s="253"/>
      <c r="O1208" s="253"/>
      <c r="P1208" s="253"/>
      <c r="Q1208" s="253"/>
      <c r="R1208" s="253"/>
      <c r="S1208" s="253"/>
      <c r="T1208" s="25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5" t="s">
        <v>163</v>
      </c>
      <c r="AU1208" s="255" t="s">
        <v>86</v>
      </c>
      <c r="AV1208" s="14" t="s">
        <v>86</v>
      </c>
      <c r="AW1208" s="14" t="s">
        <v>32</v>
      </c>
      <c r="AX1208" s="14" t="s">
        <v>76</v>
      </c>
      <c r="AY1208" s="255" t="s">
        <v>155</v>
      </c>
    </row>
    <row r="1209" spans="1:51" s="15" customFormat="1" ht="12">
      <c r="A1209" s="15"/>
      <c r="B1209" s="256"/>
      <c r="C1209" s="257"/>
      <c r="D1209" s="236" t="s">
        <v>163</v>
      </c>
      <c r="E1209" s="258" t="s">
        <v>1</v>
      </c>
      <c r="F1209" s="259" t="s">
        <v>177</v>
      </c>
      <c r="G1209" s="257"/>
      <c r="H1209" s="260">
        <v>25.35</v>
      </c>
      <c r="I1209" s="261"/>
      <c r="J1209" s="257"/>
      <c r="K1209" s="257"/>
      <c r="L1209" s="262"/>
      <c r="M1209" s="263"/>
      <c r="N1209" s="264"/>
      <c r="O1209" s="264"/>
      <c r="P1209" s="264"/>
      <c r="Q1209" s="264"/>
      <c r="R1209" s="264"/>
      <c r="S1209" s="264"/>
      <c r="T1209" s="26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6" t="s">
        <v>163</v>
      </c>
      <c r="AU1209" s="266" t="s">
        <v>86</v>
      </c>
      <c r="AV1209" s="15" t="s">
        <v>161</v>
      </c>
      <c r="AW1209" s="15" t="s">
        <v>32</v>
      </c>
      <c r="AX1209" s="15" t="s">
        <v>84</v>
      </c>
      <c r="AY1209" s="266" t="s">
        <v>155</v>
      </c>
    </row>
    <row r="1210" spans="1:65" s="2" customFormat="1" ht="24.15" customHeight="1">
      <c r="A1210" s="39"/>
      <c r="B1210" s="40"/>
      <c r="C1210" s="267" t="s">
        <v>1867</v>
      </c>
      <c r="D1210" s="267" t="s">
        <v>225</v>
      </c>
      <c r="E1210" s="268" t="s">
        <v>1868</v>
      </c>
      <c r="F1210" s="269" t="s">
        <v>1869</v>
      </c>
      <c r="G1210" s="270" t="s">
        <v>274</v>
      </c>
      <c r="H1210" s="271">
        <v>34.4</v>
      </c>
      <c r="I1210" s="272"/>
      <c r="J1210" s="273">
        <f>ROUND(I1210*H1210,2)</f>
        <v>0</v>
      </c>
      <c r="K1210" s="274"/>
      <c r="L1210" s="275"/>
      <c r="M1210" s="276" t="s">
        <v>1</v>
      </c>
      <c r="N1210" s="277" t="s">
        <v>41</v>
      </c>
      <c r="O1210" s="92"/>
      <c r="P1210" s="230">
        <f>O1210*H1210</f>
        <v>0</v>
      </c>
      <c r="Q1210" s="230">
        <v>0.007</v>
      </c>
      <c r="R1210" s="230">
        <f>Q1210*H1210</f>
        <v>0.2408</v>
      </c>
      <c r="S1210" s="230">
        <v>0</v>
      </c>
      <c r="T1210" s="231">
        <f>S1210*H1210</f>
        <v>0</v>
      </c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R1210" s="232" t="s">
        <v>345</v>
      </c>
      <c r="AT1210" s="232" t="s">
        <v>225</v>
      </c>
      <c r="AU1210" s="232" t="s">
        <v>86</v>
      </c>
      <c r="AY1210" s="18" t="s">
        <v>155</v>
      </c>
      <c r="BE1210" s="233">
        <f>IF(N1210="základní",J1210,0)</f>
        <v>0</v>
      </c>
      <c r="BF1210" s="233">
        <f>IF(N1210="snížená",J1210,0)</f>
        <v>0</v>
      </c>
      <c r="BG1210" s="233">
        <f>IF(N1210="zákl. přenesená",J1210,0)</f>
        <v>0</v>
      </c>
      <c r="BH1210" s="233">
        <f>IF(N1210="sníž. přenesená",J1210,0)</f>
        <v>0</v>
      </c>
      <c r="BI1210" s="233">
        <f>IF(N1210="nulová",J1210,0)</f>
        <v>0</v>
      </c>
      <c r="BJ1210" s="18" t="s">
        <v>84</v>
      </c>
      <c r="BK1210" s="233">
        <f>ROUND(I1210*H1210,2)</f>
        <v>0</v>
      </c>
      <c r="BL1210" s="18" t="s">
        <v>249</v>
      </c>
      <c r="BM1210" s="232" t="s">
        <v>1870</v>
      </c>
    </row>
    <row r="1211" spans="1:51" s="13" customFormat="1" ht="12">
      <c r="A1211" s="13"/>
      <c r="B1211" s="234"/>
      <c r="C1211" s="235"/>
      <c r="D1211" s="236" t="s">
        <v>163</v>
      </c>
      <c r="E1211" s="237" t="s">
        <v>1</v>
      </c>
      <c r="F1211" s="238" t="s">
        <v>489</v>
      </c>
      <c r="G1211" s="235"/>
      <c r="H1211" s="237" t="s">
        <v>1</v>
      </c>
      <c r="I1211" s="239"/>
      <c r="J1211" s="235"/>
      <c r="K1211" s="235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4" t="s">
        <v>163</v>
      </c>
      <c r="AU1211" s="244" t="s">
        <v>86</v>
      </c>
      <c r="AV1211" s="13" t="s">
        <v>84</v>
      </c>
      <c r="AW1211" s="13" t="s">
        <v>32</v>
      </c>
      <c r="AX1211" s="13" t="s">
        <v>76</v>
      </c>
      <c r="AY1211" s="244" t="s">
        <v>155</v>
      </c>
    </row>
    <row r="1212" spans="1:51" s="14" customFormat="1" ht="12">
      <c r="A1212" s="14"/>
      <c r="B1212" s="245"/>
      <c r="C1212" s="246"/>
      <c r="D1212" s="236" t="s">
        <v>163</v>
      </c>
      <c r="E1212" s="247" t="s">
        <v>1</v>
      </c>
      <c r="F1212" s="248" t="s">
        <v>490</v>
      </c>
      <c r="G1212" s="246"/>
      <c r="H1212" s="249">
        <v>13.5</v>
      </c>
      <c r="I1212" s="250"/>
      <c r="J1212" s="246"/>
      <c r="K1212" s="246"/>
      <c r="L1212" s="251"/>
      <c r="M1212" s="252"/>
      <c r="N1212" s="253"/>
      <c r="O1212" s="253"/>
      <c r="P1212" s="253"/>
      <c r="Q1212" s="253"/>
      <c r="R1212" s="253"/>
      <c r="S1212" s="253"/>
      <c r="T1212" s="25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55" t="s">
        <v>163</v>
      </c>
      <c r="AU1212" s="255" t="s">
        <v>86</v>
      </c>
      <c r="AV1212" s="14" t="s">
        <v>86</v>
      </c>
      <c r="AW1212" s="14" t="s">
        <v>32</v>
      </c>
      <c r="AX1212" s="14" t="s">
        <v>76</v>
      </c>
      <c r="AY1212" s="255" t="s">
        <v>155</v>
      </c>
    </row>
    <row r="1213" spans="1:51" s="13" customFormat="1" ht="12">
      <c r="A1213" s="13"/>
      <c r="B1213" s="234"/>
      <c r="C1213" s="235"/>
      <c r="D1213" s="236" t="s">
        <v>163</v>
      </c>
      <c r="E1213" s="237" t="s">
        <v>1</v>
      </c>
      <c r="F1213" s="238" t="s">
        <v>491</v>
      </c>
      <c r="G1213" s="235"/>
      <c r="H1213" s="237" t="s">
        <v>1</v>
      </c>
      <c r="I1213" s="239"/>
      <c r="J1213" s="235"/>
      <c r="K1213" s="235"/>
      <c r="L1213" s="240"/>
      <c r="M1213" s="241"/>
      <c r="N1213" s="242"/>
      <c r="O1213" s="242"/>
      <c r="P1213" s="242"/>
      <c r="Q1213" s="242"/>
      <c r="R1213" s="242"/>
      <c r="S1213" s="242"/>
      <c r="T1213" s="24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4" t="s">
        <v>163</v>
      </c>
      <c r="AU1213" s="244" t="s">
        <v>86</v>
      </c>
      <c r="AV1213" s="13" t="s">
        <v>84</v>
      </c>
      <c r="AW1213" s="13" t="s">
        <v>32</v>
      </c>
      <c r="AX1213" s="13" t="s">
        <v>76</v>
      </c>
      <c r="AY1213" s="244" t="s">
        <v>155</v>
      </c>
    </row>
    <row r="1214" spans="1:51" s="14" customFormat="1" ht="12">
      <c r="A1214" s="14"/>
      <c r="B1214" s="245"/>
      <c r="C1214" s="246"/>
      <c r="D1214" s="236" t="s">
        <v>163</v>
      </c>
      <c r="E1214" s="247" t="s">
        <v>1</v>
      </c>
      <c r="F1214" s="248" t="s">
        <v>492</v>
      </c>
      <c r="G1214" s="246"/>
      <c r="H1214" s="249">
        <v>2.25</v>
      </c>
      <c r="I1214" s="250"/>
      <c r="J1214" s="246"/>
      <c r="K1214" s="246"/>
      <c r="L1214" s="251"/>
      <c r="M1214" s="252"/>
      <c r="N1214" s="253"/>
      <c r="O1214" s="253"/>
      <c r="P1214" s="253"/>
      <c r="Q1214" s="253"/>
      <c r="R1214" s="253"/>
      <c r="S1214" s="253"/>
      <c r="T1214" s="25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5" t="s">
        <v>163</v>
      </c>
      <c r="AU1214" s="255" t="s">
        <v>86</v>
      </c>
      <c r="AV1214" s="14" t="s">
        <v>86</v>
      </c>
      <c r="AW1214" s="14" t="s">
        <v>32</v>
      </c>
      <c r="AX1214" s="14" t="s">
        <v>76</v>
      </c>
      <c r="AY1214" s="255" t="s">
        <v>155</v>
      </c>
    </row>
    <row r="1215" spans="1:51" s="13" customFormat="1" ht="12">
      <c r="A1215" s="13"/>
      <c r="B1215" s="234"/>
      <c r="C1215" s="235"/>
      <c r="D1215" s="236" t="s">
        <v>163</v>
      </c>
      <c r="E1215" s="237" t="s">
        <v>1</v>
      </c>
      <c r="F1215" s="238" t="s">
        <v>493</v>
      </c>
      <c r="G1215" s="235"/>
      <c r="H1215" s="237" t="s">
        <v>1</v>
      </c>
      <c r="I1215" s="239"/>
      <c r="J1215" s="235"/>
      <c r="K1215" s="235"/>
      <c r="L1215" s="240"/>
      <c r="M1215" s="241"/>
      <c r="N1215" s="242"/>
      <c r="O1215" s="242"/>
      <c r="P1215" s="242"/>
      <c r="Q1215" s="242"/>
      <c r="R1215" s="242"/>
      <c r="S1215" s="242"/>
      <c r="T1215" s="24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44" t="s">
        <v>163</v>
      </c>
      <c r="AU1215" s="244" t="s">
        <v>86</v>
      </c>
      <c r="AV1215" s="13" t="s">
        <v>84</v>
      </c>
      <c r="AW1215" s="13" t="s">
        <v>32</v>
      </c>
      <c r="AX1215" s="13" t="s">
        <v>76</v>
      </c>
      <c r="AY1215" s="244" t="s">
        <v>155</v>
      </c>
    </row>
    <row r="1216" spans="1:51" s="14" customFormat="1" ht="12">
      <c r="A1216" s="14"/>
      <c r="B1216" s="245"/>
      <c r="C1216" s="246"/>
      <c r="D1216" s="236" t="s">
        <v>163</v>
      </c>
      <c r="E1216" s="247" t="s">
        <v>1</v>
      </c>
      <c r="F1216" s="248" t="s">
        <v>494</v>
      </c>
      <c r="G1216" s="246"/>
      <c r="H1216" s="249">
        <v>1.05</v>
      </c>
      <c r="I1216" s="250"/>
      <c r="J1216" s="246"/>
      <c r="K1216" s="246"/>
      <c r="L1216" s="251"/>
      <c r="M1216" s="252"/>
      <c r="N1216" s="253"/>
      <c r="O1216" s="253"/>
      <c r="P1216" s="253"/>
      <c r="Q1216" s="253"/>
      <c r="R1216" s="253"/>
      <c r="S1216" s="253"/>
      <c r="T1216" s="25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55" t="s">
        <v>163</v>
      </c>
      <c r="AU1216" s="255" t="s">
        <v>86</v>
      </c>
      <c r="AV1216" s="14" t="s">
        <v>86</v>
      </c>
      <c r="AW1216" s="14" t="s">
        <v>32</v>
      </c>
      <c r="AX1216" s="14" t="s">
        <v>76</v>
      </c>
      <c r="AY1216" s="255" t="s">
        <v>155</v>
      </c>
    </row>
    <row r="1217" spans="1:51" s="13" customFormat="1" ht="12">
      <c r="A1217" s="13"/>
      <c r="B1217" s="234"/>
      <c r="C1217" s="235"/>
      <c r="D1217" s="236" t="s">
        <v>163</v>
      </c>
      <c r="E1217" s="237" t="s">
        <v>1</v>
      </c>
      <c r="F1217" s="238" t="s">
        <v>495</v>
      </c>
      <c r="G1217" s="235"/>
      <c r="H1217" s="237" t="s">
        <v>1</v>
      </c>
      <c r="I1217" s="239"/>
      <c r="J1217" s="235"/>
      <c r="K1217" s="235"/>
      <c r="L1217" s="240"/>
      <c r="M1217" s="241"/>
      <c r="N1217" s="242"/>
      <c r="O1217" s="242"/>
      <c r="P1217" s="242"/>
      <c r="Q1217" s="242"/>
      <c r="R1217" s="242"/>
      <c r="S1217" s="242"/>
      <c r="T1217" s="24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4" t="s">
        <v>163</v>
      </c>
      <c r="AU1217" s="244" t="s">
        <v>86</v>
      </c>
      <c r="AV1217" s="13" t="s">
        <v>84</v>
      </c>
      <c r="AW1217" s="13" t="s">
        <v>32</v>
      </c>
      <c r="AX1217" s="13" t="s">
        <v>76</v>
      </c>
      <c r="AY1217" s="244" t="s">
        <v>155</v>
      </c>
    </row>
    <row r="1218" spans="1:51" s="14" customFormat="1" ht="12">
      <c r="A1218" s="14"/>
      <c r="B1218" s="245"/>
      <c r="C1218" s="246"/>
      <c r="D1218" s="236" t="s">
        <v>163</v>
      </c>
      <c r="E1218" s="247" t="s">
        <v>1</v>
      </c>
      <c r="F1218" s="248" t="s">
        <v>496</v>
      </c>
      <c r="G1218" s="246"/>
      <c r="H1218" s="249">
        <v>1.25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5" t="s">
        <v>163</v>
      </c>
      <c r="AU1218" s="255" t="s">
        <v>86</v>
      </c>
      <c r="AV1218" s="14" t="s">
        <v>86</v>
      </c>
      <c r="AW1218" s="14" t="s">
        <v>32</v>
      </c>
      <c r="AX1218" s="14" t="s">
        <v>76</v>
      </c>
      <c r="AY1218" s="255" t="s">
        <v>155</v>
      </c>
    </row>
    <row r="1219" spans="1:51" s="13" customFormat="1" ht="12">
      <c r="A1219" s="13"/>
      <c r="B1219" s="234"/>
      <c r="C1219" s="235"/>
      <c r="D1219" s="236" t="s">
        <v>163</v>
      </c>
      <c r="E1219" s="237" t="s">
        <v>1</v>
      </c>
      <c r="F1219" s="238" t="s">
        <v>497</v>
      </c>
      <c r="G1219" s="235"/>
      <c r="H1219" s="237" t="s">
        <v>1</v>
      </c>
      <c r="I1219" s="239"/>
      <c r="J1219" s="235"/>
      <c r="K1219" s="235"/>
      <c r="L1219" s="240"/>
      <c r="M1219" s="241"/>
      <c r="N1219" s="242"/>
      <c r="O1219" s="242"/>
      <c r="P1219" s="242"/>
      <c r="Q1219" s="242"/>
      <c r="R1219" s="242"/>
      <c r="S1219" s="242"/>
      <c r="T1219" s="24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4" t="s">
        <v>163</v>
      </c>
      <c r="AU1219" s="244" t="s">
        <v>86</v>
      </c>
      <c r="AV1219" s="13" t="s">
        <v>84</v>
      </c>
      <c r="AW1219" s="13" t="s">
        <v>32</v>
      </c>
      <c r="AX1219" s="13" t="s">
        <v>76</v>
      </c>
      <c r="AY1219" s="244" t="s">
        <v>155</v>
      </c>
    </row>
    <row r="1220" spans="1:51" s="14" customFormat="1" ht="12">
      <c r="A1220" s="14"/>
      <c r="B1220" s="245"/>
      <c r="C1220" s="246"/>
      <c r="D1220" s="236" t="s">
        <v>163</v>
      </c>
      <c r="E1220" s="247" t="s">
        <v>1</v>
      </c>
      <c r="F1220" s="248" t="s">
        <v>498</v>
      </c>
      <c r="G1220" s="246"/>
      <c r="H1220" s="249">
        <v>6.9</v>
      </c>
      <c r="I1220" s="250"/>
      <c r="J1220" s="246"/>
      <c r="K1220" s="246"/>
      <c r="L1220" s="251"/>
      <c r="M1220" s="252"/>
      <c r="N1220" s="253"/>
      <c r="O1220" s="253"/>
      <c r="P1220" s="253"/>
      <c r="Q1220" s="253"/>
      <c r="R1220" s="253"/>
      <c r="S1220" s="253"/>
      <c r="T1220" s="25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5" t="s">
        <v>163</v>
      </c>
      <c r="AU1220" s="255" t="s">
        <v>86</v>
      </c>
      <c r="AV1220" s="14" t="s">
        <v>86</v>
      </c>
      <c r="AW1220" s="14" t="s">
        <v>32</v>
      </c>
      <c r="AX1220" s="14" t="s">
        <v>76</v>
      </c>
      <c r="AY1220" s="255" t="s">
        <v>155</v>
      </c>
    </row>
    <row r="1221" spans="1:51" s="13" customFormat="1" ht="12">
      <c r="A1221" s="13"/>
      <c r="B1221" s="234"/>
      <c r="C1221" s="235"/>
      <c r="D1221" s="236" t="s">
        <v>163</v>
      </c>
      <c r="E1221" s="237" t="s">
        <v>1</v>
      </c>
      <c r="F1221" s="238" t="s">
        <v>499</v>
      </c>
      <c r="G1221" s="235"/>
      <c r="H1221" s="237" t="s">
        <v>1</v>
      </c>
      <c r="I1221" s="239"/>
      <c r="J1221" s="235"/>
      <c r="K1221" s="235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4" t="s">
        <v>163</v>
      </c>
      <c r="AU1221" s="244" t="s">
        <v>86</v>
      </c>
      <c r="AV1221" s="13" t="s">
        <v>84</v>
      </c>
      <c r="AW1221" s="13" t="s">
        <v>32</v>
      </c>
      <c r="AX1221" s="13" t="s">
        <v>76</v>
      </c>
      <c r="AY1221" s="244" t="s">
        <v>155</v>
      </c>
    </row>
    <row r="1222" spans="1:51" s="14" customFormat="1" ht="12">
      <c r="A1222" s="14"/>
      <c r="B1222" s="245"/>
      <c r="C1222" s="246"/>
      <c r="D1222" s="236" t="s">
        <v>163</v>
      </c>
      <c r="E1222" s="247" t="s">
        <v>1</v>
      </c>
      <c r="F1222" s="248" t="s">
        <v>500</v>
      </c>
      <c r="G1222" s="246"/>
      <c r="H1222" s="249">
        <v>9.45</v>
      </c>
      <c r="I1222" s="250"/>
      <c r="J1222" s="246"/>
      <c r="K1222" s="246"/>
      <c r="L1222" s="251"/>
      <c r="M1222" s="252"/>
      <c r="N1222" s="253"/>
      <c r="O1222" s="253"/>
      <c r="P1222" s="253"/>
      <c r="Q1222" s="253"/>
      <c r="R1222" s="253"/>
      <c r="S1222" s="253"/>
      <c r="T1222" s="25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5" t="s">
        <v>163</v>
      </c>
      <c r="AU1222" s="255" t="s">
        <v>86</v>
      </c>
      <c r="AV1222" s="14" t="s">
        <v>86</v>
      </c>
      <c r="AW1222" s="14" t="s">
        <v>32</v>
      </c>
      <c r="AX1222" s="14" t="s">
        <v>76</v>
      </c>
      <c r="AY1222" s="255" t="s">
        <v>155</v>
      </c>
    </row>
    <row r="1223" spans="1:51" s="15" customFormat="1" ht="12">
      <c r="A1223" s="15"/>
      <c r="B1223" s="256"/>
      <c r="C1223" s="257"/>
      <c r="D1223" s="236" t="s">
        <v>163</v>
      </c>
      <c r="E1223" s="258" t="s">
        <v>1</v>
      </c>
      <c r="F1223" s="259" t="s">
        <v>177</v>
      </c>
      <c r="G1223" s="257"/>
      <c r="H1223" s="260">
        <v>34.400000000000006</v>
      </c>
      <c r="I1223" s="261"/>
      <c r="J1223" s="257"/>
      <c r="K1223" s="257"/>
      <c r="L1223" s="262"/>
      <c r="M1223" s="263"/>
      <c r="N1223" s="264"/>
      <c r="O1223" s="264"/>
      <c r="P1223" s="264"/>
      <c r="Q1223" s="264"/>
      <c r="R1223" s="264"/>
      <c r="S1223" s="264"/>
      <c r="T1223" s="26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T1223" s="266" t="s">
        <v>163</v>
      </c>
      <c r="AU1223" s="266" t="s">
        <v>86</v>
      </c>
      <c r="AV1223" s="15" t="s">
        <v>161</v>
      </c>
      <c r="AW1223" s="15" t="s">
        <v>32</v>
      </c>
      <c r="AX1223" s="15" t="s">
        <v>84</v>
      </c>
      <c r="AY1223" s="266" t="s">
        <v>155</v>
      </c>
    </row>
    <row r="1224" spans="1:65" s="2" customFormat="1" ht="24.15" customHeight="1">
      <c r="A1224" s="39"/>
      <c r="B1224" s="40"/>
      <c r="C1224" s="267" t="s">
        <v>1871</v>
      </c>
      <c r="D1224" s="267" t="s">
        <v>225</v>
      </c>
      <c r="E1224" s="268" t="s">
        <v>1872</v>
      </c>
      <c r="F1224" s="269" t="s">
        <v>1873</v>
      </c>
      <c r="G1224" s="270" t="s">
        <v>256</v>
      </c>
      <c r="H1224" s="271">
        <v>58</v>
      </c>
      <c r="I1224" s="272"/>
      <c r="J1224" s="273">
        <f>ROUND(I1224*H1224,2)</f>
        <v>0</v>
      </c>
      <c r="K1224" s="274"/>
      <c r="L1224" s="275"/>
      <c r="M1224" s="276" t="s">
        <v>1</v>
      </c>
      <c r="N1224" s="277" t="s">
        <v>41</v>
      </c>
      <c r="O1224" s="92"/>
      <c r="P1224" s="230">
        <f>O1224*H1224</f>
        <v>0</v>
      </c>
      <c r="Q1224" s="230">
        <v>6E-05</v>
      </c>
      <c r="R1224" s="230">
        <f>Q1224*H1224</f>
        <v>0.00348</v>
      </c>
      <c r="S1224" s="230">
        <v>0</v>
      </c>
      <c r="T1224" s="231">
        <f>S1224*H1224</f>
        <v>0</v>
      </c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R1224" s="232" t="s">
        <v>345</v>
      </c>
      <c r="AT1224" s="232" t="s">
        <v>225</v>
      </c>
      <c r="AU1224" s="232" t="s">
        <v>86</v>
      </c>
      <c r="AY1224" s="18" t="s">
        <v>155</v>
      </c>
      <c r="BE1224" s="233">
        <f>IF(N1224="základní",J1224,0)</f>
        <v>0</v>
      </c>
      <c r="BF1224" s="233">
        <f>IF(N1224="snížená",J1224,0)</f>
        <v>0</v>
      </c>
      <c r="BG1224" s="233">
        <f>IF(N1224="zákl. přenesená",J1224,0)</f>
        <v>0</v>
      </c>
      <c r="BH1224" s="233">
        <f>IF(N1224="sníž. přenesená",J1224,0)</f>
        <v>0</v>
      </c>
      <c r="BI1224" s="233">
        <f>IF(N1224="nulová",J1224,0)</f>
        <v>0</v>
      </c>
      <c r="BJ1224" s="18" t="s">
        <v>84</v>
      </c>
      <c r="BK1224" s="233">
        <f>ROUND(I1224*H1224,2)</f>
        <v>0</v>
      </c>
      <c r="BL1224" s="18" t="s">
        <v>249</v>
      </c>
      <c r="BM1224" s="232" t="s">
        <v>1874</v>
      </c>
    </row>
    <row r="1225" spans="1:51" s="13" customFormat="1" ht="12">
      <c r="A1225" s="13"/>
      <c r="B1225" s="234"/>
      <c r="C1225" s="235"/>
      <c r="D1225" s="236" t="s">
        <v>163</v>
      </c>
      <c r="E1225" s="237" t="s">
        <v>1</v>
      </c>
      <c r="F1225" s="238" t="s">
        <v>1690</v>
      </c>
      <c r="G1225" s="235"/>
      <c r="H1225" s="237" t="s">
        <v>1</v>
      </c>
      <c r="I1225" s="239"/>
      <c r="J1225" s="235"/>
      <c r="K1225" s="235"/>
      <c r="L1225" s="240"/>
      <c r="M1225" s="241"/>
      <c r="N1225" s="242"/>
      <c r="O1225" s="242"/>
      <c r="P1225" s="242"/>
      <c r="Q1225" s="242"/>
      <c r="R1225" s="242"/>
      <c r="S1225" s="242"/>
      <c r="T1225" s="24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4" t="s">
        <v>163</v>
      </c>
      <c r="AU1225" s="244" t="s">
        <v>86</v>
      </c>
      <c r="AV1225" s="13" t="s">
        <v>84</v>
      </c>
      <c r="AW1225" s="13" t="s">
        <v>32</v>
      </c>
      <c r="AX1225" s="13" t="s">
        <v>76</v>
      </c>
      <c r="AY1225" s="244" t="s">
        <v>155</v>
      </c>
    </row>
    <row r="1226" spans="1:51" s="14" customFormat="1" ht="12">
      <c r="A1226" s="14"/>
      <c r="B1226" s="245"/>
      <c r="C1226" s="246"/>
      <c r="D1226" s="236" t="s">
        <v>163</v>
      </c>
      <c r="E1226" s="247" t="s">
        <v>1</v>
      </c>
      <c r="F1226" s="248" t="s">
        <v>1875</v>
      </c>
      <c r="G1226" s="246"/>
      <c r="H1226" s="249">
        <v>12</v>
      </c>
      <c r="I1226" s="250"/>
      <c r="J1226" s="246"/>
      <c r="K1226" s="246"/>
      <c r="L1226" s="251"/>
      <c r="M1226" s="252"/>
      <c r="N1226" s="253"/>
      <c r="O1226" s="253"/>
      <c r="P1226" s="253"/>
      <c r="Q1226" s="253"/>
      <c r="R1226" s="253"/>
      <c r="S1226" s="253"/>
      <c r="T1226" s="25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5" t="s">
        <v>163</v>
      </c>
      <c r="AU1226" s="255" t="s">
        <v>86</v>
      </c>
      <c r="AV1226" s="14" t="s">
        <v>86</v>
      </c>
      <c r="AW1226" s="14" t="s">
        <v>32</v>
      </c>
      <c r="AX1226" s="14" t="s">
        <v>76</v>
      </c>
      <c r="AY1226" s="255" t="s">
        <v>155</v>
      </c>
    </row>
    <row r="1227" spans="1:51" s="13" customFormat="1" ht="12">
      <c r="A1227" s="13"/>
      <c r="B1227" s="234"/>
      <c r="C1227" s="235"/>
      <c r="D1227" s="236" t="s">
        <v>163</v>
      </c>
      <c r="E1227" s="237" t="s">
        <v>1</v>
      </c>
      <c r="F1227" s="238" t="s">
        <v>489</v>
      </c>
      <c r="G1227" s="235"/>
      <c r="H1227" s="237" t="s">
        <v>1</v>
      </c>
      <c r="I1227" s="239"/>
      <c r="J1227" s="235"/>
      <c r="K1227" s="235"/>
      <c r="L1227" s="240"/>
      <c r="M1227" s="241"/>
      <c r="N1227" s="242"/>
      <c r="O1227" s="242"/>
      <c r="P1227" s="242"/>
      <c r="Q1227" s="242"/>
      <c r="R1227" s="242"/>
      <c r="S1227" s="242"/>
      <c r="T1227" s="24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44" t="s">
        <v>163</v>
      </c>
      <c r="AU1227" s="244" t="s">
        <v>86</v>
      </c>
      <c r="AV1227" s="13" t="s">
        <v>84</v>
      </c>
      <c r="AW1227" s="13" t="s">
        <v>32</v>
      </c>
      <c r="AX1227" s="13" t="s">
        <v>76</v>
      </c>
      <c r="AY1227" s="244" t="s">
        <v>155</v>
      </c>
    </row>
    <row r="1228" spans="1:51" s="14" customFormat="1" ht="12">
      <c r="A1228" s="14"/>
      <c r="B1228" s="245"/>
      <c r="C1228" s="246"/>
      <c r="D1228" s="236" t="s">
        <v>163</v>
      </c>
      <c r="E1228" s="247" t="s">
        <v>1</v>
      </c>
      <c r="F1228" s="248" t="s">
        <v>1876</v>
      </c>
      <c r="G1228" s="246"/>
      <c r="H1228" s="249">
        <v>12</v>
      </c>
      <c r="I1228" s="250"/>
      <c r="J1228" s="246"/>
      <c r="K1228" s="246"/>
      <c r="L1228" s="251"/>
      <c r="M1228" s="252"/>
      <c r="N1228" s="253"/>
      <c r="O1228" s="253"/>
      <c r="P1228" s="253"/>
      <c r="Q1228" s="253"/>
      <c r="R1228" s="253"/>
      <c r="S1228" s="253"/>
      <c r="T1228" s="25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55" t="s">
        <v>163</v>
      </c>
      <c r="AU1228" s="255" t="s">
        <v>86</v>
      </c>
      <c r="AV1228" s="14" t="s">
        <v>86</v>
      </c>
      <c r="AW1228" s="14" t="s">
        <v>32</v>
      </c>
      <c r="AX1228" s="14" t="s">
        <v>76</v>
      </c>
      <c r="AY1228" s="255" t="s">
        <v>155</v>
      </c>
    </row>
    <row r="1229" spans="1:51" s="13" customFormat="1" ht="12">
      <c r="A1229" s="13"/>
      <c r="B1229" s="234"/>
      <c r="C1229" s="235"/>
      <c r="D1229" s="236" t="s">
        <v>163</v>
      </c>
      <c r="E1229" s="237" t="s">
        <v>1</v>
      </c>
      <c r="F1229" s="238" t="s">
        <v>491</v>
      </c>
      <c r="G1229" s="235"/>
      <c r="H1229" s="237" t="s">
        <v>1</v>
      </c>
      <c r="I1229" s="239"/>
      <c r="J1229" s="235"/>
      <c r="K1229" s="235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4" t="s">
        <v>163</v>
      </c>
      <c r="AU1229" s="244" t="s">
        <v>86</v>
      </c>
      <c r="AV1229" s="13" t="s">
        <v>84</v>
      </c>
      <c r="AW1229" s="13" t="s">
        <v>32</v>
      </c>
      <c r="AX1229" s="13" t="s">
        <v>76</v>
      </c>
      <c r="AY1229" s="244" t="s">
        <v>155</v>
      </c>
    </row>
    <row r="1230" spans="1:51" s="14" customFormat="1" ht="12">
      <c r="A1230" s="14"/>
      <c r="B1230" s="245"/>
      <c r="C1230" s="246"/>
      <c r="D1230" s="236" t="s">
        <v>163</v>
      </c>
      <c r="E1230" s="247" t="s">
        <v>1</v>
      </c>
      <c r="F1230" s="248" t="s">
        <v>86</v>
      </c>
      <c r="G1230" s="246"/>
      <c r="H1230" s="249">
        <v>2</v>
      </c>
      <c r="I1230" s="250"/>
      <c r="J1230" s="246"/>
      <c r="K1230" s="246"/>
      <c r="L1230" s="251"/>
      <c r="M1230" s="252"/>
      <c r="N1230" s="253"/>
      <c r="O1230" s="253"/>
      <c r="P1230" s="253"/>
      <c r="Q1230" s="253"/>
      <c r="R1230" s="253"/>
      <c r="S1230" s="253"/>
      <c r="T1230" s="25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5" t="s">
        <v>163</v>
      </c>
      <c r="AU1230" s="255" t="s">
        <v>86</v>
      </c>
      <c r="AV1230" s="14" t="s">
        <v>86</v>
      </c>
      <c r="AW1230" s="14" t="s">
        <v>32</v>
      </c>
      <c r="AX1230" s="14" t="s">
        <v>76</v>
      </c>
      <c r="AY1230" s="255" t="s">
        <v>155</v>
      </c>
    </row>
    <row r="1231" spans="1:51" s="13" customFormat="1" ht="12">
      <c r="A1231" s="13"/>
      <c r="B1231" s="234"/>
      <c r="C1231" s="235"/>
      <c r="D1231" s="236" t="s">
        <v>163</v>
      </c>
      <c r="E1231" s="237" t="s">
        <v>1</v>
      </c>
      <c r="F1231" s="238" t="s">
        <v>493</v>
      </c>
      <c r="G1231" s="235"/>
      <c r="H1231" s="237" t="s">
        <v>1</v>
      </c>
      <c r="I1231" s="239"/>
      <c r="J1231" s="235"/>
      <c r="K1231" s="235"/>
      <c r="L1231" s="240"/>
      <c r="M1231" s="241"/>
      <c r="N1231" s="242"/>
      <c r="O1231" s="242"/>
      <c r="P1231" s="242"/>
      <c r="Q1231" s="242"/>
      <c r="R1231" s="242"/>
      <c r="S1231" s="242"/>
      <c r="T1231" s="24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44" t="s">
        <v>163</v>
      </c>
      <c r="AU1231" s="244" t="s">
        <v>86</v>
      </c>
      <c r="AV1231" s="13" t="s">
        <v>84</v>
      </c>
      <c r="AW1231" s="13" t="s">
        <v>32</v>
      </c>
      <c r="AX1231" s="13" t="s">
        <v>76</v>
      </c>
      <c r="AY1231" s="244" t="s">
        <v>155</v>
      </c>
    </row>
    <row r="1232" spans="1:51" s="14" customFormat="1" ht="12">
      <c r="A1232" s="14"/>
      <c r="B1232" s="245"/>
      <c r="C1232" s="246"/>
      <c r="D1232" s="236" t="s">
        <v>163</v>
      </c>
      <c r="E1232" s="247" t="s">
        <v>1</v>
      </c>
      <c r="F1232" s="248" t="s">
        <v>86</v>
      </c>
      <c r="G1232" s="246"/>
      <c r="H1232" s="249">
        <v>2</v>
      </c>
      <c r="I1232" s="250"/>
      <c r="J1232" s="246"/>
      <c r="K1232" s="246"/>
      <c r="L1232" s="251"/>
      <c r="M1232" s="252"/>
      <c r="N1232" s="253"/>
      <c r="O1232" s="253"/>
      <c r="P1232" s="253"/>
      <c r="Q1232" s="253"/>
      <c r="R1232" s="253"/>
      <c r="S1232" s="253"/>
      <c r="T1232" s="25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5" t="s">
        <v>163</v>
      </c>
      <c r="AU1232" s="255" t="s">
        <v>86</v>
      </c>
      <c r="AV1232" s="14" t="s">
        <v>86</v>
      </c>
      <c r="AW1232" s="14" t="s">
        <v>32</v>
      </c>
      <c r="AX1232" s="14" t="s">
        <v>76</v>
      </c>
      <c r="AY1232" s="255" t="s">
        <v>155</v>
      </c>
    </row>
    <row r="1233" spans="1:51" s="13" customFormat="1" ht="12">
      <c r="A1233" s="13"/>
      <c r="B1233" s="234"/>
      <c r="C1233" s="235"/>
      <c r="D1233" s="236" t="s">
        <v>163</v>
      </c>
      <c r="E1233" s="237" t="s">
        <v>1</v>
      </c>
      <c r="F1233" s="238" t="s">
        <v>495</v>
      </c>
      <c r="G1233" s="235"/>
      <c r="H1233" s="237" t="s">
        <v>1</v>
      </c>
      <c r="I1233" s="239"/>
      <c r="J1233" s="235"/>
      <c r="K1233" s="235"/>
      <c r="L1233" s="240"/>
      <c r="M1233" s="241"/>
      <c r="N1233" s="242"/>
      <c r="O1233" s="242"/>
      <c r="P1233" s="242"/>
      <c r="Q1233" s="242"/>
      <c r="R1233" s="242"/>
      <c r="S1233" s="242"/>
      <c r="T1233" s="24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44" t="s">
        <v>163</v>
      </c>
      <c r="AU1233" s="244" t="s">
        <v>86</v>
      </c>
      <c r="AV1233" s="13" t="s">
        <v>84</v>
      </c>
      <c r="AW1233" s="13" t="s">
        <v>32</v>
      </c>
      <c r="AX1233" s="13" t="s">
        <v>76</v>
      </c>
      <c r="AY1233" s="244" t="s">
        <v>155</v>
      </c>
    </row>
    <row r="1234" spans="1:51" s="14" customFormat="1" ht="12">
      <c r="A1234" s="14"/>
      <c r="B1234" s="245"/>
      <c r="C1234" s="246"/>
      <c r="D1234" s="236" t="s">
        <v>163</v>
      </c>
      <c r="E1234" s="247" t="s">
        <v>1</v>
      </c>
      <c r="F1234" s="248" t="s">
        <v>86</v>
      </c>
      <c r="G1234" s="246"/>
      <c r="H1234" s="249">
        <v>2</v>
      </c>
      <c r="I1234" s="250"/>
      <c r="J1234" s="246"/>
      <c r="K1234" s="246"/>
      <c r="L1234" s="251"/>
      <c r="M1234" s="252"/>
      <c r="N1234" s="253"/>
      <c r="O1234" s="253"/>
      <c r="P1234" s="253"/>
      <c r="Q1234" s="253"/>
      <c r="R1234" s="253"/>
      <c r="S1234" s="253"/>
      <c r="T1234" s="25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55" t="s">
        <v>163</v>
      </c>
      <c r="AU1234" s="255" t="s">
        <v>86</v>
      </c>
      <c r="AV1234" s="14" t="s">
        <v>86</v>
      </c>
      <c r="AW1234" s="14" t="s">
        <v>32</v>
      </c>
      <c r="AX1234" s="14" t="s">
        <v>76</v>
      </c>
      <c r="AY1234" s="255" t="s">
        <v>155</v>
      </c>
    </row>
    <row r="1235" spans="1:51" s="13" customFormat="1" ht="12">
      <c r="A1235" s="13"/>
      <c r="B1235" s="234"/>
      <c r="C1235" s="235"/>
      <c r="D1235" s="236" t="s">
        <v>163</v>
      </c>
      <c r="E1235" s="237" t="s">
        <v>1</v>
      </c>
      <c r="F1235" s="238" t="s">
        <v>497</v>
      </c>
      <c r="G1235" s="235"/>
      <c r="H1235" s="237" t="s">
        <v>1</v>
      </c>
      <c r="I1235" s="239"/>
      <c r="J1235" s="235"/>
      <c r="K1235" s="235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4" t="s">
        <v>163</v>
      </c>
      <c r="AU1235" s="244" t="s">
        <v>86</v>
      </c>
      <c r="AV1235" s="13" t="s">
        <v>84</v>
      </c>
      <c r="AW1235" s="13" t="s">
        <v>32</v>
      </c>
      <c r="AX1235" s="13" t="s">
        <v>76</v>
      </c>
      <c r="AY1235" s="244" t="s">
        <v>155</v>
      </c>
    </row>
    <row r="1236" spans="1:51" s="14" customFormat="1" ht="12">
      <c r="A1236" s="14"/>
      <c r="B1236" s="245"/>
      <c r="C1236" s="246"/>
      <c r="D1236" s="236" t="s">
        <v>163</v>
      </c>
      <c r="E1236" s="247" t="s">
        <v>1</v>
      </c>
      <c r="F1236" s="248" t="s">
        <v>1718</v>
      </c>
      <c r="G1236" s="246"/>
      <c r="H1236" s="249">
        <v>6</v>
      </c>
      <c r="I1236" s="250"/>
      <c r="J1236" s="246"/>
      <c r="K1236" s="246"/>
      <c r="L1236" s="251"/>
      <c r="M1236" s="252"/>
      <c r="N1236" s="253"/>
      <c r="O1236" s="253"/>
      <c r="P1236" s="253"/>
      <c r="Q1236" s="253"/>
      <c r="R1236" s="253"/>
      <c r="S1236" s="253"/>
      <c r="T1236" s="25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5" t="s">
        <v>163</v>
      </c>
      <c r="AU1236" s="255" t="s">
        <v>86</v>
      </c>
      <c r="AV1236" s="14" t="s">
        <v>86</v>
      </c>
      <c r="AW1236" s="14" t="s">
        <v>32</v>
      </c>
      <c r="AX1236" s="14" t="s">
        <v>76</v>
      </c>
      <c r="AY1236" s="255" t="s">
        <v>155</v>
      </c>
    </row>
    <row r="1237" spans="1:51" s="13" customFormat="1" ht="12">
      <c r="A1237" s="13"/>
      <c r="B1237" s="234"/>
      <c r="C1237" s="235"/>
      <c r="D1237" s="236" t="s">
        <v>163</v>
      </c>
      <c r="E1237" s="237" t="s">
        <v>1</v>
      </c>
      <c r="F1237" s="238" t="s">
        <v>499</v>
      </c>
      <c r="G1237" s="235"/>
      <c r="H1237" s="237" t="s">
        <v>1</v>
      </c>
      <c r="I1237" s="239"/>
      <c r="J1237" s="235"/>
      <c r="K1237" s="235"/>
      <c r="L1237" s="240"/>
      <c r="M1237" s="241"/>
      <c r="N1237" s="242"/>
      <c r="O1237" s="242"/>
      <c r="P1237" s="242"/>
      <c r="Q1237" s="242"/>
      <c r="R1237" s="242"/>
      <c r="S1237" s="242"/>
      <c r="T1237" s="24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4" t="s">
        <v>163</v>
      </c>
      <c r="AU1237" s="244" t="s">
        <v>86</v>
      </c>
      <c r="AV1237" s="13" t="s">
        <v>84</v>
      </c>
      <c r="AW1237" s="13" t="s">
        <v>32</v>
      </c>
      <c r="AX1237" s="13" t="s">
        <v>76</v>
      </c>
      <c r="AY1237" s="244" t="s">
        <v>155</v>
      </c>
    </row>
    <row r="1238" spans="1:51" s="14" customFormat="1" ht="12">
      <c r="A1238" s="14"/>
      <c r="B1238" s="245"/>
      <c r="C1238" s="246"/>
      <c r="D1238" s="236" t="s">
        <v>163</v>
      </c>
      <c r="E1238" s="247" t="s">
        <v>1</v>
      </c>
      <c r="F1238" s="248" t="s">
        <v>1877</v>
      </c>
      <c r="G1238" s="246"/>
      <c r="H1238" s="249">
        <v>14</v>
      </c>
      <c r="I1238" s="250"/>
      <c r="J1238" s="246"/>
      <c r="K1238" s="246"/>
      <c r="L1238" s="251"/>
      <c r="M1238" s="252"/>
      <c r="N1238" s="253"/>
      <c r="O1238" s="253"/>
      <c r="P1238" s="253"/>
      <c r="Q1238" s="253"/>
      <c r="R1238" s="253"/>
      <c r="S1238" s="253"/>
      <c r="T1238" s="25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5" t="s">
        <v>163</v>
      </c>
      <c r="AU1238" s="255" t="s">
        <v>86</v>
      </c>
      <c r="AV1238" s="14" t="s">
        <v>86</v>
      </c>
      <c r="AW1238" s="14" t="s">
        <v>32</v>
      </c>
      <c r="AX1238" s="14" t="s">
        <v>76</v>
      </c>
      <c r="AY1238" s="255" t="s">
        <v>155</v>
      </c>
    </row>
    <row r="1239" spans="1:51" s="13" customFormat="1" ht="12">
      <c r="A1239" s="13"/>
      <c r="B1239" s="234"/>
      <c r="C1239" s="235"/>
      <c r="D1239" s="236" t="s">
        <v>163</v>
      </c>
      <c r="E1239" s="237" t="s">
        <v>1</v>
      </c>
      <c r="F1239" s="238" t="s">
        <v>1692</v>
      </c>
      <c r="G1239" s="235"/>
      <c r="H1239" s="237" t="s">
        <v>1</v>
      </c>
      <c r="I1239" s="239"/>
      <c r="J1239" s="235"/>
      <c r="K1239" s="235"/>
      <c r="L1239" s="240"/>
      <c r="M1239" s="241"/>
      <c r="N1239" s="242"/>
      <c r="O1239" s="242"/>
      <c r="P1239" s="242"/>
      <c r="Q1239" s="242"/>
      <c r="R1239" s="242"/>
      <c r="S1239" s="242"/>
      <c r="T1239" s="24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4" t="s">
        <v>163</v>
      </c>
      <c r="AU1239" s="244" t="s">
        <v>86</v>
      </c>
      <c r="AV1239" s="13" t="s">
        <v>84</v>
      </c>
      <c r="AW1239" s="13" t="s">
        <v>32</v>
      </c>
      <c r="AX1239" s="13" t="s">
        <v>76</v>
      </c>
      <c r="AY1239" s="244" t="s">
        <v>155</v>
      </c>
    </row>
    <row r="1240" spans="1:51" s="14" customFormat="1" ht="12">
      <c r="A1240" s="14"/>
      <c r="B1240" s="245"/>
      <c r="C1240" s="246"/>
      <c r="D1240" s="236" t="s">
        <v>163</v>
      </c>
      <c r="E1240" s="247" t="s">
        <v>1</v>
      </c>
      <c r="F1240" s="248" t="s">
        <v>1878</v>
      </c>
      <c r="G1240" s="246"/>
      <c r="H1240" s="249">
        <v>8</v>
      </c>
      <c r="I1240" s="250"/>
      <c r="J1240" s="246"/>
      <c r="K1240" s="246"/>
      <c r="L1240" s="251"/>
      <c r="M1240" s="252"/>
      <c r="N1240" s="253"/>
      <c r="O1240" s="253"/>
      <c r="P1240" s="253"/>
      <c r="Q1240" s="253"/>
      <c r="R1240" s="253"/>
      <c r="S1240" s="253"/>
      <c r="T1240" s="25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5" t="s">
        <v>163</v>
      </c>
      <c r="AU1240" s="255" t="s">
        <v>86</v>
      </c>
      <c r="AV1240" s="14" t="s">
        <v>86</v>
      </c>
      <c r="AW1240" s="14" t="s">
        <v>32</v>
      </c>
      <c r="AX1240" s="14" t="s">
        <v>76</v>
      </c>
      <c r="AY1240" s="255" t="s">
        <v>155</v>
      </c>
    </row>
    <row r="1241" spans="1:51" s="15" customFormat="1" ht="12">
      <c r="A1241" s="15"/>
      <c r="B1241" s="256"/>
      <c r="C1241" s="257"/>
      <c r="D1241" s="236" t="s">
        <v>163</v>
      </c>
      <c r="E1241" s="258" t="s">
        <v>1</v>
      </c>
      <c r="F1241" s="259" t="s">
        <v>177</v>
      </c>
      <c r="G1241" s="257"/>
      <c r="H1241" s="260">
        <v>58</v>
      </c>
      <c r="I1241" s="261"/>
      <c r="J1241" s="257"/>
      <c r="K1241" s="257"/>
      <c r="L1241" s="262"/>
      <c r="M1241" s="263"/>
      <c r="N1241" s="264"/>
      <c r="O1241" s="264"/>
      <c r="P1241" s="264"/>
      <c r="Q1241" s="264"/>
      <c r="R1241" s="264"/>
      <c r="S1241" s="264"/>
      <c r="T1241" s="26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66" t="s">
        <v>163</v>
      </c>
      <c r="AU1241" s="266" t="s">
        <v>86</v>
      </c>
      <c r="AV1241" s="15" t="s">
        <v>161</v>
      </c>
      <c r="AW1241" s="15" t="s">
        <v>32</v>
      </c>
      <c r="AX1241" s="15" t="s">
        <v>84</v>
      </c>
      <c r="AY1241" s="266" t="s">
        <v>155</v>
      </c>
    </row>
    <row r="1242" spans="1:65" s="2" customFormat="1" ht="24.15" customHeight="1">
      <c r="A1242" s="39"/>
      <c r="B1242" s="40"/>
      <c r="C1242" s="220" t="s">
        <v>1879</v>
      </c>
      <c r="D1242" s="220" t="s">
        <v>157</v>
      </c>
      <c r="E1242" s="221" t="s">
        <v>1880</v>
      </c>
      <c r="F1242" s="222" t="s">
        <v>1881</v>
      </c>
      <c r="G1242" s="223" t="s">
        <v>213</v>
      </c>
      <c r="H1242" s="224">
        <v>3.594</v>
      </c>
      <c r="I1242" s="225"/>
      <c r="J1242" s="226">
        <f>ROUND(I1242*H1242,2)</f>
        <v>0</v>
      </c>
      <c r="K1242" s="227"/>
      <c r="L1242" s="45"/>
      <c r="M1242" s="228" t="s">
        <v>1</v>
      </c>
      <c r="N1242" s="229" t="s">
        <v>41</v>
      </c>
      <c r="O1242" s="92"/>
      <c r="P1242" s="230">
        <f>O1242*H1242</f>
        <v>0</v>
      </c>
      <c r="Q1242" s="230">
        <v>0</v>
      </c>
      <c r="R1242" s="230">
        <f>Q1242*H1242</f>
        <v>0</v>
      </c>
      <c r="S1242" s="230">
        <v>0</v>
      </c>
      <c r="T1242" s="231">
        <f>S1242*H1242</f>
        <v>0</v>
      </c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R1242" s="232" t="s">
        <v>249</v>
      </c>
      <c r="AT1242" s="232" t="s">
        <v>157</v>
      </c>
      <c r="AU1242" s="232" t="s">
        <v>86</v>
      </c>
      <c r="AY1242" s="18" t="s">
        <v>155</v>
      </c>
      <c r="BE1242" s="233">
        <f>IF(N1242="základní",J1242,0)</f>
        <v>0</v>
      </c>
      <c r="BF1242" s="233">
        <f>IF(N1242="snížená",J1242,0)</f>
        <v>0</v>
      </c>
      <c r="BG1242" s="233">
        <f>IF(N1242="zákl. přenesená",J1242,0)</f>
        <v>0</v>
      </c>
      <c r="BH1242" s="233">
        <f>IF(N1242="sníž. přenesená",J1242,0)</f>
        <v>0</v>
      </c>
      <c r="BI1242" s="233">
        <f>IF(N1242="nulová",J1242,0)</f>
        <v>0</v>
      </c>
      <c r="BJ1242" s="18" t="s">
        <v>84</v>
      </c>
      <c r="BK1242" s="233">
        <f>ROUND(I1242*H1242,2)</f>
        <v>0</v>
      </c>
      <c r="BL1242" s="18" t="s">
        <v>249</v>
      </c>
      <c r="BM1242" s="232" t="s">
        <v>1882</v>
      </c>
    </row>
    <row r="1243" spans="1:63" s="12" customFormat="1" ht="22.8" customHeight="1">
      <c r="A1243" s="12"/>
      <c r="B1243" s="204"/>
      <c r="C1243" s="205"/>
      <c r="D1243" s="206" t="s">
        <v>75</v>
      </c>
      <c r="E1243" s="218" t="s">
        <v>1883</v>
      </c>
      <c r="F1243" s="218" t="s">
        <v>1884</v>
      </c>
      <c r="G1243" s="205"/>
      <c r="H1243" s="205"/>
      <c r="I1243" s="208"/>
      <c r="J1243" s="219">
        <f>BK1243</f>
        <v>0</v>
      </c>
      <c r="K1243" s="205"/>
      <c r="L1243" s="210"/>
      <c r="M1243" s="211"/>
      <c r="N1243" s="212"/>
      <c r="O1243" s="212"/>
      <c r="P1243" s="213">
        <f>SUM(P1244:P1317)</f>
        <v>0</v>
      </c>
      <c r="Q1243" s="212"/>
      <c r="R1243" s="213">
        <f>SUM(R1244:R1317)</f>
        <v>4.932197640000002</v>
      </c>
      <c r="S1243" s="212"/>
      <c r="T1243" s="214">
        <f>SUM(T1244:T1317)</f>
        <v>2.9616000000000002</v>
      </c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R1243" s="215" t="s">
        <v>86</v>
      </c>
      <c r="AT1243" s="216" t="s">
        <v>75</v>
      </c>
      <c r="AU1243" s="216" t="s">
        <v>84</v>
      </c>
      <c r="AY1243" s="215" t="s">
        <v>155</v>
      </c>
      <c r="BK1243" s="217">
        <f>SUM(BK1244:BK1317)</f>
        <v>0</v>
      </c>
    </row>
    <row r="1244" spans="1:65" s="2" customFormat="1" ht="24.15" customHeight="1">
      <c r="A1244" s="39"/>
      <c r="B1244" s="40"/>
      <c r="C1244" s="220" t="s">
        <v>1885</v>
      </c>
      <c r="D1244" s="220" t="s">
        <v>157</v>
      </c>
      <c r="E1244" s="221" t="s">
        <v>1886</v>
      </c>
      <c r="F1244" s="222" t="s">
        <v>1887</v>
      </c>
      <c r="G1244" s="223" t="s">
        <v>274</v>
      </c>
      <c r="H1244" s="224">
        <v>2.2</v>
      </c>
      <c r="I1244" s="225"/>
      <c r="J1244" s="226">
        <f>ROUND(I1244*H1244,2)</f>
        <v>0</v>
      </c>
      <c r="K1244" s="227"/>
      <c r="L1244" s="45"/>
      <c r="M1244" s="228" t="s">
        <v>1</v>
      </c>
      <c r="N1244" s="229" t="s">
        <v>41</v>
      </c>
      <c r="O1244" s="92"/>
      <c r="P1244" s="230">
        <f>O1244*H1244</f>
        <v>0</v>
      </c>
      <c r="Q1244" s="230">
        <v>0</v>
      </c>
      <c r="R1244" s="230">
        <f>Q1244*H1244</f>
        <v>0</v>
      </c>
      <c r="S1244" s="230">
        <v>0</v>
      </c>
      <c r="T1244" s="231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32" t="s">
        <v>249</v>
      </c>
      <c r="AT1244" s="232" t="s">
        <v>157</v>
      </c>
      <c r="AU1244" s="232" t="s">
        <v>86</v>
      </c>
      <c r="AY1244" s="18" t="s">
        <v>155</v>
      </c>
      <c r="BE1244" s="233">
        <f>IF(N1244="základní",J1244,0)</f>
        <v>0</v>
      </c>
      <c r="BF1244" s="233">
        <f>IF(N1244="snížená",J1244,0)</f>
        <v>0</v>
      </c>
      <c r="BG1244" s="233">
        <f>IF(N1244="zákl. přenesená",J1244,0)</f>
        <v>0</v>
      </c>
      <c r="BH1244" s="233">
        <f>IF(N1244="sníž. přenesená",J1244,0)</f>
        <v>0</v>
      </c>
      <c r="BI1244" s="233">
        <f>IF(N1244="nulová",J1244,0)</f>
        <v>0</v>
      </c>
      <c r="BJ1244" s="18" t="s">
        <v>84</v>
      </c>
      <c r="BK1244" s="233">
        <f>ROUND(I1244*H1244,2)</f>
        <v>0</v>
      </c>
      <c r="BL1244" s="18" t="s">
        <v>249</v>
      </c>
      <c r="BM1244" s="232" t="s">
        <v>1888</v>
      </c>
    </row>
    <row r="1245" spans="1:65" s="2" customFormat="1" ht="21.75" customHeight="1">
      <c r="A1245" s="39"/>
      <c r="B1245" s="40"/>
      <c r="C1245" s="267" t="s">
        <v>1889</v>
      </c>
      <c r="D1245" s="267" t="s">
        <v>225</v>
      </c>
      <c r="E1245" s="268" t="s">
        <v>1890</v>
      </c>
      <c r="F1245" s="269" t="s">
        <v>1891</v>
      </c>
      <c r="G1245" s="270" t="s">
        <v>274</v>
      </c>
      <c r="H1245" s="271">
        <v>2.2</v>
      </c>
      <c r="I1245" s="272"/>
      <c r="J1245" s="273">
        <f>ROUND(I1245*H1245,2)</f>
        <v>0</v>
      </c>
      <c r="K1245" s="274"/>
      <c r="L1245" s="275"/>
      <c r="M1245" s="276" t="s">
        <v>1</v>
      </c>
      <c r="N1245" s="277" t="s">
        <v>41</v>
      </c>
      <c r="O1245" s="92"/>
      <c r="P1245" s="230">
        <f>O1245*H1245</f>
        <v>0</v>
      </c>
      <c r="Q1245" s="230">
        <v>0.0023</v>
      </c>
      <c r="R1245" s="230">
        <f>Q1245*H1245</f>
        <v>0.00506</v>
      </c>
      <c r="S1245" s="230">
        <v>0</v>
      </c>
      <c r="T1245" s="231">
        <f>S1245*H1245</f>
        <v>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32" t="s">
        <v>345</v>
      </c>
      <c r="AT1245" s="232" t="s">
        <v>225</v>
      </c>
      <c r="AU1245" s="232" t="s">
        <v>86</v>
      </c>
      <c r="AY1245" s="18" t="s">
        <v>155</v>
      </c>
      <c r="BE1245" s="233">
        <f>IF(N1245="základní",J1245,0)</f>
        <v>0</v>
      </c>
      <c r="BF1245" s="233">
        <f>IF(N1245="snížená",J1245,0)</f>
        <v>0</v>
      </c>
      <c r="BG1245" s="233">
        <f>IF(N1245="zákl. přenesená",J1245,0)</f>
        <v>0</v>
      </c>
      <c r="BH1245" s="233">
        <f>IF(N1245="sníž. přenesená",J1245,0)</f>
        <v>0</v>
      </c>
      <c r="BI1245" s="233">
        <f>IF(N1245="nulová",J1245,0)</f>
        <v>0</v>
      </c>
      <c r="BJ1245" s="18" t="s">
        <v>84</v>
      </c>
      <c r="BK1245" s="233">
        <f>ROUND(I1245*H1245,2)</f>
        <v>0</v>
      </c>
      <c r="BL1245" s="18" t="s">
        <v>249</v>
      </c>
      <c r="BM1245" s="232" t="s">
        <v>1892</v>
      </c>
    </row>
    <row r="1246" spans="1:65" s="2" customFormat="1" ht="24.15" customHeight="1">
      <c r="A1246" s="39"/>
      <c r="B1246" s="40"/>
      <c r="C1246" s="220" t="s">
        <v>1893</v>
      </c>
      <c r="D1246" s="220" t="s">
        <v>157</v>
      </c>
      <c r="E1246" s="221" t="s">
        <v>1894</v>
      </c>
      <c r="F1246" s="222" t="s">
        <v>1895</v>
      </c>
      <c r="G1246" s="223" t="s">
        <v>160</v>
      </c>
      <c r="H1246" s="224">
        <v>82.5</v>
      </c>
      <c r="I1246" s="225"/>
      <c r="J1246" s="226">
        <f>ROUND(I1246*H1246,2)</f>
        <v>0</v>
      </c>
      <c r="K1246" s="227"/>
      <c r="L1246" s="45"/>
      <c r="M1246" s="228" t="s">
        <v>1</v>
      </c>
      <c r="N1246" s="229" t="s">
        <v>41</v>
      </c>
      <c r="O1246" s="92"/>
      <c r="P1246" s="230">
        <f>O1246*H1246</f>
        <v>0</v>
      </c>
      <c r="Q1246" s="230">
        <v>0</v>
      </c>
      <c r="R1246" s="230">
        <f>Q1246*H1246</f>
        <v>0</v>
      </c>
      <c r="S1246" s="230">
        <v>0.032</v>
      </c>
      <c r="T1246" s="231">
        <f>S1246*H1246</f>
        <v>2.64</v>
      </c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R1246" s="232" t="s">
        <v>249</v>
      </c>
      <c r="AT1246" s="232" t="s">
        <v>157</v>
      </c>
      <c r="AU1246" s="232" t="s">
        <v>86</v>
      </c>
      <c r="AY1246" s="18" t="s">
        <v>155</v>
      </c>
      <c r="BE1246" s="233">
        <f>IF(N1246="základní",J1246,0)</f>
        <v>0</v>
      </c>
      <c r="BF1246" s="233">
        <f>IF(N1246="snížená",J1246,0)</f>
        <v>0</v>
      </c>
      <c r="BG1246" s="233">
        <f>IF(N1246="zákl. přenesená",J1246,0)</f>
        <v>0</v>
      </c>
      <c r="BH1246" s="233">
        <f>IF(N1246="sníž. přenesená",J1246,0)</f>
        <v>0</v>
      </c>
      <c r="BI1246" s="233">
        <f>IF(N1246="nulová",J1246,0)</f>
        <v>0</v>
      </c>
      <c r="BJ1246" s="18" t="s">
        <v>84</v>
      </c>
      <c r="BK1246" s="233">
        <f>ROUND(I1246*H1246,2)</f>
        <v>0</v>
      </c>
      <c r="BL1246" s="18" t="s">
        <v>249</v>
      </c>
      <c r="BM1246" s="232" t="s">
        <v>1896</v>
      </c>
    </row>
    <row r="1247" spans="1:51" s="13" customFormat="1" ht="12">
      <c r="A1247" s="13"/>
      <c r="B1247" s="234"/>
      <c r="C1247" s="235"/>
      <c r="D1247" s="236" t="s">
        <v>163</v>
      </c>
      <c r="E1247" s="237" t="s">
        <v>1</v>
      </c>
      <c r="F1247" s="238" t="s">
        <v>1897</v>
      </c>
      <c r="G1247" s="235"/>
      <c r="H1247" s="237" t="s">
        <v>1</v>
      </c>
      <c r="I1247" s="239"/>
      <c r="J1247" s="235"/>
      <c r="K1247" s="235"/>
      <c r="L1247" s="240"/>
      <c r="M1247" s="241"/>
      <c r="N1247" s="242"/>
      <c r="O1247" s="242"/>
      <c r="P1247" s="242"/>
      <c r="Q1247" s="242"/>
      <c r="R1247" s="242"/>
      <c r="S1247" s="242"/>
      <c r="T1247" s="24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4" t="s">
        <v>163</v>
      </c>
      <c r="AU1247" s="244" t="s">
        <v>86</v>
      </c>
      <c r="AV1247" s="13" t="s">
        <v>84</v>
      </c>
      <c r="AW1247" s="13" t="s">
        <v>32</v>
      </c>
      <c r="AX1247" s="13" t="s">
        <v>76</v>
      </c>
      <c r="AY1247" s="244" t="s">
        <v>155</v>
      </c>
    </row>
    <row r="1248" spans="1:51" s="14" customFormat="1" ht="12">
      <c r="A1248" s="14"/>
      <c r="B1248" s="245"/>
      <c r="C1248" s="246"/>
      <c r="D1248" s="236" t="s">
        <v>163</v>
      </c>
      <c r="E1248" s="247" t="s">
        <v>1</v>
      </c>
      <c r="F1248" s="248" t="s">
        <v>1898</v>
      </c>
      <c r="G1248" s="246"/>
      <c r="H1248" s="249">
        <v>82.5</v>
      </c>
      <c r="I1248" s="250"/>
      <c r="J1248" s="246"/>
      <c r="K1248" s="246"/>
      <c r="L1248" s="251"/>
      <c r="M1248" s="252"/>
      <c r="N1248" s="253"/>
      <c r="O1248" s="253"/>
      <c r="P1248" s="253"/>
      <c r="Q1248" s="253"/>
      <c r="R1248" s="253"/>
      <c r="S1248" s="253"/>
      <c r="T1248" s="25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5" t="s">
        <v>163</v>
      </c>
      <c r="AU1248" s="255" t="s">
        <v>86</v>
      </c>
      <c r="AV1248" s="14" t="s">
        <v>86</v>
      </c>
      <c r="AW1248" s="14" t="s">
        <v>32</v>
      </c>
      <c r="AX1248" s="14" t="s">
        <v>84</v>
      </c>
      <c r="AY1248" s="255" t="s">
        <v>155</v>
      </c>
    </row>
    <row r="1249" spans="1:65" s="2" customFormat="1" ht="21.75" customHeight="1">
      <c r="A1249" s="39"/>
      <c r="B1249" s="40"/>
      <c r="C1249" s="220" t="s">
        <v>1899</v>
      </c>
      <c r="D1249" s="220" t="s">
        <v>157</v>
      </c>
      <c r="E1249" s="221" t="s">
        <v>1900</v>
      </c>
      <c r="F1249" s="222" t="s">
        <v>1901</v>
      </c>
      <c r="G1249" s="223" t="s">
        <v>256</v>
      </c>
      <c r="H1249" s="224">
        <v>6</v>
      </c>
      <c r="I1249" s="225"/>
      <c r="J1249" s="226">
        <f>ROUND(I1249*H1249,2)</f>
        <v>0</v>
      </c>
      <c r="K1249" s="227"/>
      <c r="L1249" s="45"/>
      <c r="M1249" s="228" t="s">
        <v>1</v>
      </c>
      <c r="N1249" s="229" t="s">
        <v>41</v>
      </c>
      <c r="O1249" s="92"/>
      <c r="P1249" s="230">
        <f>O1249*H1249</f>
        <v>0</v>
      </c>
      <c r="Q1249" s="230">
        <v>0</v>
      </c>
      <c r="R1249" s="230">
        <f>Q1249*H1249</f>
        <v>0</v>
      </c>
      <c r="S1249" s="230">
        <v>0</v>
      </c>
      <c r="T1249" s="231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32" t="s">
        <v>249</v>
      </c>
      <c r="AT1249" s="232" t="s">
        <v>157</v>
      </c>
      <c r="AU1249" s="232" t="s">
        <v>86</v>
      </c>
      <c r="AY1249" s="18" t="s">
        <v>155</v>
      </c>
      <c r="BE1249" s="233">
        <f>IF(N1249="základní",J1249,0)</f>
        <v>0</v>
      </c>
      <c r="BF1249" s="233">
        <f>IF(N1249="snížená",J1249,0)</f>
        <v>0</v>
      </c>
      <c r="BG1249" s="233">
        <f>IF(N1249="zákl. přenesená",J1249,0)</f>
        <v>0</v>
      </c>
      <c r="BH1249" s="233">
        <f>IF(N1249="sníž. přenesená",J1249,0)</f>
        <v>0</v>
      </c>
      <c r="BI1249" s="233">
        <f>IF(N1249="nulová",J1249,0)</f>
        <v>0</v>
      </c>
      <c r="BJ1249" s="18" t="s">
        <v>84</v>
      </c>
      <c r="BK1249" s="233">
        <f>ROUND(I1249*H1249,2)</f>
        <v>0</v>
      </c>
      <c r="BL1249" s="18" t="s">
        <v>249</v>
      </c>
      <c r="BM1249" s="232" t="s">
        <v>1902</v>
      </c>
    </row>
    <row r="1250" spans="1:51" s="14" customFormat="1" ht="12">
      <c r="A1250" s="14"/>
      <c r="B1250" s="245"/>
      <c r="C1250" s="246"/>
      <c r="D1250" s="236" t="s">
        <v>163</v>
      </c>
      <c r="E1250" s="247" t="s">
        <v>1</v>
      </c>
      <c r="F1250" s="248" t="s">
        <v>193</v>
      </c>
      <c r="G1250" s="246"/>
      <c r="H1250" s="249">
        <v>6</v>
      </c>
      <c r="I1250" s="250"/>
      <c r="J1250" s="246"/>
      <c r="K1250" s="246"/>
      <c r="L1250" s="251"/>
      <c r="M1250" s="252"/>
      <c r="N1250" s="253"/>
      <c r="O1250" s="253"/>
      <c r="P1250" s="253"/>
      <c r="Q1250" s="253"/>
      <c r="R1250" s="253"/>
      <c r="S1250" s="253"/>
      <c r="T1250" s="25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5" t="s">
        <v>163</v>
      </c>
      <c r="AU1250" s="255" t="s">
        <v>86</v>
      </c>
      <c r="AV1250" s="14" t="s">
        <v>86</v>
      </c>
      <c r="AW1250" s="14" t="s">
        <v>32</v>
      </c>
      <c r="AX1250" s="14" t="s">
        <v>84</v>
      </c>
      <c r="AY1250" s="255" t="s">
        <v>155</v>
      </c>
    </row>
    <row r="1251" spans="1:65" s="2" customFormat="1" ht="24.15" customHeight="1">
      <c r="A1251" s="39"/>
      <c r="B1251" s="40"/>
      <c r="C1251" s="267" t="s">
        <v>1903</v>
      </c>
      <c r="D1251" s="267" t="s">
        <v>225</v>
      </c>
      <c r="E1251" s="268" t="s">
        <v>1904</v>
      </c>
      <c r="F1251" s="269" t="s">
        <v>1905</v>
      </c>
      <c r="G1251" s="270" t="s">
        <v>256</v>
      </c>
      <c r="H1251" s="271">
        <v>6</v>
      </c>
      <c r="I1251" s="272"/>
      <c r="J1251" s="273">
        <f>ROUND(I1251*H1251,2)</f>
        <v>0</v>
      </c>
      <c r="K1251" s="274"/>
      <c r="L1251" s="275"/>
      <c r="M1251" s="276" t="s">
        <v>1</v>
      </c>
      <c r="N1251" s="277" t="s">
        <v>41</v>
      </c>
      <c r="O1251" s="92"/>
      <c r="P1251" s="230">
        <f>O1251*H1251</f>
        <v>0</v>
      </c>
      <c r="Q1251" s="230">
        <v>0.0242</v>
      </c>
      <c r="R1251" s="230">
        <f>Q1251*H1251</f>
        <v>0.1452</v>
      </c>
      <c r="S1251" s="230">
        <v>0</v>
      </c>
      <c r="T1251" s="231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32" t="s">
        <v>345</v>
      </c>
      <c r="AT1251" s="232" t="s">
        <v>225</v>
      </c>
      <c r="AU1251" s="232" t="s">
        <v>86</v>
      </c>
      <c r="AY1251" s="18" t="s">
        <v>155</v>
      </c>
      <c r="BE1251" s="233">
        <f>IF(N1251="základní",J1251,0)</f>
        <v>0</v>
      </c>
      <c r="BF1251" s="233">
        <f>IF(N1251="snížená",J1251,0)</f>
        <v>0</v>
      </c>
      <c r="BG1251" s="233">
        <f>IF(N1251="zákl. přenesená",J1251,0)</f>
        <v>0</v>
      </c>
      <c r="BH1251" s="233">
        <f>IF(N1251="sníž. přenesená",J1251,0)</f>
        <v>0</v>
      </c>
      <c r="BI1251" s="233">
        <f>IF(N1251="nulová",J1251,0)</f>
        <v>0</v>
      </c>
      <c r="BJ1251" s="18" t="s">
        <v>84</v>
      </c>
      <c r="BK1251" s="233">
        <f>ROUND(I1251*H1251,2)</f>
        <v>0</v>
      </c>
      <c r="BL1251" s="18" t="s">
        <v>249</v>
      </c>
      <c r="BM1251" s="232" t="s">
        <v>1906</v>
      </c>
    </row>
    <row r="1252" spans="1:65" s="2" customFormat="1" ht="24.15" customHeight="1">
      <c r="A1252" s="39"/>
      <c r="B1252" s="40"/>
      <c r="C1252" s="267" t="s">
        <v>1907</v>
      </c>
      <c r="D1252" s="267" t="s">
        <v>225</v>
      </c>
      <c r="E1252" s="268" t="s">
        <v>1908</v>
      </c>
      <c r="F1252" s="269" t="s">
        <v>1909</v>
      </c>
      <c r="G1252" s="270" t="s">
        <v>256</v>
      </c>
      <c r="H1252" s="271">
        <v>6</v>
      </c>
      <c r="I1252" s="272"/>
      <c r="J1252" s="273">
        <f>ROUND(I1252*H1252,2)</f>
        <v>0</v>
      </c>
      <c r="K1252" s="274"/>
      <c r="L1252" s="275"/>
      <c r="M1252" s="276" t="s">
        <v>1</v>
      </c>
      <c r="N1252" s="277" t="s">
        <v>41</v>
      </c>
      <c r="O1252" s="92"/>
      <c r="P1252" s="230">
        <f>O1252*H1252</f>
        <v>0</v>
      </c>
      <c r="Q1252" s="230">
        <v>0.0242</v>
      </c>
      <c r="R1252" s="230">
        <f>Q1252*H1252</f>
        <v>0.1452</v>
      </c>
      <c r="S1252" s="230">
        <v>0</v>
      </c>
      <c r="T1252" s="231">
        <f>S1252*H1252</f>
        <v>0</v>
      </c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R1252" s="232" t="s">
        <v>345</v>
      </c>
      <c r="AT1252" s="232" t="s">
        <v>225</v>
      </c>
      <c r="AU1252" s="232" t="s">
        <v>86</v>
      </c>
      <c r="AY1252" s="18" t="s">
        <v>155</v>
      </c>
      <c r="BE1252" s="233">
        <f>IF(N1252="základní",J1252,0)</f>
        <v>0</v>
      </c>
      <c r="BF1252" s="233">
        <f>IF(N1252="snížená",J1252,0)</f>
        <v>0</v>
      </c>
      <c r="BG1252" s="233">
        <f>IF(N1252="zákl. přenesená",J1252,0)</f>
        <v>0</v>
      </c>
      <c r="BH1252" s="233">
        <f>IF(N1252="sníž. přenesená",J1252,0)</f>
        <v>0</v>
      </c>
      <c r="BI1252" s="233">
        <f>IF(N1252="nulová",J1252,0)</f>
        <v>0</v>
      </c>
      <c r="BJ1252" s="18" t="s">
        <v>84</v>
      </c>
      <c r="BK1252" s="233">
        <f>ROUND(I1252*H1252,2)</f>
        <v>0</v>
      </c>
      <c r="BL1252" s="18" t="s">
        <v>249</v>
      </c>
      <c r="BM1252" s="232" t="s">
        <v>1910</v>
      </c>
    </row>
    <row r="1253" spans="1:65" s="2" customFormat="1" ht="21.75" customHeight="1">
      <c r="A1253" s="39"/>
      <c r="B1253" s="40"/>
      <c r="C1253" s="267" t="s">
        <v>1911</v>
      </c>
      <c r="D1253" s="267" t="s">
        <v>225</v>
      </c>
      <c r="E1253" s="268" t="s">
        <v>1912</v>
      </c>
      <c r="F1253" s="269" t="s">
        <v>1913</v>
      </c>
      <c r="G1253" s="270" t="s">
        <v>256</v>
      </c>
      <c r="H1253" s="271">
        <v>6</v>
      </c>
      <c r="I1253" s="272"/>
      <c r="J1253" s="273">
        <f>ROUND(I1253*H1253,2)</f>
        <v>0</v>
      </c>
      <c r="K1253" s="274"/>
      <c r="L1253" s="275"/>
      <c r="M1253" s="276" t="s">
        <v>1</v>
      </c>
      <c r="N1253" s="277" t="s">
        <v>41</v>
      </c>
      <c r="O1253" s="92"/>
      <c r="P1253" s="230">
        <f>O1253*H1253</f>
        <v>0</v>
      </c>
      <c r="Q1253" s="230">
        <v>0.0242</v>
      </c>
      <c r="R1253" s="230">
        <f>Q1253*H1253</f>
        <v>0.1452</v>
      </c>
      <c r="S1253" s="230">
        <v>0</v>
      </c>
      <c r="T1253" s="231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32" t="s">
        <v>345</v>
      </c>
      <c r="AT1253" s="232" t="s">
        <v>225</v>
      </c>
      <c r="AU1253" s="232" t="s">
        <v>86</v>
      </c>
      <c r="AY1253" s="18" t="s">
        <v>155</v>
      </c>
      <c r="BE1253" s="233">
        <f>IF(N1253="základní",J1253,0)</f>
        <v>0</v>
      </c>
      <c r="BF1253" s="233">
        <f>IF(N1253="snížená",J1253,0)</f>
        <v>0</v>
      </c>
      <c r="BG1253" s="233">
        <f>IF(N1253="zákl. přenesená",J1253,0)</f>
        <v>0</v>
      </c>
      <c r="BH1253" s="233">
        <f>IF(N1253="sníž. přenesená",J1253,0)</f>
        <v>0</v>
      </c>
      <c r="BI1253" s="233">
        <f>IF(N1253="nulová",J1253,0)</f>
        <v>0</v>
      </c>
      <c r="BJ1253" s="18" t="s">
        <v>84</v>
      </c>
      <c r="BK1253" s="233">
        <f>ROUND(I1253*H1253,2)</f>
        <v>0</v>
      </c>
      <c r="BL1253" s="18" t="s">
        <v>249</v>
      </c>
      <c r="BM1253" s="232" t="s">
        <v>1914</v>
      </c>
    </row>
    <row r="1254" spans="1:65" s="2" customFormat="1" ht="24.15" customHeight="1">
      <c r="A1254" s="39"/>
      <c r="B1254" s="40"/>
      <c r="C1254" s="267" t="s">
        <v>1915</v>
      </c>
      <c r="D1254" s="267" t="s">
        <v>225</v>
      </c>
      <c r="E1254" s="268" t="s">
        <v>1916</v>
      </c>
      <c r="F1254" s="269" t="s">
        <v>1917</v>
      </c>
      <c r="G1254" s="270" t="s">
        <v>256</v>
      </c>
      <c r="H1254" s="271">
        <v>1</v>
      </c>
      <c r="I1254" s="272"/>
      <c r="J1254" s="273">
        <f>ROUND(I1254*H1254,2)</f>
        <v>0</v>
      </c>
      <c r="K1254" s="274"/>
      <c r="L1254" s="275"/>
      <c r="M1254" s="276" t="s">
        <v>1</v>
      </c>
      <c r="N1254" s="277" t="s">
        <v>41</v>
      </c>
      <c r="O1254" s="92"/>
      <c r="P1254" s="230">
        <f>O1254*H1254</f>
        <v>0</v>
      </c>
      <c r="Q1254" s="230">
        <v>0.0242</v>
      </c>
      <c r="R1254" s="230">
        <f>Q1254*H1254</f>
        <v>0.0242</v>
      </c>
      <c r="S1254" s="230">
        <v>0</v>
      </c>
      <c r="T1254" s="231">
        <f>S1254*H1254</f>
        <v>0</v>
      </c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R1254" s="232" t="s">
        <v>345</v>
      </c>
      <c r="AT1254" s="232" t="s">
        <v>225</v>
      </c>
      <c r="AU1254" s="232" t="s">
        <v>86</v>
      </c>
      <c r="AY1254" s="18" t="s">
        <v>155</v>
      </c>
      <c r="BE1254" s="233">
        <f>IF(N1254="základní",J1254,0)</f>
        <v>0</v>
      </c>
      <c r="BF1254" s="233">
        <f>IF(N1254="snížená",J1254,0)</f>
        <v>0</v>
      </c>
      <c r="BG1254" s="233">
        <f>IF(N1254="zákl. přenesená",J1254,0)</f>
        <v>0</v>
      </c>
      <c r="BH1254" s="233">
        <f>IF(N1254="sníž. přenesená",J1254,0)</f>
        <v>0</v>
      </c>
      <c r="BI1254" s="233">
        <f>IF(N1254="nulová",J1254,0)</f>
        <v>0</v>
      </c>
      <c r="BJ1254" s="18" t="s">
        <v>84</v>
      </c>
      <c r="BK1254" s="233">
        <f>ROUND(I1254*H1254,2)</f>
        <v>0</v>
      </c>
      <c r="BL1254" s="18" t="s">
        <v>249</v>
      </c>
      <c r="BM1254" s="232" t="s">
        <v>1918</v>
      </c>
    </row>
    <row r="1255" spans="1:65" s="2" customFormat="1" ht="24.15" customHeight="1">
      <c r="A1255" s="39"/>
      <c r="B1255" s="40"/>
      <c r="C1255" s="220" t="s">
        <v>1919</v>
      </c>
      <c r="D1255" s="220" t="s">
        <v>157</v>
      </c>
      <c r="E1255" s="221" t="s">
        <v>1920</v>
      </c>
      <c r="F1255" s="222" t="s">
        <v>1921</v>
      </c>
      <c r="G1255" s="223" t="s">
        <v>256</v>
      </c>
      <c r="H1255" s="224">
        <v>16</v>
      </c>
      <c r="I1255" s="225"/>
      <c r="J1255" s="226">
        <f>ROUND(I1255*H1255,2)</f>
        <v>0</v>
      </c>
      <c r="K1255" s="227"/>
      <c r="L1255" s="45"/>
      <c r="M1255" s="228" t="s">
        <v>1</v>
      </c>
      <c r="N1255" s="229" t="s">
        <v>41</v>
      </c>
      <c r="O1255" s="92"/>
      <c r="P1255" s="230">
        <f>O1255*H1255</f>
        <v>0</v>
      </c>
      <c r="Q1255" s="230">
        <v>0</v>
      </c>
      <c r="R1255" s="230">
        <f>Q1255*H1255</f>
        <v>0</v>
      </c>
      <c r="S1255" s="230">
        <v>0</v>
      </c>
      <c r="T1255" s="231">
        <f>S1255*H1255</f>
        <v>0</v>
      </c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R1255" s="232" t="s">
        <v>249</v>
      </c>
      <c r="AT1255" s="232" t="s">
        <v>157</v>
      </c>
      <c r="AU1255" s="232" t="s">
        <v>86</v>
      </c>
      <c r="AY1255" s="18" t="s">
        <v>155</v>
      </c>
      <c r="BE1255" s="233">
        <f>IF(N1255="základní",J1255,0)</f>
        <v>0</v>
      </c>
      <c r="BF1255" s="233">
        <f>IF(N1255="snížená",J1255,0)</f>
        <v>0</v>
      </c>
      <c r="BG1255" s="233">
        <f>IF(N1255="zákl. přenesená",J1255,0)</f>
        <v>0</v>
      </c>
      <c r="BH1255" s="233">
        <f>IF(N1255="sníž. přenesená",J1255,0)</f>
        <v>0</v>
      </c>
      <c r="BI1255" s="233">
        <f>IF(N1255="nulová",J1255,0)</f>
        <v>0</v>
      </c>
      <c r="BJ1255" s="18" t="s">
        <v>84</v>
      </c>
      <c r="BK1255" s="233">
        <f>ROUND(I1255*H1255,2)</f>
        <v>0</v>
      </c>
      <c r="BL1255" s="18" t="s">
        <v>249</v>
      </c>
      <c r="BM1255" s="232" t="s">
        <v>1922</v>
      </c>
    </row>
    <row r="1256" spans="1:65" s="2" customFormat="1" ht="33" customHeight="1">
      <c r="A1256" s="39"/>
      <c r="B1256" s="40"/>
      <c r="C1256" s="267" t="s">
        <v>1923</v>
      </c>
      <c r="D1256" s="267" t="s">
        <v>225</v>
      </c>
      <c r="E1256" s="268" t="s">
        <v>1924</v>
      </c>
      <c r="F1256" s="269" t="s">
        <v>1925</v>
      </c>
      <c r="G1256" s="270" t="s">
        <v>256</v>
      </c>
      <c r="H1256" s="271">
        <v>16</v>
      </c>
      <c r="I1256" s="272"/>
      <c r="J1256" s="273">
        <f>ROUND(I1256*H1256,2)</f>
        <v>0</v>
      </c>
      <c r="K1256" s="274"/>
      <c r="L1256" s="275"/>
      <c r="M1256" s="276" t="s">
        <v>1</v>
      </c>
      <c r="N1256" s="277" t="s">
        <v>41</v>
      </c>
      <c r="O1256" s="92"/>
      <c r="P1256" s="230">
        <f>O1256*H1256</f>
        <v>0</v>
      </c>
      <c r="Q1256" s="230">
        <v>0.012</v>
      </c>
      <c r="R1256" s="230">
        <f>Q1256*H1256</f>
        <v>0.192</v>
      </c>
      <c r="S1256" s="230">
        <v>0</v>
      </c>
      <c r="T1256" s="231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32" t="s">
        <v>345</v>
      </c>
      <c r="AT1256" s="232" t="s">
        <v>225</v>
      </c>
      <c r="AU1256" s="232" t="s">
        <v>86</v>
      </c>
      <c r="AY1256" s="18" t="s">
        <v>155</v>
      </c>
      <c r="BE1256" s="233">
        <f>IF(N1256="základní",J1256,0)</f>
        <v>0</v>
      </c>
      <c r="BF1256" s="233">
        <f>IF(N1256="snížená",J1256,0)</f>
        <v>0</v>
      </c>
      <c r="BG1256" s="233">
        <f>IF(N1256="zákl. přenesená",J1256,0)</f>
        <v>0</v>
      </c>
      <c r="BH1256" s="233">
        <f>IF(N1256="sníž. přenesená",J1256,0)</f>
        <v>0</v>
      </c>
      <c r="BI1256" s="233">
        <f>IF(N1256="nulová",J1256,0)</f>
        <v>0</v>
      </c>
      <c r="BJ1256" s="18" t="s">
        <v>84</v>
      </c>
      <c r="BK1256" s="233">
        <f>ROUND(I1256*H1256,2)</f>
        <v>0</v>
      </c>
      <c r="BL1256" s="18" t="s">
        <v>249</v>
      </c>
      <c r="BM1256" s="232" t="s">
        <v>1926</v>
      </c>
    </row>
    <row r="1257" spans="1:65" s="2" customFormat="1" ht="16.5" customHeight="1">
      <c r="A1257" s="39"/>
      <c r="B1257" s="40"/>
      <c r="C1257" s="267" t="s">
        <v>1927</v>
      </c>
      <c r="D1257" s="267" t="s">
        <v>225</v>
      </c>
      <c r="E1257" s="268" t="s">
        <v>1928</v>
      </c>
      <c r="F1257" s="269" t="s">
        <v>1929</v>
      </c>
      <c r="G1257" s="270" t="s">
        <v>256</v>
      </c>
      <c r="H1257" s="271">
        <v>16</v>
      </c>
      <c r="I1257" s="272"/>
      <c r="J1257" s="273">
        <f>ROUND(I1257*H1257,2)</f>
        <v>0</v>
      </c>
      <c r="K1257" s="274"/>
      <c r="L1257" s="275"/>
      <c r="M1257" s="276" t="s">
        <v>1</v>
      </c>
      <c r="N1257" s="277" t="s">
        <v>41</v>
      </c>
      <c r="O1257" s="92"/>
      <c r="P1257" s="230">
        <f>O1257*H1257</f>
        <v>0</v>
      </c>
      <c r="Q1257" s="230">
        <v>0</v>
      </c>
      <c r="R1257" s="230">
        <f>Q1257*H1257</f>
        <v>0</v>
      </c>
      <c r="S1257" s="230">
        <v>0</v>
      </c>
      <c r="T1257" s="231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32" t="s">
        <v>345</v>
      </c>
      <c r="AT1257" s="232" t="s">
        <v>225</v>
      </c>
      <c r="AU1257" s="232" t="s">
        <v>86</v>
      </c>
      <c r="AY1257" s="18" t="s">
        <v>155</v>
      </c>
      <c r="BE1257" s="233">
        <f>IF(N1257="základní",J1257,0)</f>
        <v>0</v>
      </c>
      <c r="BF1257" s="233">
        <f>IF(N1257="snížená",J1257,0)</f>
        <v>0</v>
      </c>
      <c r="BG1257" s="233">
        <f>IF(N1257="zákl. přenesená",J1257,0)</f>
        <v>0</v>
      </c>
      <c r="BH1257" s="233">
        <f>IF(N1257="sníž. přenesená",J1257,0)</f>
        <v>0</v>
      </c>
      <c r="BI1257" s="233">
        <f>IF(N1257="nulová",J1257,0)</f>
        <v>0</v>
      </c>
      <c r="BJ1257" s="18" t="s">
        <v>84</v>
      </c>
      <c r="BK1257" s="233">
        <f>ROUND(I1257*H1257,2)</f>
        <v>0</v>
      </c>
      <c r="BL1257" s="18" t="s">
        <v>249</v>
      </c>
      <c r="BM1257" s="232" t="s">
        <v>1930</v>
      </c>
    </row>
    <row r="1258" spans="1:65" s="2" customFormat="1" ht="21.75" customHeight="1">
      <c r="A1258" s="39"/>
      <c r="B1258" s="40"/>
      <c r="C1258" s="220" t="s">
        <v>1931</v>
      </c>
      <c r="D1258" s="220" t="s">
        <v>157</v>
      </c>
      <c r="E1258" s="221" t="s">
        <v>1932</v>
      </c>
      <c r="F1258" s="222" t="s">
        <v>1933</v>
      </c>
      <c r="G1258" s="223" t="s">
        <v>160</v>
      </c>
      <c r="H1258" s="224">
        <v>8</v>
      </c>
      <c r="I1258" s="225"/>
      <c r="J1258" s="226">
        <f>ROUND(I1258*H1258,2)</f>
        <v>0</v>
      </c>
      <c r="K1258" s="227"/>
      <c r="L1258" s="45"/>
      <c r="M1258" s="228" t="s">
        <v>1</v>
      </c>
      <c r="N1258" s="229" t="s">
        <v>41</v>
      </c>
      <c r="O1258" s="92"/>
      <c r="P1258" s="230">
        <f>O1258*H1258</f>
        <v>0</v>
      </c>
      <c r="Q1258" s="230">
        <v>0</v>
      </c>
      <c r="R1258" s="230">
        <f>Q1258*H1258</f>
        <v>0</v>
      </c>
      <c r="S1258" s="230">
        <v>0.007</v>
      </c>
      <c r="T1258" s="231">
        <f>S1258*H1258</f>
        <v>0.056</v>
      </c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R1258" s="232" t="s">
        <v>249</v>
      </c>
      <c r="AT1258" s="232" t="s">
        <v>157</v>
      </c>
      <c r="AU1258" s="232" t="s">
        <v>86</v>
      </c>
      <c r="AY1258" s="18" t="s">
        <v>155</v>
      </c>
      <c r="BE1258" s="233">
        <f>IF(N1258="základní",J1258,0)</f>
        <v>0</v>
      </c>
      <c r="BF1258" s="233">
        <f>IF(N1258="snížená",J1258,0)</f>
        <v>0</v>
      </c>
      <c r="BG1258" s="233">
        <f>IF(N1258="zákl. přenesená",J1258,0)</f>
        <v>0</v>
      </c>
      <c r="BH1258" s="233">
        <f>IF(N1258="sníž. přenesená",J1258,0)</f>
        <v>0</v>
      </c>
      <c r="BI1258" s="233">
        <f>IF(N1258="nulová",J1258,0)</f>
        <v>0</v>
      </c>
      <c r="BJ1258" s="18" t="s">
        <v>84</v>
      </c>
      <c r="BK1258" s="233">
        <f>ROUND(I1258*H1258,2)</f>
        <v>0</v>
      </c>
      <c r="BL1258" s="18" t="s">
        <v>249</v>
      </c>
      <c r="BM1258" s="232" t="s">
        <v>1934</v>
      </c>
    </row>
    <row r="1259" spans="1:51" s="13" customFormat="1" ht="12">
      <c r="A1259" s="13"/>
      <c r="B1259" s="234"/>
      <c r="C1259" s="235"/>
      <c r="D1259" s="236" t="s">
        <v>163</v>
      </c>
      <c r="E1259" s="237" t="s">
        <v>1</v>
      </c>
      <c r="F1259" s="238" t="s">
        <v>1935</v>
      </c>
      <c r="G1259" s="235"/>
      <c r="H1259" s="237" t="s">
        <v>1</v>
      </c>
      <c r="I1259" s="239"/>
      <c r="J1259" s="235"/>
      <c r="K1259" s="235"/>
      <c r="L1259" s="240"/>
      <c r="M1259" s="241"/>
      <c r="N1259" s="242"/>
      <c r="O1259" s="242"/>
      <c r="P1259" s="242"/>
      <c r="Q1259" s="242"/>
      <c r="R1259" s="242"/>
      <c r="S1259" s="242"/>
      <c r="T1259" s="24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4" t="s">
        <v>163</v>
      </c>
      <c r="AU1259" s="244" t="s">
        <v>86</v>
      </c>
      <c r="AV1259" s="13" t="s">
        <v>84</v>
      </c>
      <c r="AW1259" s="13" t="s">
        <v>32</v>
      </c>
      <c r="AX1259" s="13" t="s">
        <v>76</v>
      </c>
      <c r="AY1259" s="244" t="s">
        <v>155</v>
      </c>
    </row>
    <row r="1260" spans="1:51" s="14" customFormat="1" ht="12">
      <c r="A1260" s="14"/>
      <c r="B1260" s="245"/>
      <c r="C1260" s="246"/>
      <c r="D1260" s="236" t="s">
        <v>163</v>
      </c>
      <c r="E1260" s="247" t="s">
        <v>1</v>
      </c>
      <c r="F1260" s="248" t="s">
        <v>1936</v>
      </c>
      <c r="G1260" s="246"/>
      <c r="H1260" s="249">
        <v>8</v>
      </c>
      <c r="I1260" s="250"/>
      <c r="J1260" s="246"/>
      <c r="K1260" s="246"/>
      <c r="L1260" s="251"/>
      <c r="M1260" s="252"/>
      <c r="N1260" s="253"/>
      <c r="O1260" s="253"/>
      <c r="P1260" s="253"/>
      <c r="Q1260" s="253"/>
      <c r="R1260" s="253"/>
      <c r="S1260" s="253"/>
      <c r="T1260" s="25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5" t="s">
        <v>163</v>
      </c>
      <c r="AU1260" s="255" t="s">
        <v>86</v>
      </c>
      <c r="AV1260" s="14" t="s">
        <v>86</v>
      </c>
      <c r="AW1260" s="14" t="s">
        <v>32</v>
      </c>
      <c r="AX1260" s="14" t="s">
        <v>84</v>
      </c>
      <c r="AY1260" s="255" t="s">
        <v>155</v>
      </c>
    </row>
    <row r="1261" spans="1:65" s="2" customFormat="1" ht="16.5" customHeight="1">
      <c r="A1261" s="39"/>
      <c r="B1261" s="40"/>
      <c r="C1261" s="220" t="s">
        <v>1937</v>
      </c>
      <c r="D1261" s="220" t="s">
        <v>157</v>
      </c>
      <c r="E1261" s="221" t="s">
        <v>1938</v>
      </c>
      <c r="F1261" s="222" t="s">
        <v>1939</v>
      </c>
      <c r="G1261" s="223" t="s">
        <v>1940</v>
      </c>
      <c r="H1261" s="224">
        <v>3161.57</v>
      </c>
      <c r="I1261" s="225"/>
      <c r="J1261" s="226">
        <f>ROUND(I1261*H1261,2)</f>
        <v>0</v>
      </c>
      <c r="K1261" s="227"/>
      <c r="L1261" s="45"/>
      <c r="M1261" s="228" t="s">
        <v>1</v>
      </c>
      <c r="N1261" s="229" t="s">
        <v>41</v>
      </c>
      <c r="O1261" s="92"/>
      <c r="P1261" s="230">
        <f>O1261*H1261</f>
        <v>0</v>
      </c>
      <c r="Q1261" s="230">
        <v>5E-05</v>
      </c>
      <c r="R1261" s="230">
        <f>Q1261*H1261</f>
        <v>0.1580785</v>
      </c>
      <c r="S1261" s="230">
        <v>0</v>
      </c>
      <c r="T1261" s="231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2" t="s">
        <v>249</v>
      </c>
      <c r="AT1261" s="232" t="s">
        <v>157</v>
      </c>
      <c r="AU1261" s="232" t="s">
        <v>86</v>
      </c>
      <c r="AY1261" s="18" t="s">
        <v>155</v>
      </c>
      <c r="BE1261" s="233">
        <f>IF(N1261="základní",J1261,0)</f>
        <v>0</v>
      </c>
      <c r="BF1261" s="233">
        <f>IF(N1261="snížená",J1261,0)</f>
        <v>0</v>
      </c>
      <c r="BG1261" s="233">
        <f>IF(N1261="zákl. přenesená",J1261,0)</f>
        <v>0</v>
      </c>
      <c r="BH1261" s="233">
        <f>IF(N1261="sníž. přenesená",J1261,0)</f>
        <v>0</v>
      </c>
      <c r="BI1261" s="233">
        <f>IF(N1261="nulová",J1261,0)</f>
        <v>0</v>
      </c>
      <c r="BJ1261" s="18" t="s">
        <v>84</v>
      </c>
      <c r="BK1261" s="233">
        <f>ROUND(I1261*H1261,2)</f>
        <v>0</v>
      </c>
      <c r="BL1261" s="18" t="s">
        <v>249</v>
      </c>
      <c r="BM1261" s="232" t="s">
        <v>1941</v>
      </c>
    </row>
    <row r="1262" spans="1:51" s="13" customFormat="1" ht="12">
      <c r="A1262" s="13"/>
      <c r="B1262" s="234"/>
      <c r="C1262" s="235"/>
      <c r="D1262" s="236" t="s">
        <v>163</v>
      </c>
      <c r="E1262" s="237" t="s">
        <v>1</v>
      </c>
      <c r="F1262" s="238" t="s">
        <v>1942</v>
      </c>
      <c r="G1262" s="235"/>
      <c r="H1262" s="237" t="s">
        <v>1</v>
      </c>
      <c r="I1262" s="239"/>
      <c r="J1262" s="235"/>
      <c r="K1262" s="235"/>
      <c r="L1262" s="240"/>
      <c r="M1262" s="241"/>
      <c r="N1262" s="242"/>
      <c r="O1262" s="242"/>
      <c r="P1262" s="242"/>
      <c r="Q1262" s="242"/>
      <c r="R1262" s="242"/>
      <c r="S1262" s="242"/>
      <c r="T1262" s="24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4" t="s">
        <v>163</v>
      </c>
      <c r="AU1262" s="244" t="s">
        <v>86</v>
      </c>
      <c r="AV1262" s="13" t="s">
        <v>84</v>
      </c>
      <c r="AW1262" s="13" t="s">
        <v>32</v>
      </c>
      <c r="AX1262" s="13" t="s">
        <v>76</v>
      </c>
      <c r="AY1262" s="244" t="s">
        <v>155</v>
      </c>
    </row>
    <row r="1263" spans="1:51" s="14" customFormat="1" ht="12">
      <c r="A1263" s="14"/>
      <c r="B1263" s="245"/>
      <c r="C1263" s="246"/>
      <c r="D1263" s="236" t="s">
        <v>163</v>
      </c>
      <c r="E1263" s="247" t="s">
        <v>1</v>
      </c>
      <c r="F1263" s="248" t="s">
        <v>1943</v>
      </c>
      <c r="G1263" s="246"/>
      <c r="H1263" s="249">
        <v>2259.41</v>
      </c>
      <c r="I1263" s="250"/>
      <c r="J1263" s="246"/>
      <c r="K1263" s="246"/>
      <c r="L1263" s="251"/>
      <c r="M1263" s="252"/>
      <c r="N1263" s="253"/>
      <c r="O1263" s="253"/>
      <c r="P1263" s="253"/>
      <c r="Q1263" s="253"/>
      <c r="R1263" s="253"/>
      <c r="S1263" s="253"/>
      <c r="T1263" s="25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5" t="s">
        <v>163</v>
      </c>
      <c r="AU1263" s="255" t="s">
        <v>86</v>
      </c>
      <c r="AV1263" s="14" t="s">
        <v>86</v>
      </c>
      <c r="AW1263" s="14" t="s">
        <v>32</v>
      </c>
      <c r="AX1263" s="14" t="s">
        <v>76</v>
      </c>
      <c r="AY1263" s="255" t="s">
        <v>155</v>
      </c>
    </row>
    <row r="1264" spans="1:51" s="13" customFormat="1" ht="12">
      <c r="A1264" s="13"/>
      <c r="B1264" s="234"/>
      <c r="C1264" s="235"/>
      <c r="D1264" s="236" t="s">
        <v>163</v>
      </c>
      <c r="E1264" s="237" t="s">
        <v>1</v>
      </c>
      <c r="F1264" s="238" t="s">
        <v>1944</v>
      </c>
      <c r="G1264" s="235"/>
      <c r="H1264" s="237" t="s">
        <v>1</v>
      </c>
      <c r="I1264" s="239"/>
      <c r="J1264" s="235"/>
      <c r="K1264" s="235"/>
      <c r="L1264" s="240"/>
      <c r="M1264" s="241"/>
      <c r="N1264" s="242"/>
      <c r="O1264" s="242"/>
      <c r="P1264" s="242"/>
      <c r="Q1264" s="242"/>
      <c r="R1264" s="242"/>
      <c r="S1264" s="242"/>
      <c r="T1264" s="24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4" t="s">
        <v>163</v>
      </c>
      <c r="AU1264" s="244" t="s">
        <v>86</v>
      </c>
      <c r="AV1264" s="13" t="s">
        <v>84</v>
      </c>
      <c r="AW1264" s="13" t="s">
        <v>32</v>
      </c>
      <c r="AX1264" s="13" t="s">
        <v>76</v>
      </c>
      <c r="AY1264" s="244" t="s">
        <v>155</v>
      </c>
    </row>
    <row r="1265" spans="1:51" s="14" customFormat="1" ht="12">
      <c r="A1265" s="14"/>
      <c r="B1265" s="245"/>
      <c r="C1265" s="246"/>
      <c r="D1265" s="236" t="s">
        <v>163</v>
      </c>
      <c r="E1265" s="247" t="s">
        <v>1</v>
      </c>
      <c r="F1265" s="248" t="s">
        <v>1945</v>
      </c>
      <c r="G1265" s="246"/>
      <c r="H1265" s="249">
        <v>902.16</v>
      </c>
      <c r="I1265" s="250"/>
      <c r="J1265" s="246"/>
      <c r="K1265" s="246"/>
      <c r="L1265" s="251"/>
      <c r="M1265" s="252"/>
      <c r="N1265" s="253"/>
      <c r="O1265" s="253"/>
      <c r="P1265" s="253"/>
      <c r="Q1265" s="253"/>
      <c r="R1265" s="253"/>
      <c r="S1265" s="253"/>
      <c r="T1265" s="25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5" t="s">
        <v>163</v>
      </c>
      <c r="AU1265" s="255" t="s">
        <v>86</v>
      </c>
      <c r="AV1265" s="14" t="s">
        <v>86</v>
      </c>
      <c r="AW1265" s="14" t="s">
        <v>32</v>
      </c>
      <c r="AX1265" s="14" t="s">
        <v>76</v>
      </c>
      <c r="AY1265" s="255" t="s">
        <v>155</v>
      </c>
    </row>
    <row r="1266" spans="1:51" s="15" customFormat="1" ht="12">
      <c r="A1266" s="15"/>
      <c r="B1266" s="256"/>
      <c r="C1266" s="257"/>
      <c r="D1266" s="236" t="s">
        <v>163</v>
      </c>
      <c r="E1266" s="258" t="s">
        <v>1</v>
      </c>
      <c r="F1266" s="259" t="s">
        <v>177</v>
      </c>
      <c r="G1266" s="257"/>
      <c r="H1266" s="260">
        <v>3161.57</v>
      </c>
      <c r="I1266" s="261"/>
      <c r="J1266" s="257"/>
      <c r="K1266" s="257"/>
      <c r="L1266" s="262"/>
      <c r="M1266" s="263"/>
      <c r="N1266" s="264"/>
      <c r="O1266" s="264"/>
      <c r="P1266" s="264"/>
      <c r="Q1266" s="264"/>
      <c r="R1266" s="264"/>
      <c r="S1266" s="264"/>
      <c r="T1266" s="26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T1266" s="266" t="s">
        <v>163</v>
      </c>
      <c r="AU1266" s="266" t="s">
        <v>86</v>
      </c>
      <c r="AV1266" s="15" t="s">
        <v>161</v>
      </c>
      <c r="AW1266" s="15" t="s">
        <v>32</v>
      </c>
      <c r="AX1266" s="15" t="s">
        <v>84</v>
      </c>
      <c r="AY1266" s="266" t="s">
        <v>155</v>
      </c>
    </row>
    <row r="1267" spans="1:65" s="2" customFormat="1" ht="24.15" customHeight="1">
      <c r="A1267" s="39"/>
      <c r="B1267" s="40"/>
      <c r="C1267" s="267" t="s">
        <v>1946</v>
      </c>
      <c r="D1267" s="267" t="s">
        <v>225</v>
      </c>
      <c r="E1267" s="268" t="s">
        <v>1947</v>
      </c>
      <c r="F1267" s="269" t="s">
        <v>1948</v>
      </c>
      <c r="G1267" s="270" t="s">
        <v>213</v>
      </c>
      <c r="H1267" s="271">
        <v>0.992</v>
      </c>
      <c r="I1267" s="272"/>
      <c r="J1267" s="273">
        <f>ROUND(I1267*H1267,2)</f>
        <v>0</v>
      </c>
      <c r="K1267" s="274"/>
      <c r="L1267" s="275"/>
      <c r="M1267" s="276" t="s">
        <v>1</v>
      </c>
      <c r="N1267" s="277" t="s">
        <v>41</v>
      </c>
      <c r="O1267" s="92"/>
      <c r="P1267" s="230">
        <f>O1267*H1267</f>
        <v>0</v>
      </c>
      <c r="Q1267" s="230">
        <v>1</v>
      </c>
      <c r="R1267" s="230">
        <f>Q1267*H1267</f>
        <v>0.992</v>
      </c>
      <c r="S1267" s="230">
        <v>0</v>
      </c>
      <c r="T1267" s="231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32" t="s">
        <v>345</v>
      </c>
      <c r="AT1267" s="232" t="s">
        <v>225</v>
      </c>
      <c r="AU1267" s="232" t="s">
        <v>86</v>
      </c>
      <c r="AY1267" s="18" t="s">
        <v>155</v>
      </c>
      <c r="BE1267" s="233">
        <f>IF(N1267="základní",J1267,0)</f>
        <v>0</v>
      </c>
      <c r="BF1267" s="233">
        <f>IF(N1267="snížená",J1267,0)</f>
        <v>0</v>
      </c>
      <c r="BG1267" s="233">
        <f>IF(N1267="zákl. přenesená",J1267,0)</f>
        <v>0</v>
      </c>
      <c r="BH1267" s="233">
        <f>IF(N1267="sníž. přenesená",J1267,0)</f>
        <v>0</v>
      </c>
      <c r="BI1267" s="233">
        <f>IF(N1267="nulová",J1267,0)</f>
        <v>0</v>
      </c>
      <c r="BJ1267" s="18" t="s">
        <v>84</v>
      </c>
      <c r="BK1267" s="233">
        <f>ROUND(I1267*H1267,2)</f>
        <v>0</v>
      </c>
      <c r="BL1267" s="18" t="s">
        <v>249</v>
      </c>
      <c r="BM1267" s="232" t="s">
        <v>1949</v>
      </c>
    </row>
    <row r="1268" spans="1:51" s="13" customFormat="1" ht="12">
      <c r="A1268" s="13"/>
      <c r="B1268" s="234"/>
      <c r="C1268" s="235"/>
      <c r="D1268" s="236" t="s">
        <v>163</v>
      </c>
      <c r="E1268" s="237" t="s">
        <v>1</v>
      </c>
      <c r="F1268" s="238" t="s">
        <v>1944</v>
      </c>
      <c r="G1268" s="235"/>
      <c r="H1268" s="237" t="s">
        <v>1</v>
      </c>
      <c r="I1268" s="239"/>
      <c r="J1268" s="235"/>
      <c r="K1268" s="235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4" t="s">
        <v>163</v>
      </c>
      <c r="AU1268" s="244" t="s">
        <v>86</v>
      </c>
      <c r="AV1268" s="13" t="s">
        <v>84</v>
      </c>
      <c r="AW1268" s="13" t="s">
        <v>32</v>
      </c>
      <c r="AX1268" s="13" t="s">
        <v>76</v>
      </c>
      <c r="AY1268" s="244" t="s">
        <v>155</v>
      </c>
    </row>
    <row r="1269" spans="1:51" s="14" customFormat="1" ht="12">
      <c r="A1269" s="14"/>
      <c r="B1269" s="245"/>
      <c r="C1269" s="246"/>
      <c r="D1269" s="236" t="s">
        <v>163</v>
      </c>
      <c r="E1269" s="247" t="s">
        <v>1</v>
      </c>
      <c r="F1269" s="248" t="s">
        <v>1950</v>
      </c>
      <c r="G1269" s="246"/>
      <c r="H1269" s="249">
        <v>0.992</v>
      </c>
      <c r="I1269" s="250"/>
      <c r="J1269" s="246"/>
      <c r="K1269" s="246"/>
      <c r="L1269" s="251"/>
      <c r="M1269" s="252"/>
      <c r="N1269" s="253"/>
      <c r="O1269" s="253"/>
      <c r="P1269" s="253"/>
      <c r="Q1269" s="253"/>
      <c r="R1269" s="253"/>
      <c r="S1269" s="253"/>
      <c r="T1269" s="25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5" t="s">
        <v>163</v>
      </c>
      <c r="AU1269" s="255" t="s">
        <v>86</v>
      </c>
      <c r="AV1269" s="14" t="s">
        <v>86</v>
      </c>
      <c r="AW1269" s="14" t="s">
        <v>32</v>
      </c>
      <c r="AX1269" s="14" t="s">
        <v>84</v>
      </c>
      <c r="AY1269" s="255" t="s">
        <v>155</v>
      </c>
    </row>
    <row r="1270" spans="1:65" s="2" customFormat="1" ht="24.15" customHeight="1">
      <c r="A1270" s="39"/>
      <c r="B1270" s="40"/>
      <c r="C1270" s="267" t="s">
        <v>1951</v>
      </c>
      <c r="D1270" s="267" t="s">
        <v>225</v>
      </c>
      <c r="E1270" s="268" t="s">
        <v>1952</v>
      </c>
      <c r="F1270" s="269" t="s">
        <v>1953</v>
      </c>
      <c r="G1270" s="270" t="s">
        <v>213</v>
      </c>
      <c r="H1270" s="271">
        <v>2.485</v>
      </c>
      <c r="I1270" s="272"/>
      <c r="J1270" s="273">
        <f>ROUND(I1270*H1270,2)</f>
        <v>0</v>
      </c>
      <c r="K1270" s="274"/>
      <c r="L1270" s="275"/>
      <c r="M1270" s="276" t="s">
        <v>1</v>
      </c>
      <c r="N1270" s="277" t="s">
        <v>41</v>
      </c>
      <c r="O1270" s="92"/>
      <c r="P1270" s="230">
        <f>O1270*H1270</f>
        <v>0</v>
      </c>
      <c r="Q1270" s="230">
        <v>1</v>
      </c>
      <c r="R1270" s="230">
        <f>Q1270*H1270</f>
        <v>2.485</v>
      </c>
      <c r="S1270" s="230">
        <v>0</v>
      </c>
      <c r="T1270" s="231">
        <f>S1270*H1270</f>
        <v>0</v>
      </c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R1270" s="232" t="s">
        <v>345</v>
      </c>
      <c r="AT1270" s="232" t="s">
        <v>225</v>
      </c>
      <c r="AU1270" s="232" t="s">
        <v>86</v>
      </c>
      <c r="AY1270" s="18" t="s">
        <v>155</v>
      </c>
      <c r="BE1270" s="233">
        <f>IF(N1270="základní",J1270,0)</f>
        <v>0</v>
      </c>
      <c r="BF1270" s="233">
        <f>IF(N1270="snížená",J1270,0)</f>
        <v>0</v>
      </c>
      <c r="BG1270" s="233">
        <f>IF(N1270="zákl. přenesená",J1270,0)</f>
        <v>0</v>
      </c>
      <c r="BH1270" s="233">
        <f>IF(N1270="sníž. přenesená",J1270,0)</f>
        <v>0</v>
      </c>
      <c r="BI1270" s="233">
        <f>IF(N1270="nulová",J1270,0)</f>
        <v>0</v>
      </c>
      <c r="BJ1270" s="18" t="s">
        <v>84</v>
      </c>
      <c r="BK1270" s="233">
        <f>ROUND(I1270*H1270,2)</f>
        <v>0</v>
      </c>
      <c r="BL1270" s="18" t="s">
        <v>249</v>
      </c>
      <c r="BM1270" s="232" t="s">
        <v>1954</v>
      </c>
    </row>
    <row r="1271" spans="1:51" s="13" customFormat="1" ht="12">
      <c r="A1271" s="13"/>
      <c r="B1271" s="234"/>
      <c r="C1271" s="235"/>
      <c r="D1271" s="236" t="s">
        <v>163</v>
      </c>
      <c r="E1271" s="237" t="s">
        <v>1</v>
      </c>
      <c r="F1271" s="238" t="s">
        <v>1942</v>
      </c>
      <c r="G1271" s="235"/>
      <c r="H1271" s="237" t="s">
        <v>1</v>
      </c>
      <c r="I1271" s="239"/>
      <c r="J1271" s="235"/>
      <c r="K1271" s="235"/>
      <c r="L1271" s="240"/>
      <c r="M1271" s="241"/>
      <c r="N1271" s="242"/>
      <c r="O1271" s="242"/>
      <c r="P1271" s="242"/>
      <c r="Q1271" s="242"/>
      <c r="R1271" s="242"/>
      <c r="S1271" s="242"/>
      <c r="T1271" s="24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4" t="s">
        <v>163</v>
      </c>
      <c r="AU1271" s="244" t="s">
        <v>86</v>
      </c>
      <c r="AV1271" s="13" t="s">
        <v>84</v>
      </c>
      <c r="AW1271" s="13" t="s">
        <v>32</v>
      </c>
      <c r="AX1271" s="13" t="s">
        <v>76</v>
      </c>
      <c r="AY1271" s="244" t="s">
        <v>155</v>
      </c>
    </row>
    <row r="1272" spans="1:51" s="14" customFormat="1" ht="12">
      <c r="A1272" s="14"/>
      <c r="B1272" s="245"/>
      <c r="C1272" s="246"/>
      <c r="D1272" s="236" t="s">
        <v>163</v>
      </c>
      <c r="E1272" s="247" t="s">
        <v>1</v>
      </c>
      <c r="F1272" s="248" t="s">
        <v>1955</v>
      </c>
      <c r="G1272" s="246"/>
      <c r="H1272" s="249">
        <v>2.485</v>
      </c>
      <c r="I1272" s="250"/>
      <c r="J1272" s="246"/>
      <c r="K1272" s="246"/>
      <c r="L1272" s="251"/>
      <c r="M1272" s="252"/>
      <c r="N1272" s="253"/>
      <c r="O1272" s="253"/>
      <c r="P1272" s="253"/>
      <c r="Q1272" s="253"/>
      <c r="R1272" s="253"/>
      <c r="S1272" s="253"/>
      <c r="T1272" s="25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5" t="s">
        <v>163</v>
      </c>
      <c r="AU1272" s="255" t="s">
        <v>86</v>
      </c>
      <c r="AV1272" s="14" t="s">
        <v>86</v>
      </c>
      <c r="AW1272" s="14" t="s">
        <v>32</v>
      </c>
      <c r="AX1272" s="14" t="s">
        <v>84</v>
      </c>
      <c r="AY1272" s="255" t="s">
        <v>155</v>
      </c>
    </row>
    <row r="1273" spans="1:65" s="2" customFormat="1" ht="24.15" customHeight="1">
      <c r="A1273" s="39"/>
      <c r="B1273" s="40"/>
      <c r="C1273" s="220" t="s">
        <v>1956</v>
      </c>
      <c r="D1273" s="220" t="s">
        <v>157</v>
      </c>
      <c r="E1273" s="221" t="s">
        <v>1957</v>
      </c>
      <c r="F1273" s="222" t="s">
        <v>1958</v>
      </c>
      <c r="G1273" s="223" t="s">
        <v>256</v>
      </c>
      <c r="H1273" s="224">
        <v>2</v>
      </c>
      <c r="I1273" s="225"/>
      <c r="J1273" s="226">
        <f>ROUND(I1273*H1273,2)</f>
        <v>0</v>
      </c>
      <c r="K1273" s="227"/>
      <c r="L1273" s="45"/>
      <c r="M1273" s="228" t="s">
        <v>1</v>
      </c>
      <c r="N1273" s="229" t="s">
        <v>41</v>
      </c>
      <c r="O1273" s="92"/>
      <c r="P1273" s="230">
        <f>O1273*H1273</f>
        <v>0</v>
      </c>
      <c r="Q1273" s="230">
        <v>0</v>
      </c>
      <c r="R1273" s="230">
        <f>Q1273*H1273</f>
        <v>0</v>
      </c>
      <c r="S1273" s="230">
        <v>0</v>
      </c>
      <c r="T1273" s="231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32" t="s">
        <v>249</v>
      </c>
      <c r="AT1273" s="232" t="s">
        <v>157</v>
      </c>
      <c r="AU1273" s="232" t="s">
        <v>86</v>
      </c>
      <c r="AY1273" s="18" t="s">
        <v>155</v>
      </c>
      <c r="BE1273" s="233">
        <f>IF(N1273="základní",J1273,0)</f>
        <v>0</v>
      </c>
      <c r="BF1273" s="233">
        <f>IF(N1273="snížená",J1273,0)</f>
        <v>0</v>
      </c>
      <c r="BG1273" s="233">
        <f>IF(N1273="zákl. přenesená",J1273,0)</f>
        <v>0</v>
      </c>
      <c r="BH1273" s="233">
        <f>IF(N1273="sníž. přenesená",J1273,0)</f>
        <v>0</v>
      </c>
      <c r="BI1273" s="233">
        <f>IF(N1273="nulová",J1273,0)</f>
        <v>0</v>
      </c>
      <c r="BJ1273" s="18" t="s">
        <v>84</v>
      </c>
      <c r="BK1273" s="233">
        <f>ROUND(I1273*H1273,2)</f>
        <v>0</v>
      </c>
      <c r="BL1273" s="18" t="s">
        <v>249</v>
      </c>
      <c r="BM1273" s="232" t="s">
        <v>1959</v>
      </c>
    </row>
    <row r="1274" spans="1:51" s="13" customFormat="1" ht="12">
      <c r="A1274" s="13"/>
      <c r="B1274" s="234"/>
      <c r="C1274" s="235"/>
      <c r="D1274" s="236" t="s">
        <v>163</v>
      </c>
      <c r="E1274" s="237" t="s">
        <v>1</v>
      </c>
      <c r="F1274" s="238" t="s">
        <v>1960</v>
      </c>
      <c r="G1274" s="235"/>
      <c r="H1274" s="237" t="s">
        <v>1</v>
      </c>
      <c r="I1274" s="239"/>
      <c r="J1274" s="235"/>
      <c r="K1274" s="235"/>
      <c r="L1274" s="240"/>
      <c r="M1274" s="241"/>
      <c r="N1274" s="242"/>
      <c r="O1274" s="242"/>
      <c r="P1274" s="242"/>
      <c r="Q1274" s="242"/>
      <c r="R1274" s="242"/>
      <c r="S1274" s="242"/>
      <c r="T1274" s="24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4" t="s">
        <v>163</v>
      </c>
      <c r="AU1274" s="244" t="s">
        <v>86</v>
      </c>
      <c r="AV1274" s="13" t="s">
        <v>84</v>
      </c>
      <c r="AW1274" s="13" t="s">
        <v>32</v>
      </c>
      <c r="AX1274" s="13" t="s">
        <v>76</v>
      </c>
      <c r="AY1274" s="244" t="s">
        <v>155</v>
      </c>
    </row>
    <row r="1275" spans="1:51" s="14" customFormat="1" ht="12">
      <c r="A1275" s="14"/>
      <c r="B1275" s="245"/>
      <c r="C1275" s="246"/>
      <c r="D1275" s="236" t="s">
        <v>163</v>
      </c>
      <c r="E1275" s="247" t="s">
        <v>1</v>
      </c>
      <c r="F1275" s="248" t="s">
        <v>84</v>
      </c>
      <c r="G1275" s="246"/>
      <c r="H1275" s="249">
        <v>1</v>
      </c>
      <c r="I1275" s="250"/>
      <c r="J1275" s="246"/>
      <c r="K1275" s="246"/>
      <c r="L1275" s="251"/>
      <c r="M1275" s="252"/>
      <c r="N1275" s="253"/>
      <c r="O1275" s="253"/>
      <c r="P1275" s="253"/>
      <c r="Q1275" s="253"/>
      <c r="R1275" s="253"/>
      <c r="S1275" s="253"/>
      <c r="T1275" s="25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5" t="s">
        <v>163</v>
      </c>
      <c r="AU1275" s="255" t="s">
        <v>86</v>
      </c>
      <c r="AV1275" s="14" t="s">
        <v>86</v>
      </c>
      <c r="AW1275" s="14" t="s">
        <v>32</v>
      </c>
      <c r="AX1275" s="14" t="s">
        <v>76</v>
      </c>
      <c r="AY1275" s="255" t="s">
        <v>155</v>
      </c>
    </row>
    <row r="1276" spans="1:51" s="13" customFormat="1" ht="12">
      <c r="A1276" s="13"/>
      <c r="B1276" s="234"/>
      <c r="C1276" s="235"/>
      <c r="D1276" s="236" t="s">
        <v>163</v>
      </c>
      <c r="E1276" s="237" t="s">
        <v>1</v>
      </c>
      <c r="F1276" s="238" t="s">
        <v>1817</v>
      </c>
      <c r="G1276" s="235"/>
      <c r="H1276" s="237" t="s">
        <v>1</v>
      </c>
      <c r="I1276" s="239"/>
      <c r="J1276" s="235"/>
      <c r="K1276" s="235"/>
      <c r="L1276" s="240"/>
      <c r="M1276" s="241"/>
      <c r="N1276" s="242"/>
      <c r="O1276" s="242"/>
      <c r="P1276" s="242"/>
      <c r="Q1276" s="242"/>
      <c r="R1276" s="242"/>
      <c r="S1276" s="242"/>
      <c r="T1276" s="24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44" t="s">
        <v>163</v>
      </c>
      <c r="AU1276" s="244" t="s">
        <v>86</v>
      </c>
      <c r="AV1276" s="13" t="s">
        <v>84</v>
      </c>
      <c r="AW1276" s="13" t="s">
        <v>32</v>
      </c>
      <c r="AX1276" s="13" t="s">
        <v>76</v>
      </c>
      <c r="AY1276" s="244" t="s">
        <v>155</v>
      </c>
    </row>
    <row r="1277" spans="1:51" s="14" customFormat="1" ht="12">
      <c r="A1277" s="14"/>
      <c r="B1277" s="245"/>
      <c r="C1277" s="246"/>
      <c r="D1277" s="236" t="s">
        <v>163</v>
      </c>
      <c r="E1277" s="247" t="s">
        <v>1</v>
      </c>
      <c r="F1277" s="248" t="s">
        <v>84</v>
      </c>
      <c r="G1277" s="246"/>
      <c r="H1277" s="249">
        <v>1</v>
      </c>
      <c r="I1277" s="250"/>
      <c r="J1277" s="246"/>
      <c r="K1277" s="246"/>
      <c r="L1277" s="251"/>
      <c r="M1277" s="252"/>
      <c r="N1277" s="253"/>
      <c r="O1277" s="253"/>
      <c r="P1277" s="253"/>
      <c r="Q1277" s="253"/>
      <c r="R1277" s="253"/>
      <c r="S1277" s="253"/>
      <c r="T1277" s="25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55" t="s">
        <v>163</v>
      </c>
      <c r="AU1277" s="255" t="s">
        <v>86</v>
      </c>
      <c r="AV1277" s="14" t="s">
        <v>86</v>
      </c>
      <c r="AW1277" s="14" t="s">
        <v>32</v>
      </c>
      <c r="AX1277" s="14" t="s">
        <v>76</v>
      </c>
      <c r="AY1277" s="255" t="s">
        <v>155</v>
      </c>
    </row>
    <row r="1278" spans="1:51" s="15" customFormat="1" ht="12">
      <c r="A1278" s="15"/>
      <c r="B1278" s="256"/>
      <c r="C1278" s="257"/>
      <c r="D1278" s="236" t="s">
        <v>163</v>
      </c>
      <c r="E1278" s="258" t="s">
        <v>1</v>
      </c>
      <c r="F1278" s="259" t="s">
        <v>177</v>
      </c>
      <c r="G1278" s="257"/>
      <c r="H1278" s="260">
        <v>2</v>
      </c>
      <c r="I1278" s="261"/>
      <c r="J1278" s="257"/>
      <c r="K1278" s="257"/>
      <c r="L1278" s="262"/>
      <c r="M1278" s="263"/>
      <c r="N1278" s="264"/>
      <c r="O1278" s="264"/>
      <c r="P1278" s="264"/>
      <c r="Q1278" s="264"/>
      <c r="R1278" s="264"/>
      <c r="S1278" s="264"/>
      <c r="T1278" s="26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T1278" s="266" t="s">
        <v>163</v>
      </c>
      <c r="AU1278" s="266" t="s">
        <v>86</v>
      </c>
      <c r="AV1278" s="15" t="s">
        <v>161</v>
      </c>
      <c r="AW1278" s="15" t="s">
        <v>32</v>
      </c>
      <c r="AX1278" s="15" t="s">
        <v>84</v>
      </c>
      <c r="AY1278" s="266" t="s">
        <v>155</v>
      </c>
    </row>
    <row r="1279" spans="1:65" s="2" customFormat="1" ht="24.15" customHeight="1">
      <c r="A1279" s="39"/>
      <c r="B1279" s="40"/>
      <c r="C1279" s="267" t="s">
        <v>1961</v>
      </c>
      <c r="D1279" s="267" t="s">
        <v>225</v>
      </c>
      <c r="E1279" s="268" t="s">
        <v>1962</v>
      </c>
      <c r="F1279" s="269" t="s">
        <v>1963</v>
      </c>
      <c r="G1279" s="270" t="s">
        <v>160</v>
      </c>
      <c r="H1279" s="271">
        <v>5.85</v>
      </c>
      <c r="I1279" s="272"/>
      <c r="J1279" s="273">
        <f>ROUND(I1279*H1279,2)</f>
        <v>0</v>
      </c>
      <c r="K1279" s="274"/>
      <c r="L1279" s="275"/>
      <c r="M1279" s="276" t="s">
        <v>1</v>
      </c>
      <c r="N1279" s="277" t="s">
        <v>41</v>
      </c>
      <c r="O1279" s="92"/>
      <c r="P1279" s="230">
        <f>O1279*H1279</f>
        <v>0</v>
      </c>
      <c r="Q1279" s="230">
        <v>0.02997</v>
      </c>
      <c r="R1279" s="230">
        <f>Q1279*H1279</f>
        <v>0.1753245</v>
      </c>
      <c r="S1279" s="230">
        <v>0</v>
      </c>
      <c r="T1279" s="231">
        <f>S1279*H1279</f>
        <v>0</v>
      </c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R1279" s="232" t="s">
        <v>345</v>
      </c>
      <c r="AT1279" s="232" t="s">
        <v>225</v>
      </c>
      <c r="AU1279" s="232" t="s">
        <v>86</v>
      </c>
      <c r="AY1279" s="18" t="s">
        <v>155</v>
      </c>
      <c r="BE1279" s="233">
        <f>IF(N1279="základní",J1279,0)</f>
        <v>0</v>
      </c>
      <c r="BF1279" s="233">
        <f>IF(N1279="snížená",J1279,0)</f>
        <v>0</v>
      </c>
      <c r="BG1279" s="233">
        <f>IF(N1279="zákl. přenesená",J1279,0)</f>
        <v>0</v>
      </c>
      <c r="BH1279" s="233">
        <f>IF(N1279="sníž. přenesená",J1279,0)</f>
        <v>0</v>
      </c>
      <c r="BI1279" s="233">
        <f>IF(N1279="nulová",J1279,0)</f>
        <v>0</v>
      </c>
      <c r="BJ1279" s="18" t="s">
        <v>84</v>
      </c>
      <c r="BK1279" s="233">
        <f>ROUND(I1279*H1279,2)</f>
        <v>0</v>
      </c>
      <c r="BL1279" s="18" t="s">
        <v>249</v>
      </c>
      <c r="BM1279" s="232" t="s">
        <v>1964</v>
      </c>
    </row>
    <row r="1280" spans="1:51" s="13" customFormat="1" ht="12">
      <c r="A1280" s="13"/>
      <c r="B1280" s="234"/>
      <c r="C1280" s="235"/>
      <c r="D1280" s="236" t="s">
        <v>163</v>
      </c>
      <c r="E1280" s="237" t="s">
        <v>1</v>
      </c>
      <c r="F1280" s="238" t="s">
        <v>1960</v>
      </c>
      <c r="G1280" s="235"/>
      <c r="H1280" s="237" t="s">
        <v>1</v>
      </c>
      <c r="I1280" s="239"/>
      <c r="J1280" s="235"/>
      <c r="K1280" s="235"/>
      <c r="L1280" s="240"/>
      <c r="M1280" s="241"/>
      <c r="N1280" s="242"/>
      <c r="O1280" s="242"/>
      <c r="P1280" s="242"/>
      <c r="Q1280" s="242"/>
      <c r="R1280" s="242"/>
      <c r="S1280" s="242"/>
      <c r="T1280" s="24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44" t="s">
        <v>163</v>
      </c>
      <c r="AU1280" s="244" t="s">
        <v>86</v>
      </c>
      <c r="AV1280" s="13" t="s">
        <v>84</v>
      </c>
      <c r="AW1280" s="13" t="s">
        <v>32</v>
      </c>
      <c r="AX1280" s="13" t="s">
        <v>76</v>
      </c>
      <c r="AY1280" s="244" t="s">
        <v>155</v>
      </c>
    </row>
    <row r="1281" spans="1:51" s="14" customFormat="1" ht="12">
      <c r="A1281" s="14"/>
      <c r="B1281" s="245"/>
      <c r="C1281" s="246"/>
      <c r="D1281" s="236" t="s">
        <v>163</v>
      </c>
      <c r="E1281" s="247" t="s">
        <v>1</v>
      </c>
      <c r="F1281" s="248" t="s">
        <v>1965</v>
      </c>
      <c r="G1281" s="246"/>
      <c r="H1281" s="249">
        <v>2.6</v>
      </c>
      <c r="I1281" s="250"/>
      <c r="J1281" s="246"/>
      <c r="K1281" s="246"/>
      <c r="L1281" s="251"/>
      <c r="M1281" s="252"/>
      <c r="N1281" s="253"/>
      <c r="O1281" s="253"/>
      <c r="P1281" s="253"/>
      <c r="Q1281" s="253"/>
      <c r="R1281" s="253"/>
      <c r="S1281" s="253"/>
      <c r="T1281" s="25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55" t="s">
        <v>163</v>
      </c>
      <c r="AU1281" s="255" t="s">
        <v>86</v>
      </c>
      <c r="AV1281" s="14" t="s">
        <v>86</v>
      </c>
      <c r="AW1281" s="14" t="s">
        <v>32</v>
      </c>
      <c r="AX1281" s="14" t="s">
        <v>76</v>
      </c>
      <c r="AY1281" s="255" t="s">
        <v>155</v>
      </c>
    </row>
    <row r="1282" spans="1:51" s="13" customFormat="1" ht="12">
      <c r="A1282" s="13"/>
      <c r="B1282" s="234"/>
      <c r="C1282" s="235"/>
      <c r="D1282" s="236" t="s">
        <v>163</v>
      </c>
      <c r="E1282" s="237" t="s">
        <v>1</v>
      </c>
      <c r="F1282" s="238" t="s">
        <v>1817</v>
      </c>
      <c r="G1282" s="235"/>
      <c r="H1282" s="237" t="s">
        <v>1</v>
      </c>
      <c r="I1282" s="239"/>
      <c r="J1282" s="235"/>
      <c r="K1282" s="235"/>
      <c r="L1282" s="240"/>
      <c r="M1282" s="241"/>
      <c r="N1282" s="242"/>
      <c r="O1282" s="242"/>
      <c r="P1282" s="242"/>
      <c r="Q1282" s="242"/>
      <c r="R1282" s="242"/>
      <c r="S1282" s="242"/>
      <c r="T1282" s="24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4" t="s">
        <v>163</v>
      </c>
      <c r="AU1282" s="244" t="s">
        <v>86</v>
      </c>
      <c r="AV1282" s="13" t="s">
        <v>84</v>
      </c>
      <c r="AW1282" s="13" t="s">
        <v>32</v>
      </c>
      <c r="AX1282" s="13" t="s">
        <v>76</v>
      </c>
      <c r="AY1282" s="244" t="s">
        <v>155</v>
      </c>
    </row>
    <row r="1283" spans="1:51" s="14" customFormat="1" ht="12">
      <c r="A1283" s="14"/>
      <c r="B1283" s="245"/>
      <c r="C1283" s="246"/>
      <c r="D1283" s="236" t="s">
        <v>163</v>
      </c>
      <c r="E1283" s="247" t="s">
        <v>1</v>
      </c>
      <c r="F1283" s="248" t="s">
        <v>1966</v>
      </c>
      <c r="G1283" s="246"/>
      <c r="H1283" s="249">
        <v>3.25</v>
      </c>
      <c r="I1283" s="250"/>
      <c r="J1283" s="246"/>
      <c r="K1283" s="246"/>
      <c r="L1283" s="251"/>
      <c r="M1283" s="252"/>
      <c r="N1283" s="253"/>
      <c r="O1283" s="253"/>
      <c r="P1283" s="253"/>
      <c r="Q1283" s="253"/>
      <c r="R1283" s="253"/>
      <c r="S1283" s="253"/>
      <c r="T1283" s="25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55" t="s">
        <v>163</v>
      </c>
      <c r="AU1283" s="255" t="s">
        <v>86</v>
      </c>
      <c r="AV1283" s="14" t="s">
        <v>86</v>
      </c>
      <c r="AW1283" s="14" t="s">
        <v>32</v>
      </c>
      <c r="AX1283" s="14" t="s">
        <v>76</v>
      </c>
      <c r="AY1283" s="255" t="s">
        <v>155</v>
      </c>
    </row>
    <row r="1284" spans="1:51" s="15" customFormat="1" ht="12">
      <c r="A1284" s="15"/>
      <c r="B1284" s="256"/>
      <c r="C1284" s="257"/>
      <c r="D1284" s="236" t="s">
        <v>163</v>
      </c>
      <c r="E1284" s="258" t="s">
        <v>1</v>
      </c>
      <c r="F1284" s="259" t="s">
        <v>177</v>
      </c>
      <c r="G1284" s="257"/>
      <c r="H1284" s="260">
        <v>5.85</v>
      </c>
      <c r="I1284" s="261"/>
      <c r="J1284" s="257"/>
      <c r="K1284" s="257"/>
      <c r="L1284" s="262"/>
      <c r="M1284" s="263"/>
      <c r="N1284" s="264"/>
      <c r="O1284" s="264"/>
      <c r="P1284" s="264"/>
      <c r="Q1284" s="264"/>
      <c r="R1284" s="264"/>
      <c r="S1284" s="264"/>
      <c r="T1284" s="26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T1284" s="266" t="s">
        <v>163</v>
      </c>
      <c r="AU1284" s="266" t="s">
        <v>86</v>
      </c>
      <c r="AV1284" s="15" t="s">
        <v>161</v>
      </c>
      <c r="AW1284" s="15" t="s">
        <v>32</v>
      </c>
      <c r="AX1284" s="15" t="s">
        <v>84</v>
      </c>
      <c r="AY1284" s="266" t="s">
        <v>155</v>
      </c>
    </row>
    <row r="1285" spans="1:65" s="2" customFormat="1" ht="24.15" customHeight="1">
      <c r="A1285" s="39"/>
      <c r="B1285" s="40"/>
      <c r="C1285" s="220" t="s">
        <v>1967</v>
      </c>
      <c r="D1285" s="220" t="s">
        <v>157</v>
      </c>
      <c r="E1285" s="221" t="s">
        <v>1968</v>
      </c>
      <c r="F1285" s="222" t="s">
        <v>1969</v>
      </c>
      <c r="G1285" s="223" t="s">
        <v>256</v>
      </c>
      <c r="H1285" s="224">
        <v>1</v>
      </c>
      <c r="I1285" s="225"/>
      <c r="J1285" s="226">
        <f>ROUND(I1285*H1285,2)</f>
        <v>0</v>
      </c>
      <c r="K1285" s="227"/>
      <c r="L1285" s="45"/>
      <c r="M1285" s="228" t="s">
        <v>1</v>
      </c>
      <c r="N1285" s="229" t="s">
        <v>41</v>
      </c>
      <c r="O1285" s="92"/>
      <c r="P1285" s="230">
        <f>O1285*H1285</f>
        <v>0</v>
      </c>
      <c r="Q1285" s="230">
        <v>0</v>
      </c>
      <c r="R1285" s="230">
        <f>Q1285*H1285</f>
        <v>0</v>
      </c>
      <c r="S1285" s="230">
        <v>0</v>
      </c>
      <c r="T1285" s="231">
        <f>S1285*H1285</f>
        <v>0</v>
      </c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R1285" s="232" t="s">
        <v>249</v>
      </c>
      <c r="AT1285" s="232" t="s">
        <v>157</v>
      </c>
      <c r="AU1285" s="232" t="s">
        <v>86</v>
      </c>
      <c r="AY1285" s="18" t="s">
        <v>155</v>
      </c>
      <c r="BE1285" s="233">
        <f>IF(N1285="základní",J1285,0)</f>
        <v>0</v>
      </c>
      <c r="BF1285" s="233">
        <f>IF(N1285="snížená",J1285,0)</f>
        <v>0</v>
      </c>
      <c r="BG1285" s="233">
        <f>IF(N1285="zákl. přenesená",J1285,0)</f>
        <v>0</v>
      </c>
      <c r="BH1285" s="233">
        <f>IF(N1285="sníž. přenesená",J1285,0)</f>
        <v>0</v>
      </c>
      <c r="BI1285" s="233">
        <f>IF(N1285="nulová",J1285,0)</f>
        <v>0</v>
      </c>
      <c r="BJ1285" s="18" t="s">
        <v>84</v>
      </c>
      <c r="BK1285" s="233">
        <f>ROUND(I1285*H1285,2)</f>
        <v>0</v>
      </c>
      <c r="BL1285" s="18" t="s">
        <v>249</v>
      </c>
      <c r="BM1285" s="232" t="s">
        <v>1970</v>
      </c>
    </row>
    <row r="1286" spans="1:51" s="13" customFormat="1" ht="12">
      <c r="A1286" s="13"/>
      <c r="B1286" s="234"/>
      <c r="C1286" s="235"/>
      <c r="D1286" s="236" t="s">
        <v>163</v>
      </c>
      <c r="E1286" s="237" t="s">
        <v>1</v>
      </c>
      <c r="F1286" s="238" t="s">
        <v>1507</v>
      </c>
      <c r="G1286" s="235"/>
      <c r="H1286" s="237" t="s">
        <v>1</v>
      </c>
      <c r="I1286" s="239"/>
      <c r="J1286" s="235"/>
      <c r="K1286" s="235"/>
      <c r="L1286" s="240"/>
      <c r="M1286" s="241"/>
      <c r="N1286" s="242"/>
      <c r="O1286" s="242"/>
      <c r="P1286" s="242"/>
      <c r="Q1286" s="242"/>
      <c r="R1286" s="242"/>
      <c r="S1286" s="242"/>
      <c r="T1286" s="24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4" t="s">
        <v>163</v>
      </c>
      <c r="AU1286" s="244" t="s">
        <v>86</v>
      </c>
      <c r="AV1286" s="13" t="s">
        <v>84</v>
      </c>
      <c r="AW1286" s="13" t="s">
        <v>32</v>
      </c>
      <c r="AX1286" s="13" t="s">
        <v>76</v>
      </c>
      <c r="AY1286" s="244" t="s">
        <v>155</v>
      </c>
    </row>
    <row r="1287" spans="1:51" s="14" customFormat="1" ht="12">
      <c r="A1287" s="14"/>
      <c r="B1287" s="245"/>
      <c r="C1287" s="246"/>
      <c r="D1287" s="236" t="s">
        <v>163</v>
      </c>
      <c r="E1287" s="247" t="s">
        <v>1</v>
      </c>
      <c r="F1287" s="248" t="s">
        <v>84</v>
      </c>
      <c r="G1287" s="246"/>
      <c r="H1287" s="249">
        <v>1</v>
      </c>
      <c r="I1287" s="250"/>
      <c r="J1287" s="246"/>
      <c r="K1287" s="246"/>
      <c r="L1287" s="251"/>
      <c r="M1287" s="252"/>
      <c r="N1287" s="253"/>
      <c r="O1287" s="253"/>
      <c r="P1287" s="253"/>
      <c r="Q1287" s="253"/>
      <c r="R1287" s="253"/>
      <c r="S1287" s="253"/>
      <c r="T1287" s="25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55" t="s">
        <v>163</v>
      </c>
      <c r="AU1287" s="255" t="s">
        <v>86</v>
      </c>
      <c r="AV1287" s="14" t="s">
        <v>86</v>
      </c>
      <c r="AW1287" s="14" t="s">
        <v>32</v>
      </c>
      <c r="AX1287" s="14" t="s">
        <v>84</v>
      </c>
      <c r="AY1287" s="255" t="s">
        <v>155</v>
      </c>
    </row>
    <row r="1288" spans="1:65" s="2" customFormat="1" ht="16.5" customHeight="1">
      <c r="A1288" s="39"/>
      <c r="B1288" s="40"/>
      <c r="C1288" s="267" t="s">
        <v>1971</v>
      </c>
      <c r="D1288" s="267" t="s">
        <v>225</v>
      </c>
      <c r="E1288" s="268" t="s">
        <v>1972</v>
      </c>
      <c r="F1288" s="269" t="s">
        <v>1973</v>
      </c>
      <c r="G1288" s="270" t="s">
        <v>160</v>
      </c>
      <c r="H1288" s="271">
        <v>5.28</v>
      </c>
      <c r="I1288" s="272"/>
      <c r="J1288" s="273">
        <f>ROUND(I1288*H1288,2)</f>
        <v>0</v>
      </c>
      <c r="K1288" s="274"/>
      <c r="L1288" s="275"/>
      <c r="M1288" s="276" t="s">
        <v>1</v>
      </c>
      <c r="N1288" s="277" t="s">
        <v>41</v>
      </c>
      <c r="O1288" s="92"/>
      <c r="P1288" s="230">
        <f>O1288*H1288</f>
        <v>0</v>
      </c>
      <c r="Q1288" s="230">
        <v>0.04473</v>
      </c>
      <c r="R1288" s="230">
        <f>Q1288*H1288</f>
        <v>0.2361744</v>
      </c>
      <c r="S1288" s="230">
        <v>0</v>
      </c>
      <c r="T1288" s="231">
        <f>S1288*H1288</f>
        <v>0</v>
      </c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R1288" s="232" t="s">
        <v>345</v>
      </c>
      <c r="AT1288" s="232" t="s">
        <v>225</v>
      </c>
      <c r="AU1288" s="232" t="s">
        <v>86</v>
      </c>
      <c r="AY1288" s="18" t="s">
        <v>155</v>
      </c>
      <c r="BE1288" s="233">
        <f>IF(N1288="základní",J1288,0)</f>
        <v>0</v>
      </c>
      <c r="BF1288" s="233">
        <f>IF(N1288="snížená",J1288,0)</f>
        <v>0</v>
      </c>
      <c r="BG1288" s="233">
        <f>IF(N1288="zákl. přenesená",J1288,0)</f>
        <v>0</v>
      </c>
      <c r="BH1288" s="233">
        <f>IF(N1288="sníž. přenesená",J1288,0)</f>
        <v>0</v>
      </c>
      <c r="BI1288" s="233">
        <f>IF(N1288="nulová",J1288,0)</f>
        <v>0</v>
      </c>
      <c r="BJ1288" s="18" t="s">
        <v>84</v>
      </c>
      <c r="BK1288" s="233">
        <f>ROUND(I1288*H1288,2)</f>
        <v>0</v>
      </c>
      <c r="BL1288" s="18" t="s">
        <v>249</v>
      </c>
      <c r="BM1288" s="232" t="s">
        <v>1974</v>
      </c>
    </row>
    <row r="1289" spans="1:51" s="13" customFormat="1" ht="12">
      <c r="A1289" s="13"/>
      <c r="B1289" s="234"/>
      <c r="C1289" s="235"/>
      <c r="D1289" s="236" t="s">
        <v>163</v>
      </c>
      <c r="E1289" s="237" t="s">
        <v>1</v>
      </c>
      <c r="F1289" s="238" t="s">
        <v>1507</v>
      </c>
      <c r="G1289" s="235"/>
      <c r="H1289" s="237" t="s">
        <v>1</v>
      </c>
      <c r="I1289" s="239"/>
      <c r="J1289" s="235"/>
      <c r="K1289" s="235"/>
      <c r="L1289" s="240"/>
      <c r="M1289" s="241"/>
      <c r="N1289" s="242"/>
      <c r="O1289" s="242"/>
      <c r="P1289" s="242"/>
      <c r="Q1289" s="242"/>
      <c r="R1289" s="242"/>
      <c r="S1289" s="242"/>
      <c r="T1289" s="24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44" t="s">
        <v>163</v>
      </c>
      <c r="AU1289" s="244" t="s">
        <v>86</v>
      </c>
      <c r="AV1289" s="13" t="s">
        <v>84</v>
      </c>
      <c r="AW1289" s="13" t="s">
        <v>32</v>
      </c>
      <c r="AX1289" s="13" t="s">
        <v>76</v>
      </c>
      <c r="AY1289" s="244" t="s">
        <v>155</v>
      </c>
    </row>
    <row r="1290" spans="1:51" s="14" customFormat="1" ht="12">
      <c r="A1290" s="14"/>
      <c r="B1290" s="245"/>
      <c r="C1290" s="246"/>
      <c r="D1290" s="236" t="s">
        <v>163</v>
      </c>
      <c r="E1290" s="247" t="s">
        <v>1</v>
      </c>
      <c r="F1290" s="248" t="s">
        <v>1975</v>
      </c>
      <c r="G1290" s="246"/>
      <c r="H1290" s="249">
        <v>5.28</v>
      </c>
      <c r="I1290" s="250"/>
      <c r="J1290" s="246"/>
      <c r="K1290" s="246"/>
      <c r="L1290" s="251"/>
      <c r="M1290" s="252"/>
      <c r="N1290" s="253"/>
      <c r="O1290" s="253"/>
      <c r="P1290" s="253"/>
      <c r="Q1290" s="253"/>
      <c r="R1290" s="253"/>
      <c r="S1290" s="253"/>
      <c r="T1290" s="25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55" t="s">
        <v>163</v>
      </c>
      <c r="AU1290" s="255" t="s">
        <v>86</v>
      </c>
      <c r="AV1290" s="14" t="s">
        <v>86</v>
      </c>
      <c r="AW1290" s="14" t="s">
        <v>32</v>
      </c>
      <c r="AX1290" s="14" t="s">
        <v>84</v>
      </c>
      <c r="AY1290" s="255" t="s">
        <v>155</v>
      </c>
    </row>
    <row r="1291" spans="1:65" s="2" customFormat="1" ht="16.5" customHeight="1">
      <c r="A1291" s="39"/>
      <c r="B1291" s="40"/>
      <c r="C1291" s="220" t="s">
        <v>1976</v>
      </c>
      <c r="D1291" s="220" t="s">
        <v>157</v>
      </c>
      <c r="E1291" s="221" t="s">
        <v>1977</v>
      </c>
      <c r="F1291" s="222" t="s">
        <v>1978</v>
      </c>
      <c r="G1291" s="223" t="s">
        <v>256</v>
      </c>
      <c r="H1291" s="224">
        <v>1</v>
      </c>
      <c r="I1291" s="225"/>
      <c r="J1291" s="226">
        <f>ROUND(I1291*H1291,2)</f>
        <v>0</v>
      </c>
      <c r="K1291" s="227"/>
      <c r="L1291" s="45"/>
      <c r="M1291" s="228" t="s">
        <v>1</v>
      </c>
      <c r="N1291" s="229" t="s">
        <v>41</v>
      </c>
      <c r="O1291" s="92"/>
      <c r="P1291" s="230">
        <f>O1291*H1291</f>
        <v>0</v>
      </c>
      <c r="Q1291" s="230">
        <v>0</v>
      </c>
      <c r="R1291" s="230">
        <f>Q1291*H1291</f>
        <v>0</v>
      </c>
      <c r="S1291" s="230">
        <v>0</v>
      </c>
      <c r="T1291" s="231">
        <f>S1291*H1291</f>
        <v>0</v>
      </c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R1291" s="232" t="s">
        <v>249</v>
      </c>
      <c r="AT1291" s="232" t="s">
        <v>157</v>
      </c>
      <c r="AU1291" s="232" t="s">
        <v>86</v>
      </c>
      <c r="AY1291" s="18" t="s">
        <v>155</v>
      </c>
      <c r="BE1291" s="233">
        <f>IF(N1291="základní",J1291,0)</f>
        <v>0</v>
      </c>
      <c r="BF1291" s="233">
        <f>IF(N1291="snížená",J1291,0)</f>
        <v>0</v>
      </c>
      <c r="BG1291" s="233">
        <f>IF(N1291="zákl. přenesená",J1291,0)</f>
        <v>0</v>
      </c>
      <c r="BH1291" s="233">
        <f>IF(N1291="sníž. přenesená",J1291,0)</f>
        <v>0</v>
      </c>
      <c r="BI1291" s="233">
        <f>IF(N1291="nulová",J1291,0)</f>
        <v>0</v>
      </c>
      <c r="BJ1291" s="18" t="s">
        <v>84</v>
      </c>
      <c r="BK1291" s="233">
        <f>ROUND(I1291*H1291,2)</f>
        <v>0</v>
      </c>
      <c r="BL1291" s="18" t="s">
        <v>249</v>
      </c>
      <c r="BM1291" s="232" t="s">
        <v>1979</v>
      </c>
    </row>
    <row r="1292" spans="1:65" s="2" customFormat="1" ht="24.15" customHeight="1">
      <c r="A1292" s="39"/>
      <c r="B1292" s="40"/>
      <c r="C1292" s="267" t="s">
        <v>1980</v>
      </c>
      <c r="D1292" s="267" t="s">
        <v>225</v>
      </c>
      <c r="E1292" s="268" t="s">
        <v>1981</v>
      </c>
      <c r="F1292" s="269" t="s">
        <v>1982</v>
      </c>
      <c r="G1292" s="270" t="s">
        <v>160</v>
      </c>
      <c r="H1292" s="271">
        <v>4.112</v>
      </c>
      <c r="I1292" s="272"/>
      <c r="J1292" s="273">
        <f>ROUND(I1292*H1292,2)</f>
        <v>0</v>
      </c>
      <c r="K1292" s="274"/>
      <c r="L1292" s="275"/>
      <c r="M1292" s="276" t="s">
        <v>1</v>
      </c>
      <c r="N1292" s="277" t="s">
        <v>41</v>
      </c>
      <c r="O1292" s="92"/>
      <c r="P1292" s="230">
        <f>O1292*H1292</f>
        <v>0</v>
      </c>
      <c r="Q1292" s="230">
        <v>0.03227</v>
      </c>
      <c r="R1292" s="230">
        <f>Q1292*H1292</f>
        <v>0.13269424</v>
      </c>
      <c r="S1292" s="230">
        <v>0</v>
      </c>
      <c r="T1292" s="231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32" t="s">
        <v>345</v>
      </c>
      <c r="AT1292" s="232" t="s">
        <v>225</v>
      </c>
      <c r="AU1292" s="232" t="s">
        <v>86</v>
      </c>
      <c r="AY1292" s="18" t="s">
        <v>155</v>
      </c>
      <c r="BE1292" s="233">
        <f>IF(N1292="základní",J1292,0)</f>
        <v>0</v>
      </c>
      <c r="BF1292" s="233">
        <f>IF(N1292="snížená",J1292,0)</f>
        <v>0</v>
      </c>
      <c r="BG1292" s="233">
        <f>IF(N1292="zákl. přenesená",J1292,0)</f>
        <v>0</v>
      </c>
      <c r="BH1292" s="233">
        <f>IF(N1292="sníž. přenesená",J1292,0)</f>
        <v>0</v>
      </c>
      <c r="BI1292" s="233">
        <f>IF(N1292="nulová",J1292,0)</f>
        <v>0</v>
      </c>
      <c r="BJ1292" s="18" t="s">
        <v>84</v>
      </c>
      <c r="BK1292" s="233">
        <f>ROUND(I1292*H1292,2)</f>
        <v>0</v>
      </c>
      <c r="BL1292" s="18" t="s">
        <v>249</v>
      </c>
      <c r="BM1292" s="232" t="s">
        <v>1983</v>
      </c>
    </row>
    <row r="1293" spans="1:51" s="13" customFormat="1" ht="12">
      <c r="A1293" s="13"/>
      <c r="B1293" s="234"/>
      <c r="C1293" s="235"/>
      <c r="D1293" s="236" t="s">
        <v>163</v>
      </c>
      <c r="E1293" s="237" t="s">
        <v>1</v>
      </c>
      <c r="F1293" s="238" t="s">
        <v>1807</v>
      </c>
      <c r="G1293" s="235"/>
      <c r="H1293" s="237" t="s">
        <v>1</v>
      </c>
      <c r="I1293" s="239"/>
      <c r="J1293" s="235"/>
      <c r="K1293" s="235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44" t="s">
        <v>163</v>
      </c>
      <c r="AU1293" s="244" t="s">
        <v>86</v>
      </c>
      <c r="AV1293" s="13" t="s">
        <v>84</v>
      </c>
      <c r="AW1293" s="13" t="s">
        <v>32</v>
      </c>
      <c r="AX1293" s="13" t="s">
        <v>76</v>
      </c>
      <c r="AY1293" s="244" t="s">
        <v>155</v>
      </c>
    </row>
    <row r="1294" spans="1:51" s="14" customFormat="1" ht="12">
      <c r="A1294" s="14"/>
      <c r="B1294" s="245"/>
      <c r="C1294" s="246"/>
      <c r="D1294" s="236" t="s">
        <v>163</v>
      </c>
      <c r="E1294" s="247" t="s">
        <v>1</v>
      </c>
      <c r="F1294" s="248" t="s">
        <v>1984</v>
      </c>
      <c r="G1294" s="246"/>
      <c r="H1294" s="249">
        <v>4.112</v>
      </c>
      <c r="I1294" s="250"/>
      <c r="J1294" s="246"/>
      <c r="K1294" s="246"/>
      <c r="L1294" s="251"/>
      <c r="M1294" s="252"/>
      <c r="N1294" s="253"/>
      <c r="O1294" s="253"/>
      <c r="P1294" s="253"/>
      <c r="Q1294" s="253"/>
      <c r="R1294" s="253"/>
      <c r="S1294" s="253"/>
      <c r="T1294" s="25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55" t="s">
        <v>163</v>
      </c>
      <c r="AU1294" s="255" t="s">
        <v>86</v>
      </c>
      <c r="AV1294" s="14" t="s">
        <v>86</v>
      </c>
      <c r="AW1294" s="14" t="s">
        <v>32</v>
      </c>
      <c r="AX1294" s="14" t="s">
        <v>84</v>
      </c>
      <c r="AY1294" s="255" t="s">
        <v>155</v>
      </c>
    </row>
    <row r="1295" spans="1:65" s="2" customFormat="1" ht="24.15" customHeight="1">
      <c r="A1295" s="39"/>
      <c r="B1295" s="40"/>
      <c r="C1295" s="220" t="s">
        <v>1985</v>
      </c>
      <c r="D1295" s="220" t="s">
        <v>157</v>
      </c>
      <c r="E1295" s="221" t="s">
        <v>1986</v>
      </c>
      <c r="F1295" s="222" t="s">
        <v>1987</v>
      </c>
      <c r="G1295" s="223" t="s">
        <v>256</v>
      </c>
      <c r="H1295" s="224">
        <v>1</v>
      </c>
      <c r="I1295" s="225"/>
      <c r="J1295" s="226">
        <f>ROUND(I1295*H1295,2)</f>
        <v>0</v>
      </c>
      <c r="K1295" s="227"/>
      <c r="L1295" s="45"/>
      <c r="M1295" s="228" t="s">
        <v>1</v>
      </c>
      <c r="N1295" s="229" t="s">
        <v>41</v>
      </c>
      <c r="O1295" s="92"/>
      <c r="P1295" s="230">
        <f>O1295*H1295</f>
        <v>0</v>
      </c>
      <c r="Q1295" s="230">
        <v>0</v>
      </c>
      <c r="R1295" s="230">
        <f>Q1295*H1295</f>
        <v>0</v>
      </c>
      <c r="S1295" s="230">
        <v>0</v>
      </c>
      <c r="T1295" s="231">
        <f>S1295*H1295</f>
        <v>0</v>
      </c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R1295" s="232" t="s">
        <v>249</v>
      </c>
      <c r="AT1295" s="232" t="s">
        <v>157</v>
      </c>
      <c r="AU1295" s="232" t="s">
        <v>86</v>
      </c>
      <c r="AY1295" s="18" t="s">
        <v>155</v>
      </c>
      <c r="BE1295" s="233">
        <f>IF(N1295="základní",J1295,0)</f>
        <v>0</v>
      </c>
      <c r="BF1295" s="233">
        <f>IF(N1295="snížená",J1295,0)</f>
        <v>0</v>
      </c>
      <c r="BG1295" s="233">
        <f>IF(N1295="zákl. přenesená",J1295,0)</f>
        <v>0</v>
      </c>
      <c r="BH1295" s="233">
        <f>IF(N1295="sníž. přenesená",J1295,0)</f>
        <v>0</v>
      </c>
      <c r="BI1295" s="233">
        <f>IF(N1295="nulová",J1295,0)</f>
        <v>0</v>
      </c>
      <c r="BJ1295" s="18" t="s">
        <v>84</v>
      </c>
      <c r="BK1295" s="233">
        <f>ROUND(I1295*H1295,2)</f>
        <v>0</v>
      </c>
      <c r="BL1295" s="18" t="s">
        <v>249</v>
      </c>
      <c r="BM1295" s="232" t="s">
        <v>1988</v>
      </c>
    </row>
    <row r="1296" spans="1:51" s="13" customFormat="1" ht="12">
      <c r="A1296" s="13"/>
      <c r="B1296" s="234"/>
      <c r="C1296" s="235"/>
      <c r="D1296" s="236" t="s">
        <v>163</v>
      </c>
      <c r="E1296" s="237" t="s">
        <v>1</v>
      </c>
      <c r="F1296" s="238" t="s">
        <v>1989</v>
      </c>
      <c r="G1296" s="235"/>
      <c r="H1296" s="237" t="s">
        <v>1</v>
      </c>
      <c r="I1296" s="239"/>
      <c r="J1296" s="235"/>
      <c r="K1296" s="235"/>
      <c r="L1296" s="240"/>
      <c r="M1296" s="241"/>
      <c r="N1296" s="242"/>
      <c r="O1296" s="242"/>
      <c r="P1296" s="242"/>
      <c r="Q1296" s="242"/>
      <c r="R1296" s="242"/>
      <c r="S1296" s="242"/>
      <c r="T1296" s="24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4" t="s">
        <v>163</v>
      </c>
      <c r="AU1296" s="244" t="s">
        <v>86</v>
      </c>
      <c r="AV1296" s="13" t="s">
        <v>84</v>
      </c>
      <c r="AW1296" s="13" t="s">
        <v>32</v>
      </c>
      <c r="AX1296" s="13" t="s">
        <v>76</v>
      </c>
      <c r="AY1296" s="244" t="s">
        <v>155</v>
      </c>
    </row>
    <row r="1297" spans="1:51" s="14" customFormat="1" ht="12">
      <c r="A1297" s="14"/>
      <c r="B1297" s="245"/>
      <c r="C1297" s="246"/>
      <c r="D1297" s="236" t="s">
        <v>163</v>
      </c>
      <c r="E1297" s="247" t="s">
        <v>1</v>
      </c>
      <c r="F1297" s="248" t="s">
        <v>84</v>
      </c>
      <c r="G1297" s="246"/>
      <c r="H1297" s="249">
        <v>1</v>
      </c>
      <c r="I1297" s="250"/>
      <c r="J1297" s="246"/>
      <c r="K1297" s="246"/>
      <c r="L1297" s="251"/>
      <c r="M1297" s="252"/>
      <c r="N1297" s="253"/>
      <c r="O1297" s="253"/>
      <c r="P1297" s="253"/>
      <c r="Q1297" s="253"/>
      <c r="R1297" s="253"/>
      <c r="S1297" s="253"/>
      <c r="T1297" s="25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5" t="s">
        <v>163</v>
      </c>
      <c r="AU1297" s="255" t="s">
        <v>86</v>
      </c>
      <c r="AV1297" s="14" t="s">
        <v>86</v>
      </c>
      <c r="AW1297" s="14" t="s">
        <v>32</v>
      </c>
      <c r="AX1297" s="14" t="s">
        <v>84</v>
      </c>
      <c r="AY1297" s="255" t="s">
        <v>155</v>
      </c>
    </row>
    <row r="1298" spans="1:65" s="2" customFormat="1" ht="24.15" customHeight="1">
      <c r="A1298" s="39"/>
      <c r="B1298" s="40"/>
      <c r="C1298" s="267" t="s">
        <v>1990</v>
      </c>
      <c r="D1298" s="267" t="s">
        <v>225</v>
      </c>
      <c r="E1298" s="268" t="s">
        <v>1991</v>
      </c>
      <c r="F1298" s="269" t="s">
        <v>1992</v>
      </c>
      <c r="G1298" s="270" t="s">
        <v>256</v>
      </c>
      <c r="H1298" s="271">
        <v>1</v>
      </c>
      <c r="I1298" s="272"/>
      <c r="J1298" s="273">
        <f>ROUND(I1298*H1298,2)</f>
        <v>0</v>
      </c>
      <c r="K1298" s="274"/>
      <c r="L1298" s="275"/>
      <c r="M1298" s="276" t="s">
        <v>1</v>
      </c>
      <c r="N1298" s="277" t="s">
        <v>41</v>
      </c>
      <c r="O1298" s="92"/>
      <c r="P1298" s="230">
        <f>O1298*H1298</f>
        <v>0</v>
      </c>
      <c r="Q1298" s="230">
        <v>0.0663</v>
      </c>
      <c r="R1298" s="230">
        <f>Q1298*H1298</f>
        <v>0.0663</v>
      </c>
      <c r="S1298" s="230">
        <v>0</v>
      </c>
      <c r="T1298" s="231">
        <f>S1298*H1298</f>
        <v>0</v>
      </c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R1298" s="232" t="s">
        <v>345</v>
      </c>
      <c r="AT1298" s="232" t="s">
        <v>225</v>
      </c>
      <c r="AU1298" s="232" t="s">
        <v>86</v>
      </c>
      <c r="AY1298" s="18" t="s">
        <v>155</v>
      </c>
      <c r="BE1298" s="233">
        <f>IF(N1298="základní",J1298,0)</f>
        <v>0</v>
      </c>
      <c r="BF1298" s="233">
        <f>IF(N1298="snížená",J1298,0)</f>
        <v>0</v>
      </c>
      <c r="BG1298" s="233">
        <f>IF(N1298="zákl. přenesená",J1298,0)</f>
        <v>0</v>
      </c>
      <c r="BH1298" s="233">
        <f>IF(N1298="sníž. přenesená",J1298,0)</f>
        <v>0</v>
      </c>
      <c r="BI1298" s="233">
        <f>IF(N1298="nulová",J1298,0)</f>
        <v>0</v>
      </c>
      <c r="BJ1298" s="18" t="s">
        <v>84</v>
      </c>
      <c r="BK1298" s="233">
        <f>ROUND(I1298*H1298,2)</f>
        <v>0</v>
      </c>
      <c r="BL1298" s="18" t="s">
        <v>249</v>
      </c>
      <c r="BM1298" s="232" t="s">
        <v>1993</v>
      </c>
    </row>
    <row r="1299" spans="1:65" s="2" customFormat="1" ht="21.75" customHeight="1">
      <c r="A1299" s="39"/>
      <c r="B1299" s="40"/>
      <c r="C1299" s="220" t="s">
        <v>1994</v>
      </c>
      <c r="D1299" s="220" t="s">
        <v>157</v>
      </c>
      <c r="E1299" s="221" t="s">
        <v>1995</v>
      </c>
      <c r="F1299" s="222" t="s">
        <v>1996</v>
      </c>
      <c r="G1299" s="223" t="s">
        <v>256</v>
      </c>
      <c r="H1299" s="224">
        <v>1</v>
      </c>
      <c r="I1299" s="225"/>
      <c r="J1299" s="226">
        <f>ROUND(I1299*H1299,2)</f>
        <v>0</v>
      </c>
      <c r="K1299" s="227"/>
      <c r="L1299" s="45"/>
      <c r="M1299" s="228" t="s">
        <v>1</v>
      </c>
      <c r="N1299" s="229" t="s">
        <v>41</v>
      </c>
      <c r="O1299" s="92"/>
      <c r="P1299" s="230">
        <f>O1299*H1299</f>
        <v>0</v>
      </c>
      <c r="Q1299" s="230">
        <v>0</v>
      </c>
      <c r="R1299" s="230">
        <f>Q1299*H1299</f>
        <v>0</v>
      </c>
      <c r="S1299" s="230">
        <v>0</v>
      </c>
      <c r="T1299" s="231">
        <f>S1299*H1299</f>
        <v>0</v>
      </c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R1299" s="232" t="s">
        <v>249</v>
      </c>
      <c r="AT1299" s="232" t="s">
        <v>157</v>
      </c>
      <c r="AU1299" s="232" t="s">
        <v>86</v>
      </c>
      <c r="AY1299" s="18" t="s">
        <v>155</v>
      </c>
      <c r="BE1299" s="233">
        <f>IF(N1299="základní",J1299,0)</f>
        <v>0</v>
      </c>
      <c r="BF1299" s="233">
        <f>IF(N1299="snížená",J1299,0)</f>
        <v>0</v>
      </c>
      <c r="BG1299" s="233">
        <f>IF(N1299="zákl. přenesená",J1299,0)</f>
        <v>0</v>
      </c>
      <c r="BH1299" s="233">
        <f>IF(N1299="sníž. přenesená",J1299,0)</f>
        <v>0</v>
      </c>
      <c r="BI1299" s="233">
        <f>IF(N1299="nulová",J1299,0)</f>
        <v>0</v>
      </c>
      <c r="BJ1299" s="18" t="s">
        <v>84</v>
      </c>
      <c r="BK1299" s="233">
        <f>ROUND(I1299*H1299,2)</f>
        <v>0</v>
      </c>
      <c r="BL1299" s="18" t="s">
        <v>249</v>
      </c>
      <c r="BM1299" s="232" t="s">
        <v>1997</v>
      </c>
    </row>
    <row r="1300" spans="1:65" s="2" customFormat="1" ht="24.15" customHeight="1">
      <c r="A1300" s="39"/>
      <c r="B1300" s="40"/>
      <c r="C1300" s="267" t="s">
        <v>1998</v>
      </c>
      <c r="D1300" s="267" t="s">
        <v>225</v>
      </c>
      <c r="E1300" s="268" t="s">
        <v>1999</v>
      </c>
      <c r="F1300" s="269" t="s">
        <v>2000</v>
      </c>
      <c r="G1300" s="270" t="s">
        <v>256</v>
      </c>
      <c r="H1300" s="271">
        <v>1</v>
      </c>
      <c r="I1300" s="272"/>
      <c r="J1300" s="273">
        <f>ROUND(I1300*H1300,2)</f>
        <v>0</v>
      </c>
      <c r="K1300" s="274"/>
      <c r="L1300" s="275"/>
      <c r="M1300" s="276" t="s">
        <v>1</v>
      </c>
      <c r="N1300" s="277" t="s">
        <v>41</v>
      </c>
      <c r="O1300" s="92"/>
      <c r="P1300" s="230">
        <f>O1300*H1300</f>
        <v>0</v>
      </c>
      <c r="Q1300" s="230">
        <v>0.002</v>
      </c>
      <c r="R1300" s="230">
        <f>Q1300*H1300</f>
        <v>0.002</v>
      </c>
      <c r="S1300" s="230">
        <v>0</v>
      </c>
      <c r="T1300" s="231">
        <f>S1300*H1300</f>
        <v>0</v>
      </c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R1300" s="232" t="s">
        <v>345</v>
      </c>
      <c r="AT1300" s="232" t="s">
        <v>225</v>
      </c>
      <c r="AU1300" s="232" t="s">
        <v>86</v>
      </c>
      <c r="AY1300" s="18" t="s">
        <v>155</v>
      </c>
      <c r="BE1300" s="233">
        <f>IF(N1300="základní",J1300,0)</f>
        <v>0</v>
      </c>
      <c r="BF1300" s="233">
        <f>IF(N1300="snížená",J1300,0)</f>
        <v>0</v>
      </c>
      <c r="BG1300" s="233">
        <f>IF(N1300="zákl. přenesená",J1300,0)</f>
        <v>0</v>
      </c>
      <c r="BH1300" s="233">
        <f>IF(N1300="sníž. přenesená",J1300,0)</f>
        <v>0</v>
      </c>
      <c r="BI1300" s="233">
        <f>IF(N1300="nulová",J1300,0)</f>
        <v>0</v>
      </c>
      <c r="BJ1300" s="18" t="s">
        <v>84</v>
      </c>
      <c r="BK1300" s="233">
        <f>ROUND(I1300*H1300,2)</f>
        <v>0</v>
      </c>
      <c r="BL1300" s="18" t="s">
        <v>249</v>
      </c>
      <c r="BM1300" s="232" t="s">
        <v>2001</v>
      </c>
    </row>
    <row r="1301" spans="1:65" s="2" customFormat="1" ht="24.15" customHeight="1">
      <c r="A1301" s="39"/>
      <c r="B1301" s="40"/>
      <c r="C1301" s="220" t="s">
        <v>2002</v>
      </c>
      <c r="D1301" s="220" t="s">
        <v>157</v>
      </c>
      <c r="E1301" s="221" t="s">
        <v>2003</v>
      </c>
      <c r="F1301" s="222" t="s">
        <v>2004</v>
      </c>
      <c r="G1301" s="223" t="s">
        <v>256</v>
      </c>
      <c r="H1301" s="224">
        <v>1</v>
      </c>
      <c r="I1301" s="225"/>
      <c r="J1301" s="226">
        <f>ROUND(I1301*H1301,2)</f>
        <v>0</v>
      </c>
      <c r="K1301" s="227"/>
      <c r="L1301" s="45"/>
      <c r="M1301" s="228" t="s">
        <v>1</v>
      </c>
      <c r="N1301" s="229" t="s">
        <v>41</v>
      </c>
      <c r="O1301" s="92"/>
      <c r="P1301" s="230">
        <f>O1301*H1301</f>
        <v>0</v>
      </c>
      <c r="Q1301" s="230">
        <v>0</v>
      </c>
      <c r="R1301" s="230">
        <f>Q1301*H1301</f>
        <v>0</v>
      </c>
      <c r="S1301" s="230">
        <v>0</v>
      </c>
      <c r="T1301" s="231">
        <f>S1301*H1301</f>
        <v>0</v>
      </c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R1301" s="232" t="s">
        <v>249</v>
      </c>
      <c r="AT1301" s="232" t="s">
        <v>157</v>
      </c>
      <c r="AU1301" s="232" t="s">
        <v>86</v>
      </c>
      <c r="AY1301" s="18" t="s">
        <v>155</v>
      </c>
      <c r="BE1301" s="233">
        <f>IF(N1301="základní",J1301,0)</f>
        <v>0</v>
      </c>
      <c r="BF1301" s="233">
        <f>IF(N1301="snížená",J1301,0)</f>
        <v>0</v>
      </c>
      <c r="BG1301" s="233">
        <f>IF(N1301="zákl. přenesená",J1301,0)</f>
        <v>0</v>
      </c>
      <c r="BH1301" s="233">
        <f>IF(N1301="sníž. přenesená",J1301,0)</f>
        <v>0</v>
      </c>
      <c r="BI1301" s="233">
        <f>IF(N1301="nulová",J1301,0)</f>
        <v>0</v>
      </c>
      <c r="BJ1301" s="18" t="s">
        <v>84</v>
      </c>
      <c r="BK1301" s="233">
        <f>ROUND(I1301*H1301,2)</f>
        <v>0</v>
      </c>
      <c r="BL1301" s="18" t="s">
        <v>249</v>
      </c>
      <c r="BM1301" s="232" t="s">
        <v>2005</v>
      </c>
    </row>
    <row r="1302" spans="1:65" s="2" customFormat="1" ht="24.15" customHeight="1">
      <c r="A1302" s="39"/>
      <c r="B1302" s="40"/>
      <c r="C1302" s="267" t="s">
        <v>2006</v>
      </c>
      <c r="D1302" s="267" t="s">
        <v>225</v>
      </c>
      <c r="E1302" s="268" t="s">
        <v>2007</v>
      </c>
      <c r="F1302" s="269" t="s">
        <v>2008</v>
      </c>
      <c r="G1302" s="270" t="s">
        <v>256</v>
      </c>
      <c r="H1302" s="271">
        <v>1</v>
      </c>
      <c r="I1302" s="272"/>
      <c r="J1302" s="273">
        <f>ROUND(I1302*H1302,2)</f>
        <v>0</v>
      </c>
      <c r="K1302" s="274"/>
      <c r="L1302" s="275"/>
      <c r="M1302" s="276" t="s">
        <v>1</v>
      </c>
      <c r="N1302" s="277" t="s">
        <v>41</v>
      </c>
      <c r="O1302" s="92"/>
      <c r="P1302" s="230">
        <f>O1302*H1302</f>
        <v>0</v>
      </c>
      <c r="Q1302" s="230">
        <v>0.012</v>
      </c>
      <c r="R1302" s="230">
        <f>Q1302*H1302</f>
        <v>0.012</v>
      </c>
      <c r="S1302" s="230">
        <v>0</v>
      </c>
      <c r="T1302" s="231">
        <f>S1302*H1302</f>
        <v>0</v>
      </c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R1302" s="232" t="s">
        <v>345</v>
      </c>
      <c r="AT1302" s="232" t="s">
        <v>225</v>
      </c>
      <c r="AU1302" s="232" t="s">
        <v>86</v>
      </c>
      <c r="AY1302" s="18" t="s">
        <v>155</v>
      </c>
      <c r="BE1302" s="233">
        <f>IF(N1302="základní",J1302,0)</f>
        <v>0</v>
      </c>
      <c r="BF1302" s="233">
        <f>IF(N1302="snížená",J1302,0)</f>
        <v>0</v>
      </c>
      <c r="BG1302" s="233">
        <f>IF(N1302="zákl. přenesená",J1302,0)</f>
        <v>0</v>
      </c>
      <c r="BH1302" s="233">
        <f>IF(N1302="sníž. přenesená",J1302,0)</f>
        <v>0</v>
      </c>
      <c r="BI1302" s="233">
        <f>IF(N1302="nulová",J1302,0)</f>
        <v>0</v>
      </c>
      <c r="BJ1302" s="18" t="s">
        <v>84</v>
      </c>
      <c r="BK1302" s="233">
        <f>ROUND(I1302*H1302,2)</f>
        <v>0</v>
      </c>
      <c r="BL1302" s="18" t="s">
        <v>249</v>
      </c>
      <c r="BM1302" s="232" t="s">
        <v>2009</v>
      </c>
    </row>
    <row r="1303" spans="1:65" s="2" customFormat="1" ht="21.75" customHeight="1">
      <c r="A1303" s="39"/>
      <c r="B1303" s="40"/>
      <c r="C1303" s="267" t="s">
        <v>2010</v>
      </c>
      <c r="D1303" s="267" t="s">
        <v>225</v>
      </c>
      <c r="E1303" s="268" t="s">
        <v>2011</v>
      </c>
      <c r="F1303" s="269" t="s">
        <v>2012</v>
      </c>
      <c r="G1303" s="270" t="s">
        <v>256</v>
      </c>
      <c r="H1303" s="271">
        <v>4</v>
      </c>
      <c r="I1303" s="272"/>
      <c r="J1303" s="273">
        <f>ROUND(I1303*H1303,2)</f>
        <v>0</v>
      </c>
      <c r="K1303" s="274"/>
      <c r="L1303" s="275"/>
      <c r="M1303" s="276" t="s">
        <v>1</v>
      </c>
      <c r="N1303" s="277" t="s">
        <v>41</v>
      </c>
      <c r="O1303" s="92"/>
      <c r="P1303" s="230">
        <f>O1303*H1303</f>
        <v>0</v>
      </c>
      <c r="Q1303" s="230">
        <v>0.0001</v>
      </c>
      <c r="R1303" s="230">
        <f>Q1303*H1303</f>
        <v>0.0004</v>
      </c>
      <c r="S1303" s="230">
        <v>0</v>
      </c>
      <c r="T1303" s="231">
        <f>S1303*H1303</f>
        <v>0</v>
      </c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R1303" s="232" t="s">
        <v>345</v>
      </c>
      <c r="AT1303" s="232" t="s">
        <v>225</v>
      </c>
      <c r="AU1303" s="232" t="s">
        <v>86</v>
      </c>
      <c r="AY1303" s="18" t="s">
        <v>155</v>
      </c>
      <c r="BE1303" s="233">
        <f>IF(N1303="základní",J1303,0)</f>
        <v>0</v>
      </c>
      <c r="BF1303" s="233">
        <f>IF(N1303="snížená",J1303,0)</f>
        <v>0</v>
      </c>
      <c r="BG1303" s="233">
        <f>IF(N1303="zákl. přenesená",J1303,0)</f>
        <v>0</v>
      </c>
      <c r="BH1303" s="233">
        <f>IF(N1303="sníž. přenesená",J1303,0)</f>
        <v>0</v>
      </c>
      <c r="BI1303" s="233">
        <f>IF(N1303="nulová",J1303,0)</f>
        <v>0</v>
      </c>
      <c r="BJ1303" s="18" t="s">
        <v>84</v>
      </c>
      <c r="BK1303" s="233">
        <f>ROUND(I1303*H1303,2)</f>
        <v>0</v>
      </c>
      <c r="BL1303" s="18" t="s">
        <v>249</v>
      </c>
      <c r="BM1303" s="232" t="s">
        <v>2013</v>
      </c>
    </row>
    <row r="1304" spans="1:65" s="2" customFormat="1" ht="16.5" customHeight="1">
      <c r="A1304" s="39"/>
      <c r="B1304" s="40"/>
      <c r="C1304" s="220" t="s">
        <v>932</v>
      </c>
      <c r="D1304" s="220" t="s">
        <v>157</v>
      </c>
      <c r="E1304" s="221" t="s">
        <v>2014</v>
      </c>
      <c r="F1304" s="222" t="s">
        <v>2015</v>
      </c>
      <c r="G1304" s="223" t="s">
        <v>160</v>
      </c>
      <c r="H1304" s="224">
        <v>5.67</v>
      </c>
      <c r="I1304" s="225"/>
      <c r="J1304" s="226">
        <f>ROUND(I1304*H1304,2)</f>
        <v>0</v>
      </c>
      <c r="K1304" s="227"/>
      <c r="L1304" s="45"/>
      <c r="M1304" s="228" t="s">
        <v>1</v>
      </c>
      <c r="N1304" s="229" t="s">
        <v>41</v>
      </c>
      <c r="O1304" s="92"/>
      <c r="P1304" s="230">
        <f>O1304*H1304</f>
        <v>0</v>
      </c>
      <c r="Q1304" s="230">
        <v>0</v>
      </c>
      <c r="R1304" s="230">
        <f>Q1304*H1304</f>
        <v>0</v>
      </c>
      <c r="S1304" s="230">
        <v>0.02</v>
      </c>
      <c r="T1304" s="231">
        <f>S1304*H1304</f>
        <v>0.1134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32" t="s">
        <v>249</v>
      </c>
      <c r="AT1304" s="232" t="s">
        <v>157</v>
      </c>
      <c r="AU1304" s="232" t="s">
        <v>86</v>
      </c>
      <c r="AY1304" s="18" t="s">
        <v>155</v>
      </c>
      <c r="BE1304" s="233">
        <f>IF(N1304="základní",J1304,0)</f>
        <v>0</v>
      </c>
      <c r="BF1304" s="233">
        <f>IF(N1304="snížená",J1304,0)</f>
        <v>0</v>
      </c>
      <c r="BG1304" s="233">
        <f>IF(N1304="zákl. přenesená",J1304,0)</f>
        <v>0</v>
      </c>
      <c r="BH1304" s="233">
        <f>IF(N1304="sníž. přenesená",J1304,0)</f>
        <v>0</v>
      </c>
      <c r="BI1304" s="233">
        <f>IF(N1304="nulová",J1304,0)</f>
        <v>0</v>
      </c>
      <c r="BJ1304" s="18" t="s">
        <v>84</v>
      </c>
      <c r="BK1304" s="233">
        <f>ROUND(I1304*H1304,2)</f>
        <v>0</v>
      </c>
      <c r="BL1304" s="18" t="s">
        <v>249</v>
      </c>
      <c r="BM1304" s="232" t="s">
        <v>2016</v>
      </c>
    </row>
    <row r="1305" spans="1:51" s="13" customFormat="1" ht="12">
      <c r="A1305" s="13"/>
      <c r="B1305" s="234"/>
      <c r="C1305" s="235"/>
      <c r="D1305" s="236" t="s">
        <v>163</v>
      </c>
      <c r="E1305" s="237" t="s">
        <v>1</v>
      </c>
      <c r="F1305" s="238" t="s">
        <v>695</v>
      </c>
      <c r="G1305" s="235"/>
      <c r="H1305" s="237" t="s">
        <v>1</v>
      </c>
      <c r="I1305" s="239"/>
      <c r="J1305" s="235"/>
      <c r="K1305" s="235"/>
      <c r="L1305" s="240"/>
      <c r="M1305" s="241"/>
      <c r="N1305" s="242"/>
      <c r="O1305" s="242"/>
      <c r="P1305" s="242"/>
      <c r="Q1305" s="242"/>
      <c r="R1305" s="242"/>
      <c r="S1305" s="242"/>
      <c r="T1305" s="24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4" t="s">
        <v>163</v>
      </c>
      <c r="AU1305" s="244" t="s">
        <v>86</v>
      </c>
      <c r="AV1305" s="13" t="s">
        <v>84</v>
      </c>
      <c r="AW1305" s="13" t="s">
        <v>32</v>
      </c>
      <c r="AX1305" s="13" t="s">
        <v>76</v>
      </c>
      <c r="AY1305" s="244" t="s">
        <v>155</v>
      </c>
    </row>
    <row r="1306" spans="1:51" s="14" customFormat="1" ht="12">
      <c r="A1306" s="14"/>
      <c r="B1306" s="245"/>
      <c r="C1306" s="246"/>
      <c r="D1306" s="236" t="s">
        <v>163</v>
      </c>
      <c r="E1306" s="247" t="s">
        <v>1</v>
      </c>
      <c r="F1306" s="248" t="s">
        <v>696</v>
      </c>
      <c r="G1306" s="246"/>
      <c r="H1306" s="249">
        <v>5.67</v>
      </c>
      <c r="I1306" s="250"/>
      <c r="J1306" s="246"/>
      <c r="K1306" s="246"/>
      <c r="L1306" s="251"/>
      <c r="M1306" s="252"/>
      <c r="N1306" s="253"/>
      <c r="O1306" s="253"/>
      <c r="P1306" s="253"/>
      <c r="Q1306" s="253"/>
      <c r="R1306" s="253"/>
      <c r="S1306" s="253"/>
      <c r="T1306" s="25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5" t="s">
        <v>163</v>
      </c>
      <c r="AU1306" s="255" t="s">
        <v>86</v>
      </c>
      <c r="AV1306" s="14" t="s">
        <v>86</v>
      </c>
      <c r="AW1306" s="14" t="s">
        <v>32</v>
      </c>
      <c r="AX1306" s="14" t="s">
        <v>84</v>
      </c>
      <c r="AY1306" s="255" t="s">
        <v>155</v>
      </c>
    </row>
    <row r="1307" spans="1:65" s="2" customFormat="1" ht="21.75" customHeight="1">
      <c r="A1307" s="39"/>
      <c r="B1307" s="40"/>
      <c r="C1307" s="220" t="s">
        <v>2017</v>
      </c>
      <c r="D1307" s="220" t="s">
        <v>157</v>
      </c>
      <c r="E1307" s="221" t="s">
        <v>2018</v>
      </c>
      <c r="F1307" s="222" t="s">
        <v>2019</v>
      </c>
      <c r="G1307" s="223" t="s">
        <v>256</v>
      </c>
      <c r="H1307" s="224">
        <v>2</v>
      </c>
      <c r="I1307" s="225"/>
      <c r="J1307" s="226">
        <f>ROUND(I1307*H1307,2)</f>
        <v>0</v>
      </c>
      <c r="K1307" s="227"/>
      <c r="L1307" s="45"/>
      <c r="M1307" s="228" t="s">
        <v>1</v>
      </c>
      <c r="N1307" s="229" t="s">
        <v>41</v>
      </c>
      <c r="O1307" s="92"/>
      <c r="P1307" s="230">
        <f>O1307*H1307</f>
        <v>0</v>
      </c>
      <c r="Q1307" s="230">
        <v>0</v>
      </c>
      <c r="R1307" s="230">
        <f>Q1307*H1307</f>
        <v>0</v>
      </c>
      <c r="S1307" s="230">
        <v>0</v>
      </c>
      <c r="T1307" s="231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32" t="s">
        <v>249</v>
      </c>
      <c r="AT1307" s="232" t="s">
        <v>157</v>
      </c>
      <c r="AU1307" s="232" t="s">
        <v>86</v>
      </c>
      <c r="AY1307" s="18" t="s">
        <v>155</v>
      </c>
      <c r="BE1307" s="233">
        <f>IF(N1307="základní",J1307,0)</f>
        <v>0</v>
      </c>
      <c r="BF1307" s="233">
        <f>IF(N1307="snížená",J1307,0)</f>
        <v>0</v>
      </c>
      <c r="BG1307" s="233">
        <f>IF(N1307="zákl. přenesená",J1307,0)</f>
        <v>0</v>
      </c>
      <c r="BH1307" s="233">
        <f>IF(N1307="sníž. přenesená",J1307,0)</f>
        <v>0</v>
      </c>
      <c r="BI1307" s="233">
        <f>IF(N1307="nulová",J1307,0)</f>
        <v>0</v>
      </c>
      <c r="BJ1307" s="18" t="s">
        <v>84</v>
      </c>
      <c r="BK1307" s="233">
        <f>ROUND(I1307*H1307,2)</f>
        <v>0</v>
      </c>
      <c r="BL1307" s="18" t="s">
        <v>249</v>
      </c>
      <c r="BM1307" s="232" t="s">
        <v>2020</v>
      </c>
    </row>
    <row r="1308" spans="1:51" s="13" customFormat="1" ht="12">
      <c r="A1308" s="13"/>
      <c r="B1308" s="234"/>
      <c r="C1308" s="235"/>
      <c r="D1308" s="236" t="s">
        <v>163</v>
      </c>
      <c r="E1308" s="237" t="s">
        <v>1</v>
      </c>
      <c r="F1308" s="238" t="s">
        <v>2021</v>
      </c>
      <c r="G1308" s="235"/>
      <c r="H1308" s="237" t="s">
        <v>1</v>
      </c>
      <c r="I1308" s="239"/>
      <c r="J1308" s="235"/>
      <c r="K1308" s="235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4" t="s">
        <v>163</v>
      </c>
      <c r="AU1308" s="244" t="s">
        <v>86</v>
      </c>
      <c r="AV1308" s="13" t="s">
        <v>84</v>
      </c>
      <c r="AW1308" s="13" t="s">
        <v>32</v>
      </c>
      <c r="AX1308" s="13" t="s">
        <v>76</v>
      </c>
      <c r="AY1308" s="244" t="s">
        <v>155</v>
      </c>
    </row>
    <row r="1309" spans="1:51" s="14" customFormat="1" ht="12">
      <c r="A1309" s="14"/>
      <c r="B1309" s="245"/>
      <c r="C1309" s="246"/>
      <c r="D1309" s="236" t="s">
        <v>163</v>
      </c>
      <c r="E1309" s="247" t="s">
        <v>1</v>
      </c>
      <c r="F1309" s="248" t="s">
        <v>86</v>
      </c>
      <c r="G1309" s="246"/>
      <c r="H1309" s="249">
        <v>2</v>
      </c>
      <c r="I1309" s="250"/>
      <c r="J1309" s="246"/>
      <c r="K1309" s="246"/>
      <c r="L1309" s="251"/>
      <c r="M1309" s="252"/>
      <c r="N1309" s="253"/>
      <c r="O1309" s="253"/>
      <c r="P1309" s="253"/>
      <c r="Q1309" s="253"/>
      <c r="R1309" s="253"/>
      <c r="S1309" s="253"/>
      <c r="T1309" s="25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5" t="s">
        <v>163</v>
      </c>
      <c r="AU1309" s="255" t="s">
        <v>86</v>
      </c>
      <c r="AV1309" s="14" t="s">
        <v>86</v>
      </c>
      <c r="AW1309" s="14" t="s">
        <v>32</v>
      </c>
      <c r="AX1309" s="14" t="s">
        <v>84</v>
      </c>
      <c r="AY1309" s="255" t="s">
        <v>155</v>
      </c>
    </row>
    <row r="1310" spans="1:65" s="2" customFormat="1" ht="24.15" customHeight="1">
      <c r="A1310" s="39"/>
      <c r="B1310" s="40"/>
      <c r="C1310" s="220" t="s">
        <v>2022</v>
      </c>
      <c r="D1310" s="220" t="s">
        <v>157</v>
      </c>
      <c r="E1310" s="221" t="s">
        <v>2023</v>
      </c>
      <c r="F1310" s="222" t="s">
        <v>2024</v>
      </c>
      <c r="G1310" s="223" t="s">
        <v>274</v>
      </c>
      <c r="H1310" s="224">
        <v>5.24</v>
      </c>
      <c r="I1310" s="225"/>
      <c r="J1310" s="226">
        <f>ROUND(I1310*H1310,2)</f>
        <v>0</v>
      </c>
      <c r="K1310" s="227"/>
      <c r="L1310" s="45"/>
      <c r="M1310" s="228" t="s">
        <v>1</v>
      </c>
      <c r="N1310" s="229" t="s">
        <v>41</v>
      </c>
      <c r="O1310" s="92"/>
      <c r="P1310" s="230">
        <f>O1310*H1310</f>
        <v>0</v>
      </c>
      <c r="Q1310" s="230">
        <v>0</v>
      </c>
      <c r="R1310" s="230">
        <f>Q1310*H1310</f>
        <v>0</v>
      </c>
      <c r="S1310" s="230">
        <v>0</v>
      </c>
      <c r="T1310" s="231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32" t="s">
        <v>249</v>
      </c>
      <c r="AT1310" s="232" t="s">
        <v>157</v>
      </c>
      <c r="AU1310" s="232" t="s">
        <v>86</v>
      </c>
      <c r="AY1310" s="18" t="s">
        <v>155</v>
      </c>
      <c r="BE1310" s="233">
        <f>IF(N1310="základní",J1310,0)</f>
        <v>0</v>
      </c>
      <c r="BF1310" s="233">
        <f>IF(N1310="snížená",J1310,0)</f>
        <v>0</v>
      </c>
      <c r="BG1310" s="233">
        <f>IF(N1310="zákl. přenesená",J1310,0)</f>
        <v>0</v>
      </c>
      <c r="BH1310" s="233">
        <f>IF(N1310="sníž. přenesená",J1310,0)</f>
        <v>0</v>
      </c>
      <c r="BI1310" s="233">
        <f>IF(N1310="nulová",J1310,0)</f>
        <v>0</v>
      </c>
      <c r="BJ1310" s="18" t="s">
        <v>84</v>
      </c>
      <c r="BK1310" s="233">
        <f>ROUND(I1310*H1310,2)</f>
        <v>0</v>
      </c>
      <c r="BL1310" s="18" t="s">
        <v>249</v>
      </c>
      <c r="BM1310" s="232" t="s">
        <v>2025</v>
      </c>
    </row>
    <row r="1311" spans="1:65" s="2" customFormat="1" ht="21.75" customHeight="1">
      <c r="A1311" s="39"/>
      <c r="B1311" s="40"/>
      <c r="C1311" s="267" t="s">
        <v>2026</v>
      </c>
      <c r="D1311" s="267" t="s">
        <v>225</v>
      </c>
      <c r="E1311" s="268" t="s">
        <v>2027</v>
      </c>
      <c r="F1311" s="269" t="s">
        <v>2028</v>
      </c>
      <c r="G1311" s="270" t="s">
        <v>274</v>
      </c>
      <c r="H1311" s="271">
        <v>5.24</v>
      </c>
      <c r="I1311" s="272"/>
      <c r="J1311" s="273">
        <f>ROUND(I1311*H1311,2)</f>
        <v>0</v>
      </c>
      <c r="K1311" s="274"/>
      <c r="L1311" s="275"/>
      <c r="M1311" s="276" t="s">
        <v>1</v>
      </c>
      <c r="N1311" s="277" t="s">
        <v>41</v>
      </c>
      <c r="O1311" s="92"/>
      <c r="P1311" s="230">
        <f>O1311*H1311</f>
        <v>0</v>
      </c>
      <c r="Q1311" s="230">
        <v>0.0029</v>
      </c>
      <c r="R1311" s="230">
        <f>Q1311*H1311</f>
        <v>0.015196</v>
      </c>
      <c r="S1311" s="230">
        <v>0</v>
      </c>
      <c r="T1311" s="231">
        <f>S1311*H1311</f>
        <v>0</v>
      </c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R1311" s="232" t="s">
        <v>345</v>
      </c>
      <c r="AT1311" s="232" t="s">
        <v>225</v>
      </c>
      <c r="AU1311" s="232" t="s">
        <v>86</v>
      </c>
      <c r="AY1311" s="18" t="s">
        <v>155</v>
      </c>
      <c r="BE1311" s="233">
        <f>IF(N1311="základní",J1311,0)</f>
        <v>0</v>
      </c>
      <c r="BF1311" s="233">
        <f>IF(N1311="snížená",J1311,0)</f>
        <v>0</v>
      </c>
      <c r="BG1311" s="233">
        <f>IF(N1311="zákl. přenesená",J1311,0)</f>
        <v>0</v>
      </c>
      <c r="BH1311" s="233">
        <f>IF(N1311="sníž. přenesená",J1311,0)</f>
        <v>0</v>
      </c>
      <c r="BI1311" s="233">
        <f>IF(N1311="nulová",J1311,0)</f>
        <v>0</v>
      </c>
      <c r="BJ1311" s="18" t="s">
        <v>84</v>
      </c>
      <c r="BK1311" s="233">
        <f>ROUND(I1311*H1311,2)</f>
        <v>0</v>
      </c>
      <c r="BL1311" s="18" t="s">
        <v>249</v>
      </c>
      <c r="BM1311" s="232" t="s">
        <v>2029</v>
      </c>
    </row>
    <row r="1312" spans="1:65" s="2" customFormat="1" ht="16.5" customHeight="1">
      <c r="A1312" s="39"/>
      <c r="B1312" s="40"/>
      <c r="C1312" s="220" t="s">
        <v>2030</v>
      </c>
      <c r="D1312" s="220" t="s">
        <v>157</v>
      </c>
      <c r="E1312" s="221" t="s">
        <v>2031</v>
      </c>
      <c r="F1312" s="222" t="s">
        <v>2032</v>
      </c>
      <c r="G1312" s="223" t="s">
        <v>256</v>
      </c>
      <c r="H1312" s="224">
        <v>1</v>
      </c>
      <c r="I1312" s="225"/>
      <c r="J1312" s="226">
        <f>ROUND(I1312*H1312,2)</f>
        <v>0</v>
      </c>
      <c r="K1312" s="227"/>
      <c r="L1312" s="45"/>
      <c r="M1312" s="228" t="s">
        <v>1</v>
      </c>
      <c r="N1312" s="229" t="s">
        <v>41</v>
      </c>
      <c r="O1312" s="92"/>
      <c r="P1312" s="230">
        <f>O1312*H1312</f>
        <v>0</v>
      </c>
      <c r="Q1312" s="230">
        <v>0.00017</v>
      </c>
      <c r="R1312" s="230">
        <f>Q1312*H1312</f>
        <v>0.00017</v>
      </c>
      <c r="S1312" s="230">
        <v>0</v>
      </c>
      <c r="T1312" s="231">
        <f>S1312*H1312</f>
        <v>0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32" t="s">
        <v>249</v>
      </c>
      <c r="AT1312" s="232" t="s">
        <v>157</v>
      </c>
      <c r="AU1312" s="232" t="s">
        <v>86</v>
      </c>
      <c r="AY1312" s="18" t="s">
        <v>155</v>
      </c>
      <c r="BE1312" s="233">
        <f>IF(N1312="základní",J1312,0)</f>
        <v>0</v>
      </c>
      <c r="BF1312" s="233">
        <f>IF(N1312="snížená",J1312,0)</f>
        <v>0</v>
      </c>
      <c r="BG1312" s="233">
        <f>IF(N1312="zákl. přenesená",J1312,0)</f>
        <v>0</v>
      </c>
      <c r="BH1312" s="233">
        <f>IF(N1312="sníž. přenesená",J1312,0)</f>
        <v>0</v>
      </c>
      <c r="BI1312" s="233">
        <f>IF(N1312="nulová",J1312,0)</f>
        <v>0</v>
      </c>
      <c r="BJ1312" s="18" t="s">
        <v>84</v>
      </c>
      <c r="BK1312" s="233">
        <f>ROUND(I1312*H1312,2)</f>
        <v>0</v>
      </c>
      <c r="BL1312" s="18" t="s">
        <v>249</v>
      </c>
      <c r="BM1312" s="232" t="s">
        <v>2033</v>
      </c>
    </row>
    <row r="1313" spans="1:65" s="2" customFormat="1" ht="24.15" customHeight="1">
      <c r="A1313" s="39"/>
      <c r="B1313" s="40"/>
      <c r="C1313" s="220" t="s">
        <v>2034</v>
      </c>
      <c r="D1313" s="220" t="s">
        <v>157</v>
      </c>
      <c r="E1313" s="221" t="s">
        <v>2035</v>
      </c>
      <c r="F1313" s="222" t="s">
        <v>2036</v>
      </c>
      <c r="G1313" s="223" t="s">
        <v>1940</v>
      </c>
      <c r="H1313" s="224">
        <v>151.2</v>
      </c>
      <c r="I1313" s="225"/>
      <c r="J1313" s="226">
        <f>ROUND(I1313*H1313,2)</f>
        <v>0</v>
      </c>
      <c r="K1313" s="227"/>
      <c r="L1313" s="45"/>
      <c r="M1313" s="228" t="s">
        <v>1</v>
      </c>
      <c r="N1313" s="229" t="s">
        <v>41</v>
      </c>
      <c r="O1313" s="92"/>
      <c r="P1313" s="230">
        <f>O1313*H1313</f>
        <v>0</v>
      </c>
      <c r="Q1313" s="230">
        <v>0</v>
      </c>
      <c r="R1313" s="230">
        <f>Q1313*H1313</f>
        <v>0</v>
      </c>
      <c r="S1313" s="230">
        <v>0.001</v>
      </c>
      <c r="T1313" s="231">
        <f>S1313*H1313</f>
        <v>0.1512</v>
      </c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R1313" s="232" t="s">
        <v>249</v>
      </c>
      <c r="AT1313" s="232" t="s">
        <v>157</v>
      </c>
      <c r="AU1313" s="232" t="s">
        <v>86</v>
      </c>
      <c r="AY1313" s="18" t="s">
        <v>155</v>
      </c>
      <c r="BE1313" s="233">
        <f>IF(N1313="základní",J1313,0)</f>
        <v>0</v>
      </c>
      <c r="BF1313" s="233">
        <f>IF(N1313="snížená",J1313,0)</f>
        <v>0</v>
      </c>
      <c r="BG1313" s="233">
        <f>IF(N1313="zákl. přenesená",J1313,0)</f>
        <v>0</v>
      </c>
      <c r="BH1313" s="233">
        <f>IF(N1313="sníž. přenesená",J1313,0)</f>
        <v>0</v>
      </c>
      <c r="BI1313" s="233">
        <f>IF(N1313="nulová",J1313,0)</f>
        <v>0</v>
      </c>
      <c r="BJ1313" s="18" t="s">
        <v>84</v>
      </c>
      <c r="BK1313" s="233">
        <f>ROUND(I1313*H1313,2)</f>
        <v>0</v>
      </c>
      <c r="BL1313" s="18" t="s">
        <v>249</v>
      </c>
      <c r="BM1313" s="232" t="s">
        <v>2037</v>
      </c>
    </row>
    <row r="1314" spans="1:51" s="13" customFormat="1" ht="12">
      <c r="A1314" s="13"/>
      <c r="B1314" s="234"/>
      <c r="C1314" s="235"/>
      <c r="D1314" s="236" t="s">
        <v>163</v>
      </c>
      <c r="E1314" s="237" t="s">
        <v>1</v>
      </c>
      <c r="F1314" s="238" t="s">
        <v>1935</v>
      </c>
      <c r="G1314" s="235"/>
      <c r="H1314" s="237" t="s">
        <v>1</v>
      </c>
      <c r="I1314" s="239"/>
      <c r="J1314" s="235"/>
      <c r="K1314" s="235"/>
      <c r="L1314" s="240"/>
      <c r="M1314" s="241"/>
      <c r="N1314" s="242"/>
      <c r="O1314" s="242"/>
      <c r="P1314" s="242"/>
      <c r="Q1314" s="242"/>
      <c r="R1314" s="242"/>
      <c r="S1314" s="242"/>
      <c r="T1314" s="24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4" t="s">
        <v>163</v>
      </c>
      <c r="AU1314" s="244" t="s">
        <v>86</v>
      </c>
      <c r="AV1314" s="13" t="s">
        <v>84</v>
      </c>
      <c r="AW1314" s="13" t="s">
        <v>32</v>
      </c>
      <c r="AX1314" s="13" t="s">
        <v>76</v>
      </c>
      <c r="AY1314" s="244" t="s">
        <v>155</v>
      </c>
    </row>
    <row r="1315" spans="1:51" s="14" customFormat="1" ht="12">
      <c r="A1315" s="14"/>
      <c r="B1315" s="245"/>
      <c r="C1315" s="246"/>
      <c r="D1315" s="236" t="s">
        <v>163</v>
      </c>
      <c r="E1315" s="247" t="s">
        <v>1</v>
      </c>
      <c r="F1315" s="248" t="s">
        <v>2038</v>
      </c>
      <c r="G1315" s="246"/>
      <c r="H1315" s="249">
        <v>151.2</v>
      </c>
      <c r="I1315" s="250"/>
      <c r="J1315" s="246"/>
      <c r="K1315" s="246"/>
      <c r="L1315" s="251"/>
      <c r="M1315" s="252"/>
      <c r="N1315" s="253"/>
      <c r="O1315" s="253"/>
      <c r="P1315" s="253"/>
      <c r="Q1315" s="253"/>
      <c r="R1315" s="253"/>
      <c r="S1315" s="253"/>
      <c r="T1315" s="25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5" t="s">
        <v>163</v>
      </c>
      <c r="AU1315" s="255" t="s">
        <v>86</v>
      </c>
      <c r="AV1315" s="14" t="s">
        <v>86</v>
      </c>
      <c r="AW1315" s="14" t="s">
        <v>32</v>
      </c>
      <c r="AX1315" s="14" t="s">
        <v>84</v>
      </c>
      <c r="AY1315" s="255" t="s">
        <v>155</v>
      </c>
    </row>
    <row r="1316" spans="1:65" s="2" customFormat="1" ht="21.75" customHeight="1">
      <c r="A1316" s="39"/>
      <c r="B1316" s="40"/>
      <c r="C1316" s="220" t="s">
        <v>2039</v>
      </c>
      <c r="D1316" s="220" t="s">
        <v>157</v>
      </c>
      <c r="E1316" s="221" t="s">
        <v>2040</v>
      </c>
      <c r="F1316" s="222" t="s">
        <v>2041</v>
      </c>
      <c r="G1316" s="223" t="s">
        <v>826</v>
      </c>
      <c r="H1316" s="224">
        <v>1</v>
      </c>
      <c r="I1316" s="225"/>
      <c r="J1316" s="226">
        <f>ROUND(I1316*H1316,2)</f>
        <v>0</v>
      </c>
      <c r="K1316" s="227"/>
      <c r="L1316" s="45"/>
      <c r="M1316" s="228" t="s">
        <v>1</v>
      </c>
      <c r="N1316" s="229" t="s">
        <v>41</v>
      </c>
      <c r="O1316" s="92"/>
      <c r="P1316" s="230">
        <f>O1316*H1316</f>
        <v>0</v>
      </c>
      <c r="Q1316" s="230">
        <v>0</v>
      </c>
      <c r="R1316" s="230">
        <f>Q1316*H1316</f>
        <v>0</v>
      </c>
      <c r="S1316" s="230">
        <v>0.001</v>
      </c>
      <c r="T1316" s="231">
        <f>S1316*H1316</f>
        <v>0.001</v>
      </c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R1316" s="232" t="s">
        <v>249</v>
      </c>
      <c r="AT1316" s="232" t="s">
        <v>157</v>
      </c>
      <c r="AU1316" s="232" t="s">
        <v>86</v>
      </c>
      <c r="AY1316" s="18" t="s">
        <v>155</v>
      </c>
      <c r="BE1316" s="233">
        <f>IF(N1316="základní",J1316,0)</f>
        <v>0</v>
      </c>
      <c r="BF1316" s="233">
        <f>IF(N1316="snížená",J1316,0)</f>
        <v>0</v>
      </c>
      <c r="BG1316" s="233">
        <f>IF(N1316="zákl. přenesená",J1316,0)</f>
        <v>0</v>
      </c>
      <c r="BH1316" s="233">
        <f>IF(N1316="sníž. přenesená",J1316,0)</f>
        <v>0</v>
      </c>
      <c r="BI1316" s="233">
        <f>IF(N1316="nulová",J1316,0)</f>
        <v>0</v>
      </c>
      <c r="BJ1316" s="18" t="s">
        <v>84</v>
      </c>
      <c r="BK1316" s="233">
        <f>ROUND(I1316*H1316,2)</f>
        <v>0</v>
      </c>
      <c r="BL1316" s="18" t="s">
        <v>249</v>
      </c>
      <c r="BM1316" s="232" t="s">
        <v>2042</v>
      </c>
    </row>
    <row r="1317" spans="1:65" s="2" customFormat="1" ht="24.15" customHeight="1">
      <c r="A1317" s="39"/>
      <c r="B1317" s="40"/>
      <c r="C1317" s="220" t="s">
        <v>2043</v>
      </c>
      <c r="D1317" s="220" t="s">
        <v>157</v>
      </c>
      <c r="E1317" s="221" t="s">
        <v>2044</v>
      </c>
      <c r="F1317" s="222" t="s">
        <v>2045</v>
      </c>
      <c r="G1317" s="223" t="s">
        <v>213</v>
      </c>
      <c r="H1317" s="224">
        <v>4.932</v>
      </c>
      <c r="I1317" s="225"/>
      <c r="J1317" s="226">
        <f>ROUND(I1317*H1317,2)</f>
        <v>0</v>
      </c>
      <c r="K1317" s="227"/>
      <c r="L1317" s="45"/>
      <c r="M1317" s="228" t="s">
        <v>1</v>
      </c>
      <c r="N1317" s="229" t="s">
        <v>41</v>
      </c>
      <c r="O1317" s="92"/>
      <c r="P1317" s="230">
        <f>O1317*H1317</f>
        <v>0</v>
      </c>
      <c r="Q1317" s="230">
        <v>0</v>
      </c>
      <c r="R1317" s="230">
        <f>Q1317*H1317</f>
        <v>0</v>
      </c>
      <c r="S1317" s="230">
        <v>0</v>
      </c>
      <c r="T1317" s="231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2" t="s">
        <v>249</v>
      </c>
      <c r="AT1317" s="232" t="s">
        <v>157</v>
      </c>
      <c r="AU1317" s="232" t="s">
        <v>86</v>
      </c>
      <c r="AY1317" s="18" t="s">
        <v>155</v>
      </c>
      <c r="BE1317" s="233">
        <f>IF(N1317="základní",J1317,0)</f>
        <v>0</v>
      </c>
      <c r="BF1317" s="233">
        <f>IF(N1317="snížená",J1317,0)</f>
        <v>0</v>
      </c>
      <c r="BG1317" s="233">
        <f>IF(N1317="zákl. přenesená",J1317,0)</f>
        <v>0</v>
      </c>
      <c r="BH1317" s="233">
        <f>IF(N1317="sníž. přenesená",J1317,0)</f>
        <v>0</v>
      </c>
      <c r="BI1317" s="233">
        <f>IF(N1317="nulová",J1317,0)</f>
        <v>0</v>
      </c>
      <c r="BJ1317" s="18" t="s">
        <v>84</v>
      </c>
      <c r="BK1317" s="233">
        <f>ROUND(I1317*H1317,2)</f>
        <v>0</v>
      </c>
      <c r="BL1317" s="18" t="s">
        <v>249</v>
      </c>
      <c r="BM1317" s="232" t="s">
        <v>2046</v>
      </c>
    </row>
    <row r="1318" spans="1:63" s="12" customFormat="1" ht="22.8" customHeight="1">
      <c r="A1318" s="12"/>
      <c r="B1318" s="204"/>
      <c r="C1318" s="205"/>
      <c r="D1318" s="206" t="s">
        <v>75</v>
      </c>
      <c r="E1318" s="218" t="s">
        <v>2047</v>
      </c>
      <c r="F1318" s="218" t="s">
        <v>2048</v>
      </c>
      <c r="G1318" s="205"/>
      <c r="H1318" s="205"/>
      <c r="I1318" s="208"/>
      <c r="J1318" s="219">
        <f>BK1318</f>
        <v>0</v>
      </c>
      <c r="K1318" s="205"/>
      <c r="L1318" s="210"/>
      <c r="M1318" s="211"/>
      <c r="N1318" s="212"/>
      <c r="O1318" s="212"/>
      <c r="P1318" s="213">
        <f>SUM(P1319:P1321)</f>
        <v>0</v>
      </c>
      <c r="Q1318" s="212"/>
      <c r="R1318" s="213">
        <f>SUM(R1319:R1321)</f>
        <v>0</v>
      </c>
      <c r="S1318" s="212"/>
      <c r="T1318" s="214">
        <f>SUM(T1319:T1321)</f>
        <v>5.459851</v>
      </c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R1318" s="215" t="s">
        <v>86</v>
      </c>
      <c r="AT1318" s="216" t="s">
        <v>75</v>
      </c>
      <c r="AU1318" s="216" t="s">
        <v>84</v>
      </c>
      <c r="AY1318" s="215" t="s">
        <v>155</v>
      </c>
      <c r="BK1318" s="217">
        <f>SUM(BK1319:BK1321)</f>
        <v>0</v>
      </c>
    </row>
    <row r="1319" spans="1:65" s="2" customFormat="1" ht="16.5" customHeight="1">
      <c r="A1319" s="39"/>
      <c r="B1319" s="40"/>
      <c r="C1319" s="220" t="s">
        <v>2049</v>
      </c>
      <c r="D1319" s="220" t="s">
        <v>157</v>
      </c>
      <c r="E1319" s="221" t="s">
        <v>2050</v>
      </c>
      <c r="F1319" s="222" t="s">
        <v>2051</v>
      </c>
      <c r="G1319" s="223" t="s">
        <v>160</v>
      </c>
      <c r="H1319" s="224">
        <v>154.67</v>
      </c>
      <c r="I1319" s="225"/>
      <c r="J1319" s="226">
        <f>ROUND(I1319*H1319,2)</f>
        <v>0</v>
      </c>
      <c r="K1319" s="227"/>
      <c r="L1319" s="45"/>
      <c r="M1319" s="228" t="s">
        <v>1</v>
      </c>
      <c r="N1319" s="229" t="s">
        <v>41</v>
      </c>
      <c r="O1319" s="92"/>
      <c r="P1319" s="230">
        <f>O1319*H1319</f>
        <v>0</v>
      </c>
      <c r="Q1319" s="230">
        <v>0</v>
      </c>
      <c r="R1319" s="230">
        <f>Q1319*H1319</f>
        <v>0</v>
      </c>
      <c r="S1319" s="230">
        <v>0.0353</v>
      </c>
      <c r="T1319" s="231">
        <f>S1319*H1319</f>
        <v>5.459851</v>
      </c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R1319" s="232" t="s">
        <v>249</v>
      </c>
      <c r="AT1319" s="232" t="s">
        <v>157</v>
      </c>
      <c r="AU1319" s="232" t="s">
        <v>86</v>
      </c>
      <c r="AY1319" s="18" t="s">
        <v>155</v>
      </c>
      <c r="BE1319" s="233">
        <f>IF(N1319="základní",J1319,0)</f>
        <v>0</v>
      </c>
      <c r="BF1319" s="233">
        <f>IF(N1319="snížená",J1319,0)</f>
        <v>0</v>
      </c>
      <c r="BG1319" s="233">
        <f>IF(N1319="zákl. přenesená",J1319,0)</f>
        <v>0</v>
      </c>
      <c r="BH1319" s="233">
        <f>IF(N1319="sníž. přenesená",J1319,0)</f>
        <v>0</v>
      </c>
      <c r="BI1319" s="233">
        <f>IF(N1319="nulová",J1319,0)</f>
        <v>0</v>
      </c>
      <c r="BJ1319" s="18" t="s">
        <v>84</v>
      </c>
      <c r="BK1319" s="233">
        <f>ROUND(I1319*H1319,2)</f>
        <v>0</v>
      </c>
      <c r="BL1319" s="18" t="s">
        <v>249</v>
      </c>
      <c r="BM1319" s="232" t="s">
        <v>2052</v>
      </c>
    </row>
    <row r="1320" spans="1:51" s="13" customFormat="1" ht="12">
      <c r="A1320" s="13"/>
      <c r="B1320" s="234"/>
      <c r="C1320" s="235"/>
      <c r="D1320" s="236" t="s">
        <v>163</v>
      </c>
      <c r="E1320" s="237" t="s">
        <v>1</v>
      </c>
      <c r="F1320" s="238" t="s">
        <v>2053</v>
      </c>
      <c r="G1320" s="235"/>
      <c r="H1320" s="237" t="s">
        <v>1</v>
      </c>
      <c r="I1320" s="239"/>
      <c r="J1320" s="235"/>
      <c r="K1320" s="235"/>
      <c r="L1320" s="240"/>
      <c r="M1320" s="241"/>
      <c r="N1320" s="242"/>
      <c r="O1320" s="242"/>
      <c r="P1320" s="242"/>
      <c r="Q1320" s="242"/>
      <c r="R1320" s="242"/>
      <c r="S1320" s="242"/>
      <c r="T1320" s="24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4" t="s">
        <v>163</v>
      </c>
      <c r="AU1320" s="244" t="s">
        <v>86</v>
      </c>
      <c r="AV1320" s="13" t="s">
        <v>84</v>
      </c>
      <c r="AW1320" s="13" t="s">
        <v>32</v>
      </c>
      <c r="AX1320" s="13" t="s">
        <v>76</v>
      </c>
      <c r="AY1320" s="244" t="s">
        <v>155</v>
      </c>
    </row>
    <row r="1321" spans="1:51" s="14" customFormat="1" ht="12">
      <c r="A1321" s="14"/>
      <c r="B1321" s="245"/>
      <c r="C1321" s="246"/>
      <c r="D1321" s="236" t="s">
        <v>163</v>
      </c>
      <c r="E1321" s="247" t="s">
        <v>1</v>
      </c>
      <c r="F1321" s="248" t="s">
        <v>2054</v>
      </c>
      <c r="G1321" s="246"/>
      <c r="H1321" s="249">
        <v>154.67</v>
      </c>
      <c r="I1321" s="250"/>
      <c r="J1321" s="246"/>
      <c r="K1321" s="246"/>
      <c r="L1321" s="251"/>
      <c r="M1321" s="252"/>
      <c r="N1321" s="253"/>
      <c r="O1321" s="253"/>
      <c r="P1321" s="253"/>
      <c r="Q1321" s="253"/>
      <c r="R1321" s="253"/>
      <c r="S1321" s="253"/>
      <c r="T1321" s="25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5" t="s">
        <v>163</v>
      </c>
      <c r="AU1321" s="255" t="s">
        <v>86</v>
      </c>
      <c r="AV1321" s="14" t="s">
        <v>86</v>
      </c>
      <c r="AW1321" s="14" t="s">
        <v>32</v>
      </c>
      <c r="AX1321" s="14" t="s">
        <v>84</v>
      </c>
      <c r="AY1321" s="255" t="s">
        <v>155</v>
      </c>
    </row>
    <row r="1322" spans="1:63" s="12" customFormat="1" ht="22.8" customHeight="1">
      <c r="A1322" s="12"/>
      <c r="B1322" s="204"/>
      <c r="C1322" s="205"/>
      <c r="D1322" s="206" t="s">
        <v>75</v>
      </c>
      <c r="E1322" s="218" t="s">
        <v>2055</v>
      </c>
      <c r="F1322" s="218" t="s">
        <v>2056</v>
      </c>
      <c r="G1322" s="205"/>
      <c r="H1322" s="205"/>
      <c r="I1322" s="208"/>
      <c r="J1322" s="219">
        <f>BK1322</f>
        <v>0</v>
      </c>
      <c r="K1322" s="205"/>
      <c r="L1322" s="210"/>
      <c r="M1322" s="211"/>
      <c r="N1322" s="212"/>
      <c r="O1322" s="212"/>
      <c r="P1322" s="213">
        <f>SUM(P1323:P1345)</f>
        <v>0</v>
      </c>
      <c r="Q1322" s="212"/>
      <c r="R1322" s="213">
        <f>SUM(R1323:R1345)</f>
        <v>2.8265144400000004</v>
      </c>
      <c r="S1322" s="212"/>
      <c r="T1322" s="214">
        <f>SUM(T1323:T1345)</f>
        <v>0.378075</v>
      </c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R1322" s="215" t="s">
        <v>86</v>
      </c>
      <c r="AT1322" s="216" t="s">
        <v>75</v>
      </c>
      <c r="AU1322" s="216" t="s">
        <v>84</v>
      </c>
      <c r="AY1322" s="215" t="s">
        <v>155</v>
      </c>
      <c r="BK1322" s="217">
        <f>SUM(BK1323:BK1345)</f>
        <v>0</v>
      </c>
    </row>
    <row r="1323" spans="1:65" s="2" customFormat="1" ht="16.5" customHeight="1">
      <c r="A1323" s="39"/>
      <c r="B1323" s="40"/>
      <c r="C1323" s="220" t="s">
        <v>2057</v>
      </c>
      <c r="D1323" s="220" t="s">
        <v>157</v>
      </c>
      <c r="E1323" s="221" t="s">
        <v>2058</v>
      </c>
      <c r="F1323" s="222" t="s">
        <v>2059</v>
      </c>
      <c r="G1323" s="223" t="s">
        <v>160</v>
      </c>
      <c r="H1323" s="224">
        <v>523.18</v>
      </c>
      <c r="I1323" s="225"/>
      <c r="J1323" s="226">
        <f>ROUND(I1323*H1323,2)</f>
        <v>0</v>
      </c>
      <c r="K1323" s="227"/>
      <c r="L1323" s="45"/>
      <c r="M1323" s="228" t="s">
        <v>1</v>
      </c>
      <c r="N1323" s="229" t="s">
        <v>41</v>
      </c>
      <c r="O1323" s="92"/>
      <c r="P1323" s="230">
        <f>O1323*H1323</f>
        <v>0</v>
      </c>
      <c r="Q1323" s="230">
        <v>0</v>
      </c>
      <c r="R1323" s="230">
        <f>Q1323*H1323</f>
        <v>0</v>
      </c>
      <c r="S1323" s="230">
        <v>0</v>
      </c>
      <c r="T1323" s="231">
        <f>S1323*H1323</f>
        <v>0</v>
      </c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R1323" s="232" t="s">
        <v>249</v>
      </c>
      <c r="AT1323" s="232" t="s">
        <v>157</v>
      </c>
      <c r="AU1323" s="232" t="s">
        <v>86</v>
      </c>
      <c r="AY1323" s="18" t="s">
        <v>155</v>
      </c>
      <c r="BE1323" s="233">
        <f>IF(N1323="základní",J1323,0)</f>
        <v>0</v>
      </c>
      <c r="BF1323" s="233">
        <f>IF(N1323="snížená",J1323,0)</f>
        <v>0</v>
      </c>
      <c r="BG1323" s="233">
        <f>IF(N1323="zákl. přenesená",J1323,0)</f>
        <v>0</v>
      </c>
      <c r="BH1323" s="233">
        <f>IF(N1323="sníž. přenesená",J1323,0)</f>
        <v>0</v>
      </c>
      <c r="BI1323" s="233">
        <f>IF(N1323="nulová",J1323,0)</f>
        <v>0</v>
      </c>
      <c r="BJ1323" s="18" t="s">
        <v>84</v>
      </c>
      <c r="BK1323" s="233">
        <f>ROUND(I1323*H1323,2)</f>
        <v>0</v>
      </c>
      <c r="BL1323" s="18" t="s">
        <v>249</v>
      </c>
      <c r="BM1323" s="232" t="s">
        <v>2060</v>
      </c>
    </row>
    <row r="1324" spans="1:51" s="13" customFormat="1" ht="12">
      <c r="A1324" s="13"/>
      <c r="B1324" s="234"/>
      <c r="C1324" s="235"/>
      <c r="D1324" s="236" t="s">
        <v>163</v>
      </c>
      <c r="E1324" s="237" t="s">
        <v>1</v>
      </c>
      <c r="F1324" s="238" t="s">
        <v>2061</v>
      </c>
      <c r="G1324" s="235"/>
      <c r="H1324" s="237" t="s">
        <v>1</v>
      </c>
      <c r="I1324" s="239"/>
      <c r="J1324" s="235"/>
      <c r="K1324" s="235"/>
      <c r="L1324" s="240"/>
      <c r="M1324" s="241"/>
      <c r="N1324" s="242"/>
      <c r="O1324" s="242"/>
      <c r="P1324" s="242"/>
      <c r="Q1324" s="242"/>
      <c r="R1324" s="242"/>
      <c r="S1324" s="242"/>
      <c r="T1324" s="24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4" t="s">
        <v>163</v>
      </c>
      <c r="AU1324" s="244" t="s">
        <v>86</v>
      </c>
      <c r="AV1324" s="13" t="s">
        <v>84</v>
      </c>
      <c r="AW1324" s="13" t="s">
        <v>32</v>
      </c>
      <c r="AX1324" s="13" t="s">
        <v>76</v>
      </c>
      <c r="AY1324" s="244" t="s">
        <v>155</v>
      </c>
    </row>
    <row r="1325" spans="1:51" s="14" customFormat="1" ht="12">
      <c r="A1325" s="14"/>
      <c r="B1325" s="245"/>
      <c r="C1325" s="246"/>
      <c r="D1325" s="236" t="s">
        <v>163</v>
      </c>
      <c r="E1325" s="247" t="s">
        <v>1</v>
      </c>
      <c r="F1325" s="248" t="s">
        <v>2062</v>
      </c>
      <c r="G1325" s="246"/>
      <c r="H1325" s="249">
        <v>523.18</v>
      </c>
      <c r="I1325" s="250"/>
      <c r="J1325" s="246"/>
      <c r="K1325" s="246"/>
      <c r="L1325" s="251"/>
      <c r="M1325" s="252"/>
      <c r="N1325" s="253"/>
      <c r="O1325" s="253"/>
      <c r="P1325" s="253"/>
      <c r="Q1325" s="253"/>
      <c r="R1325" s="253"/>
      <c r="S1325" s="253"/>
      <c r="T1325" s="25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5" t="s">
        <v>163</v>
      </c>
      <c r="AU1325" s="255" t="s">
        <v>86</v>
      </c>
      <c r="AV1325" s="14" t="s">
        <v>86</v>
      </c>
      <c r="AW1325" s="14" t="s">
        <v>32</v>
      </c>
      <c r="AX1325" s="14" t="s">
        <v>84</v>
      </c>
      <c r="AY1325" s="255" t="s">
        <v>155</v>
      </c>
    </row>
    <row r="1326" spans="1:65" s="2" customFormat="1" ht="24.15" customHeight="1">
      <c r="A1326" s="39"/>
      <c r="B1326" s="40"/>
      <c r="C1326" s="220" t="s">
        <v>2063</v>
      </c>
      <c r="D1326" s="220" t="s">
        <v>157</v>
      </c>
      <c r="E1326" s="221" t="s">
        <v>2064</v>
      </c>
      <c r="F1326" s="222" t="s">
        <v>2065</v>
      </c>
      <c r="G1326" s="223" t="s">
        <v>160</v>
      </c>
      <c r="H1326" s="224">
        <v>523.18</v>
      </c>
      <c r="I1326" s="225"/>
      <c r="J1326" s="226">
        <f>ROUND(I1326*H1326,2)</f>
        <v>0</v>
      </c>
      <c r="K1326" s="227"/>
      <c r="L1326" s="45"/>
      <c r="M1326" s="228" t="s">
        <v>1</v>
      </c>
      <c r="N1326" s="229" t="s">
        <v>41</v>
      </c>
      <c r="O1326" s="92"/>
      <c r="P1326" s="230">
        <f>O1326*H1326</f>
        <v>0</v>
      </c>
      <c r="Q1326" s="230">
        <v>3E-05</v>
      </c>
      <c r="R1326" s="230">
        <f>Q1326*H1326</f>
        <v>0.015695399999999998</v>
      </c>
      <c r="S1326" s="230">
        <v>0</v>
      </c>
      <c r="T1326" s="231">
        <f>S1326*H1326</f>
        <v>0</v>
      </c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R1326" s="232" t="s">
        <v>249</v>
      </c>
      <c r="AT1326" s="232" t="s">
        <v>157</v>
      </c>
      <c r="AU1326" s="232" t="s">
        <v>86</v>
      </c>
      <c r="AY1326" s="18" t="s">
        <v>155</v>
      </c>
      <c r="BE1326" s="233">
        <f>IF(N1326="základní",J1326,0)</f>
        <v>0</v>
      </c>
      <c r="BF1326" s="233">
        <f>IF(N1326="snížená",J1326,0)</f>
        <v>0</v>
      </c>
      <c r="BG1326" s="233">
        <f>IF(N1326="zákl. přenesená",J1326,0)</f>
        <v>0</v>
      </c>
      <c r="BH1326" s="233">
        <f>IF(N1326="sníž. přenesená",J1326,0)</f>
        <v>0</v>
      </c>
      <c r="BI1326" s="233">
        <f>IF(N1326="nulová",J1326,0)</f>
        <v>0</v>
      </c>
      <c r="BJ1326" s="18" t="s">
        <v>84</v>
      </c>
      <c r="BK1326" s="233">
        <f>ROUND(I1326*H1326,2)</f>
        <v>0</v>
      </c>
      <c r="BL1326" s="18" t="s">
        <v>249</v>
      </c>
      <c r="BM1326" s="232" t="s">
        <v>2066</v>
      </c>
    </row>
    <row r="1327" spans="1:65" s="2" customFormat="1" ht="24.15" customHeight="1">
      <c r="A1327" s="39"/>
      <c r="B1327" s="40"/>
      <c r="C1327" s="220" t="s">
        <v>2067</v>
      </c>
      <c r="D1327" s="220" t="s">
        <v>157</v>
      </c>
      <c r="E1327" s="221" t="s">
        <v>2068</v>
      </c>
      <c r="F1327" s="222" t="s">
        <v>2069</v>
      </c>
      <c r="G1327" s="223" t="s">
        <v>160</v>
      </c>
      <c r="H1327" s="224">
        <v>20.32</v>
      </c>
      <c r="I1327" s="225"/>
      <c r="J1327" s="226">
        <f>ROUND(I1327*H1327,2)</f>
        <v>0</v>
      </c>
      <c r="K1327" s="227"/>
      <c r="L1327" s="45"/>
      <c r="M1327" s="228" t="s">
        <v>1</v>
      </c>
      <c r="N1327" s="229" t="s">
        <v>41</v>
      </c>
      <c r="O1327" s="92"/>
      <c r="P1327" s="230">
        <f>O1327*H1327</f>
        <v>0</v>
      </c>
      <c r="Q1327" s="230">
        <v>0.00758</v>
      </c>
      <c r="R1327" s="230">
        <f>Q1327*H1327</f>
        <v>0.1540256</v>
      </c>
      <c r="S1327" s="230">
        <v>0</v>
      </c>
      <c r="T1327" s="231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32" t="s">
        <v>249</v>
      </c>
      <c r="AT1327" s="232" t="s">
        <v>157</v>
      </c>
      <c r="AU1327" s="232" t="s">
        <v>86</v>
      </c>
      <c r="AY1327" s="18" t="s">
        <v>155</v>
      </c>
      <c r="BE1327" s="233">
        <f>IF(N1327="základní",J1327,0)</f>
        <v>0</v>
      </c>
      <c r="BF1327" s="233">
        <f>IF(N1327="snížená",J1327,0)</f>
        <v>0</v>
      </c>
      <c r="BG1327" s="233">
        <f>IF(N1327="zákl. přenesená",J1327,0)</f>
        <v>0</v>
      </c>
      <c r="BH1327" s="233">
        <f>IF(N1327="sníž. přenesená",J1327,0)</f>
        <v>0</v>
      </c>
      <c r="BI1327" s="233">
        <f>IF(N1327="nulová",J1327,0)</f>
        <v>0</v>
      </c>
      <c r="BJ1327" s="18" t="s">
        <v>84</v>
      </c>
      <c r="BK1327" s="233">
        <f>ROUND(I1327*H1327,2)</f>
        <v>0</v>
      </c>
      <c r="BL1327" s="18" t="s">
        <v>249</v>
      </c>
      <c r="BM1327" s="232" t="s">
        <v>2070</v>
      </c>
    </row>
    <row r="1328" spans="1:51" s="13" customFormat="1" ht="12">
      <c r="A1328" s="13"/>
      <c r="B1328" s="234"/>
      <c r="C1328" s="235"/>
      <c r="D1328" s="236" t="s">
        <v>163</v>
      </c>
      <c r="E1328" s="237" t="s">
        <v>1</v>
      </c>
      <c r="F1328" s="238" t="s">
        <v>2071</v>
      </c>
      <c r="G1328" s="235"/>
      <c r="H1328" s="237" t="s">
        <v>1</v>
      </c>
      <c r="I1328" s="239"/>
      <c r="J1328" s="235"/>
      <c r="K1328" s="235"/>
      <c r="L1328" s="240"/>
      <c r="M1328" s="241"/>
      <c r="N1328" s="242"/>
      <c r="O1328" s="242"/>
      <c r="P1328" s="242"/>
      <c r="Q1328" s="242"/>
      <c r="R1328" s="242"/>
      <c r="S1328" s="242"/>
      <c r="T1328" s="24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4" t="s">
        <v>163</v>
      </c>
      <c r="AU1328" s="244" t="s">
        <v>86</v>
      </c>
      <c r="AV1328" s="13" t="s">
        <v>84</v>
      </c>
      <c r="AW1328" s="13" t="s">
        <v>32</v>
      </c>
      <c r="AX1328" s="13" t="s">
        <v>76</v>
      </c>
      <c r="AY1328" s="244" t="s">
        <v>155</v>
      </c>
    </row>
    <row r="1329" spans="1:51" s="14" customFormat="1" ht="12">
      <c r="A1329" s="14"/>
      <c r="B1329" s="245"/>
      <c r="C1329" s="246"/>
      <c r="D1329" s="236" t="s">
        <v>163</v>
      </c>
      <c r="E1329" s="247" t="s">
        <v>1</v>
      </c>
      <c r="F1329" s="248" t="s">
        <v>2072</v>
      </c>
      <c r="G1329" s="246"/>
      <c r="H1329" s="249">
        <v>20.32</v>
      </c>
      <c r="I1329" s="250"/>
      <c r="J1329" s="246"/>
      <c r="K1329" s="246"/>
      <c r="L1329" s="251"/>
      <c r="M1329" s="252"/>
      <c r="N1329" s="253"/>
      <c r="O1329" s="253"/>
      <c r="P1329" s="253"/>
      <c r="Q1329" s="253"/>
      <c r="R1329" s="253"/>
      <c r="S1329" s="253"/>
      <c r="T1329" s="25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55" t="s">
        <v>163</v>
      </c>
      <c r="AU1329" s="255" t="s">
        <v>86</v>
      </c>
      <c r="AV1329" s="14" t="s">
        <v>86</v>
      </c>
      <c r="AW1329" s="14" t="s">
        <v>32</v>
      </c>
      <c r="AX1329" s="14" t="s">
        <v>84</v>
      </c>
      <c r="AY1329" s="255" t="s">
        <v>155</v>
      </c>
    </row>
    <row r="1330" spans="1:65" s="2" customFormat="1" ht="24.15" customHeight="1">
      <c r="A1330" s="39"/>
      <c r="B1330" s="40"/>
      <c r="C1330" s="220" t="s">
        <v>2073</v>
      </c>
      <c r="D1330" s="220" t="s">
        <v>157</v>
      </c>
      <c r="E1330" s="221" t="s">
        <v>2074</v>
      </c>
      <c r="F1330" s="222" t="s">
        <v>2075</v>
      </c>
      <c r="G1330" s="223" t="s">
        <v>160</v>
      </c>
      <c r="H1330" s="224">
        <v>151.23</v>
      </c>
      <c r="I1330" s="225"/>
      <c r="J1330" s="226">
        <f>ROUND(I1330*H1330,2)</f>
        <v>0</v>
      </c>
      <c r="K1330" s="227"/>
      <c r="L1330" s="45"/>
      <c r="M1330" s="228" t="s">
        <v>1</v>
      </c>
      <c r="N1330" s="229" t="s">
        <v>41</v>
      </c>
      <c r="O1330" s="92"/>
      <c r="P1330" s="230">
        <f>O1330*H1330</f>
        <v>0</v>
      </c>
      <c r="Q1330" s="230">
        <v>0</v>
      </c>
      <c r="R1330" s="230">
        <f>Q1330*H1330</f>
        <v>0</v>
      </c>
      <c r="S1330" s="230">
        <v>0.0025</v>
      </c>
      <c r="T1330" s="231">
        <f>S1330*H1330</f>
        <v>0.378075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32" t="s">
        <v>249</v>
      </c>
      <c r="AT1330" s="232" t="s">
        <v>157</v>
      </c>
      <c r="AU1330" s="232" t="s">
        <v>86</v>
      </c>
      <c r="AY1330" s="18" t="s">
        <v>155</v>
      </c>
      <c r="BE1330" s="233">
        <f>IF(N1330="základní",J1330,0)</f>
        <v>0</v>
      </c>
      <c r="BF1330" s="233">
        <f>IF(N1330="snížená",J1330,0)</f>
        <v>0</v>
      </c>
      <c r="BG1330" s="233">
        <f>IF(N1330="zákl. přenesená",J1330,0)</f>
        <v>0</v>
      </c>
      <c r="BH1330" s="233">
        <f>IF(N1330="sníž. přenesená",J1330,0)</f>
        <v>0</v>
      </c>
      <c r="BI1330" s="233">
        <f>IF(N1330="nulová",J1330,0)</f>
        <v>0</v>
      </c>
      <c r="BJ1330" s="18" t="s">
        <v>84</v>
      </c>
      <c r="BK1330" s="233">
        <f>ROUND(I1330*H1330,2)</f>
        <v>0</v>
      </c>
      <c r="BL1330" s="18" t="s">
        <v>249</v>
      </c>
      <c r="BM1330" s="232" t="s">
        <v>2076</v>
      </c>
    </row>
    <row r="1331" spans="1:51" s="13" customFormat="1" ht="12">
      <c r="A1331" s="13"/>
      <c r="B1331" s="234"/>
      <c r="C1331" s="235"/>
      <c r="D1331" s="236" t="s">
        <v>163</v>
      </c>
      <c r="E1331" s="237" t="s">
        <v>1</v>
      </c>
      <c r="F1331" s="238" t="s">
        <v>2077</v>
      </c>
      <c r="G1331" s="235"/>
      <c r="H1331" s="237" t="s">
        <v>1</v>
      </c>
      <c r="I1331" s="239"/>
      <c r="J1331" s="235"/>
      <c r="K1331" s="235"/>
      <c r="L1331" s="240"/>
      <c r="M1331" s="241"/>
      <c r="N1331" s="242"/>
      <c r="O1331" s="242"/>
      <c r="P1331" s="242"/>
      <c r="Q1331" s="242"/>
      <c r="R1331" s="242"/>
      <c r="S1331" s="242"/>
      <c r="T1331" s="24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4" t="s">
        <v>163</v>
      </c>
      <c r="AU1331" s="244" t="s">
        <v>86</v>
      </c>
      <c r="AV1331" s="13" t="s">
        <v>84</v>
      </c>
      <c r="AW1331" s="13" t="s">
        <v>32</v>
      </c>
      <c r="AX1331" s="13" t="s">
        <v>76</v>
      </c>
      <c r="AY1331" s="244" t="s">
        <v>155</v>
      </c>
    </row>
    <row r="1332" spans="1:51" s="14" customFormat="1" ht="12">
      <c r="A1332" s="14"/>
      <c r="B1332" s="245"/>
      <c r="C1332" s="246"/>
      <c r="D1332" s="236" t="s">
        <v>163</v>
      </c>
      <c r="E1332" s="247" t="s">
        <v>1</v>
      </c>
      <c r="F1332" s="248" t="s">
        <v>2078</v>
      </c>
      <c r="G1332" s="246"/>
      <c r="H1332" s="249">
        <v>151.23</v>
      </c>
      <c r="I1332" s="250"/>
      <c r="J1332" s="246"/>
      <c r="K1332" s="246"/>
      <c r="L1332" s="251"/>
      <c r="M1332" s="252"/>
      <c r="N1332" s="253"/>
      <c r="O1332" s="253"/>
      <c r="P1332" s="253"/>
      <c r="Q1332" s="253"/>
      <c r="R1332" s="253"/>
      <c r="S1332" s="253"/>
      <c r="T1332" s="25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55" t="s">
        <v>163</v>
      </c>
      <c r="AU1332" s="255" t="s">
        <v>86</v>
      </c>
      <c r="AV1332" s="14" t="s">
        <v>86</v>
      </c>
      <c r="AW1332" s="14" t="s">
        <v>32</v>
      </c>
      <c r="AX1332" s="14" t="s">
        <v>84</v>
      </c>
      <c r="AY1332" s="255" t="s">
        <v>155</v>
      </c>
    </row>
    <row r="1333" spans="1:65" s="2" customFormat="1" ht="21.75" customHeight="1">
      <c r="A1333" s="39"/>
      <c r="B1333" s="40"/>
      <c r="C1333" s="220" t="s">
        <v>2079</v>
      </c>
      <c r="D1333" s="220" t="s">
        <v>157</v>
      </c>
      <c r="E1333" s="221" t="s">
        <v>2080</v>
      </c>
      <c r="F1333" s="222" t="s">
        <v>2081</v>
      </c>
      <c r="G1333" s="223" t="s">
        <v>160</v>
      </c>
      <c r="H1333" s="224">
        <v>523.18</v>
      </c>
      <c r="I1333" s="225"/>
      <c r="J1333" s="226">
        <f>ROUND(I1333*H1333,2)</f>
        <v>0</v>
      </c>
      <c r="K1333" s="227"/>
      <c r="L1333" s="45"/>
      <c r="M1333" s="228" t="s">
        <v>1</v>
      </c>
      <c r="N1333" s="229" t="s">
        <v>41</v>
      </c>
      <c r="O1333" s="92"/>
      <c r="P1333" s="230">
        <f>O1333*H1333</f>
        <v>0</v>
      </c>
      <c r="Q1333" s="230">
        <v>0.0003</v>
      </c>
      <c r="R1333" s="230">
        <f>Q1333*H1333</f>
        <v>0.15695399999999998</v>
      </c>
      <c r="S1333" s="230">
        <v>0</v>
      </c>
      <c r="T1333" s="231">
        <f>S1333*H1333</f>
        <v>0</v>
      </c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R1333" s="232" t="s">
        <v>249</v>
      </c>
      <c r="AT1333" s="232" t="s">
        <v>157</v>
      </c>
      <c r="AU1333" s="232" t="s">
        <v>86</v>
      </c>
      <c r="AY1333" s="18" t="s">
        <v>155</v>
      </c>
      <c r="BE1333" s="233">
        <f>IF(N1333="základní",J1333,0)</f>
        <v>0</v>
      </c>
      <c r="BF1333" s="233">
        <f>IF(N1333="snížená",J1333,0)</f>
        <v>0</v>
      </c>
      <c r="BG1333" s="233">
        <f>IF(N1333="zákl. přenesená",J1333,0)</f>
        <v>0</v>
      </c>
      <c r="BH1333" s="233">
        <f>IF(N1333="sníž. přenesená",J1333,0)</f>
        <v>0</v>
      </c>
      <c r="BI1333" s="233">
        <f>IF(N1333="nulová",J1333,0)</f>
        <v>0</v>
      </c>
      <c r="BJ1333" s="18" t="s">
        <v>84</v>
      </c>
      <c r="BK1333" s="233">
        <f>ROUND(I1333*H1333,2)</f>
        <v>0</v>
      </c>
      <c r="BL1333" s="18" t="s">
        <v>249</v>
      </c>
      <c r="BM1333" s="232" t="s">
        <v>2082</v>
      </c>
    </row>
    <row r="1334" spans="1:65" s="2" customFormat="1" ht="49.05" customHeight="1">
      <c r="A1334" s="39"/>
      <c r="B1334" s="40"/>
      <c r="C1334" s="267" t="s">
        <v>2083</v>
      </c>
      <c r="D1334" s="267" t="s">
        <v>225</v>
      </c>
      <c r="E1334" s="268" t="s">
        <v>2084</v>
      </c>
      <c r="F1334" s="269" t="s">
        <v>2085</v>
      </c>
      <c r="G1334" s="270" t="s">
        <v>160</v>
      </c>
      <c r="H1334" s="271">
        <v>575.498</v>
      </c>
      <c r="I1334" s="272"/>
      <c r="J1334" s="273">
        <f>ROUND(I1334*H1334,2)</f>
        <v>0</v>
      </c>
      <c r="K1334" s="274"/>
      <c r="L1334" s="275"/>
      <c r="M1334" s="276" t="s">
        <v>1</v>
      </c>
      <c r="N1334" s="277" t="s">
        <v>41</v>
      </c>
      <c r="O1334" s="92"/>
      <c r="P1334" s="230">
        <f>O1334*H1334</f>
        <v>0</v>
      </c>
      <c r="Q1334" s="230">
        <v>0.0041</v>
      </c>
      <c r="R1334" s="230">
        <f>Q1334*H1334</f>
        <v>2.3595418000000006</v>
      </c>
      <c r="S1334" s="230">
        <v>0</v>
      </c>
      <c r="T1334" s="231">
        <f>S1334*H1334</f>
        <v>0</v>
      </c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R1334" s="232" t="s">
        <v>345</v>
      </c>
      <c r="AT1334" s="232" t="s">
        <v>225</v>
      </c>
      <c r="AU1334" s="232" t="s">
        <v>86</v>
      </c>
      <c r="AY1334" s="18" t="s">
        <v>155</v>
      </c>
      <c r="BE1334" s="233">
        <f>IF(N1334="základní",J1334,0)</f>
        <v>0</v>
      </c>
      <c r="BF1334" s="233">
        <f>IF(N1334="snížená",J1334,0)</f>
        <v>0</v>
      </c>
      <c r="BG1334" s="233">
        <f>IF(N1334="zákl. přenesená",J1334,0)</f>
        <v>0</v>
      </c>
      <c r="BH1334" s="233">
        <f>IF(N1334="sníž. přenesená",J1334,0)</f>
        <v>0</v>
      </c>
      <c r="BI1334" s="233">
        <f>IF(N1334="nulová",J1334,0)</f>
        <v>0</v>
      </c>
      <c r="BJ1334" s="18" t="s">
        <v>84</v>
      </c>
      <c r="BK1334" s="233">
        <f>ROUND(I1334*H1334,2)</f>
        <v>0</v>
      </c>
      <c r="BL1334" s="18" t="s">
        <v>249</v>
      </c>
      <c r="BM1334" s="232" t="s">
        <v>2086</v>
      </c>
    </row>
    <row r="1335" spans="1:51" s="14" customFormat="1" ht="12">
      <c r="A1335" s="14"/>
      <c r="B1335" s="245"/>
      <c r="C1335" s="246"/>
      <c r="D1335" s="236" t="s">
        <v>163</v>
      </c>
      <c r="E1335" s="246"/>
      <c r="F1335" s="248" t="s">
        <v>2087</v>
      </c>
      <c r="G1335" s="246"/>
      <c r="H1335" s="249">
        <v>575.498</v>
      </c>
      <c r="I1335" s="250"/>
      <c r="J1335" s="246"/>
      <c r="K1335" s="246"/>
      <c r="L1335" s="251"/>
      <c r="M1335" s="252"/>
      <c r="N1335" s="253"/>
      <c r="O1335" s="253"/>
      <c r="P1335" s="253"/>
      <c r="Q1335" s="253"/>
      <c r="R1335" s="253"/>
      <c r="S1335" s="253"/>
      <c r="T1335" s="25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55" t="s">
        <v>163</v>
      </c>
      <c r="AU1335" s="255" t="s">
        <v>86</v>
      </c>
      <c r="AV1335" s="14" t="s">
        <v>86</v>
      </c>
      <c r="AW1335" s="14" t="s">
        <v>4</v>
      </c>
      <c r="AX1335" s="14" t="s">
        <v>84</v>
      </c>
      <c r="AY1335" s="255" t="s">
        <v>155</v>
      </c>
    </row>
    <row r="1336" spans="1:65" s="2" customFormat="1" ht="16.5" customHeight="1">
      <c r="A1336" s="39"/>
      <c r="B1336" s="40"/>
      <c r="C1336" s="220" t="s">
        <v>2088</v>
      </c>
      <c r="D1336" s="220" t="s">
        <v>157</v>
      </c>
      <c r="E1336" s="221" t="s">
        <v>2089</v>
      </c>
      <c r="F1336" s="222" t="s">
        <v>2090</v>
      </c>
      <c r="G1336" s="223" t="s">
        <v>274</v>
      </c>
      <c r="H1336" s="224">
        <v>434.58</v>
      </c>
      <c r="I1336" s="225"/>
      <c r="J1336" s="226">
        <f>ROUND(I1336*H1336,2)</f>
        <v>0</v>
      </c>
      <c r="K1336" s="227"/>
      <c r="L1336" s="45"/>
      <c r="M1336" s="228" t="s">
        <v>1</v>
      </c>
      <c r="N1336" s="229" t="s">
        <v>41</v>
      </c>
      <c r="O1336" s="92"/>
      <c r="P1336" s="230">
        <f>O1336*H1336</f>
        <v>0</v>
      </c>
      <c r="Q1336" s="230">
        <v>1E-05</v>
      </c>
      <c r="R1336" s="230">
        <f>Q1336*H1336</f>
        <v>0.0043458</v>
      </c>
      <c r="S1336" s="230">
        <v>0</v>
      </c>
      <c r="T1336" s="231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32" t="s">
        <v>249</v>
      </c>
      <c r="AT1336" s="232" t="s">
        <v>157</v>
      </c>
      <c r="AU1336" s="232" t="s">
        <v>86</v>
      </c>
      <c r="AY1336" s="18" t="s">
        <v>155</v>
      </c>
      <c r="BE1336" s="233">
        <f>IF(N1336="základní",J1336,0)</f>
        <v>0</v>
      </c>
      <c r="BF1336" s="233">
        <f>IF(N1336="snížená",J1336,0)</f>
        <v>0</v>
      </c>
      <c r="BG1336" s="233">
        <f>IF(N1336="zákl. přenesená",J1336,0)</f>
        <v>0</v>
      </c>
      <c r="BH1336" s="233">
        <f>IF(N1336="sníž. přenesená",J1336,0)</f>
        <v>0</v>
      </c>
      <c r="BI1336" s="233">
        <f>IF(N1336="nulová",J1336,0)</f>
        <v>0</v>
      </c>
      <c r="BJ1336" s="18" t="s">
        <v>84</v>
      </c>
      <c r="BK1336" s="233">
        <f>ROUND(I1336*H1336,2)</f>
        <v>0</v>
      </c>
      <c r="BL1336" s="18" t="s">
        <v>249</v>
      </c>
      <c r="BM1336" s="232" t="s">
        <v>2091</v>
      </c>
    </row>
    <row r="1337" spans="1:51" s="13" customFormat="1" ht="12">
      <c r="A1337" s="13"/>
      <c r="B1337" s="234"/>
      <c r="C1337" s="235"/>
      <c r="D1337" s="236" t="s">
        <v>163</v>
      </c>
      <c r="E1337" s="237" t="s">
        <v>1</v>
      </c>
      <c r="F1337" s="238" t="s">
        <v>2061</v>
      </c>
      <c r="G1337" s="235"/>
      <c r="H1337" s="237" t="s">
        <v>1</v>
      </c>
      <c r="I1337" s="239"/>
      <c r="J1337" s="235"/>
      <c r="K1337" s="235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4" t="s">
        <v>163</v>
      </c>
      <c r="AU1337" s="244" t="s">
        <v>86</v>
      </c>
      <c r="AV1337" s="13" t="s">
        <v>84</v>
      </c>
      <c r="AW1337" s="13" t="s">
        <v>32</v>
      </c>
      <c r="AX1337" s="13" t="s">
        <v>76</v>
      </c>
      <c r="AY1337" s="244" t="s">
        <v>155</v>
      </c>
    </row>
    <row r="1338" spans="1:51" s="14" customFormat="1" ht="12">
      <c r="A1338" s="14"/>
      <c r="B1338" s="245"/>
      <c r="C1338" s="246"/>
      <c r="D1338" s="236" t="s">
        <v>163</v>
      </c>
      <c r="E1338" s="247" t="s">
        <v>1</v>
      </c>
      <c r="F1338" s="248" t="s">
        <v>2092</v>
      </c>
      <c r="G1338" s="246"/>
      <c r="H1338" s="249">
        <v>434.58</v>
      </c>
      <c r="I1338" s="250"/>
      <c r="J1338" s="246"/>
      <c r="K1338" s="246"/>
      <c r="L1338" s="251"/>
      <c r="M1338" s="252"/>
      <c r="N1338" s="253"/>
      <c r="O1338" s="253"/>
      <c r="P1338" s="253"/>
      <c r="Q1338" s="253"/>
      <c r="R1338" s="253"/>
      <c r="S1338" s="253"/>
      <c r="T1338" s="25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55" t="s">
        <v>163</v>
      </c>
      <c r="AU1338" s="255" t="s">
        <v>86</v>
      </c>
      <c r="AV1338" s="14" t="s">
        <v>86</v>
      </c>
      <c r="AW1338" s="14" t="s">
        <v>32</v>
      </c>
      <c r="AX1338" s="14" t="s">
        <v>84</v>
      </c>
      <c r="AY1338" s="255" t="s">
        <v>155</v>
      </c>
    </row>
    <row r="1339" spans="1:65" s="2" customFormat="1" ht="16.5" customHeight="1">
      <c r="A1339" s="39"/>
      <c r="B1339" s="40"/>
      <c r="C1339" s="267" t="s">
        <v>2093</v>
      </c>
      <c r="D1339" s="267" t="s">
        <v>225</v>
      </c>
      <c r="E1339" s="268" t="s">
        <v>2094</v>
      </c>
      <c r="F1339" s="269" t="s">
        <v>2095</v>
      </c>
      <c r="G1339" s="270" t="s">
        <v>274</v>
      </c>
      <c r="H1339" s="271">
        <v>443.272</v>
      </c>
      <c r="I1339" s="272"/>
      <c r="J1339" s="273">
        <f>ROUND(I1339*H1339,2)</f>
        <v>0</v>
      </c>
      <c r="K1339" s="274"/>
      <c r="L1339" s="275"/>
      <c r="M1339" s="276" t="s">
        <v>1</v>
      </c>
      <c r="N1339" s="277" t="s">
        <v>41</v>
      </c>
      <c r="O1339" s="92"/>
      <c r="P1339" s="230">
        <f>O1339*H1339</f>
        <v>0</v>
      </c>
      <c r="Q1339" s="230">
        <v>0.0003</v>
      </c>
      <c r="R1339" s="230">
        <f>Q1339*H1339</f>
        <v>0.13298159999999998</v>
      </c>
      <c r="S1339" s="230">
        <v>0</v>
      </c>
      <c r="T1339" s="231">
        <f>S1339*H1339</f>
        <v>0</v>
      </c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R1339" s="232" t="s">
        <v>345</v>
      </c>
      <c r="AT1339" s="232" t="s">
        <v>225</v>
      </c>
      <c r="AU1339" s="232" t="s">
        <v>86</v>
      </c>
      <c r="AY1339" s="18" t="s">
        <v>155</v>
      </c>
      <c r="BE1339" s="233">
        <f>IF(N1339="základní",J1339,0)</f>
        <v>0</v>
      </c>
      <c r="BF1339" s="233">
        <f>IF(N1339="snížená",J1339,0)</f>
        <v>0</v>
      </c>
      <c r="BG1339" s="233">
        <f>IF(N1339="zákl. přenesená",J1339,0)</f>
        <v>0</v>
      </c>
      <c r="BH1339" s="233">
        <f>IF(N1339="sníž. přenesená",J1339,0)</f>
        <v>0</v>
      </c>
      <c r="BI1339" s="233">
        <f>IF(N1339="nulová",J1339,0)</f>
        <v>0</v>
      </c>
      <c r="BJ1339" s="18" t="s">
        <v>84</v>
      </c>
      <c r="BK1339" s="233">
        <f>ROUND(I1339*H1339,2)</f>
        <v>0</v>
      </c>
      <c r="BL1339" s="18" t="s">
        <v>249</v>
      </c>
      <c r="BM1339" s="232" t="s">
        <v>2096</v>
      </c>
    </row>
    <row r="1340" spans="1:51" s="14" customFormat="1" ht="12">
      <c r="A1340" s="14"/>
      <c r="B1340" s="245"/>
      <c r="C1340" s="246"/>
      <c r="D1340" s="236" t="s">
        <v>163</v>
      </c>
      <c r="E1340" s="246"/>
      <c r="F1340" s="248" t="s">
        <v>2097</v>
      </c>
      <c r="G1340" s="246"/>
      <c r="H1340" s="249">
        <v>443.272</v>
      </c>
      <c r="I1340" s="250"/>
      <c r="J1340" s="246"/>
      <c r="K1340" s="246"/>
      <c r="L1340" s="251"/>
      <c r="M1340" s="252"/>
      <c r="N1340" s="253"/>
      <c r="O1340" s="253"/>
      <c r="P1340" s="253"/>
      <c r="Q1340" s="253"/>
      <c r="R1340" s="253"/>
      <c r="S1340" s="253"/>
      <c r="T1340" s="25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5" t="s">
        <v>163</v>
      </c>
      <c r="AU1340" s="255" t="s">
        <v>86</v>
      </c>
      <c r="AV1340" s="14" t="s">
        <v>86</v>
      </c>
      <c r="AW1340" s="14" t="s">
        <v>4</v>
      </c>
      <c r="AX1340" s="14" t="s">
        <v>84</v>
      </c>
      <c r="AY1340" s="255" t="s">
        <v>155</v>
      </c>
    </row>
    <row r="1341" spans="1:65" s="2" customFormat="1" ht="16.5" customHeight="1">
      <c r="A1341" s="39"/>
      <c r="B1341" s="40"/>
      <c r="C1341" s="220" t="s">
        <v>2098</v>
      </c>
      <c r="D1341" s="220" t="s">
        <v>157</v>
      </c>
      <c r="E1341" s="221" t="s">
        <v>2099</v>
      </c>
      <c r="F1341" s="222" t="s">
        <v>2100</v>
      </c>
      <c r="G1341" s="223" t="s">
        <v>274</v>
      </c>
      <c r="H1341" s="224">
        <v>18.2</v>
      </c>
      <c r="I1341" s="225"/>
      <c r="J1341" s="226">
        <f>ROUND(I1341*H1341,2)</f>
        <v>0</v>
      </c>
      <c r="K1341" s="227"/>
      <c r="L1341" s="45"/>
      <c r="M1341" s="228" t="s">
        <v>1</v>
      </c>
      <c r="N1341" s="229" t="s">
        <v>41</v>
      </c>
      <c r="O1341" s="92"/>
      <c r="P1341" s="230">
        <f>O1341*H1341</f>
        <v>0</v>
      </c>
      <c r="Q1341" s="230">
        <v>0</v>
      </c>
      <c r="R1341" s="230">
        <f>Q1341*H1341</f>
        <v>0</v>
      </c>
      <c r="S1341" s="230">
        <v>0</v>
      </c>
      <c r="T1341" s="231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32" t="s">
        <v>249</v>
      </c>
      <c r="AT1341" s="232" t="s">
        <v>157</v>
      </c>
      <c r="AU1341" s="232" t="s">
        <v>86</v>
      </c>
      <c r="AY1341" s="18" t="s">
        <v>155</v>
      </c>
      <c r="BE1341" s="233">
        <f>IF(N1341="základní",J1341,0)</f>
        <v>0</v>
      </c>
      <c r="BF1341" s="233">
        <f>IF(N1341="snížená",J1341,0)</f>
        <v>0</v>
      </c>
      <c r="BG1341" s="233">
        <f>IF(N1341="zákl. přenesená",J1341,0)</f>
        <v>0</v>
      </c>
      <c r="BH1341" s="233">
        <f>IF(N1341="sníž. přenesená",J1341,0)</f>
        <v>0</v>
      </c>
      <c r="BI1341" s="233">
        <f>IF(N1341="nulová",J1341,0)</f>
        <v>0</v>
      </c>
      <c r="BJ1341" s="18" t="s">
        <v>84</v>
      </c>
      <c r="BK1341" s="233">
        <f>ROUND(I1341*H1341,2)</f>
        <v>0</v>
      </c>
      <c r="BL1341" s="18" t="s">
        <v>249</v>
      </c>
      <c r="BM1341" s="232" t="s">
        <v>2101</v>
      </c>
    </row>
    <row r="1342" spans="1:51" s="14" customFormat="1" ht="12">
      <c r="A1342" s="14"/>
      <c r="B1342" s="245"/>
      <c r="C1342" s="246"/>
      <c r="D1342" s="236" t="s">
        <v>163</v>
      </c>
      <c r="E1342" s="247" t="s">
        <v>1</v>
      </c>
      <c r="F1342" s="248" t="s">
        <v>2102</v>
      </c>
      <c r="G1342" s="246"/>
      <c r="H1342" s="249">
        <v>18.2</v>
      </c>
      <c r="I1342" s="250"/>
      <c r="J1342" s="246"/>
      <c r="K1342" s="246"/>
      <c r="L1342" s="251"/>
      <c r="M1342" s="252"/>
      <c r="N1342" s="253"/>
      <c r="O1342" s="253"/>
      <c r="P1342" s="253"/>
      <c r="Q1342" s="253"/>
      <c r="R1342" s="253"/>
      <c r="S1342" s="253"/>
      <c r="T1342" s="25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5" t="s">
        <v>163</v>
      </c>
      <c r="AU1342" s="255" t="s">
        <v>86</v>
      </c>
      <c r="AV1342" s="14" t="s">
        <v>86</v>
      </c>
      <c r="AW1342" s="14" t="s">
        <v>32</v>
      </c>
      <c r="AX1342" s="14" t="s">
        <v>84</v>
      </c>
      <c r="AY1342" s="255" t="s">
        <v>155</v>
      </c>
    </row>
    <row r="1343" spans="1:65" s="2" customFormat="1" ht="16.5" customHeight="1">
      <c r="A1343" s="39"/>
      <c r="B1343" s="40"/>
      <c r="C1343" s="267" t="s">
        <v>2103</v>
      </c>
      <c r="D1343" s="267" t="s">
        <v>225</v>
      </c>
      <c r="E1343" s="268" t="s">
        <v>2104</v>
      </c>
      <c r="F1343" s="269" t="s">
        <v>2105</v>
      </c>
      <c r="G1343" s="270" t="s">
        <v>274</v>
      </c>
      <c r="H1343" s="271">
        <v>18.564</v>
      </c>
      <c r="I1343" s="272"/>
      <c r="J1343" s="273">
        <f>ROUND(I1343*H1343,2)</f>
        <v>0</v>
      </c>
      <c r="K1343" s="274"/>
      <c r="L1343" s="275"/>
      <c r="M1343" s="276" t="s">
        <v>1</v>
      </c>
      <c r="N1343" s="277" t="s">
        <v>41</v>
      </c>
      <c r="O1343" s="92"/>
      <c r="P1343" s="230">
        <f>O1343*H1343</f>
        <v>0</v>
      </c>
      <c r="Q1343" s="230">
        <v>0.00016</v>
      </c>
      <c r="R1343" s="230">
        <f>Q1343*H1343</f>
        <v>0.0029702400000000003</v>
      </c>
      <c r="S1343" s="230">
        <v>0</v>
      </c>
      <c r="T1343" s="231">
        <f>S1343*H1343</f>
        <v>0</v>
      </c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R1343" s="232" t="s">
        <v>345</v>
      </c>
      <c r="AT1343" s="232" t="s">
        <v>225</v>
      </c>
      <c r="AU1343" s="232" t="s">
        <v>86</v>
      </c>
      <c r="AY1343" s="18" t="s">
        <v>155</v>
      </c>
      <c r="BE1343" s="233">
        <f>IF(N1343="základní",J1343,0)</f>
        <v>0</v>
      </c>
      <c r="BF1343" s="233">
        <f>IF(N1343="snížená",J1343,0)</f>
        <v>0</v>
      </c>
      <c r="BG1343" s="233">
        <f>IF(N1343="zákl. přenesená",J1343,0)</f>
        <v>0</v>
      </c>
      <c r="BH1343" s="233">
        <f>IF(N1343="sníž. přenesená",J1343,0)</f>
        <v>0</v>
      </c>
      <c r="BI1343" s="233">
        <f>IF(N1343="nulová",J1343,0)</f>
        <v>0</v>
      </c>
      <c r="BJ1343" s="18" t="s">
        <v>84</v>
      </c>
      <c r="BK1343" s="233">
        <f>ROUND(I1343*H1343,2)</f>
        <v>0</v>
      </c>
      <c r="BL1343" s="18" t="s">
        <v>249</v>
      </c>
      <c r="BM1343" s="232" t="s">
        <v>2106</v>
      </c>
    </row>
    <row r="1344" spans="1:51" s="14" customFormat="1" ht="12">
      <c r="A1344" s="14"/>
      <c r="B1344" s="245"/>
      <c r="C1344" s="246"/>
      <c r="D1344" s="236" t="s">
        <v>163</v>
      </c>
      <c r="E1344" s="246"/>
      <c r="F1344" s="248" t="s">
        <v>2107</v>
      </c>
      <c r="G1344" s="246"/>
      <c r="H1344" s="249">
        <v>18.564</v>
      </c>
      <c r="I1344" s="250"/>
      <c r="J1344" s="246"/>
      <c r="K1344" s="246"/>
      <c r="L1344" s="251"/>
      <c r="M1344" s="252"/>
      <c r="N1344" s="253"/>
      <c r="O1344" s="253"/>
      <c r="P1344" s="253"/>
      <c r="Q1344" s="253"/>
      <c r="R1344" s="253"/>
      <c r="S1344" s="253"/>
      <c r="T1344" s="25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55" t="s">
        <v>163</v>
      </c>
      <c r="AU1344" s="255" t="s">
        <v>86</v>
      </c>
      <c r="AV1344" s="14" t="s">
        <v>86</v>
      </c>
      <c r="AW1344" s="14" t="s">
        <v>4</v>
      </c>
      <c r="AX1344" s="14" t="s">
        <v>84</v>
      </c>
      <c r="AY1344" s="255" t="s">
        <v>155</v>
      </c>
    </row>
    <row r="1345" spans="1:65" s="2" customFormat="1" ht="24.15" customHeight="1">
      <c r="A1345" s="39"/>
      <c r="B1345" s="40"/>
      <c r="C1345" s="220" t="s">
        <v>2108</v>
      </c>
      <c r="D1345" s="220" t="s">
        <v>157</v>
      </c>
      <c r="E1345" s="221" t="s">
        <v>2109</v>
      </c>
      <c r="F1345" s="222" t="s">
        <v>2110</v>
      </c>
      <c r="G1345" s="223" t="s">
        <v>213</v>
      </c>
      <c r="H1345" s="224">
        <v>2.827</v>
      </c>
      <c r="I1345" s="225"/>
      <c r="J1345" s="226">
        <f>ROUND(I1345*H1345,2)</f>
        <v>0</v>
      </c>
      <c r="K1345" s="227"/>
      <c r="L1345" s="45"/>
      <c r="M1345" s="228" t="s">
        <v>1</v>
      </c>
      <c r="N1345" s="229" t="s">
        <v>41</v>
      </c>
      <c r="O1345" s="92"/>
      <c r="P1345" s="230">
        <f>O1345*H1345</f>
        <v>0</v>
      </c>
      <c r="Q1345" s="230">
        <v>0</v>
      </c>
      <c r="R1345" s="230">
        <f>Q1345*H1345</f>
        <v>0</v>
      </c>
      <c r="S1345" s="230">
        <v>0</v>
      </c>
      <c r="T1345" s="231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32" t="s">
        <v>249</v>
      </c>
      <c r="AT1345" s="232" t="s">
        <v>157</v>
      </c>
      <c r="AU1345" s="232" t="s">
        <v>86</v>
      </c>
      <c r="AY1345" s="18" t="s">
        <v>155</v>
      </c>
      <c r="BE1345" s="233">
        <f>IF(N1345="základní",J1345,0)</f>
        <v>0</v>
      </c>
      <c r="BF1345" s="233">
        <f>IF(N1345="snížená",J1345,0)</f>
        <v>0</v>
      </c>
      <c r="BG1345" s="233">
        <f>IF(N1345="zákl. přenesená",J1345,0)</f>
        <v>0</v>
      </c>
      <c r="BH1345" s="233">
        <f>IF(N1345="sníž. přenesená",J1345,0)</f>
        <v>0</v>
      </c>
      <c r="BI1345" s="233">
        <f>IF(N1345="nulová",J1345,0)</f>
        <v>0</v>
      </c>
      <c r="BJ1345" s="18" t="s">
        <v>84</v>
      </c>
      <c r="BK1345" s="233">
        <f>ROUND(I1345*H1345,2)</f>
        <v>0</v>
      </c>
      <c r="BL1345" s="18" t="s">
        <v>249</v>
      </c>
      <c r="BM1345" s="232" t="s">
        <v>2111</v>
      </c>
    </row>
    <row r="1346" spans="1:63" s="12" customFormat="1" ht="22.8" customHeight="1">
      <c r="A1346" s="12"/>
      <c r="B1346" s="204"/>
      <c r="C1346" s="205"/>
      <c r="D1346" s="206" t="s">
        <v>75</v>
      </c>
      <c r="E1346" s="218" t="s">
        <v>2112</v>
      </c>
      <c r="F1346" s="218" t="s">
        <v>2113</v>
      </c>
      <c r="G1346" s="205"/>
      <c r="H1346" s="205"/>
      <c r="I1346" s="208"/>
      <c r="J1346" s="219">
        <f>BK1346</f>
        <v>0</v>
      </c>
      <c r="K1346" s="205"/>
      <c r="L1346" s="210"/>
      <c r="M1346" s="211"/>
      <c r="N1346" s="212"/>
      <c r="O1346" s="212"/>
      <c r="P1346" s="213">
        <f>SUM(P1347:P1361)</f>
        <v>0</v>
      </c>
      <c r="Q1346" s="212"/>
      <c r="R1346" s="213">
        <f>SUM(R1347:R1361)</f>
        <v>0.524139</v>
      </c>
      <c r="S1346" s="212"/>
      <c r="T1346" s="214">
        <f>SUM(T1347:T1361)</f>
        <v>0.489</v>
      </c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R1346" s="215" t="s">
        <v>86</v>
      </c>
      <c r="AT1346" s="216" t="s">
        <v>75</v>
      </c>
      <c r="AU1346" s="216" t="s">
        <v>84</v>
      </c>
      <c r="AY1346" s="215" t="s">
        <v>155</v>
      </c>
      <c r="BK1346" s="217">
        <f>SUM(BK1347:BK1361)</f>
        <v>0</v>
      </c>
    </row>
    <row r="1347" spans="1:65" s="2" customFormat="1" ht="24.15" customHeight="1">
      <c r="A1347" s="39"/>
      <c r="B1347" s="40"/>
      <c r="C1347" s="220" t="s">
        <v>2114</v>
      </c>
      <c r="D1347" s="220" t="s">
        <v>157</v>
      </c>
      <c r="E1347" s="221" t="s">
        <v>2115</v>
      </c>
      <c r="F1347" s="222" t="s">
        <v>2116</v>
      </c>
      <c r="G1347" s="223" t="s">
        <v>160</v>
      </c>
      <c r="H1347" s="224">
        <v>6</v>
      </c>
      <c r="I1347" s="225"/>
      <c r="J1347" s="226">
        <f>ROUND(I1347*H1347,2)</f>
        <v>0</v>
      </c>
      <c r="K1347" s="227"/>
      <c r="L1347" s="45"/>
      <c r="M1347" s="228" t="s">
        <v>1</v>
      </c>
      <c r="N1347" s="229" t="s">
        <v>41</v>
      </c>
      <c r="O1347" s="92"/>
      <c r="P1347" s="230">
        <f>O1347*H1347</f>
        <v>0</v>
      </c>
      <c r="Q1347" s="230">
        <v>0</v>
      </c>
      <c r="R1347" s="230">
        <f>Q1347*H1347</f>
        <v>0</v>
      </c>
      <c r="S1347" s="230">
        <v>0.0815</v>
      </c>
      <c r="T1347" s="231">
        <f>S1347*H1347</f>
        <v>0.489</v>
      </c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R1347" s="232" t="s">
        <v>249</v>
      </c>
      <c r="AT1347" s="232" t="s">
        <v>157</v>
      </c>
      <c r="AU1347" s="232" t="s">
        <v>86</v>
      </c>
      <c r="AY1347" s="18" t="s">
        <v>155</v>
      </c>
      <c r="BE1347" s="233">
        <f>IF(N1347="základní",J1347,0)</f>
        <v>0</v>
      </c>
      <c r="BF1347" s="233">
        <f>IF(N1347="snížená",J1347,0)</f>
        <v>0</v>
      </c>
      <c r="BG1347" s="233">
        <f>IF(N1347="zákl. přenesená",J1347,0)</f>
        <v>0</v>
      </c>
      <c r="BH1347" s="233">
        <f>IF(N1347="sníž. přenesená",J1347,0)</f>
        <v>0</v>
      </c>
      <c r="BI1347" s="233">
        <f>IF(N1347="nulová",J1347,0)</f>
        <v>0</v>
      </c>
      <c r="BJ1347" s="18" t="s">
        <v>84</v>
      </c>
      <c r="BK1347" s="233">
        <f>ROUND(I1347*H1347,2)</f>
        <v>0</v>
      </c>
      <c r="BL1347" s="18" t="s">
        <v>249</v>
      </c>
      <c r="BM1347" s="232" t="s">
        <v>2117</v>
      </c>
    </row>
    <row r="1348" spans="1:51" s="13" customFormat="1" ht="12">
      <c r="A1348" s="13"/>
      <c r="B1348" s="234"/>
      <c r="C1348" s="235"/>
      <c r="D1348" s="236" t="s">
        <v>163</v>
      </c>
      <c r="E1348" s="237" t="s">
        <v>1</v>
      </c>
      <c r="F1348" s="238" t="s">
        <v>2118</v>
      </c>
      <c r="G1348" s="235"/>
      <c r="H1348" s="237" t="s">
        <v>1</v>
      </c>
      <c r="I1348" s="239"/>
      <c r="J1348" s="235"/>
      <c r="K1348" s="235"/>
      <c r="L1348" s="240"/>
      <c r="M1348" s="241"/>
      <c r="N1348" s="242"/>
      <c r="O1348" s="242"/>
      <c r="P1348" s="242"/>
      <c r="Q1348" s="242"/>
      <c r="R1348" s="242"/>
      <c r="S1348" s="242"/>
      <c r="T1348" s="24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4" t="s">
        <v>163</v>
      </c>
      <c r="AU1348" s="244" t="s">
        <v>86</v>
      </c>
      <c r="AV1348" s="13" t="s">
        <v>84</v>
      </c>
      <c r="AW1348" s="13" t="s">
        <v>32</v>
      </c>
      <c r="AX1348" s="13" t="s">
        <v>76</v>
      </c>
      <c r="AY1348" s="244" t="s">
        <v>155</v>
      </c>
    </row>
    <row r="1349" spans="1:51" s="14" customFormat="1" ht="12">
      <c r="A1349" s="14"/>
      <c r="B1349" s="245"/>
      <c r="C1349" s="246"/>
      <c r="D1349" s="236" t="s">
        <v>163</v>
      </c>
      <c r="E1349" s="247" t="s">
        <v>1</v>
      </c>
      <c r="F1349" s="248" t="s">
        <v>193</v>
      </c>
      <c r="G1349" s="246"/>
      <c r="H1349" s="249">
        <v>6</v>
      </c>
      <c r="I1349" s="250"/>
      <c r="J1349" s="246"/>
      <c r="K1349" s="246"/>
      <c r="L1349" s="251"/>
      <c r="M1349" s="252"/>
      <c r="N1349" s="253"/>
      <c r="O1349" s="253"/>
      <c r="P1349" s="253"/>
      <c r="Q1349" s="253"/>
      <c r="R1349" s="253"/>
      <c r="S1349" s="253"/>
      <c r="T1349" s="25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5" t="s">
        <v>163</v>
      </c>
      <c r="AU1349" s="255" t="s">
        <v>86</v>
      </c>
      <c r="AV1349" s="14" t="s">
        <v>86</v>
      </c>
      <c r="AW1349" s="14" t="s">
        <v>32</v>
      </c>
      <c r="AX1349" s="14" t="s">
        <v>84</v>
      </c>
      <c r="AY1349" s="255" t="s">
        <v>155</v>
      </c>
    </row>
    <row r="1350" spans="1:65" s="2" customFormat="1" ht="24.15" customHeight="1">
      <c r="A1350" s="39"/>
      <c r="B1350" s="40"/>
      <c r="C1350" s="220" t="s">
        <v>2119</v>
      </c>
      <c r="D1350" s="220" t="s">
        <v>157</v>
      </c>
      <c r="E1350" s="221" t="s">
        <v>2120</v>
      </c>
      <c r="F1350" s="222" t="s">
        <v>2121</v>
      </c>
      <c r="G1350" s="223" t="s">
        <v>160</v>
      </c>
      <c r="H1350" s="224">
        <v>115.195</v>
      </c>
      <c r="I1350" s="225"/>
      <c r="J1350" s="226">
        <f>ROUND(I1350*H1350,2)</f>
        <v>0</v>
      </c>
      <c r="K1350" s="227"/>
      <c r="L1350" s="45"/>
      <c r="M1350" s="228" t="s">
        <v>1</v>
      </c>
      <c r="N1350" s="229" t="s">
        <v>41</v>
      </c>
      <c r="O1350" s="92"/>
      <c r="P1350" s="230">
        <f>O1350*H1350</f>
        <v>0</v>
      </c>
      <c r="Q1350" s="230">
        <v>0.0007</v>
      </c>
      <c r="R1350" s="230">
        <f>Q1350*H1350</f>
        <v>0.0806365</v>
      </c>
      <c r="S1350" s="230">
        <v>0</v>
      </c>
      <c r="T1350" s="231">
        <f>S1350*H1350</f>
        <v>0</v>
      </c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R1350" s="232" t="s">
        <v>249</v>
      </c>
      <c r="AT1350" s="232" t="s">
        <v>157</v>
      </c>
      <c r="AU1350" s="232" t="s">
        <v>86</v>
      </c>
      <c r="AY1350" s="18" t="s">
        <v>155</v>
      </c>
      <c r="BE1350" s="233">
        <f>IF(N1350="základní",J1350,0)</f>
        <v>0</v>
      </c>
      <c r="BF1350" s="233">
        <f>IF(N1350="snížená",J1350,0)</f>
        <v>0</v>
      </c>
      <c r="BG1350" s="233">
        <f>IF(N1350="zákl. přenesená",J1350,0)</f>
        <v>0</v>
      </c>
      <c r="BH1350" s="233">
        <f>IF(N1350="sníž. přenesená",J1350,0)</f>
        <v>0</v>
      </c>
      <c r="BI1350" s="233">
        <f>IF(N1350="nulová",J1350,0)</f>
        <v>0</v>
      </c>
      <c r="BJ1350" s="18" t="s">
        <v>84</v>
      </c>
      <c r="BK1350" s="233">
        <f>ROUND(I1350*H1350,2)</f>
        <v>0</v>
      </c>
      <c r="BL1350" s="18" t="s">
        <v>249</v>
      </c>
      <c r="BM1350" s="232" t="s">
        <v>2122</v>
      </c>
    </row>
    <row r="1351" spans="1:51" s="13" customFormat="1" ht="12">
      <c r="A1351" s="13"/>
      <c r="B1351" s="234"/>
      <c r="C1351" s="235"/>
      <c r="D1351" s="236" t="s">
        <v>163</v>
      </c>
      <c r="E1351" s="237" t="s">
        <v>1</v>
      </c>
      <c r="F1351" s="238" t="s">
        <v>2123</v>
      </c>
      <c r="G1351" s="235"/>
      <c r="H1351" s="237" t="s">
        <v>1</v>
      </c>
      <c r="I1351" s="239"/>
      <c r="J1351" s="235"/>
      <c r="K1351" s="235"/>
      <c r="L1351" s="240"/>
      <c r="M1351" s="241"/>
      <c r="N1351" s="242"/>
      <c r="O1351" s="242"/>
      <c r="P1351" s="242"/>
      <c r="Q1351" s="242"/>
      <c r="R1351" s="242"/>
      <c r="S1351" s="242"/>
      <c r="T1351" s="24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4" t="s">
        <v>163</v>
      </c>
      <c r="AU1351" s="244" t="s">
        <v>86</v>
      </c>
      <c r="AV1351" s="13" t="s">
        <v>84</v>
      </c>
      <c r="AW1351" s="13" t="s">
        <v>32</v>
      </c>
      <c r="AX1351" s="13" t="s">
        <v>76</v>
      </c>
      <c r="AY1351" s="244" t="s">
        <v>155</v>
      </c>
    </row>
    <row r="1352" spans="1:51" s="13" customFormat="1" ht="12">
      <c r="A1352" s="13"/>
      <c r="B1352" s="234"/>
      <c r="C1352" s="235"/>
      <c r="D1352" s="236" t="s">
        <v>163</v>
      </c>
      <c r="E1352" s="237" t="s">
        <v>1</v>
      </c>
      <c r="F1352" s="238" t="s">
        <v>2124</v>
      </c>
      <c r="G1352" s="235"/>
      <c r="H1352" s="237" t="s">
        <v>1</v>
      </c>
      <c r="I1352" s="239"/>
      <c r="J1352" s="235"/>
      <c r="K1352" s="235"/>
      <c r="L1352" s="240"/>
      <c r="M1352" s="241"/>
      <c r="N1352" s="242"/>
      <c r="O1352" s="242"/>
      <c r="P1352" s="242"/>
      <c r="Q1352" s="242"/>
      <c r="R1352" s="242"/>
      <c r="S1352" s="242"/>
      <c r="T1352" s="24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4" t="s">
        <v>163</v>
      </c>
      <c r="AU1352" s="244" t="s">
        <v>86</v>
      </c>
      <c r="AV1352" s="13" t="s">
        <v>84</v>
      </c>
      <c r="AW1352" s="13" t="s">
        <v>32</v>
      </c>
      <c r="AX1352" s="13" t="s">
        <v>76</v>
      </c>
      <c r="AY1352" s="244" t="s">
        <v>155</v>
      </c>
    </row>
    <row r="1353" spans="1:51" s="14" customFormat="1" ht="12">
      <c r="A1353" s="14"/>
      <c r="B1353" s="245"/>
      <c r="C1353" s="246"/>
      <c r="D1353" s="236" t="s">
        <v>163</v>
      </c>
      <c r="E1353" s="247" t="s">
        <v>1</v>
      </c>
      <c r="F1353" s="248" t="s">
        <v>2125</v>
      </c>
      <c r="G1353" s="246"/>
      <c r="H1353" s="249">
        <v>2.4</v>
      </c>
      <c r="I1353" s="250"/>
      <c r="J1353" s="246"/>
      <c r="K1353" s="246"/>
      <c r="L1353" s="251"/>
      <c r="M1353" s="252"/>
      <c r="N1353" s="253"/>
      <c r="O1353" s="253"/>
      <c r="P1353" s="253"/>
      <c r="Q1353" s="253"/>
      <c r="R1353" s="253"/>
      <c r="S1353" s="253"/>
      <c r="T1353" s="25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55" t="s">
        <v>163</v>
      </c>
      <c r="AU1353" s="255" t="s">
        <v>86</v>
      </c>
      <c r="AV1353" s="14" t="s">
        <v>86</v>
      </c>
      <c r="AW1353" s="14" t="s">
        <v>32</v>
      </c>
      <c r="AX1353" s="14" t="s">
        <v>76</v>
      </c>
      <c r="AY1353" s="255" t="s">
        <v>155</v>
      </c>
    </row>
    <row r="1354" spans="1:51" s="13" customFormat="1" ht="12">
      <c r="A1354" s="13"/>
      <c r="B1354" s="234"/>
      <c r="C1354" s="235"/>
      <c r="D1354" s="236" t="s">
        <v>163</v>
      </c>
      <c r="E1354" s="237" t="s">
        <v>1</v>
      </c>
      <c r="F1354" s="238" t="s">
        <v>1592</v>
      </c>
      <c r="G1354" s="235"/>
      <c r="H1354" s="237" t="s">
        <v>1</v>
      </c>
      <c r="I1354" s="239"/>
      <c r="J1354" s="235"/>
      <c r="K1354" s="235"/>
      <c r="L1354" s="240"/>
      <c r="M1354" s="241"/>
      <c r="N1354" s="242"/>
      <c r="O1354" s="242"/>
      <c r="P1354" s="242"/>
      <c r="Q1354" s="242"/>
      <c r="R1354" s="242"/>
      <c r="S1354" s="242"/>
      <c r="T1354" s="24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4" t="s">
        <v>163</v>
      </c>
      <c r="AU1354" s="244" t="s">
        <v>86</v>
      </c>
      <c r="AV1354" s="13" t="s">
        <v>84</v>
      </c>
      <c r="AW1354" s="13" t="s">
        <v>32</v>
      </c>
      <c r="AX1354" s="13" t="s">
        <v>76</v>
      </c>
      <c r="AY1354" s="244" t="s">
        <v>155</v>
      </c>
    </row>
    <row r="1355" spans="1:51" s="14" customFormat="1" ht="12">
      <c r="A1355" s="14"/>
      <c r="B1355" s="245"/>
      <c r="C1355" s="246"/>
      <c r="D1355" s="236" t="s">
        <v>163</v>
      </c>
      <c r="E1355" s="247" t="s">
        <v>1</v>
      </c>
      <c r="F1355" s="248" t="s">
        <v>2126</v>
      </c>
      <c r="G1355" s="246"/>
      <c r="H1355" s="249">
        <v>81.995</v>
      </c>
      <c r="I1355" s="250"/>
      <c r="J1355" s="246"/>
      <c r="K1355" s="246"/>
      <c r="L1355" s="251"/>
      <c r="M1355" s="252"/>
      <c r="N1355" s="253"/>
      <c r="O1355" s="253"/>
      <c r="P1355" s="253"/>
      <c r="Q1355" s="253"/>
      <c r="R1355" s="253"/>
      <c r="S1355" s="253"/>
      <c r="T1355" s="25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5" t="s">
        <v>163</v>
      </c>
      <c r="AU1355" s="255" t="s">
        <v>86</v>
      </c>
      <c r="AV1355" s="14" t="s">
        <v>86</v>
      </c>
      <c r="AW1355" s="14" t="s">
        <v>32</v>
      </c>
      <c r="AX1355" s="14" t="s">
        <v>76</v>
      </c>
      <c r="AY1355" s="255" t="s">
        <v>155</v>
      </c>
    </row>
    <row r="1356" spans="1:51" s="13" customFormat="1" ht="12">
      <c r="A1356" s="13"/>
      <c r="B1356" s="234"/>
      <c r="C1356" s="235"/>
      <c r="D1356" s="236" t="s">
        <v>163</v>
      </c>
      <c r="E1356" s="237" t="s">
        <v>1</v>
      </c>
      <c r="F1356" s="238" t="s">
        <v>2127</v>
      </c>
      <c r="G1356" s="235"/>
      <c r="H1356" s="237" t="s">
        <v>1</v>
      </c>
      <c r="I1356" s="239"/>
      <c r="J1356" s="235"/>
      <c r="K1356" s="235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4" t="s">
        <v>163</v>
      </c>
      <c r="AU1356" s="244" t="s">
        <v>86</v>
      </c>
      <c r="AV1356" s="13" t="s">
        <v>84</v>
      </c>
      <c r="AW1356" s="13" t="s">
        <v>32</v>
      </c>
      <c r="AX1356" s="13" t="s">
        <v>76</v>
      </c>
      <c r="AY1356" s="244" t="s">
        <v>155</v>
      </c>
    </row>
    <row r="1357" spans="1:51" s="14" customFormat="1" ht="12">
      <c r="A1357" s="14"/>
      <c r="B1357" s="245"/>
      <c r="C1357" s="246"/>
      <c r="D1357" s="236" t="s">
        <v>163</v>
      </c>
      <c r="E1357" s="247" t="s">
        <v>1</v>
      </c>
      <c r="F1357" s="248" t="s">
        <v>2128</v>
      </c>
      <c r="G1357" s="246"/>
      <c r="H1357" s="249">
        <v>30.8</v>
      </c>
      <c r="I1357" s="250"/>
      <c r="J1357" s="246"/>
      <c r="K1357" s="246"/>
      <c r="L1357" s="251"/>
      <c r="M1357" s="252"/>
      <c r="N1357" s="253"/>
      <c r="O1357" s="253"/>
      <c r="P1357" s="253"/>
      <c r="Q1357" s="253"/>
      <c r="R1357" s="253"/>
      <c r="S1357" s="253"/>
      <c r="T1357" s="25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55" t="s">
        <v>163</v>
      </c>
      <c r="AU1357" s="255" t="s">
        <v>86</v>
      </c>
      <c r="AV1357" s="14" t="s">
        <v>86</v>
      </c>
      <c r="AW1357" s="14" t="s">
        <v>32</v>
      </c>
      <c r="AX1357" s="14" t="s">
        <v>76</v>
      </c>
      <c r="AY1357" s="255" t="s">
        <v>155</v>
      </c>
    </row>
    <row r="1358" spans="1:51" s="15" customFormat="1" ht="12">
      <c r="A1358" s="15"/>
      <c r="B1358" s="256"/>
      <c r="C1358" s="257"/>
      <c r="D1358" s="236" t="s">
        <v>163</v>
      </c>
      <c r="E1358" s="258" t="s">
        <v>1</v>
      </c>
      <c r="F1358" s="259" t="s">
        <v>177</v>
      </c>
      <c r="G1358" s="257"/>
      <c r="H1358" s="260">
        <v>115.195</v>
      </c>
      <c r="I1358" s="261"/>
      <c r="J1358" s="257"/>
      <c r="K1358" s="257"/>
      <c r="L1358" s="262"/>
      <c r="M1358" s="263"/>
      <c r="N1358" s="264"/>
      <c r="O1358" s="264"/>
      <c r="P1358" s="264"/>
      <c r="Q1358" s="264"/>
      <c r="R1358" s="264"/>
      <c r="S1358" s="264"/>
      <c r="T1358" s="26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T1358" s="266" t="s">
        <v>163</v>
      </c>
      <c r="AU1358" s="266" t="s">
        <v>86</v>
      </c>
      <c r="AV1358" s="15" t="s">
        <v>161</v>
      </c>
      <c r="AW1358" s="15" t="s">
        <v>32</v>
      </c>
      <c r="AX1358" s="15" t="s">
        <v>84</v>
      </c>
      <c r="AY1358" s="266" t="s">
        <v>155</v>
      </c>
    </row>
    <row r="1359" spans="1:65" s="2" customFormat="1" ht="33" customHeight="1">
      <c r="A1359" s="39"/>
      <c r="B1359" s="40"/>
      <c r="C1359" s="267" t="s">
        <v>2129</v>
      </c>
      <c r="D1359" s="267" t="s">
        <v>225</v>
      </c>
      <c r="E1359" s="268" t="s">
        <v>2130</v>
      </c>
      <c r="F1359" s="269" t="s">
        <v>2131</v>
      </c>
      <c r="G1359" s="270" t="s">
        <v>160</v>
      </c>
      <c r="H1359" s="271">
        <v>126.715</v>
      </c>
      <c r="I1359" s="272"/>
      <c r="J1359" s="273">
        <f>ROUND(I1359*H1359,2)</f>
        <v>0</v>
      </c>
      <c r="K1359" s="274"/>
      <c r="L1359" s="275"/>
      <c r="M1359" s="276" t="s">
        <v>1</v>
      </c>
      <c r="N1359" s="277" t="s">
        <v>41</v>
      </c>
      <c r="O1359" s="92"/>
      <c r="P1359" s="230">
        <f>O1359*H1359</f>
        <v>0</v>
      </c>
      <c r="Q1359" s="230">
        <v>0.0035</v>
      </c>
      <c r="R1359" s="230">
        <f>Q1359*H1359</f>
        <v>0.4435025</v>
      </c>
      <c r="S1359" s="230">
        <v>0</v>
      </c>
      <c r="T1359" s="231">
        <f>S1359*H1359</f>
        <v>0</v>
      </c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R1359" s="232" t="s">
        <v>345</v>
      </c>
      <c r="AT1359" s="232" t="s">
        <v>225</v>
      </c>
      <c r="AU1359" s="232" t="s">
        <v>86</v>
      </c>
      <c r="AY1359" s="18" t="s">
        <v>155</v>
      </c>
      <c r="BE1359" s="233">
        <f>IF(N1359="základní",J1359,0)</f>
        <v>0</v>
      </c>
      <c r="BF1359" s="233">
        <f>IF(N1359="snížená",J1359,0)</f>
        <v>0</v>
      </c>
      <c r="BG1359" s="233">
        <f>IF(N1359="zákl. přenesená",J1359,0)</f>
        <v>0</v>
      </c>
      <c r="BH1359" s="233">
        <f>IF(N1359="sníž. přenesená",J1359,0)</f>
        <v>0</v>
      </c>
      <c r="BI1359" s="233">
        <f>IF(N1359="nulová",J1359,0)</f>
        <v>0</v>
      </c>
      <c r="BJ1359" s="18" t="s">
        <v>84</v>
      </c>
      <c r="BK1359" s="233">
        <f>ROUND(I1359*H1359,2)</f>
        <v>0</v>
      </c>
      <c r="BL1359" s="18" t="s">
        <v>249</v>
      </c>
      <c r="BM1359" s="232" t="s">
        <v>2132</v>
      </c>
    </row>
    <row r="1360" spans="1:51" s="14" customFormat="1" ht="12">
      <c r="A1360" s="14"/>
      <c r="B1360" s="245"/>
      <c r="C1360" s="246"/>
      <c r="D1360" s="236" t="s">
        <v>163</v>
      </c>
      <c r="E1360" s="246"/>
      <c r="F1360" s="248" t="s">
        <v>2133</v>
      </c>
      <c r="G1360" s="246"/>
      <c r="H1360" s="249">
        <v>126.715</v>
      </c>
      <c r="I1360" s="250"/>
      <c r="J1360" s="246"/>
      <c r="K1360" s="246"/>
      <c r="L1360" s="251"/>
      <c r="M1360" s="252"/>
      <c r="N1360" s="253"/>
      <c r="O1360" s="253"/>
      <c r="P1360" s="253"/>
      <c r="Q1360" s="253"/>
      <c r="R1360" s="253"/>
      <c r="S1360" s="253"/>
      <c r="T1360" s="25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55" t="s">
        <v>163</v>
      </c>
      <c r="AU1360" s="255" t="s">
        <v>86</v>
      </c>
      <c r="AV1360" s="14" t="s">
        <v>86</v>
      </c>
      <c r="AW1360" s="14" t="s">
        <v>4</v>
      </c>
      <c r="AX1360" s="14" t="s">
        <v>84</v>
      </c>
      <c r="AY1360" s="255" t="s">
        <v>155</v>
      </c>
    </row>
    <row r="1361" spans="1:65" s="2" customFormat="1" ht="24.15" customHeight="1">
      <c r="A1361" s="39"/>
      <c r="B1361" s="40"/>
      <c r="C1361" s="220" t="s">
        <v>2134</v>
      </c>
      <c r="D1361" s="220" t="s">
        <v>157</v>
      </c>
      <c r="E1361" s="221" t="s">
        <v>2135</v>
      </c>
      <c r="F1361" s="222" t="s">
        <v>2136</v>
      </c>
      <c r="G1361" s="223" t="s">
        <v>213</v>
      </c>
      <c r="H1361" s="224">
        <v>0.524</v>
      </c>
      <c r="I1361" s="225"/>
      <c r="J1361" s="226">
        <f>ROUND(I1361*H1361,2)</f>
        <v>0</v>
      </c>
      <c r="K1361" s="227"/>
      <c r="L1361" s="45"/>
      <c r="M1361" s="228" t="s">
        <v>1</v>
      </c>
      <c r="N1361" s="229" t="s">
        <v>41</v>
      </c>
      <c r="O1361" s="92"/>
      <c r="P1361" s="230">
        <f>O1361*H1361</f>
        <v>0</v>
      </c>
      <c r="Q1361" s="230">
        <v>0</v>
      </c>
      <c r="R1361" s="230">
        <f>Q1361*H1361</f>
        <v>0</v>
      </c>
      <c r="S1361" s="230">
        <v>0</v>
      </c>
      <c r="T1361" s="231">
        <f>S1361*H1361</f>
        <v>0</v>
      </c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R1361" s="232" t="s">
        <v>249</v>
      </c>
      <c r="AT1361" s="232" t="s">
        <v>157</v>
      </c>
      <c r="AU1361" s="232" t="s">
        <v>86</v>
      </c>
      <c r="AY1361" s="18" t="s">
        <v>155</v>
      </c>
      <c r="BE1361" s="233">
        <f>IF(N1361="základní",J1361,0)</f>
        <v>0</v>
      </c>
      <c r="BF1361" s="233">
        <f>IF(N1361="snížená",J1361,0)</f>
        <v>0</v>
      </c>
      <c r="BG1361" s="233">
        <f>IF(N1361="zákl. přenesená",J1361,0)</f>
        <v>0</v>
      </c>
      <c r="BH1361" s="233">
        <f>IF(N1361="sníž. přenesená",J1361,0)</f>
        <v>0</v>
      </c>
      <c r="BI1361" s="233">
        <f>IF(N1361="nulová",J1361,0)</f>
        <v>0</v>
      </c>
      <c r="BJ1361" s="18" t="s">
        <v>84</v>
      </c>
      <c r="BK1361" s="233">
        <f>ROUND(I1361*H1361,2)</f>
        <v>0</v>
      </c>
      <c r="BL1361" s="18" t="s">
        <v>249</v>
      </c>
      <c r="BM1361" s="232" t="s">
        <v>2137</v>
      </c>
    </row>
    <row r="1362" spans="1:63" s="12" customFormat="1" ht="22.8" customHeight="1">
      <c r="A1362" s="12"/>
      <c r="B1362" s="204"/>
      <c r="C1362" s="205"/>
      <c r="D1362" s="206" t="s">
        <v>75</v>
      </c>
      <c r="E1362" s="218" t="s">
        <v>2138</v>
      </c>
      <c r="F1362" s="218" t="s">
        <v>2139</v>
      </c>
      <c r="G1362" s="205"/>
      <c r="H1362" s="205"/>
      <c r="I1362" s="208"/>
      <c r="J1362" s="219">
        <f>BK1362</f>
        <v>0</v>
      </c>
      <c r="K1362" s="205"/>
      <c r="L1362" s="210"/>
      <c r="M1362" s="211"/>
      <c r="N1362" s="212"/>
      <c r="O1362" s="212"/>
      <c r="P1362" s="213">
        <f>SUM(P1363:P1374)</f>
        <v>0</v>
      </c>
      <c r="Q1362" s="212"/>
      <c r="R1362" s="213">
        <f>SUM(R1363:R1374)</f>
        <v>0</v>
      </c>
      <c r="S1362" s="212"/>
      <c r="T1362" s="214">
        <f>SUM(T1363:T1374)</f>
        <v>1.832399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R1362" s="215" t="s">
        <v>86</v>
      </c>
      <c r="AT1362" s="216" t="s">
        <v>75</v>
      </c>
      <c r="AU1362" s="216" t="s">
        <v>84</v>
      </c>
      <c r="AY1362" s="215" t="s">
        <v>155</v>
      </c>
      <c r="BK1362" s="217">
        <f>SUM(BK1363:BK1374)</f>
        <v>0</v>
      </c>
    </row>
    <row r="1363" spans="1:65" s="2" customFormat="1" ht="24.15" customHeight="1">
      <c r="A1363" s="39"/>
      <c r="B1363" s="40"/>
      <c r="C1363" s="220" t="s">
        <v>2140</v>
      </c>
      <c r="D1363" s="220" t="s">
        <v>157</v>
      </c>
      <c r="E1363" s="221" t="s">
        <v>2141</v>
      </c>
      <c r="F1363" s="222" t="s">
        <v>2142</v>
      </c>
      <c r="G1363" s="223" t="s">
        <v>160</v>
      </c>
      <c r="H1363" s="224">
        <v>16.811</v>
      </c>
      <c r="I1363" s="225"/>
      <c r="J1363" s="226">
        <f>ROUND(I1363*H1363,2)</f>
        <v>0</v>
      </c>
      <c r="K1363" s="227"/>
      <c r="L1363" s="45"/>
      <c r="M1363" s="228" t="s">
        <v>1</v>
      </c>
      <c r="N1363" s="229" t="s">
        <v>41</v>
      </c>
      <c r="O1363" s="92"/>
      <c r="P1363" s="230">
        <f>O1363*H1363</f>
        <v>0</v>
      </c>
      <c r="Q1363" s="230">
        <v>0</v>
      </c>
      <c r="R1363" s="230">
        <f>Q1363*H1363</f>
        <v>0</v>
      </c>
      <c r="S1363" s="230">
        <v>0.109</v>
      </c>
      <c r="T1363" s="231">
        <f>S1363*H1363</f>
        <v>1.832399</v>
      </c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R1363" s="232" t="s">
        <v>249</v>
      </c>
      <c r="AT1363" s="232" t="s">
        <v>157</v>
      </c>
      <c r="AU1363" s="232" t="s">
        <v>86</v>
      </c>
      <c r="AY1363" s="18" t="s">
        <v>155</v>
      </c>
      <c r="BE1363" s="233">
        <f>IF(N1363="základní",J1363,0)</f>
        <v>0</v>
      </c>
      <c r="BF1363" s="233">
        <f>IF(N1363="snížená",J1363,0)</f>
        <v>0</v>
      </c>
      <c r="BG1363" s="233">
        <f>IF(N1363="zákl. přenesená",J1363,0)</f>
        <v>0</v>
      </c>
      <c r="BH1363" s="233">
        <f>IF(N1363="sníž. přenesená",J1363,0)</f>
        <v>0</v>
      </c>
      <c r="BI1363" s="233">
        <f>IF(N1363="nulová",J1363,0)</f>
        <v>0</v>
      </c>
      <c r="BJ1363" s="18" t="s">
        <v>84</v>
      </c>
      <c r="BK1363" s="233">
        <f>ROUND(I1363*H1363,2)</f>
        <v>0</v>
      </c>
      <c r="BL1363" s="18" t="s">
        <v>249</v>
      </c>
      <c r="BM1363" s="232" t="s">
        <v>2143</v>
      </c>
    </row>
    <row r="1364" spans="1:51" s="13" customFormat="1" ht="12">
      <c r="A1364" s="13"/>
      <c r="B1364" s="234"/>
      <c r="C1364" s="235"/>
      <c r="D1364" s="236" t="s">
        <v>163</v>
      </c>
      <c r="E1364" s="237" t="s">
        <v>1</v>
      </c>
      <c r="F1364" s="238" t="s">
        <v>712</v>
      </c>
      <c r="G1364" s="235"/>
      <c r="H1364" s="237" t="s">
        <v>1</v>
      </c>
      <c r="I1364" s="239"/>
      <c r="J1364" s="235"/>
      <c r="K1364" s="235"/>
      <c r="L1364" s="240"/>
      <c r="M1364" s="241"/>
      <c r="N1364" s="242"/>
      <c r="O1364" s="242"/>
      <c r="P1364" s="242"/>
      <c r="Q1364" s="242"/>
      <c r="R1364" s="242"/>
      <c r="S1364" s="242"/>
      <c r="T1364" s="24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4" t="s">
        <v>163</v>
      </c>
      <c r="AU1364" s="244" t="s">
        <v>86</v>
      </c>
      <c r="AV1364" s="13" t="s">
        <v>84</v>
      </c>
      <c r="AW1364" s="13" t="s">
        <v>32</v>
      </c>
      <c r="AX1364" s="13" t="s">
        <v>76</v>
      </c>
      <c r="AY1364" s="244" t="s">
        <v>155</v>
      </c>
    </row>
    <row r="1365" spans="1:51" s="14" customFormat="1" ht="12">
      <c r="A1365" s="14"/>
      <c r="B1365" s="245"/>
      <c r="C1365" s="246"/>
      <c r="D1365" s="236" t="s">
        <v>163</v>
      </c>
      <c r="E1365" s="247" t="s">
        <v>1</v>
      </c>
      <c r="F1365" s="248" t="s">
        <v>2144</v>
      </c>
      <c r="G1365" s="246"/>
      <c r="H1365" s="249">
        <v>5.513</v>
      </c>
      <c r="I1365" s="250"/>
      <c r="J1365" s="246"/>
      <c r="K1365" s="246"/>
      <c r="L1365" s="251"/>
      <c r="M1365" s="252"/>
      <c r="N1365" s="253"/>
      <c r="O1365" s="253"/>
      <c r="P1365" s="253"/>
      <c r="Q1365" s="253"/>
      <c r="R1365" s="253"/>
      <c r="S1365" s="253"/>
      <c r="T1365" s="25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55" t="s">
        <v>163</v>
      </c>
      <c r="AU1365" s="255" t="s">
        <v>86</v>
      </c>
      <c r="AV1365" s="14" t="s">
        <v>86</v>
      </c>
      <c r="AW1365" s="14" t="s">
        <v>32</v>
      </c>
      <c r="AX1365" s="14" t="s">
        <v>76</v>
      </c>
      <c r="AY1365" s="255" t="s">
        <v>155</v>
      </c>
    </row>
    <row r="1366" spans="1:51" s="13" customFormat="1" ht="12">
      <c r="A1366" s="13"/>
      <c r="B1366" s="234"/>
      <c r="C1366" s="235"/>
      <c r="D1366" s="236" t="s">
        <v>163</v>
      </c>
      <c r="E1366" s="237" t="s">
        <v>1</v>
      </c>
      <c r="F1366" s="238" t="s">
        <v>670</v>
      </c>
      <c r="G1366" s="235"/>
      <c r="H1366" s="237" t="s">
        <v>1</v>
      </c>
      <c r="I1366" s="239"/>
      <c r="J1366" s="235"/>
      <c r="K1366" s="235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4" t="s">
        <v>163</v>
      </c>
      <c r="AU1366" s="244" t="s">
        <v>86</v>
      </c>
      <c r="AV1366" s="13" t="s">
        <v>84</v>
      </c>
      <c r="AW1366" s="13" t="s">
        <v>32</v>
      </c>
      <c r="AX1366" s="13" t="s">
        <v>76</v>
      </c>
      <c r="AY1366" s="244" t="s">
        <v>155</v>
      </c>
    </row>
    <row r="1367" spans="1:51" s="14" customFormat="1" ht="12">
      <c r="A1367" s="14"/>
      <c r="B1367" s="245"/>
      <c r="C1367" s="246"/>
      <c r="D1367" s="236" t="s">
        <v>163</v>
      </c>
      <c r="E1367" s="247" t="s">
        <v>1</v>
      </c>
      <c r="F1367" s="248" t="s">
        <v>2145</v>
      </c>
      <c r="G1367" s="246"/>
      <c r="H1367" s="249">
        <v>3.22</v>
      </c>
      <c r="I1367" s="250"/>
      <c r="J1367" s="246"/>
      <c r="K1367" s="246"/>
      <c r="L1367" s="251"/>
      <c r="M1367" s="252"/>
      <c r="N1367" s="253"/>
      <c r="O1367" s="253"/>
      <c r="P1367" s="253"/>
      <c r="Q1367" s="253"/>
      <c r="R1367" s="253"/>
      <c r="S1367" s="253"/>
      <c r="T1367" s="25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55" t="s">
        <v>163</v>
      </c>
      <c r="AU1367" s="255" t="s">
        <v>86</v>
      </c>
      <c r="AV1367" s="14" t="s">
        <v>86</v>
      </c>
      <c r="AW1367" s="14" t="s">
        <v>32</v>
      </c>
      <c r="AX1367" s="14" t="s">
        <v>76</v>
      </c>
      <c r="AY1367" s="255" t="s">
        <v>155</v>
      </c>
    </row>
    <row r="1368" spans="1:51" s="13" customFormat="1" ht="12">
      <c r="A1368" s="13"/>
      <c r="B1368" s="234"/>
      <c r="C1368" s="235"/>
      <c r="D1368" s="236" t="s">
        <v>163</v>
      </c>
      <c r="E1368" s="237" t="s">
        <v>1</v>
      </c>
      <c r="F1368" s="238" t="s">
        <v>695</v>
      </c>
      <c r="G1368" s="235"/>
      <c r="H1368" s="237" t="s">
        <v>1</v>
      </c>
      <c r="I1368" s="239"/>
      <c r="J1368" s="235"/>
      <c r="K1368" s="235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4" t="s">
        <v>163</v>
      </c>
      <c r="AU1368" s="244" t="s">
        <v>86</v>
      </c>
      <c r="AV1368" s="13" t="s">
        <v>84</v>
      </c>
      <c r="AW1368" s="13" t="s">
        <v>32</v>
      </c>
      <c r="AX1368" s="13" t="s">
        <v>76</v>
      </c>
      <c r="AY1368" s="244" t="s">
        <v>155</v>
      </c>
    </row>
    <row r="1369" spans="1:51" s="14" customFormat="1" ht="12">
      <c r="A1369" s="14"/>
      <c r="B1369" s="245"/>
      <c r="C1369" s="246"/>
      <c r="D1369" s="236" t="s">
        <v>163</v>
      </c>
      <c r="E1369" s="247" t="s">
        <v>1</v>
      </c>
      <c r="F1369" s="248" t="s">
        <v>2146</v>
      </c>
      <c r="G1369" s="246"/>
      <c r="H1369" s="249">
        <v>3.308</v>
      </c>
      <c r="I1369" s="250"/>
      <c r="J1369" s="246"/>
      <c r="K1369" s="246"/>
      <c r="L1369" s="251"/>
      <c r="M1369" s="252"/>
      <c r="N1369" s="253"/>
      <c r="O1369" s="253"/>
      <c r="P1369" s="253"/>
      <c r="Q1369" s="253"/>
      <c r="R1369" s="253"/>
      <c r="S1369" s="253"/>
      <c r="T1369" s="25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5" t="s">
        <v>163</v>
      </c>
      <c r="AU1369" s="255" t="s">
        <v>86</v>
      </c>
      <c r="AV1369" s="14" t="s">
        <v>86</v>
      </c>
      <c r="AW1369" s="14" t="s">
        <v>32</v>
      </c>
      <c r="AX1369" s="14" t="s">
        <v>76</v>
      </c>
      <c r="AY1369" s="255" t="s">
        <v>155</v>
      </c>
    </row>
    <row r="1370" spans="1:51" s="13" customFormat="1" ht="12">
      <c r="A1370" s="13"/>
      <c r="B1370" s="234"/>
      <c r="C1370" s="235"/>
      <c r="D1370" s="236" t="s">
        <v>163</v>
      </c>
      <c r="E1370" s="237" t="s">
        <v>1</v>
      </c>
      <c r="F1370" s="238" t="s">
        <v>269</v>
      </c>
      <c r="G1370" s="235"/>
      <c r="H1370" s="237" t="s">
        <v>1</v>
      </c>
      <c r="I1370" s="239"/>
      <c r="J1370" s="235"/>
      <c r="K1370" s="235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4" t="s">
        <v>163</v>
      </c>
      <c r="AU1370" s="244" t="s">
        <v>86</v>
      </c>
      <c r="AV1370" s="13" t="s">
        <v>84</v>
      </c>
      <c r="AW1370" s="13" t="s">
        <v>32</v>
      </c>
      <c r="AX1370" s="13" t="s">
        <v>76</v>
      </c>
      <c r="AY1370" s="244" t="s">
        <v>155</v>
      </c>
    </row>
    <row r="1371" spans="1:51" s="14" customFormat="1" ht="12">
      <c r="A1371" s="14"/>
      <c r="B1371" s="245"/>
      <c r="C1371" s="246"/>
      <c r="D1371" s="236" t="s">
        <v>163</v>
      </c>
      <c r="E1371" s="247" t="s">
        <v>1</v>
      </c>
      <c r="F1371" s="248" t="s">
        <v>2147</v>
      </c>
      <c r="G1371" s="246"/>
      <c r="H1371" s="249">
        <v>2.52</v>
      </c>
      <c r="I1371" s="250"/>
      <c r="J1371" s="246"/>
      <c r="K1371" s="246"/>
      <c r="L1371" s="251"/>
      <c r="M1371" s="252"/>
      <c r="N1371" s="253"/>
      <c r="O1371" s="253"/>
      <c r="P1371" s="253"/>
      <c r="Q1371" s="253"/>
      <c r="R1371" s="253"/>
      <c r="S1371" s="253"/>
      <c r="T1371" s="25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5" t="s">
        <v>163</v>
      </c>
      <c r="AU1371" s="255" t="s">
        <v>86</v>
      </c>
      <c r="AV1371" s="14" t="s">
        <v>86</v>
      </c>
      <c r="AW1371" s="14" t="s">
        <v>32</v>
      </c>
      <c r="AX1371" s="14" t="s">
        <v>76</v>
      </c>
      <c r="AY1371" s="255" t="s">
        <v>155</v>
      </c>
    </row>
    <row r="1372" spans="1:51" s="13" customFormat="1" ht="12">
      <c r="A1372" s="13"/>
      <c r="B1372" s="234"/>
      <c r="C1372" s="235"/>
      <c r="D1372" s="236" t="s">
        <v>163</v>
      </c>
      <c r="E1372" s="237" t="s">
        <v>1</v>
      </c>
      <c r="F1372" s="238" t="s">
        <v>701</v>
      </c>
      <c r="G1372" s="235"/>
      <c r="H1372" s="237" t="s">
        <v>1</v>
      </c>
      <c r="I1372" s="239"/>
      <c r="J1372" s="235"/>
      <c r="K1372" s="235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4" t="s">
        <v>163</v>
      </c>
      <c r="AU1372" s="244" t="s">
        <v>86</v>
      </c>
      <c r="AV1372" s="13" t="s">
        <v>84</v>
      </c>
      <c r="AW1372" s="13" t="s">
        <v>32</v>
      </c>
      <c r="AX1372" s="13" t="s">
        <v>76</v>
      </c>
      <c r="AY1372" s="244" t="s">
        <v>155</v>
      </c>
    </row>
    <row r="1373" spans="1:51" s="14" customFormat="1" ht="12">
      <c r="A1373" s="14"/>
      <c r="B1373" s="245"/>
      <c r="C1373" s="246"/>
      <c r="D1373" s="236" t="s">
        <v>163</v>
      </c>
      <c r="E1373" s="247" t="s">
        <v>1</v>
      </c>
      <c r="F1373" s="248" t="s">
        <v>492</v>
      </c>
      <c r="G1373" s="246"/>
      <c r="H1373" s="249">
        <v>2.25</v>
      </c>
      <c r="I1373" s="250"/>
      <c r="J1373" s="246"/>
      <c r="K1373" s="246"/>
      <c r="L1373" s="251"/>
      <c r="M1373" s="252"/>
      <c r="N1373" s="253"/>
      <c r="O1373" s="253"/>
      <c r="P1373" s="253"/>
      <c r="Q1373" s="253"/>
      <c r="R1373" s="253"/>
      <c r="S1373" s="253"/>
      <c r="T1373" s="25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5" t="s">
        <v>163</v>
      </c>
      <c r="AU1373" s="255" t="s">
        <v>86</v>
      </c>
      <c r="AV1373" s="14" t="s">
        <v>86</v>
      </c>
      <c r="AW1373" s="14" t="s">
        <v>32</v>
      </c>
      <c r="AX1373" s="14" t="s">
        <v>76</v>
      </c>
      <c r="AY1373" s="255" t="s">
        <v>155</v>
      </c>
    </row>
    <row r="1374" spans="1:51" s="15" customFormat="1" ht="12">
      <c r="A1374" s="15"/>
      <c r="B1374" s="256"/>
      <c r="C1374" s="257"/>
      <c r="D1374" s="236" t="s">
        <v>163</v>
      </c>
      <c r="E1374" s="258" t="s">
        <v>1</v>
      </c>
      <c r="F1374" s="259" t="s">
        <v>177</v>
      </c>
      <c r="G1374" s="257"/>
      <c r="H1374" s="260">
        <v>16.811</v>
      </c>
      <c r="I1374" s="261"/>
      <c r="J1374" s="257"/>
      <c r="K1374" s="257"/>
      <c r="L1374" s="262"/>
      <c r="M1374" s="263"/>
      <c r="N1374" s="264"/>
      <c r="O1374" s="264"/>
      <c r="P1374" s="264"/>
      <c r="Q1374" s="264"/>
      <c r="R1374" s="264"/>
      <c r="S1374" s="264"/>
      <c r="T1374" s="26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66" t="s">
        <v>163</v>
      </c>
      <c r="AU1374" s="266" t="s">
        <v>86</v>
      </c>
      <c r="AV1374" s="15" t="s">
        <v>161</v>
      </c>
      <c r="AW1374" s="15" t="s">
        <v>32</v>
      </c>
      <c r="AX1374" s="15" t="s">
        <v>84</v>
      </c>
      <c r="AY1374" s="266" t="s">
        <v>155</v>
      </c>
    </row>
    <row r="1375" spans="1:63" s="12" customFormat="1" ht="22.8" customHeight="1">
      <c r="A1375" s="12"/>
      <c r="B1375" s="204"/>
      <c r="C1375" s="205"/>
      <c r="D1375" s="206" t="s">
        <v>75</v>
      </c>
      <c r="E1375" s="218" t="s">
        <v>2148</v>
      </c>
      <c r="F1375" s="218" t="s">
        <v>2149</v>
      </c>
      <c r="G1375" s="205"/>
      <c r="H1375" s="205"/>
      <c r="I1375" s="208"/>
      <c r="J1375" s="219">
        <f>BK1375</f>
        <v>0</v>
      </c>
      <c r="K1375" s="205"/>
      <c r="L1375" s="210"/>
      <c r="M1375" s="211"/>
      <c r="N1375" s="212"/>
      <c r="O1375" s="212"/>
      <c r="P1375" s="213">
        <f>SUM(P1376:P1405)</f>
        <v>0</v>
      </c>
      <c r="Q1375" s="212"/>
      <c r="R1375" s="213">
        <f>SUM(R1376:R1405)</f>
        <v>0.030892360000000004</v>
      </c>
      <c r="S1375" s="212"/>
      <c r="T1375" s="214">
        <f>SUM(T1376:T1405)</f>
        <v>0</v>
      </c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R1375" s="215" t="s">
        <v>86</v>
      </c>
      <c r="AT1375" s="216" t="s">
        <v>75</v>
      </c>
      <c r="AU1375" s="216" t="s">
        <v>84</v>
      </c>
      <c r="AY1375" s="215" t="s">
        <v>155</v>
      </c>
      <c r="BK1375" s="217">
        <f>SUM(BK1376:BK1405)</f>
        <v>0</v>
      </c>
    </row>
    <row r="1376" spans="1:65" s="2" customFormat="1" ht="24.15" customHeight="1">
      <c r="A1376" s="39"/>
      <c r="B1376" s="40"/>
      <c r="C1376" s="220" t="s">
        <v>2150</v>
      </c>
      <c r="D1376" s="220" t="s">
        <v>157</v>
      </c>
      <c r="E1376" s="221" t="s">
        <v>2151</v>
      </c>
      <c r="F1376" s="222" t="s">
        <v>2152</v>
      </c>
      <c r="G1376" s="223" t="s">
        <v>160</v>
      </c>
      <c r="H1376" s="224">
        <v>34.5</v>
      </c>
      <c r="I1376" s="225"/>
      <c r="J1376" s="226">
        <f>ROUND(I1376*H1376,2)</f>
        <v>0</v>
      </c>
      <c r="K1376" s="227"/>
      <c r="L1376" s="45"/>
      <c r="M1376" s="228" t="s">
        <v>1</v>
      </c>
      <c r="N1376" s="229" t="s">
        <v>41</v>
      </c>
      <c r="O1376" s="92"/>
      <c r="P1376" s="230">
        <f>O1376*H1376</f>
        <v>0</v>
      </c>
      <c r="Q1376" s="230">
        <v>0.00014</v>
      </c>
      <c r="R1376" s="230">
        <f>Q1376*H1376</f>
        <v>0.004829999999999999</v>
      </c>
      <c r="S1376" s="230">
        <v>0</v>
      </c>
      <c r="T1376" s="231">
        <f>S1376*H1376</f>
        <v>0</v>
      </c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R1376" s="232" t="s">
        <v>249</v>
      </c>
      <c r="AT1376" s="232" t="s">
        <v>157</v>
      </c>
      <c r="AU1376" s="232" t="s">
        <v>86</v>
      </c>
      <c r="AY1376" s="18" t="s">
        <v>155</v>
      </c>
      <c r="BE1376" s="233">
        <f>IF(N1376="základní",J1376,0)</f>
        <v>0</v>
      </c>
      <c r="BF1376" s="233">
        <f>IF(N1376="snížená",J1376,0)</f>
        <v>0</v>
      </c>
      <c r="BG1376" s="233">
        <f>IF(N1376="zákl. přenesená",J1376,0)</f>
        <v>0</v>
      </c>
      <c r="BH1376" s="233">
        <f>IF(N1376="sníž. přenesená",J1376,0)</f>
        <v>0</v>
      </c>
      <c r="BI1376" s="233">
        <f>IF(N1376="nulová",J1376,0)</f>
        <v>0</v>
      </c>
      <c r="BJ1376" s="18" t="s">
        <v>84</v>
      </c>
      <c r="BK1376" s="233">
        <f>ROUND(I1376*H1376,2)</f>
        <v>0</v>
      </c>
      <c r="BL1376" s="18" t="s">
        <v>249</v>
      </c>
      <c r="BM1376" s="232" t="s">
        <v>2153</v>
      </c>
    </row>
    <row r="1377" spans="1:51" s="13" customFormat="1" ht="12">
      <c r="A1377" s="13"/>
      <c r="B1377" s="234"/>
      <c r="C1377" s="235"/>
      <c r="D1377" s="236" t="s">
        <v>163</v>
      </c>
      <c r="E1377" s="237" t="s">
        <v>1</v>
      </c>
      <c r="F1377" s="238" t="s">
        <v>2154</v>
      </c>
      <c r="G1377" s="235"/>
      <c r="H1377" s="237" t="s">
        <v>1</v>
      </c>
      <c r="I1377" s="239"/>
      <c r="J1377" s="235"/>
      <c r="K1377" s="235"/>
      <c r="L1377" s="240"/>
      <c r="M1377" s="241"/>
      <c r="N1377" s="242"/>
      <c r="O1377" s="242"/>
      <c r="P1377" s="242"/>
      <c r="Q1377" s="242"/>
      <c r="R1377" s="242"/>
      <c r="S1377" s="242"/>
      <c r="T1377" s="24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4" t="s">
        <v>163</v>
      </c>
      <c r="AU1377" s="244" t="s">
        <v>86</v>
      </c>
      <c r="AV1377" s="13" t="s">
        <v>84</v>
      </c>
      <c r="AW1377" s="13" t="s">
        <v>32</v>
      </c>
      <c r="AX1377" s="13" t="s">
        <v>76</v>
      </c>
      <c r="AY1377" s="244" t="s">
        <v>155</v>
      </c>
    </row>
    <row r="1378" spans="1:51" s="13" customFormat="1" ht="12">
      <c r="A1378" s="13"/>
      <c r="B1378" s="234"/>
      <c r="C1378" s="235"/>
      <c r="D1378" s="236" t="s">
        <v>163</v>
      </c>
      <c r="E1378" s="237" t="s">
        <v>1</v>
      </c>
      <c r="F1378" s="238" t="s">
        <v>2155</v>
      </c>
      <c r="G1378" s="235"/>
      <c r="H1378" s="237" t="s">
        <v>1</v>
      </c>
      <c r="I1378" s="239"/>
      <c r="J1378" s="235"/>
      <c r="K1378" s="235"/>
      <c r="L1378" s="240"/>
      <c r="M1378" s="241"/>
      <c r="N1378" s="242"/>
      <c r="O1378" s="242"/>
      <c r="P1378" s="242"/>
      <c r="Q1378" s="242"/>
      <c r="R1378" s="242"/>
      <c r="S1378" s="242"/>
      <c r="T1378" s="24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4" t="s">
        <v>163</v>
      </c>
      <c r="AU1378" s="244" t="s">
        <v>86</v>
      </c>
      <c r="AV1378" s="13" t="s">
        <v>84</v>
      </c>
      <c r="AW1378" s="13" t="s">
        <v>32</v>
      </c>
      <c r="AX1378" s="13" t="s">
        <v>76</v>
      </c>
      <c r="AY1378" s="244" t="s">
        <v>155</v>
      </c>
    </row>
    <row r="1379" spans="1:51" s="14" customFormat="1" ht="12">
      <c r="A1379" s="14"/>
      <c r="B1379" s="245"/>
      <c r="C1379" s="246"/>
      <c r="D1379" s="236" t="s">
        <v>163</v>
      </c>
      <c r="E1379" s="247" t="s">
        <v>1</v>
      </c>
      <c r="F1379" s="248" t="s">
        <v>2156</v>
      </c>
      <c r="G1379" s="246"/>
      <c r="H1379" s="249">
        <v>3</v>
      </c>
      <c r="I1379" s="250"/>
      <c r="J1379" s="246"/>
      <c r="K1379" s="246"/>
      <c r="L1379" s="251"/>
      <c r="M1379" s="252"/>
      <c r="N1379" s="253"/>
      <c r="O1379" s="253"/>
      <c r="P1379" s="253"/>
      <c r="Q1379" s="253"/>
      <c r="R1379" s="253"/>
      <c r="S1379" s="253"/>
      <c r="T1379" s="25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55" t="s">
        <v>163</v>
      </c>
      <c r="AU1379" s="255" t="s">
        <v>86</v>
      </c>
      <c r="AV1379" s="14" t="s">
        <v>86</v>
      </c>
      <c r="AW1379" s="14" t="s">
        <v>32</v>
      </c>
      <c r="AX1379" s="14" t="s">
        <v>76</v>
      </c>
      <c r="AY1379" s="255" t="s">
        <v>155</v>
      </c>
    </row>
    <row r="1380" spans="1:51" s="13" customFormat="1" ht="12">
      <c r="A1380" s="13"/>
      <c r="B1380" s="234"/>
      <c r="C1380" s="235"/>
      <c r="D1380" s="236" t="s">
        <v>163</v>
      </c>
      <c r="E1380" s="237" t="s">
        <v>1</v>
      </c>
      <c r="F1380" s="238" t="s">
        <v>1817</v>
      </c>
      <c r="G1380" s="235"/>
      <c r="H1380" s="237" t="s">
        <v>1</v>
      </c>
      <c r="I1380" s="239"/>
      <c r="J1380" s="235"/>
      <c r="K1380" s="235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44" t="s">
        <v>163</v>
      </c>
      <c r="AU1380" s="244" t="s">
        <v>86</v>
      </c>
      <c r="AV1380" s="13" t="s">
        <v>84</v>
      </c>
      <c r="AW1380" s="13" t="s">
        <v>32</v>
      </c>
      <c r="AX1380" s="13" t="s">
        <v>76</v>
      </c>
      <c r="AY1380" s="244" t="s">
        <v>155</v>
      </c>
    </row>
    <row r="1381" spans="1:51" s="14" customFormat="1" ht="12">
      <c r="A1381" s="14"/>
      <c r="B1381" s="245"/>
      <c r="C1381" s="246"/>
      <c r="D1381" s="236" t="s">
        <v>163</v>
      </c>
      <c r="E1381" s="247" t="s">
        <v>1</v>
      </c>
      <c r="F1381" s="248" t="s">
        <v>2157</v>
      </c>
      <c r="G1381" s="246"/>
      <c r="H1381" s="249">
        <v>1.5</v>
      </c>
      <c r="I1381" s="250"/>
      <c r="J1381" s="246"/>
      <c r="K1381" s="246"/>
      <c r="L1381" s="251"/>
      <c r="M1381" s="252"/>
      <c r="N1381" s="253"/>
      <c r="O1381" s="253"/>
      <c r="P1381" s="253"/>
      <c r="Q1381" s="253"/>
      <c r="R1381" s="253"/>
      <c r="S1381" s="253"/>
      <c r="T1381" s="25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5" t="s">
        <v>163</v>
      </c>
      <c r="AU1381" s="255" t="s">
        <v>86</v>
      </c>
      <c r="AV1381" s="14" t="s">
        <v>86</v>
      </c>
      <c r="AW1381" s="14" t="s">
        <v>32</v>
      </c>
      <c r="AX1381" s="14" t="s">
        <v>76</v>
      </c>
      <c r="AY1381" s="255" t="s">
        <v>155</v>
      </c>
    </row>
    <row r="1382" spans="1:51" s="13" customFormat="1" ht="12">
      <c r="A1382" s="13"/>
      <c r="B1382" s="234"/>
      <c r="C1382" s="235"/>
      <c r="D1382" s="236" t="s">
        <v>163</v>
      </c>
      <c r="E1382" s="237" t="s">
        <v>1</v>
      </c>
      <c r="F1382" s="238" t="s">
        <v>539</v>
      </c>
      <c r="G1382" s="235"/>
      <c r="H1382" s="237" t="s">
        <v>1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44" t="s">
        <v>163</v>
      </c>
      <c r="AU1382" s="244" t="s">
        <v>86</v>
      </c>
      <c r="AV1382" s="13" t="s">
        <v>84</v>
      </c>
      <c r="AW1382" s="13" t="s">
        <v>32</v>
      </c>
      <c r="AX1382" s="13" t="s">
        <v>76</v>
      </c>
      <c r="AY1382" s="244" t="s">
        <v>155</v>
      </c>
    </row>
    <row r="1383" spans="1:51" s="14" customFormat="1" ht="12">
      <c r="A1383" s="14"/>
      <c r="B1383" s="245"/>
      <c r="C1383" s="246"/>
      <c r="D1383" s="236" t="s">
        <v>163</v>
      </c>
      <c r="E1383" s="247" t="s">
        <v>1</v>
      </c>
      <c r="F1383" s="248" t="s">
        <v>2158</v>
      </c>
      <c r="G1383" s="246"/>
      <c r="H1383" s="249">
        <v>4.5</v>
      </c>
      <c r="I1383" s="250"/>
      <c r="J1383" s="246"/>
      <c r="K1383" s="246"/>
      <c r="L1383" s="251"/>
      <c r="M1383" s="252"/>
      <c r="N1383" s="253"/>
      <c r="O1383" s="253"/>
      <c r="P1383" s="253"/>
      <c r="Q1383" s="253"/>
      <c r="R1383" s="253"/>
      <c r="S1383" s="253"/>
      <c r="T1383" s="25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55" t="s">
        <v>163</v>
      </c>
      <c r="AU1383" s="255" t="s">
        <v>86</v>
      </c>
      <c r="AV1383" s="14" t="s">
        <v>86</v>
      </c>
      <c r="AW1383" s="14" t="s">
        <v>32</v>
      </c>
      <c r="AX1383" s="14" t="s">
        <v>76</v>
      </c>
      <c r="AY1383" s="255" t="s">
        <v>155</v>
      </c>
    </row>
    <row r="1384" spans="1:51" s="13" customFormat="1" ht="12">
      <c r="A1384" s="13"/>
      <c r="B1384" s="234"/>
      <c r="C1384" s="235"/>
      <c r="D1384" s="236" t="s">
        <v>163</v>
      </c>
      <c r="E1384" s="237" t="s">
        <v>1</v>
      </c>
      <c r="F1384" s="238" t="s">
        <v>2159</v>
      </c>
      <c r="G1384" s="235"/>
      <c r="H1384" s="237" t="s">
        <v>1</v>
      </c>
      <c r="I1384" s="239"/>
      <c r="J1384" s="235"/>
      <c r="K1384" s="235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4" t="s">
        <v>163</v>
      </c>
      <c r="AU1384" s="244" t="s">
        <v>86</v>
      </c>
      <c r="AV1384" s="13" t="s">
        <v>84</v>
      </c>
      <c r="AW1384" s="13" t="s">
        <v>32</v>
      </c>
      <c r="AX1384" s="13" t="s">
        <v>76</v>
      </c>
      <c r="AY1384" s="244" t="s">
        <v>155</v>
      </c>
    </row>
    <row r="1385" spans="1:51" s="14" customFormat="1" ht="12">
      <c r="A1385" s="14"/>
      <c r="B1385" s="245"/>
      <c r="C1385" s="246"/>
      <c r="D1385" s="236" t="s">
        <v>163</v>
      </c>
      <c r="E1385" s="247" t="s">
        <v>1</v>
      </c>
      <c r="F1385" s="248" t="s">
        <v>2160</v>
      </c>
      <c r="G1385" s="246"/>
      <c r="H1385" s="249">
        <v>9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5" t="s">
        <v>163</v>
      </c>
      <c r="AU1385" s="255" t="s">
        <v>86</v>
      </c>
      <c r="AV1385" s="14" t="s">
        <v>86</v>
      </c>
      <c r="AW1385" s="14" t="s">
        <v>32</v>
      </c>
      <c r="AX1385" s="14" t="s">
        <v>76</v>
      </c>
      <c r="AY1385" s="255" t="s">
        <v>155</v>
      </c>
    </row>
    <row r="1386" spans="1:51" s="13" customFormat="1" ht="12">
      <c r="A1386" s="13"/>
      <c r="B1386" s="234"/>
      <c r="C1386" s="235"/>
      <c r="D1386" s="236" t="s">
        <v>163</v>
      </c>
      <c r="E1386" s="237" t="s">
        <v>1</v>
      </c>
      <c r="F1386" s="238" t="s">
        <v>2161</v>
      </c>
      <c r="G1386" s="235"/>
      <c r="H1386" s="237" t="s">
        <v>1</v>
      </c>
      <c r="I1386" s="239"/>
      <c r="J1386" s="235"/>
      <c r="K1386" s="235"/>
      <c r="L1386" s="240"/>
      <c r="M1386" s="241"/>
      <c r="N1386" s="242"/>
      <c r="O1386" s="242"/>
      <c r="P1386" s="242"/>
      <c r="Q1386" s="242"/>
      <c r="R1386" s="242"/>
      <c r="S1386" s="242"/>
      <c r="T1386" s="24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44" t="s">
        <v>163</v>
      </c>
      <c r="AU1386" s="244" t="s">
        <v>86</v>
      </c>
      <c r="AV1386" s="13" t="s">
        <v>84</v>
      </c>
      <c r="AW1386" s="13" t="s">
        <v>32</v>
      </c>
      <c r="AX1386" s="13" t="s">
        <v>76</v>
      </c>
      <c r="AY1386" s="244" t="s">
        <v>155</v>
      </c>
    </row>
    <row r="1387" spans="1:51" s="14" customFormat="1" ht="12">
      <c r="A1387" s="14"/>
      <c r="B1387" s="245"/>
      <c r="C1387" s="246"/>
      <c r="D1387" s="236" t="s">
        <v>163</v>
      </c>
      <c r="E1387" s="247" t="s">
        <v>1</v>
      </c>
      <c r="F1387" s="248" t="s">
        <v>2158</v>
      </c>
      <c r="G1387" s="246"/>
      <c r="H1387" s="249">
        <v>4.5</v>
      </c>
      <c r="I1387" s="250"/>
      <c r="J1387" s="246"/>
      <c r="K1387" s="246"/>
      <c r="L1387" s="251"/>
      <c r="M1387" s="252"/>
      <c r="N1387" s="253"/>
      <c r="O1387" s="253"/>
      <c r="P1387" s="253"/>
      <c r="Q1387" s="253"/>
      <c r="R1387" s="253"/>
      <c r="S1387" s="253"/>
      <c r="T1387" s="25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5" t="s">
        <v>163</v>
      </c>
      <c r="AU1387" s="255" t="s">
        <v>86</v>
      </c>
      <c r="AV1387" s="14" t="s">
        <v>86</v>
      </c>
      <c r="AW1387" s="14" t="s">
        <v>32</v>
      </c>
      <c r="AX1387" s="14" t="s">
        <v>76</v>
      </c>
      <c r="AY1387" s="255" t="s">
        <v>155</v>
      </c>
    </row>
    <row r="1388" spans="1:51" s="13" customFormat="1" ht="12">
      <c r="A1388" s="13"/>
      <c r="B1388" s="234"/>
      <c r="C1388" s="235"/>
      <c r="D1388" s="236" t="s">
        <v>163</v>
      </c>
      <c r="E1388" s="237" t="s">
        <v>1</v>
      </c>
      <c r="F1388" s="238" t="s">
        <v>2162</v>
      </c>
      <c r="G1388" s="235"/>
      <c r="H1388" s="237" t="s">
        <v>1</v>
      </c>
      <c r="I1388" s="239"/>
      <c r="J1388" s="235"/>
      <c r="K1388" s="235"/>
      <c r="L1388" s="240"/>
      <c r="M1388" s="241"/>
      <c r="N1388" s="242"/>
      <c r="O1388" s="242"/>
      <c r="P1388" s="242"/>
      <c r="Q1388" s="242"/>
      <c r="R1388" s="242"/>
      <c r="S1388" s="242"/>
      <c r="T1388" s="24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44" t="s">
        <v>163</v>
      </c>
      <c r="AU1388" s="244" t="s">
        <v>86</v>
      </c>
      <c r="AV1388" s="13" t="s">
        <v>84</v>
      </c>
      <c r="AW1388" s="13" t="s">
        <v>32</v>
      </c>
      <c r="AX1388" s="13" t="s">
        <v>76</v>
      </c>
      <c r="AY1388" s="244" t="s">
        <v>155</v>
      </c>
    </row>
    <row r="1389" spans="1:51" s="14" customFormat="1" ht="12">
      <c r="A1389" s="14"/>
      <c r="B1389" s="245"/>
      <c r="C1389" s="246"/>
      <c r="D1389" s="236" t="s">
        <v>163</v>
      </c>
      <c r="E1389" s="247" t="s">
        <v>1</v>
      </c>
      <c r="F1389" s="248" t="s">
        <v>2156</v>
      </c>
      <c r="G1389" s="246"/>
      <c r="H1389" s="249">
        <v>3</v>
      </c>
      <c r="I1389" s="250"/>
      <c r="J1389" s="246"/>
      <c r="K1389" s="246"/>
      <c r="L1389" s="251"/>
      <c r="M1389" s="252"/>
      <c r="N1389" s="253"/>
      <c r="O1389" s="253"/>
      <c r="P1389" s="253"/>
      <c r="Q1389" s="253"/>
      <c r="R1389" s="253"/>
      <c r="S1389" s="253"/>
      <c r="T1389" s="25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T1389" s="255" t="s">
        <v>163</v>
      </c>
      <c r="AU1389" s="255" t="s">
        <v>86</v>
      </c>
      <c r="AV1389" s="14" t="s">
        <v>86</v>
      </c>
      <c r="AW1389" s="14" t="s">
        <v>32</v>
      </c>
      <c r="AX1389" s="14" t="s">
        <v>76</v>
      </c>
      <c r="AY1389" s="255" t="s">
        <v>155</v>
      </c>
    </row>
    <row r="1390" spans="1:51" s="13" customFormat="1" ht="12">
      <c r="A1390" s="13"/>
      <c r="B1390" s="234"/>
      <c r="C1390" s="235"/>
      <c r="D1390" s="236" t="s">
        <v>163</v>
      </c>
      <c r="E1390" s="237" t="s">
        <v>1</v>
      </c>
      <c r="F1390" s="238" t="s">
        <v>1819</v>
      </c>
      <c r="G1390" s="235"/>
      <c r="H1390" s="237" t="s">
        <v>1</v>
      </c>
      <c r="I1390" s="239"/>
      <c r="J1390" s="235"/>
      <c r="K1390" s="235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44" t="s">
        <v>163</v>
      </c>
      <c r="AU1390" s="244" t="s">
        <v>86</v>
      </c>
      <c r="AV1390" s="13" t="s">
        <v>84</v>
      </c>
      <c r="AW1390" s="13" t="s">
        <v>32</v>
      </c>
      <c r="AX1390" s="13" t="s">
        <v>76</v>
      </c>
      <c r="AY1390" s="244" t="s">
        <v>155</v>
      </c>
    </row>
    <row r="1391" spans="1:51" s="14" customFormat="1" ht="12">
      <c r="A1391" s="14"/>
      <c r="B1391" s="245"/>
      <c r="C1391" s="246"/>
      <c r="D1391" s="236" t="s">
        <v>163</v>
      </c>
      <c r="E1391" s="247" t="s">
        <v>1</v>
      </c>
      <c r="F1391" s="248" t="s">
        <v>2163</v>
      </c>
      <c r="G1391" s="246"/>
      <c r="H1391" s="249">
        <v>6</v>
      </c>
      <c r="I1391" s="250"/>
      <c r="J1391" s="246"/>
      <c r="K1391" s="246"/>
      <c r="L1391" s="251"/>
      <c r="M1391" s="252"/>
      <c r="N1391" s="253"/>
      <c r="O1391" s="253"/>
      <c r="P1391" s="253"/>
      <c r="Q1391" s="253"/>
      <c r="R1391" s="253"/>
      <c r="S1391" s="253"/>
      <c r="T1391" s="25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5" t="s">
        <v>163</v>
      </c>
      <c r="AU1391" s="255" t="s">
        <v>86</v>
      </c>
      <c r="AV1391" s="14" t="s">
        <v>86</v>
      </c>
      <c r="AW1391" s="14" t="s">
        <v>32</v>
      </c>
      <c r="AX1391" s="14" t="s">
        <v>76</v>
      </c>
      <c r="AY1391" s="255" t="s">
        <v>155</v>
      </c>
    </row>
    <row r="1392" spans="1:51" s="13" customFormat="1" ht="12">
      <c r="A1392" s="13"/>
      <c r="B1392" s="234"/>
      <c r="C1392" s="235"/>
      <c r="D1392" s="236" t="s">
        <v>163</v>
      </c>
      <c r="E1392" s="237" t="s">
        <v>1</v>
      </c>
      <c r="F1392" s="238" t="s">
        <v>543</v>
      </c>
      <c r="G1392" s="235"/>
      <c r="H1392" s="237" t="s">
        <v>1</v>
      </c>
      <c r="I1392" s="239"/>
      <c r="J1392" s="235"/>
      <c r="K1392" s="235"/>
      <c r="L1392" s="240"/>
      <c r="M1392" s="241"/>
      <c r="N1392" s="242"/>
      <c r="O1392" s="242"/>
      <c r="P1392" s="242"/>
      <c r="Q1392" s="242"/>
      <c r="R1392" s="242"/>
      <c r="S1392" s="242"/>
      <c r="T1392" s="24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44" t="s">
        <v>163</v>
      </c>
      <c r="AU1392" s="244" t="s">
        <v>86</v>
      </c>
      <c r="AV1392" s="13" t="s">
        <v>84</v>
      </c>
      <c r="AW1392" s="13" t="s">
        <v>32</v>
      </c>
      <c r="AX1392" s="13" t="s">
        <v>76</v>
      </c>
      <c r="AY1392" s="244" t="s">
        <v>155</v>
      </c>
    </row>
    <row r="1393" spans="1:51" s="14" customFormat="1" ht="12">
      <c r="A1393" s="14"/>
      <c r="B1393" s="245"/>
      <c r="C1393" s="246"/>
      <c r="D1393" s="236" t="s">
        <v>163</v>
      </c>
      <c r="E1393" s="247" t="s">
        <v>1</v>
      </c>
      <c r="F1393" s="248" t="s">
        <v>2156</v>
      </c>
      <c r="G1393" s="246"/>
      <c r="H1393" s="249">
        <v>3</v>
      </c>
      <c r="I1393" s="250"/>
      <c r="J1393" s="246"/>
      <c r="K1393" s="246"/>
      <c r="L1393" s="251"/>
      <c r="M1393" s="252"/>
      <c r="N1393" s="253"/>
      <c r="O1393" s="253"/>
      <c r="P1393" s="253"/>
      <c r="Q1393" s="253"/>
      <c r="R1393" s="253"/>
      <c r="S1393" s="253"/>
      <c r="T1393" s="25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55" t="s">
        <v>163</v>
      </c>
      <c r="AU1393" s="255" t="s">
        <v>86</v>
      </c>
      <c r="AV1393" s="14" t="s">
        <v>86</v>
      </c>
      <c r="AW1393" s="14" t="s">
        <v>32</v>
      </c>
      <c r="AX1393" s="14" t="s">
        <v>76</v>
      </c>
      <c r="AY1393" s="255" t="s">
        <v>155</v>
      </c>
    </row>
    <row r="1394" spans="1:51" s="15" customFormat="1" ht="12">
      <c r="A1394" s="15"/>
      <c r="B1394" s="256"/>
      <c r="C1394" s="257"/>
      <c r="D1394" s="236" t="s">
        <v>163</v>
      </c>
      <c r="E1394" s="258" t="s">
        <v>1</v>
      </c>
      <c r="F1394" s="259" t="s">
        <v>177</v>
      </c>
      <c r="G1394" s="257"/>
      <c r="H1394" s="260">
        <v>34.5</v>
      </c>
      <c r="I1394" s="261"/>
      <c r="J1394" s="257"/>
      <c r="K1394" s="257"/>
      <c r="L1394" s="262"/>
      <c r="M1394" s="263"/>
      <c r="N1394" s="264"/>
      <c r="O1394" s="264"/>
      <c r="P1394" s="264"/>
      <c r="Q1394" s="264"/>
      <c r="R1394" s="264"/>
      <c r="S1394" s="264"/>
      <c r="T1394" s="26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T1394" s="266" t="s">
        <v>163</v>
      </c>
      <c r="AU1394" s="266" t="s">
        <v>86</v>
      </c>
      <c r="AV1394" s="15" t="s">
        <v>161</v>
      </c>
      <c r="AW1394" s="15" t="s">
        <v>32</v>
      </c>
      <c r="AX1394" s="15" t="s">
        <v>84</v>
      </c>
      <c r="AY1394" s="266" t="s">
        <v>155</v>
      </c>
    </row>
    <row r="1395" spans="1:65" s="2" customFormat="1" ht="24.15" customHeight="1">
      <c r="A1395" s="39"/>
      <c r="B1395" s="40"/>
      <c r="C1395" s="220" t="s">
        <v>2164</v>
      </c>
      <c r="D1395" s="220" t="s">
        <v>157</v>
      </c>
      <c r="E1395" s="221" t="s">
        <v>2165</v>
      </c>
      <c r="F1395" s="222" t="s">
        <v>2166</v>
      </c>
      <c r="G1395" s="223" t="s">
        <v>160</v>
      </c>
      <c r="H1395" s="224">
        <v>96.308</v>
      </c>
      <c r="I1395" s="225"/>
      <c r="J1395" s="226">
        <f>ROUND(I1395*H1395,2)</f>
        <v>0</v>
      </c>
      <c r="K1395" s="227"/>
      <c r="L1395" s="45"/>
      <c r="M1395" s="228" t="s">
        <v>1</v>
      </c>
      <c r="N1395" s="229" t="s">
        <v>41</v>
      </c>
      <c r="O1395" s="92"/>
      <c r="P1395" s="230">
        <f>O1395*H1395</f>
        <v>0</v>
      </c>
      <c r="Q1395" s="230">
        <v>0.00017</v>
      </c>
      <c r="R1395" s="230">
        <f>Q1395*H1395</f>
        <v>0.016372360000000002</v>
      </c>
      <c r="S1395" s="230">
        <v>0</v>
      </c>
      <c r="T1395" s="231">
        <f>S1395*H1395</f>
        <v>0</v>
      </c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R1395" s="232" t="s">
        <v>249</v>
      </c>
      <c r="AT1395" s="232" t="s">
        <v>157</v>
      </c>
      <c r="AU1395" s="232" t="s">
        <v>86</v>
      </c>
      <c r="AY1395" s="18" t="s">
        <v>155</v>
      </c>
      <c r="BE1395" s="233">
        <f>IF(N1395="základní",J1395,0)</f>
        <v>0</v>
      </c>
      <c r="BF1395" s="233">
        <f>IF(N1395="snížená",J1395,0)</f>
        <v>0</v>
      </c>
      <c r="BG1395" s="233">
        <f>IF(N1395="zákl. přenesená",J1395,0)</f>
        <v>0</v>
      </c>
      <c r="BH1395" s="233">
        <f>IF(N1395="sníž. přenesená",J1395,0)</f>
        <v>0</v>
      </c>
      <c r="BI1395" s="233">
        <f>IF(N1395="nulová",J1395,0)</f>
        <v>0</v>
      </c>
      <c r="BJ1395" s="18" t="s">
        <v>84</v>
      </c>
      <c r="BK1395" s="233">
        <f>ROUND(I1395*H1395,2)</f>
        <v>0</v>
      </c>
      <c r="BL1395" s="18" t="s">
        <v>249</v>
      </c>
      <c r="BM1395" s="232" t="s">
        <v>2167</v>
      </c>
    </row>
    <row r="1396" spans="1:51" s="13" customFormat="1" ht="12">
      <c r="A1396" s="13"/>
      <c r="B1396" s="234"/>
      <c r="C1396" s="235"/>
      <c r="D1396" s="236" t="s">
        <v>163</v>
      </c>
      <c r="E1396" s="237" t="s">
        <v>1</v>
      </c>
      <c r="F1396" s="238" t="s">
        <v>1944</v>
      </c>
      <c r="G1396" s="235"/>
      <c r="H1396" s="237" t="s">
        <v>1</v>
      </c>
      <c r="I1396" s="239"/>
      <c r="J1396" s="235"/>
      <c r="K1396" s="235"/>
      <c r="L1396" s="240"/>
      <c r="M1396" s="241"/>
      <c r="N1396" s="242"/>
      <c r="O1396" s="242"/>
      <c r="P1396" s="242"/>
      <c r="Q1396" s="242"/>
      <c r="R1396" s="242"/>
      <c r="S1396" s="242"/>
      <c r="T1396" s="24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4" t="s">
        <v>163</v>
      </c>
      <c r="AU1396" s="244" t="s">
        <v>86</v>
      </c>
      <c r="AV1396" s="13" t="s">
        <v>84</v>
      </c>
      <c r="AW1396" s="13" t="s">
        <v>32</v>
      </c>
      <c r="AX1396" s="13" t="s">
        <v>76</v>
      </c>
      <c r="AY1396" s="244" t="s">
        <v>155</v>
      </c>
    </row>
    <row r="1397" spans="1:51" s="14" customFormat="1" ht="12">
      <c r="A1397" s="14"/>
      <c r="B1397" s="245"/>
      <c r="C1397" s="246"/>
      <c r="D1397" s="236" t="s">
        <v>163</v>
      </c>
      <c r="E1397" s="247" t="s">
        <v>1</v>
      </c>
      <c r="F1397" s="248" t="s">
        <v>2168</v>
      </c>
      <c r="G1397" s="246"/>
      <c r="H1397" s="249">
        <v>41.242</v>
      </c>
      <c r="I1397" s="250"/>
      <c r="J1397" s="246"/>
      <c r="K1397" s="246"/>
      <c r="L1397" s="251"/>
      <c r="M1397" s="252"/>
      <c r="N1397" s="253"/>
      <c r="O1397" s="253"/>
      <c r="P1397" s="253"/>
      <c r="Q1397" s="253"/>
      <c r="R1397" s="253"/>
      <c r="S1397" s="253"/>
      <c r="T1397" s="25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55" t="s">
        <v>163</v>
      </c>
      <c r="AU1397" s="255" t="s">
        <v>86</v>
      </c>
      <c r="AV1397" s="14" t="s">
        <v>86</v>
      </c>
      <c r="AW1397" s="14" t="s">
        <v>32</v>
      </c>
      <c r="AX1397" s="14" t="s">
        <v>76</v>
      </c>
      <c r="AY1397" s="255" t="s">
        <v>155</v>
      </c>
    </row>
    <row r="1398" spans="1:51" s="13" customFormat="1" ht="12">
      <c r="A1398" s="13"/>
      <c r="B1398" s="234"/>
      <c r="C1398" s="235"/>
      <c r="D1398" s="236" t="s">
        <v>163</v>
      </c>
      <c r="E1398" s="237" t="s">
        <v>1</v>
      </c>
      <c r="F1398" s="238" t="s">
        <v>1942</v>
      </c>
      <c r="G1398" s="235"/>
      <c r="H1398" s="237" t="s">
        <v>1</v>
      </c>
      <c r="I1398" s="239"/>
      <c r="J1398" s="235"/>
      <c r="K1398" s="235"/>
      <c r="L1398" s="240"/>
      <c r="M1398" s="241"/>
      <c r="N1398" s="242"/>
      <c r="O1398" s="242"/>
      <c r="P1398" s="242"/>
      <c r="Q1398" s="242"/>
      <c r="R1398" s="242"/>
      <c r="S1398" s="242"/>
      <c r="T1398" s="24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4" t="s">
        <v>163</v>
      </c>
      <c r="AU1398" s="244" t="s">
        <v>86</v>
      </c>
      <c r="AV1398" s="13" t="s">
        <v>84</v>
      </c>
      <c r="AW1398" s="13" t="s">
        <v>32</v>
      </c>
      <c r="AX1398" s="13" t="s">
        <v>76</v>
      </c>
      <c r="AY1398" s="244" t="s">
        <v>155</v>
      </c>
    </row>
    <row r="1399" spans="1:51" s="14" customFormat="1" ht="12">
      <c r="A1399" s="14"/>
      <c r="B1399" s="245"/>
      <c r="C1399" s="246"/>
      <c r="D1399" s="236" t="s">
        <v>163</v>
      </c>
      <c r="E1399" s="247" t="s">
        <v>1</v>
      </c>
      <c r="F1399" s="248" t="s">
        <v>2169</v>
      </c>
      <c r="G1399" s="246"/>
      <c r="H1399" s="249">
        <v>55.066</v>
      </c>
      <c r="I1399" s="250"/>
      <c r="J1399" s="246"/>
      <c r="K1399" s="246"/>
      <c r="L1399" s="251"/>
      <c r="M1399" s="252"/>
      <c r="N1399" s="253"/>
      <c r="O1399" s="253"/>
      <c r="P1399" s="253"/>
      <c r="Q1399" s="253"/>
      <c r="R1399" s="253"/>
      <c r="S1399" s="253"/>
      <c r="T1399" s="25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55" t="s">
        <v>163</v>
      </c>
      <c r="AU1399" s="255" t="s">
        <v>86</v>
      </c>
      <c r="AV1399" s="14" t="s">
        <v>86</v>
      </c>
      <c r="AW1399" s="14" t="s">
        <v>32</v>
      </c>
      <c r="AX1399" s="14" t="s">
        <v>76</v>
      </c>
      <c r="AY1399" s="255" t="s">
        <v>155</v>
      </c>
    </row>
    <row r="1400" spans="1:51" s="15" customFormat="1" ht="12">
      <c r="A1400" s="15"/>
      <c r="B1400" s="256"/>
      <c r="C1400" s="257"/>
      <c r="D1400" s="236" t="s">
        <v>163</v>
      </c>
      <c r="E1400" s="258" t="s">
        <v>1</v>
      </c>
      <c r="F1400" s="259" t="s">
        <v>177</v>
      </c>
      <c r="G1400" s="257"/>
      <c r="H1400" s="260">
        <v>96.308</v>
      </c>
      <c r="I1400" s="261"/>
      <c r="J1400" s="257"/>
      <c r="K1400" s="257"/>
      <c r="L1400" s="262"/>
      <c r="M1400" s="263"/>
      <c r="N1400" s="264"/>
      <c r="O1400" s="264"/>
      <c r="P1400" s="264"/>
      <c r="Q1400" s="264"/>
      <c r="R1400" s="264"/>
      <c r="S1400" s="264"/>
      <c r="T1400" s="26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T1400" s="266" t="s">
        <v>163</v>
      </c>
      <c r="AU1400" s="266" t="s">
        <v>86</v>
      </c>
      <c r="AV1400" s="15" t="s">
        <v>161</v>
      </c>
      <c r="AW1400" s="15" t="s">
        <v>32</v>
      </c>
      <c r="AX1400" s="15" t="s">
        <v>84</v>
      </c>
      <c r="AY1400" s="266" t="s">
        <v>155</v>
      </c>
    </row>
    <row r="1401" spans="1:65" s="2" customFormat="1" ht="24.15" customHeight="1">
      <c r="A1401" s="39"/>
      <c r="B1401" s="40"/>
      <c r="C1401" s="220" t="s">
        <v>2170</v>
      </c>
      <c r="D1401" s="220" t="s">
        <v>157</v>
      </c>
      <c r="E1401" s="221" t="s">
        <v>2171</v>
      </c>
      <c r="F1401" s="222" t="s">
        <v>2172</v>
      </c>
      <c r="G1401" s="223" t="s">
        <v>160</v>
      </c>
      <c r="H1401" s="224">
        <v>34.5</v>
      </c>
      <c r="I1401" s="225"/>
      <c r="J1401" s="226">
        <f>ROUND(I1401*H1401,2)</f>
        <v>0</v>
      </c>
      <c r="K1401" s="227"/>
      <c r="L1401" s="45"/>
      <c r="M1401" s="228" t="s">
        <v>1</v>
      </c>
      <c r="N1401" s="229" t="s">
        <v>41</v>
      </c>
      <c r="O1401" s="92"/>
      <c r="P1401" s="230">
        <f>O1401*H1401</f>
        <v>0</v>
      </c>
      <c r="Q1401" s="230">
        <v>0.00012</v>
      </c>
      <c r="R1401" s="230">
        <f>Q1401*H1401</f>
        <v>0.0041400000000000005</v>
      </c>
      <c r="S1401" s="230">
        <v>0</v>
      </c>
      <c r="T1401" s="231">
        <f>S1401*H1401</f>
        <v>0</v>
      </c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R1401" s="232" t="s">
        <v>249</v>
      </c>
      <c r="AT1401" s="232" t="s">
        <v>157</v>
      </c>
      <c r="AU1401" s="232" t="s">
        <v>86</v>
      </c>
      <c r="AY1401" s="18" t="s">
        <v>155</v>
      </c>
      <c r="BE1401" s="233">
        <f>IF(N1401="základní",J1401,0)</f>
        <v>0</v>
      </c>
      <c r="BF1401" s="233">
        <f>IF(N1401="snížená",J1401,0)</f>
        <v>0</v>
      </c>
      <c r="BG1401" s="233">
        <f>IF(N1401="zákl. přenesená",J1401,0)</f>
        <v>0</v>
      </c>
      <c r="BH1401" s="233">
        <f>IF(N1401="sníž. přenesená",J1401,0)</f>
        <v>0</v>
      </c>
      <c r="BI1401" s="233">
        <f>IF(N1401="nulová",J1401,0)</f>
        <v>0</v>
      </c>
      <c r="BJ1401" s="18" t="s">
        <v>84</v>
      </c>
      <c r="BK1401" s="233">
        <f>ROUND(I1401*H1401,2)</f>
        <v>0</v>
      </c>
      <c r="BL1401" s="18" t="s">
        <v>249</v>
      </c>
      <c r="BM1401" s="232" t="s">
        <v>2173</v>
      </c>
    </row>
    <row r="1402" spans="1:65" s="2" customFormat="1" ht="24.15" customHeight="1">
      <c r="A1402" s="39"/>
      <c r="B1402" s="40"/>
      <c r="C1402" s="220" t="s">
        <v>2174</v>
      </c>
      <c r="D1402" s="220" t="s">
        <v>157</v>
      </c>
      <c r="E1402" s="221" t="s">
        <v>2175</v>
      </c>
      <c r="F1402" s="222" t="s">
        <v>2176</v>
      </c>
      <c r="G1402" s="223" t="s">
        <v>160</v>
      </c>
      <c r="H1402" s="224">
        <v>34.5</v>
      </c>
      <c r="I1402" s="225"/>
      <c r="J1402" s="226">
        <f>ROUND(I1402*H1402,2)</f>
        <v>0</v>
      </c>
      <c r="K1402" s="227"/>
      <c r="L1402" s="45"/>
      <c r="M1402" s="228" t="s">
        <v>1</v>
      </c>
      <c r="N1402" s="229" t="s">
        <v>41</v>
      </c>
      <c r="O1402" s="92"/>
      <c r="P1402" s="230">
        <f>O1402*H1402</f>
        <v>0</v>
      </c>
      <c r="Q1402" s="230">
        <v>0.00012</v>
      </c>
      <c r="R1402" s="230">
        <f>Q1402*H1402</f>
        <v>0.0041400000000000005</v>
      </c>
      <c r="S1402" s="230">
        <v>0</v>
      </c>
      <c r="T1402" s="231">
        <f>S1402*H1402</f>
        <v>0</v>
      </c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R1402" s="232" t="s">
        <v>249</v>
      </c>
      <c r="AT1402" s="232" t="s">
        <v>157</v>
      </c>
      <c r="AU1402" s="232" t="s">
        <v>86</v>
      </c>
      <c r="AY1402" s="18" t="s">
        <v>155</v>
      </c>
      <c r="BE1402" s="233">
        <f>IF(N1402="základní",J1402,0)</f>
        <v>0</v>
      </c>
      <c r="BF1402" s="233">
        <f>IF(N1402="snížená",J1402,0)</f>
        <v>0</v>
      </c>
      <c r="BG1402" s="233">
        <f>IF(N1402="zákl. přenesená",J1402,0)</f>
        <v>0</v>
      </c>
      <c r="BH1402" s="233">
        <f>IF(N1402="sníž. přenesená",J1402,0)</f>
        <v>0</v>
      </c>
      <c r="BI1402" s="233">
        <f>IF(N1402="nulová",J1402,0)</f>
        <v>0</v>
      </c>
      <c r="BJ1402" s="18" t="s">
        <v>84</v>
      </c>
      <c r="BK1402" s="233">
        <f>ROUND(I1402*H1402,2)</f>
        <v>0</v>
      </c>
      <c r="BL1402" s="18" t="s">
        <v>249</v>
      </c>
      <c r="BM1402" s="232" t="s">
        <v>2177</v>
      </c>
    </row>
    <row r="1403" spans="1:65" s="2" customFormat="1" ht="24.15" customHeight="1">
      <c r="A1403" s="39"/>
      <c r="B1403" s="40"/>
      <c r="C1403" s="220" t="s">
        <v>2178</v>
      </c>
      <c r="D1403" s="220" t="s">
        <v>157</v>
      </c>
      <c r="E1403" s="221" t="s">
        <v>2179</v>
      </c>
      <c r="F1403" s="222" t="s">
        <v>2180</v>
      </c>
      <c r="G1403" s="223" t="s">
        <v>274</v>
      </c>
      <c r="H1403" s="224">
        <v>28.2</v>
      </c>
      <c r="I1403" s="225"/>
      <c r="J1403" s="226">
        <f>ROUND(I1403*H1403,2)</f>
        <v>0</v>
      </c>
      <c r="K1403" s="227"/>
      <c r="L1403" s="45"/>
      <c r="M1403" s="228" t="s">
        <v>1</v>
      </c>
      <c r="N1403" s="229" t="s">
        <v>41</v>
      </c>
      <c r="O1403" s="92"/>
      <c r="P1403" s="230">
        <f>O1403*H1403</f>
        <v>0</v>
      </c>
      <c r="Q1403" s="230">
        <v>2E-05</v>
      </c>
      <c r="R1403" s="230">
        <f>Q1403*H1403</f>
        <v>0.000564</v>
      </c>
      <c r="S1403" s="230">
        <v>0</v>
      </c>
      <c r="T1403" s="231">
        <f>S1403*H1403</f>
        <v>0</v>
      </c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R1403" s="232" t="s">
        <v>249</v>
      </c>
      <c r="AT1403" s="232" t="s">
        <v>157</v>
      </c>
      <c r="AU1403" s="232" t="s">
        <v>86</v>
      </c>
      <c r="AY1403" s="18" t="s">
        <v>155</v>
      </c>
      <c r="BE1403" s="233">
        <f>IF(N1403="základní",J1403,0)</f>
        <v>0</v>
      </c>
      <c r="BF1403" s="233">
        <f>IF(N1403="snížená",J1403,0)</f>
        <v>0</v>
      </c>
      <c r="BG1403" s="233">
        <f>IF(N1403="zákl. přenesená",J1403,0)</f>
        <v>0</v>
      </c>
      <c r="BH1403" s="233">
        <f>IF(N1403="sníž. přenesená",J1403,0)</f>
        <v>0</v>
      </c>
      <c r="BI1403" s="233">
        <f>IF(N1403="nulová",J1403,0)</f>
        <v>0</v>
      </c>
      <c r="BJ1403" s="18" t="s">
        <v>84</v>
      </c>
      <c r="BK1403" s="233">
        <f>ROUND(I1403*H1403,2)</f>
        <v>0</v>
      </c>
      <c r="BL1403" s="18" t="s">
        <v>249</v>
      </c>
      <c r="BM1403" s="232" t="s">
        <v>2181</v>
      </c>
    </row>
    <row r="1404" spans="1:51" s="14" customFormat="1" ht="12">
      <c r="A1404" s="14"/>
      <c r="B1404" s="245"/>
      <c r="C1404" s="246"/>
      <c r="D1404" s="236" t="s">
        <v>163</v>
      </c>
      <c r="E1404" s="247" t="s">
        <v>1</v>
      </c>
      <c r="F1404" s="248" t="s">
        <v>2182</v>
      </c>
      <c r="G1404" s="246"/>
      <c r="H1404" s="249">
        <v>28.2</v>
      </c>
      <c r="I1404" s="250"/>
      <c r="J1404" s="246"/>
      <c r="K1404" s="246"/>
      <c r="L1404" s="251"/>
      <c r="M1404" s="252"/>
      <c r="N1404" s="253"/>
      <c r="O1404" s="253"/>
      <c r="P1404" s="253"/>
      <c r="Q1404" s="253"/>
      <c r="R1404" s="253"/>
      <c r="S1404" s="253"/>
      <c r="T1404" s="25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5" t="s">
        <v>163</v>
      </c>
      <c r="AU1404" s="255" t="s">
        <v>86</v>
      </c>
      <c r="AV1404" s="14" t="s">
        <v>86</v>
      </c>
      <c r="AW1404" s="14" t="s">
        <v>32</v>
      </c>
      <c r="AX1404" s="14" t="s">
        <v>84</v>
      </c>
      <c r="AY1404" s="255" t="s">
        <v>155</v>
      </c>
    </row>
    <row r="1405" spans="1:65" s="2" customFormat="1" ht="24.15" customHeight="1">
      <c r="A1405" s="39"/>
      <c r="B1405" s="40"/>
      <c r="C1405" s="220" t="s">
        <v>2183</v>
      </c>
      <c r="D1405" s="220" t="s">
        <v>157</v>
      </c>
      <c r="E1405" s="221" t="s">
        <v>2184</v>
      </c>
      <c r="F1405" s="222" t="s">
        <v>2185</v>
      </c>
      <c r="G1405" s="223" t="s">
        <v>274</v>
      </c>
      <c r="H1405" s="224">
        <v>28.2</v>
      </c>
      <c r="I1405" s="225"/>
      <c r="J1405" s="226">
        <f>ROUND(I1405*H1405,2)</f>
        <v>0</v>
      </c>
      <c r="K1405" s="227"/>
      <c r="L1405" s="45"/>
      <c r="M1405" s="228" t="s">
        <v>1</v>
      </c>
      <c r="N1405" s="229" t="s">
        <v>41</v>
      </c>
      <c r="O1405" s="92"/>
      <c r="P1405" s="230">
        <f>O1405*H1405</f>
        <v>0</v>
      </c>
      <c r="Q1405" s="230">
        <v>3E-05</v>
      </c>
      <c r="R1405" s="230">
        <f>Q1405*H1405</f>
        <v>0.000846</v>
      </c>
      <c r="S1405" s="230">
        <v>0</v>
      </c>
      <c r="T1405" s="231">
        <f>S1405*H1405</f>
        <v>0</v>
      </c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R1405" s="232" t="s">
        <v>249</v>
      </c>
      <c r="AT1405" s="232" t="s">
        <v>157</v>
      </c>
      <c r="AU1405" s="232" t="s">
        <v>86</v>
      </c>
      <c r="AY1405" s="18" t="s">
        <v>155</v>
      </c>
      <c r="BE1405" s="233">
        <f>IF(N1405="základní",J1405,0)</f>
        <v>0</v>
      </c>
      <c r="BF1405" s="233">
        <f>IF(N1405="snížená",J1405,0)</f>
        <v>0</v>
      </c>
      <c r="BG1405" s="233">
        <f>IF(N1405="zákl. přenesená",J1405,0)</f>
        <v>0</v>
      </c>
      <c r="BH1405" s="233">
        <f>IF(N1405="sníž. přenesená",J1405,0)</f>
        <v>0</v>
      </c>
      <c r="BI1405" s="233">
        <f>IF(N1405="nulová",J1405,0)</f>
        <v>0</v>
      </c>
      <c r="BJ1405" s="18" t="s">
        <v>84</v>
      </c>
      <c r="BK1405" s="233">
        <f>ROUND(I1405*H1405,2)</f>
        <v>0</v>
      </c>
      <c r="BL1405" s="18" t="s">
        <v>249</v>
      </c>
      <c r="BM1405" s="232" t="s">
        <v>2186</v>
      </c>
    </row>
    <row r="1406" spans="1:63" s="12" customFormat="1" ht="22.8" customHeight="1">
      <c r="A1406" s="12"/>
      <c r="B1406" s="204"/>
      <c r="C1406" s="205"/>
      <c r="D1406" s="206" t="s">
        <v>75</v>
      </c>
      <c r="E1406" s="218" t="s">
        <v>2187</v>
      </c>
      <c r="F1406" s="218" t="s">
        <v>2188</v>
      </c>
      <c r="G1406" s="205"/>
      <c r="H1406" s="205"/>
      <c r="I1406" s="208"/>
      <c r="J1406" s="219">
        <f>BK1406</f>
        <v>0</v>
      </c>
      <c r="K1406" s="205"/>
      <c r="L1406" s="210"/>
      <c r="M1406" s="211"/>
      <c r="N1406" s="212"/>
      <c r="O1406" s="212"/>
      <c r="P1406" s="213">
        <f>SUM(P1407:P1414)</f>
        <v>0</v>
      </c>
      <c r="Q1406" s="212"/>
      <c r="R1406" s="213">
        <f>SUM(R1407:R1414)</f>
        <v>0.45595951999999995</v>
      </c>
      <c r="S1406" s="212"/>
      <c r="T1406" s="214">
        <f>SUM(T1407:T1414)</f>
        <v>0</v>
      </c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R1406" s="215" t="s">
        <v>86</v>
      </c>
      <c r="AT1406" s="216" t="s">
        <v>75</v>
      </c>
      <c r="AU1406" s="216" t="s">
        <v>84</v>
      </c>
      <c r="AY1406" s="215" t="s">
        <v>155</v>
      </c>
      <c r="BK1406" s="217">
        <f>SUM(BK1407:BK1414)</f>
        <v>0</v>
      </c>
    </row>
    <row r="1407" spans="1:65" s="2" customFormat="1" ht="24.15" customHeight="1">
      <c r="A1407" s="39"/>
      <c r="B1407" s="40"/>
      <c r="C1407" s="220" t="s">
        <v>2189</v>
      </c>
      <c r="D1407" s="220" t="s">
        <v>157</v>
      </c>
      <c r="E1407" s="221" t="s">
        <v>2190</v>
      </c>
      <c r="F1407" s="222" t="s">
        <v>2191</v>
      </c>
      <c r="G1407" s="223" t="s">
        <v>160</v>
      </c>
      <c r="H1407" s="224">
        <v>1672.697</v>
      </c>
      <c r="I1407" s="225"/>
      <c r="J1407" s="226">
        <f>ROUND(I1407*H1407,2)</f>
        <v>0</v>
      </c>
      <c r="K1407" s="227"/>
      <c r="L1407" s="45"/>
      <c r="M1407" s="228" t="s">
        <v>1</v>
      </c>
      <c r="N1407" s="229" t="s">
        <v>41</v>
      </c>
      <c r="O1407" s="92"/>
      <c r="P1407" s="230">
        <f>O1407*H1407</f>
        <v>0</v>
      </c>
      <c r="Q1407" s="230">
        <v>0</v>
      </c>
      <c r="R1407" s="230">
        <f>Q1407*H1407</f>
        <v>0</v>
      </c>
      <c r="S1407" s="230">
        <v>0</v>
      </c>
      <c r="T1407" s="231">
        <f>S1407*H1407</f>
        <v>0</v>
      </c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R1407" s="232" t="s">
        <v>249</v>
      </c>
      <c r="AT1407" s="232" t="s">
        <v>157</v>
      </c>
      <c r="AU1407" s="232" t="s">
        <v>86</v>
      </c>
      <c r="AY1407" s="18" t="s">
        <v>155</v>
      </c>
      <c r="BE1407" s="233">
        <f>IF(N1407="základní",J1407,0)</f>
        <v>0</v>
      </c>
      <c r="BF1407" s="233">
        <f>IF(N1407="snížená",J1407,0)</f>
        <v>0</v>
      </c>
      <c r="BG1407" s="233">
        <f>IF(N1407="zákl. přenesená",J1407,0)</f>
        <v>0</v>
      </c>
      <c r="BH1407" s="233">
        <f>IF(N1407="sníž. přenesená",J1407,0)</f>
        <v>0</v>
      </c>
      <c r="BI1407" s="233">
        <f>IF(N1407="nulová",J1407,0)</f>
        <v>0</v>
      </c>
      <c r="BJ1407" s="18" t="s">
        <v>84</v>
      </c>
      <c r="BK1407" s="233">
        <f>ROUND(I1407*H1407,2)</f>
        <v>0</v>
      </c>
      <c r="BL1407" s="18" t="s">
        <v>249</v>
      </c>
      <c r="BM1407" s="232" t="s">
        <v>2192</v>
      </c>
    </row>
    <row r="1408" spans="1:51" s="14" customFormat="1" ht="12">
      <c r="A1408" s="14"/>
      <c r="B1408" s="245"/>
      <c r="C1408" s="246"/>
      <c r="D1408" s="236" t="s">
        <v>163</v>
      </c>
      <c r="E1408" s="247" t="s">
        <v>1</v>
      </c>
      <c r="F1408" s="248" t="s">
        <v>2193</v>
      </c>
      <c r="G1408" s="246"/>
      <c r="H1408" s="249">
        <v>1672.697</v>
      </c>
      <c r="I1408" s="250"/>
      <c r="J1408" s="246"/>
      <c r="K1408" s="246"/>
      <c r="L1408" s="251"/>
      <c r="M1408" s="252"/>
      <c r="N1408" s="253"/>
      <c r="O1408" s="253"/>
      <c r="P1408" s="253"/>
      <c r="Q1408" s="253"/>
      <c r="R1408" s="253"/>
      <c r="S1408" s="253"/>
      <c r="T1408" s="25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55" t="s">
        <v>163</v>
      </c>
      <c r="AU1408" s="255" t="s">
        <v>86</v>
      </c>
      <c r="AV1408" s="14" t="s">
        <v>86</v>
      </c>
      <c r="AW1408" s="14" t="s">
        <v>32</v>
      </c>
      <c r="AX1408" s="14" t="s">
        <v>84</v>
      </c>
      <c r="AY1408" s="255" t="s">
        <v>155</v>
      </c>
    </row>
    <row r="1409" spans="1:65" s="2" customFormat="1" ht="33" customHeight="1">
      <c r="A1409" s="39"/>
      <c r="B1409" s="40"/>
      <c r="C1409" s="220" t="s">
        <v>2194</v>
      </c>
      <c r="D1409" s="220" t="s">
        <v>157</v>
      </c>
      <c r="E1409" s="221" t="s">
        <v>2195</v>
      </c>
      <c r="F1409" s="222" t="s">
        <v>2196</v>
      </c>
      <c r="G1409" s="223" t="s">
        <v>160</v>
      </c>
      <c r="H1409" s="224">
        <v>1672.697</v>
      </c>
      <c r="I1409" s="225"/>
      <c r="J1409" s="226">
        <f>ROUND(I1409*H1409,2)</f>
        <v>0</v>
      </c>
      <c r="K1409" s="227"/>
      <c r="L1409" s="45"/>
      <c r="M1409" s="228" t="s">
        <v>1</v>
      </c>
      <c r="N1409" s="229" t="s">
        <v>41</v>
      </c>
      <c r="O1409" s="92"/>
      <c r="P1409" s="230">
        <f>O1409*H1409</f>
        <v>0</v>
      </c>
      <c r="Q1409" s="230">
        <v>0.00026</v>
      </c>
      <c r="R1409" s="230">
        <f>Q1409*H1409</f>
        <v>0.4349012199999999</v>
      </c>
      <c r="S1409" s="230">
        <v>0</v>
      </c>
      <c r="T1409" s="231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32" t="s">
        <v>249</v>
      </c>
      <c r="AT1409" s="232" t="s">
        <v>157</v>
      </c>
      <c r="AU1409" s="232" t="s">
        <v>86</v>
      </c>
      <c r="AY1409" s="18" t="s">
        <v>155</v>
      </c>
      <c r="BE1409" s="233">
        <f>IF(N1409="základní",J1409,0)</f>
        <v>0</v>
      </c>
      <c r="BF1409" s="233">
        <f>IF(N1409="snížená",J1409,0)</f>
        <v>0</v>
      </c>
      <c r="BG1409" s="233">
        <f>IF(N1409="zákl. přenesená",J1409,0)</f>
        <v>0</v>
      </c>
      <c r="BH1409" s="233">
        <f>IF(N1409="sníž. přenesená",J1409,0)</f>
        <v>0</v>
      </c>
      <c r="BI1409" s="233">
        <f>IF(N1409="nulová",J1409,0)</f>
        <v>0</v>
      </c>
      <c r="BJ1409" s="18" t="s">
        <v>84</v>
      </c>
      <c r="BK1409" s="233">
        <f>ROUND(I1409*H1409,2)</f>
        <v>0</v>
      </c>
      <c r="BL1409" s="18" t="s">
        <v>249</v>
      </c>
      <c r="BM1409" s="232" t="s">
        <v>2197</v>
      </c>
    </row>
    <row r="1410" spans="1:51" s="14" customFormat="1" ht="12">
      <c r="A1410" s="14"/>
      <c r="B1410" s="245"/>
      <c r="C1410" s="246"/>
      <c r="D1410" s="236" t="s">
        <v>163</v>
      </c>
      <c r="E1410" s="247" t="s">
        <v>1</v>
      </c>
      <c r="F1410" s="248" t="s">
        <v>2193</v>
      </c>
      <c r="G1410" s="246"/>
      <c r="H1410" s="249">
        <v>1672.697</v>
      </c>
      <c r="I1410" s="250"/>
      <c r="J1410" s="246"/>
      <c r="K1410" s="246"/>
      <c r="L1410" s="251"/>
      <c r="M1410" s="252"/>
      <c r="N1410" s="253"/>
      <c r="O1410" s="253"/>
      <c r="P1410" s="253"/>
      <c r="Q1410" s="253"/>
      <c r="R1410" s="253"/>
      <c r="S1410" s="253"/>
      <c r="T1410" s="25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5" t="s">
        <v>163</v>
      </c>
      <c r="AU1410" s="255" t="s">
        <v>86</v>
      </c>
      <c r="AV1410" s="14" t="s">
        <v>86</v>
      </c>
      <c r="AW1410" s="14" t="s">
        <v>32</v>
      </c>
      <c r="AX1410" s="14" t="s">
        <v>84</v>
      </c>
      <c r="AY1410" s="255" t="s">
        <v>155</v>
      </c>
    </row>
    <row r="1411" spans="1:65" s="2" customFormat="1" ht="37.8" customHeight="1">
      <c r="A1411" s="39"/>
      <c r="B1411" s="40"/>
      <c r="C1411" s="220" t="s">
        <v>2198</v>
      </c>
      <c r="D1411" s="220" t="s">
        <v>157</v>
      </c>
      <c r="E1411" s="221" t="s">
        <v>2199</v>
      </c>
      <c r="F1411" s="222" t="s">
        <v>2200</v>
      </c>
      <c r="G1411" s="223" t="s">
        <v>160</v>
      </c>
      <c r="H1411" s="224">
        <v>1052.915</v>
      </c>
      <c r="I1411" s="225"/>
      <c r="J1411" s="226">
        <f>ROUND(I1411*H1411,2)</f>
        <v>0</v>
      </c>
      <c r="K1411" s="227"/>
      <c r="L1411" s="45"/>
      <c r="M1411" s="228" t="s">
        <v>1</v>
      </c>
      <c r="N1411" s="229" t="s">
        <v>41</v>
      </c>
      <c r="O1411" s="92"/>
      <c r="P1411" s="230">
        <f>O1411*H1411</f>
        <v>0</v>
      </c>
      <c r="Q1411" s="230">
        <v>2E-05</v>
      </c>
      <c r="R1411" s="230">
        <f>Q1411*H1411</f>
        <v>0.021058300000000002</v>
      </c>
      <c r="S1411" s="230">
        <v>0</v>
      </c>
      <c r="T1411" s="231">
        <f>S1411*H1411</f>
        <v>0</v>
      </c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R1411" s="232" t="s">
        <v>249</v>
      </c>
      <c r="AT1411" s="232" t="s">
        <v>157</v>
      </c>
      <c r="AU1411" s="232" t="s">
        <v>86</v>
      </c>
      <c r="AY1411" s="18" t="s">
        <v>155</v>
      </c>
      <c r="BE1411" s="233">
        <f>IF(N1411="základní",J1411,0)</f>
        <v>0</v>
      </c>
      <c r="BF1411" s="233">
        <f>IF(N1411="snížená",J1411,0)</f>
        <v>0</v>
      </c>
      <c r="BG1411" s="233">
        <f>IF(N1411="zákl. přenesená",J1411,0)</f>
        <v>0</v>
      </c>
      <c r="BH1411" s="233">
        <f>IF(N1411="sníž. přenesená",J1411,0)</f>
        <v>0</v>
      </c>
      <c r="BI1411" s="233">
        <f>IF(N1411="nulová",J1411,0)</f>
        <v>0</v>
      </c>
      <c r="BJ1411" s="18" t="s">
        <v>84</v>
      </c>
      <c r="BK1411" s="233">
        <f>ROUND(I1411*H1411,2)</f>
        <v>0</v>
      </c>
      <c r="BL1411" s="18" t="s">
        <v>249</v>
      </c>
      <c r="BM1411" s="232" t="s">
        <v>2201</v>
      </c>
    </row>
    <row r="1412" spans="1:51" s="14" customFormat="1" ht="12">
      <c r="A1412" s="14"/>
      <c r="B1412" s="245"/>
      <c r="C1412" s="246"/>
      <c r="D1412" s="236" t="s">
        <v>163</v>
      </c>
      <c r="E1412" s="247" t="s">
        <v>1</v>
      </c>
      <c r="F1412" s="248" t="s">
        <v>2202</v>
      </c>
      <c r="G1412" s="246"/>
      <c r="H1412" s="249">
        <v>605.213</v>
      </c>
      <c r="I1412" s="250"/>
      <c r="J1412" s="246"/>
      <c r="K1412" s="246"/>
      <c r="L1412" s="251"/>
      <c r="M1412" s="252"/>
      <c r="N1412" s="253"/>
      <c r="O1412" s="253"/>
      <c r="P1412" s="253"/>
      <c r="Q1412" s="253"/>
      <c r="R1412" s="253"/>
      <c r="S1412" s="253"/>
      <c r="T1412" s="25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5" t="s">
        <v>163</v>
      </c>
      <c r="AU1412" s="255" t="s">
        <v>86</v>
      </c>
      <c r="AV1412" s="14" t="s">
        <v>86</v>
      </c>
      <c r="AW1412" s="14" t="s">
        <v>32</v>
      </c>
      <c r="AX1412" s="14" t="s">
        <v>76</v>
      </c>
      <c r="AY1412" s="255" t="s">
        <v>155</v>
      </c>
    </row>
    <row r="1413" spans="1:51" s="14" customFormat="1" ht="12">
      <c r="A1413" s="14"/>
      <c r="B1413" s="245"/>
      <c r="C1413" s="246"/>
      <c r="D1413" s="236" t="s">
        <v>163</v>
      </c>
      <c r="E1413" s="247" t="s">
        <v>1</v>
      </c>
      <c r="F1413" s="248" t="s">
        <v>2203</v>
      </c>
      <c r="G1413" s="246"/>
      <c r="H1413" s="249">
        <v>447.702</v>
      </c>
      <c r="I1413" s="250"/>
      <c r="J1413" s="246"/>
      <c r="K1413" s="246"/>
      <c r="L1413" s="251"/>
      <c r="M1413" s="252"/>
      <c r="N1413" s="253"/>
      <c r="O1413" s="253"/>
      <c r="P1413" s="253"/>
      <c r="Q1413" s="253"/>
      <c r="R1413" s="253"/>
      <c r="S1413" s="253"/>
      <c r="T1413" s="25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5" t="s">
        <v>163</v>
      </c>
      <c r="AU1413" s="255" t="s">
        <v>86</v>
      </c>
      <c r="AV1413" s="14" t="s">
        <v>86</v>
      </c>
      <c r="AW1413" s="14" t="s">
        <v>32</v>
      </c>
      <c r="AX1413" s="14" t="s">
        <v>76</v>
      </c>
      <c r="AY1413" s="255" t="s">
        <v>155</v>
      </c>
    </row>
    <row r="1414" spans="1:51" s="15" customFormat="1" ht="12">
      <c r="A1414" s="15"/>
      <c r="B1414" s="256"/>
      <c r="C1414" s="257"/>
      <c r="D1414" s="236" t="s">
        <v>163</v>
      </c>
      <c r="E1414" s="258" t="s">
        <v>1</v>
      </c>
      <c r="F1414" s="259" t="s">
        <v>177</v>
      </c>
      <c r="G1414" s="257"/>
      <c r="H1414" s="260">
        <v>1052.915</v>
      </c>
      <c r="I1414" s="261"/>
      <c r="J1414" s="257"/>
      <c r="K1414" s="257"/>
      <c r="L1414" s="262"/>
      <c r="M1414" s="263"/>
      <c r="N1414" s="264"/>
      <c r="O1414" s="264"/>
      <c r="P1414" s="264"/>
      <c r="Q1414" s="264"/>
      <c r="R1414" s="264"/>
      <c r="S1414" s="264"/>
      <c r="T1414" s="26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66" t="s">
        <v>163</v>
      </c>
      <c r="AU1414" s="266" t="s">
        <v>86</v>
      </c>
      <c r="AV1414" s="15" t="s">
        <v>161</v>
      </c>
      <c r="AW1414" s="15" t="s">
        <v>32</v>
      </c>
      <c r="AX1414" s="15" t="s">
        <v>84</v>
      </c>
      <c r="AY1414" s="266" t="s">
        <v>155</v>
      </c>
    </row>
    <row r="1415" spans="1:63" s="12" customFormat="1" ht="22.8" customHeight="1">
      <c r="A1415" s="12"/>
      <c r="B1415" s="204"/>
      <c r="C1415" s="205"/>
      <c r="D1415" s="206" t="s">
        <v>75</v>
      </c>
      <c r="E1415" s="218" t="s">
        <v>2204</v>
      </c>
      <c r="F1415" s="218" t="s">
        <v>2205</v>
      </c>
      <c r="G1415" s="205"/>
      <c r="H1415" s="205"/>
      <c r="I1415" s="208"/>
      <c r="J1415" s="219">
        <f>BK1415</f>
        <v>0</v>
      </c>
      <c r="K1415" s="205"/>
      <c r="L1415" s="210"/>
      <c r="M1415" s="211"/>
      <c r="N1415" s="212"/>
      <c r="O1415" s="212"/>
      <c r="P1415" s="213">
        <f>SUM(P1416:P1433)</f>
        <v>0</v>
      </c>
      <c r="Q1415" s="212"/>
      <c r="R1415" s="213">
        <f>SUM(R1416:R1433)</f>
        <v>0.0609414</v>
      </c>
      <c r="S1415" s="212"/>
      <c r="T1415" s="214">
        <f>SUM(T1416:T1433)</f>
        <v>0</v>
      </c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R1415" s="215" t="s">
        <v>86</v>
      </c>
      <c r="AT1415" s="216" t="s">
        <v>75</v>
      </c>
      <c r="AU1415" s="216" t="s">
        <v>84</v>
      </c>
      <c r="AY1415" s="215" t="s">
        <v>155</v>
      </c>
      <c r="BK1415" s="217">
        <f>SUM(BK1416:BK1433)</f>
        <v>0</v>
      </c>
    </row>
    <row r="1416" spans="1:65" s="2" customFormat="1" ht="16.5" customHeight="1">
      <c r="A1416" s="39"/>
      <c r="B1416" s="40"/>
      <c r="C1416" s="220" t="s">
        <v>2206</v>
      </c>
      <c r="D1416" s="220" t="s">
        <v>157</v>
      </c>
      <c r="E1416" s="221" t="s">
        <v>2207</v>
      </c>
      <c r="F1416" s="222" t="s">
        <v>2208</v>
      </c>
      <c r="G1416" s="223" t="s">
        <v>160</v>
      </c>
      <c r="H1416" s="224">
        <v>46.878</v>
      </c>
      <c r="I1416" s="225"/>
      <c r="J1416" s="226">
        <f>ROUND(I1416*H1416,2)</f>
        <v>0</v>
      </c>
      <c r="K1416" s="227"/>
      <c r="L1416" s="45"/>
      <c r="M1416" s="228" t="s">
        <v>1</v>
      </c>
      <c r="N1416" s="229" t="s">
        <v>41</v>
      </c>
      <c r="O1416" s="92"/>
      <c r="P1416" s="230">
        <f>O1416*H1416</f>
        <v>0</v>
      </c>
      <c r="Q1416" s="230">
        <v>0</v>
      </c>
      <c r="R1416" s="230">
        <f>Q1416*H1416</f>
        <v>0</v>
      </c>
      <c r="S1416" s="230">
        <v>0</v>
      </c>
      <c r="T1416" s="231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32" t="s">
        <v>249</v>
      </c>
      <c r="AT1416" s="232" t="s">
        <v>157</v>
      </c>
      <c r="AU1416" s="232" t="s">
        <v>86</v>
      </c>
      <c r="AY1416" s="18" t="s">
        <v>155</v>
      </c>
      <c r="BE1416" s="233">
        <f>IF(N1416="základní",J1416,0)</f>
        <v>0</v>
      </c>
      <c r="BF1416" s="233">
        <f>IF(N1416="snížená",J1416,0)</f>
        <v>0</v>
      </c>
      <c r="BG1416" s="233">
        <f>IF(N1416="zákl. přenesená",J1416,0)</f>
        <v>0</v>
      </c>
      <c r="BH1416" s="233">
        <f>IF(N1416="sníž. přenesená",J1416,0)</f>
        <v>0</v>
      </c>
      <c r="BI1416" s="233">
        <f>IF(N1416="nulová",J1416,0)</f>
        <v>0</v>
      </c>
      <c r="BJ1416" s="18" t="s">
        <v>84</v>
      </c>
      <c r="BK1416" s="233">
        <f>ROUND(I1416*H1416,2)</f>
        <v>0</v>
      </c>
      <c r="BL1416" s="18" t="s">
        <v>249</v>
      </c>
      <c r="BM1416" s="232" t="s">
        <v>2209</v>
      </c>
    </row>
    <row r="1417" spans="1:51" s="13" customFormat="1" ht="12">
      <c r="A1417" s="13"/>
      <c r="B1417" s="234"/>
      <c r="C1417" s="235"/>
      <c r="D1417" s="236" t="s">
        <v>163</v>
      </c>
      <c r="E1417" s="237" t="s">
        <v>1</v>
      </c>
      <c r="F1417" s="238" t="s">
        <v>1690</v>
      </c>
      <c r="G1417" s="235"/>
      <c r="H1417" s="237" t="s">
        <v>1</v>
      </c>
      <c r="I1417" s="239"/>
      <c r="J1417" s="235"/>
      <c r="K1417" s="235"/>
      <c r="L1417" s="240"/>
      <c r="M1417" s="241"/>
      <c r="N1417" s="242"/>
      <c r="O1417" s="242"/>
      <c r="P1417" s="242"/>
      <c r="Q1417" s="242"/>
      <c r="R1417" s="242"/>
      <c r="S1417" s="242"/>
      <c r="T1417" s="24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4" t="s">
        <v>163</v>
      </c>
      <c r="AU1417" s="244" t="s">
        <v>86</v>
      </c>
      <c r="AV1417" s="13" t="s">
        <v>84</v>
      </c>
      <c r="AW1417" s="13" t="s">
        <v>32</v>
      </c>
      <c r="AX1417" s="13" t="s">
        <v>76</v>
      </c>
      <c r="AY1417" s="244" t="s">
        <v>155</v>
      </c>
    </row>
    <row r="1418" spans="1:51" s="14" customFormat="1" ht="12">
      <c r="A1418" s="14"/>
      <c r="B1418" s="245"/>
      <c r="C1418" s="246"/>
      <c r="D1418" s="236" t="s">
        <v>163</v>
      </c>
      <c r="E1418" s="247" t="s">
        <v>1</v>
      </c>
      <c r="F1418" s="248" t="s">
        <v>1691</v>
      </c>
      <c r="G1418" s="246"/>
      <c r="H1418" s="249">
        <v>8.4</v>
      </c>
      <c r="I1418" s="250"/>
      <c r="J1418" s="246"/>
      <c r="K1418" s="246"/>
      <c r="L1418" s="251"/>
      <c r="M1418" s="252"/>
      <c r="N1418" s="253"/>
      <c r="O1418" s="253"/>
      <c r="P1418" s="253"/>
      <c r="Q1418" s="253"/>
      <c r="R1418" s="253"/>
      <c r="S1418" s="253"/>
      <c r="T1418" s="25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5" t="s">
        <v>163</v>
      </c>
      <c r="AU1418" s="255" t="s">
        <v>86</v>
      </c>
      <c r="AV1418" s="14" t="s">
        <v>86</v>
      </c>
      <c r="AW1418" s="14" t="s">
        <v>32</v>
      </c>
      <c r="AX1418" s="14" t="s">
        <v>76</v>
      </c>
      <c r="AY1418" s="255" t="s">
        <v>155</v>
      </c>
    </row>
    <row r="1419" spans="1:51" s="13" customFormat="1" ht="12">
      <c r="A1419" s="13"/>
      <c r="B1419" s="234"/>
      <c r="C1419" s="235"/>
      <c r="D1419" s="236" t="s">
        <v>163</v>
      </c>
      <c r="E1419" s="237" t="s">
        <v>1</v>
      </c>
      <c r="F1419" s="238" t="s">
        <v>489</v>
      </c>
      <c r="G1419" s="235"/>
      <c r="H1419" s="237" t="s">
        <v>1</v>
      </c>
      <c r="I1419" s="239"/>
      <c r="J1419" s="235"/>
      <c r="K1419" s="235"/>
      <c r="L1419" s="240"/>
      <c r="M1419" s="241"/>
      <c r="N1419" s="242"/>
      <c r="O1419" s="242"/>
      <c r="P1419" s="242"/>
      <c r="Q1419" s="242"/>
      <c r="R1419" s="242"/>
      <c r="S1419" s="242"/>
      <c r="T1419" s="24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44" t="s">
        <v>163</v>
      </c>
      <c r="AU1419" s="244" t="s">
        <v>86</v>
      </c>
      <c r="AV1419" s="13" t="s">
        <v>84</v>
      </c>
      <c r="AW1419" s="13" t="s">
        <v>32</v>
      </c>
      <c r="AX1419" s="13" t="s">
        <v>76</v>
      </c>
      <c r="AY1419" s="244" t="s">
        <v>155</v>
      </c>
    </row>
    <row r="1420" spans="1:51" s="14" customFormat="1" ht="12">
      <c r="A1420" s="14"/>
      <c r="B1420" s="245"/>
      <c r="C1420" s="246"/>
      <c r="D1420" s="236" t="s">
        <v>163</v>
      </c>
      <c r="E1420" s="247" t="s">
        <v>1</v>
      </c>
      <c r="F1420" s="248" t="s">
        <v>1698</v>
      </c>
      <c r="G1420" s="246"/>
      <c r="H1420" s="249">
        <v>14.85</v>
      </c>
      <c r="I1420" s="250"/>
      <c r="J1420" s="246"/>
      <c r="K1420" s="246"/>
      <c r="L1420" s="251"/>
      <c r="M1420" s="252"/>
      <c r="N1420" s="253"/>
      <c r="O1420" s="253"/>
      <c r="P1420" s="253"/>
      <c r="Q1420" s="253"/>
      <c r="R1420" s="253"/>
      <c r="S1420" s="253"/>
      <c r="T1420" s="25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55" t="s">
        <v>163</v>
      </c>
      <c r="AU1420" s="255" t="s">
        <v>86</v>
      </c>
      <c r="AV1420" s="14" t="s">
        <v>86</v>
      </c>
      <c r="AW1420" s="14" t="s">
        <v>32</v>
      </c>
      <c r="AX1420" s="14" t="s">
        <v>76</v>
      </c>
      <c r="AY1420" s="255" t="s">
        <v>155</v>
      </c>
    </row>
    <row r="1421" spans="1:51" s="13" customFormat="1" ht="12">
      <c r="A1421" s="13"/>
      <c r="B1421" s="234"/>
      <c r="C1421" s="235"/>
      <c r="D1421" s="236" t="s">
        <v>163</v>
      </c>
      <c r="E1421" s="237" t="s">
        <v>1</v>
      </c>
      <c r="F1421" s="238" t="s">
        <v>491</v>
      </c>
      <c r="G1421" s="235"/>
      <c r="H1421" s="237" t="s">
        <v>1</v>
      </c>
      <c r="I1421" s="239"/>
      <c r="J1421" s="235"/>
      <c r="K1421" s="235"/>
      <c r="L1421" s="240"/>
      <c r="M1421" s="241"/>
      <c r="N1421" s="242"/>
      <c r="O1421" s="242"/>
      <c r="P1421" s="242"/>
      <c r="Q1421" s="242"/>
      <c r="R1421" s="242"/>
      <c r="S1421" s="242"/>
      <c r="T1421" s="24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44" t="s">
        <v>163</v>
      </c>
      <c r="AU1421" s="244" t="s">
        <v>86</v>
      </c>
      <c r="AV1421" s="13" t="s">
        <v>84</v>
      </c>
      <c r="AW1421" s="13" t="s">
        <v>32</v>
      </c>
      <c r="AX1421" s="13" t="s">
        <v>76</v>
      </c>
      <c r="AY1421" s="244" t="s">
        <v>155</v>
      </c>
    </row>
    <row r="1422" spans="1:51" s="14" customFormat="1" ht="12">
      <c r="A1422" s="14"/>
      <c r="B1422" s="245"/>
      <c r="C1422" s="246"/>
      <c r="D1422" s="236" t="s">
        <v>163</v>
      </c>
      <c r="E1422" s="247" t="s">
        <v>1</v>
      </c>
      <c r="F1422" s="248" t="s">
        <v>702</v>
      </c>
      <c r="G1422" s="246"/>
      <c r="H1422" s="249">
        <v>2.475</v>
      </c>
      <c r="I1422" s="250"/>
      <c r="J1422" s="246"/>
      <c r="K1422" s="246"/>
      <c r="L1422" s="251"/>
      <c r="M1422" s="252"/>
      <c r="N1422" s="253"/>
      <c r="O1422" s="253"/>
      <c r="P1422" s="253"/>
      <c r="Q1422" s="253"/>
      <c r="R1422" s="253"/>
      <c r="S1422" s="253"/>
      <c r="T1422" s="25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55" t="s">
        <v>163</v>
      </c>
      <c r="AU1422" s="255" t="s">
        <v>86</v>
      </c>
      <c r="AV1422" s="14" t="s">
        <v>86</v>
      </c>
      <c r="AW1422" s="14" t="s">
        <v>32</v>
      </c>
      <c r="AX1422" s="14" t="s">
        <v>76</v>
      </c>
      <c r="AY1422" s="255" t="s">
        <v>155</v>
      </c>
    </row>
    <row r="1423" spans="1:51" s="13" customFormat="1" ht="12">
      <c r="A1423" s="13"/>
      <c r="B1423" s="234"/>
      <c r="C1423" s="235"/>
      <c r="D1423" s="236" t="s">
        <v>163</v>
      </c>
      <c r="E1423" s="237" t="s">
        <v>1</v>
      </c>
      <c r="F1423" s="238" t="s">
        <v>493</v>
      </c>
      <c r="G1423" s="235"/>
      <c r="H1423" s="237" t="s">
        <v>1</v>
      </c>
      <c r="I1423" s="239"/>
      <c r="J1423" s="235"/>
      <c r="K1423" s="235"/>
      <c r="L1423" s="240"/>
      <c r="M1423" s="241"/>
      <c r="N1423" s="242"/>
      <c r="O1423" s="242"/>
      <c r="P1423" s="242"/>
      <c r="Q1423" s="242"/>
      <c r="R1423" s="242"/>
      <c r="S1423" s="242"/>
      <c r="T1423" s="24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4" t="s">
        <v>163</v>
      </c>
      <c r="AU1423" s="244" t="s">
        <v>86</v>
      </c>
      <c r="AV1423" s="13" t="s">
        <v>84</v>
      </c>
      <c r="AW1423" s="13" t="s">
        <v>32</v>
      </c>
      <c r="AX1423" s="13" t="s">
        <v>76</v>
      </c>
      <c r="AY1423" s="244" t="s">
        <v>155</v>
      </c>
    </row>
    <row r="1424" spans="1:51" s="14" customFormat="1" ht="12">
      <c r="A1424" s="14"/>
      <c r="B1424" s="245"/>
      <c r="C1424" s="246"/>
      <c r="D1424" s="236" t="s">
        <v>163</v>
      </c>
      <c r="E1424" s="247" t="s">
        <v>1</v>
      </c>
      <c r="F1424" s="248" t="s">
        <v>2210</v>
      </c>
      <c r="G1424" s="246"/>
      <c r="H1424" s="249">
        <v>1.974</v>
      </c>
      <c r="I1424" s="250"/>
      <c r="J1424" s="246"/>
      <c r="K1424" s="246"/>
      <c r="L1424" s="251"/>
      <c r="M1424" s="252"/>
      <c r="N1424" s="253"/>
      <c r="O1424" s="253"/>
      <c r="P1424" s="253"/>
      <c r="Q1424" s="253"/>
      <c r="R1424" s="253"/>
      <c r="S1424" s="253"/>
      <c r="T1424" s="25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55" t="s">
        <v>163</v>
      </c>
      <c r="AU1424" s="255" t="s">
        <v>86</v>
      </c>
      <c r="AV1424" s="14" t="s">
        <v>86</v>
      </c>
      <c r="AW1424" s="14" t="s">
        <v>32</v>
      </c>
      <c r="AX1424" s="14" t="s">
        <v>76</v>
      </c>
      <c r="AY1424" s="255" t="s">
        <v>155</v>
      </c>
    </row>
    <row r="1425" spans="1:51" s="13" customFormat="1" ht="12">
      <c r="A1425" s="13"/>
      <c r="B1425" s="234"/>
      <c r="C1425" s="235"/>
      <c r="D1425" s="236" t="s">
        <v>163</v>
      </c>
      <c r="E1425" s="237" t="s">
        <v>1</v>
      </c>
      <c r="F1425" s="238" t="s">
        <v>495</v>
      </c>
      <c r="G1425" s="235"/>
      <c r="H1425" s="237" t="s">
        <v>1</v>
      </c>
      <c r="I1425" s="239"/>
      <c r="J1425" s="235"/>
      <c r="K1425" s="235"/>
      <c r="L1425" s="240"/>
      <c r="M1425" s="241"/>
      <c r="N1425" s="242"/>
      <c r="O1425" s="242"/>
      <c r="P1425" s="242"/>
      <c r="Q1425" s="242"/>
      <c r="R1425" s="242"/>
      <c r="S1425" s="242"/>
      <c r="T1425" s="24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4" t="s">
        <v>163</v>
      </c>
      <c r="AU1425" s="244" t="s">
        <v>86</v>
      </c>
      <c r="AV1425" s="13" t="s">
        <v>84</v>
      </c>
      <c r="AW1425" s="13" t="s">
        <v>32</v>
      </c>
      <c r="AX1425" s="13" t="s">
        <v>76</v>
      </c>
      <c r="AY1425" s="244" t="s">
        <v>155</v>
      </c>
    </row>
    <row r="1426" spans="1:51" s="14" customFormat="1" ht="12">
      <c r="A1426" s="14"/>
      <c r="B1426" s="245"/>
      <c r="C1426" s="246"/>
      <c r="D1426" s="236" t="s">
        <v>163</v>
      </c>
      <c r="E1426" s="247" t="s">
        <v>1</v>
      </c>
      <c r="F1426" s="248" t="s">
        <v>2211</v>
      </c>
      <c r="G1426" s="246"/>
      <c r="H1426" s="249">
        <v>2.598</v>
      </c>
      <c r="I1426" s="250"/>
      <c r="J1426" s="246"/>
      <c r="K1426" s="246"/>
      <c r="L1426" s="251"/>
      <c r="M1426" s="252"/>
      <c r="N1426" s="253"/>
      <c r="O1426" s="253"/>
      <c r="P1426" s="253"/>
      <c r="Q1426" s="253"/>
      <c r="R1426" s="253"/>
      <c r="S1426" s="253"/>
      <c r="T1426" s="25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5" t="s">
        <v>163</v>
      </c>
      <c r="AU1426" s="255" t="s">
        <v>86</v>
      </c>
      <c r="AV1426" s="14" t="s">
        <v>86</v>
      </c>
      <c r="AW1426" s="14" t="s">
        <v>32</v>
      </c>
      <c r="AX1426" s="14" t="s">
        <v>76</v>
      </c>
      <c r="AY1426" s="255" t="s">
        <v>155</v>
      </c>
    </row>
    <row r="1427" spans="1:51" s="13" customFormat="1" ht="12">
      <c r="A1427" s="13"/>
      <c r="B1427" s="234"/>
      <c r="C1427" s="235"/>
      <c r="D1427" s="236" t="s">
        <v>163</v>
      </c>
      <c r="E1427" s="237" t="s">
        <v>1</v>
      </c>
      <c r="F1427" s="238" t="s">
        <v>497</v>
      </c>
      <c r="G1427" s="235"/>
      <c r="H1427" s="237" t="s">
        <v>1</v>
      </c>
      <c r="I1427" s="239"/>
      <c r="J1427" s="235"/>
      <c r="K1427" s="235"/>
      <c r="L1427" s="240"/>
      <c r="M1427" s="241"/>
      <c r="N1427" s="242"/>
      <c r="O1427" s="242"/>
      <c r="P1427" s="242"/>
      <c r="Q1427" s="242"/>
      <c r="R1427" s="242"/>
      <c r="S1427" s="242"/>
      <c r="T1427" s="24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4" t="s">
        <v>163</v>
      </c>
      <c r="AU1427" s="244" t="s">
        <v>86</v>
      </c>
      <c r="AV1427" s="13" t="s">
        <v>84</v>
      </c>
      <c r="AW1427" s="13" t="s">
        <v>32</v>
      </c>
      <c r="AX1427" s="13" t="s">
        <v>76</v>
      </c>
      <c r="AY1427" s="244" t="s">
        <v>155</v>
      </c>
    </row>
    <row r="1428" spans="1:51" s="14" customFormat="1" ht="12">
      <c r="A1428" s="14"/>
      <c r="B1428" s="245"/>
      <c r="C1428" s="246"/>
      <c r="D1428" s="236" t="s">
        <v>163</v>
      </c>
      <c r="E1428" s="247" t="s">
        <v>1</v>
      </c>
      <c r="F1428" s="248" t="s">
        <v>1701</v>
      </c>
      <c r="G1428" s="246"/>
      <c r="H1428" s="249">
        <v>10.281</v>
      </c>
      <c r="I1428" s="250"/>
      <c r="J1428" s="246"/>
      <c r="K1428" s="246"/>
      <c r="L1428" s="251"/>
      <c r="M1428" s="252"/>
      <c r="N1428" s="253"/>
      <c r="O1428" s="253"/>
      <c r="P1428" s="253"/>
      <c r="Q1428" s="253"/>
      <c r="R1428" s="253"/>
      <c r="S1428" s="253"/>
      <c r="T1428" s="25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5" t="s">
        <v>163</v>
      </c>
      <c r="AU1428" s="255" t="s">
        <v>86</v>
      </c>
      <c r="AV1428" s="14" t="s">
        <v>86</v>
      </c>
      <c r="AW1428" s="14" t="s">
        <v>32</v>
      </c>
      <c r="AX1428" s="14" t="s">
        <v>76</v>
      </c>
      <c r="AY1428" s="255" t="s">
        <v>155</v>
      </c>
    </row>
    <row r="1429" spans="1:51" s="13" customFormat="1" ht="12">
      <c r="A1429" s="13"/>
      <c r="B1429" s="234"/>
      <c r="C1429" s="235"/>
      <c r="D1429" s="236" t="s">
        <v>163</v>
      </c>
      <c r="E1429" s="237" t="s">
        <v>1</v>
      </c>
      <c r="F1429" s="238" t="s">
        <v>1692</v>
      </c>
      <c r="G1429" s="235"/>
      <c r="H1429" s="237" t="s">
        <v>1</v>
      </c>
      <c r="I1429" s="239"/>
      <c r="J1429" s="235"/>
      <c r="K1429" s="235"/>
      <c r="L1429" s="240"/>
      <c r="M1429" s="241"/>
      <c r="N1429" s="242"/>
      <c r="O1429" s="242"/>
      <c r="P1429" s="242"/>
      <c r="Q1429" s="242"/>
      <c r="R1429" s="242"/>
      <c r="S1429" s="242"/>
      <c r="T1429" s="24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44" t="s">
        <v>163</v>
      </c>
      <c r="AU1429" s="244" t="s">
        <v>86</v>
      </c>
      <c r="AV1429" s="13" t="s">
        <v>84</v>
      </c>
      <c r="AW1429" s="13" t="s">
        <v>32</v>
      </c>
      <c r="AX1429" s="13" t="s">
        <v>76</v>
      </c>
      <c r="AY1429" s="244" t="s">
        <v>155</v>
      </c>
    </row>
    <row r="1430" spans="1:51" s="14" customFormat="1" ht="12">
      <c r="A1430" s="14"/>
      <c r="B1430" s="245"/>
      <c r="C1430" s="246"/>
      <c r="D1430" s="236" t="s">
        <v>163</v>
      </c>
      <c r="E1430" s="247" t="s">
        <v>1</v>
      </c>
      <c r="F1430" s="248" t="s">
        <v>2212</v>
      </c>
      <c r="G1430" s="246"/>
      <c r="H1430" s="249">
        <v>6.3</v>
      </c>
      <c r="I1430" s="250"/>
      <c r="J1430" s="246"/>
      <c r="K1430" s="246"/>
      <c r="L1430" s="251"/>
      <c r="M1430" s="252"/>
      <c r="N1430" s="253"/>
      <c r="O1430" s="253"/>
      <c r="P1430" s="253"/>
      <c r="Q1430" s="253"/>
      <c r="R1430" s="253"/>
      <c r="S1430" s="253"/>
      <c r="T1430" s="25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5" t="s">
        <v>163</v>
      </c>
      <c r="AU1430" s="255" t="s">
        <v>86</v>
      </c>
      <c r="AV1430" s="14" t="s">
        <v>86</v>
      </c>
      <c r="AW1430" s="14" t="s">
        <v>32</v>
      </c>
      <c r="AX1430" s="14" t="s">
        <v>76</v>
      </c>
      <c r="AY1430" s="255" t="s">
        <v>155</v>
      </c>
    </row>
    <row r="1431" spans="1:51" s="15" customFormat="1" ht="12">
      <c r="A1431" s="15"/>
      <c r="B1431" s="256"/>
      <c r="C1431" s="257"/>
      <c r="D1431" s="236" t="s">
        <v>163</v>
      </c>
      <c r="E1431" s="258" t="s">
        <v>1</v>
      </c>
      <c r="F1431" s="259" t="s">
        <v>177</v>
      </c>
      <c r="G1431" s="257"/>
      <c r="H1431" s="260">
        <v>46.878</v>
      </c>
      <c r="I1431" s="261"/>
      <c r="J1431" s="257"/>
      <c r="K1431" s="257"/>
      <c r="L1431" s="262"/>
      <c r="M1431" s="263"/>
      <c r="N1431" s="264"/>
      <c r="O1431" s="264"/>
      <c r="P1431" s="264"/>
      <c r="Q1431" s="264"/>
      <c r="R1431" s="264"/>
      <c r="S1431" s="264"/>
      <c r="T1431" s="26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66" t="s">
        <v>163</v>
      </c>
      <c r="AU1431" s="266" t="s">
        <v>86</v>
      </c>
      <c r="AV1431" s="15" t="s">
        <v>161</v>
      </c>
      <c r="AW1431" s="15" t="s">
        <v>32</v>
      </c>
      <c r="AX1431" s="15" t="s">
        <v>84</v>
      </c>
      <c r="AY1431" s="266" t="s">
        <v>155</v>
      </c>
    </row>
    <row r="1432" spans="1:65" s="2" customFormat="1" ht="16.5" customHeight="1">
      <c r="A1432" s="39"/>
      <c r="B1432" s="40"/>
      <c r="C1432" s="267" t="s">
        <v>2213</v>
      </c>
      <c r="D1432" s="267" t="s">
        <v>225</v>
      </c>
      <c r="E1432" s="268" t="s">
        <v>2214</v>
      </c>
      <c r="F1432" s="269" t="s">
        <v>2215</v>
      </c>
      <c r="G1432" s="270" t="s">
        <v>160</v>
      </c>
      <c r="H1432" s="271">
        <v>46.878</v>
      </c>
      <c r="I1432" s="272"/>
      <c r="J1432" s="273">
        <f>ROUND(I1432*H1432,2)</f>
        <v>0</v>
      </c>
      <c r="K1432" s="274"/>
      <c r="L1432" s="275"/>
      <c r="M1432" s="276" t="s">
        <v>1</v>
      </c>
      <c r="N1432" s="277" t="s">
        <v>41</v>
      </c>
      <c r="O1432" s="92"/>
      <c r="P1432" s="230">
        <f>O1432*H1432</f>
        <v>0</v>
      </c>
      <c r="Q1432" s="230">
        <v>0.0013</v>
      </c>
      <c r="R1432" s="230">
        <f>Q1432*H1432</f>
        <v>0.0609414</v>
      </c>
      <c r="S1432" s="230">
        <v>0</v>
      </c>
      <c r="T1432" s="231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32" t="s">
        <v>345</v>
      </c>
      <c r="AT1432" s="232" t="s">
        <v>225</v>
      </c>
      <c r="AU1432" s="232" t="s">
        <v>86</v>
      </c>
      <c r="AY1432" s="18" t="s">
        <v>155</v>
      </c>
      <c r="BE1432" s="233">
        <f>IF(N1432="základní",J1432,0)</f>
        <v>0</v>
      </c>
      <c r="BF1432" s="233">
        <f>IF(N1432="snížená",J1432,0)</f>
        <v>0</v>
      </c>
      <c r="BG1432" s="233">
        <f>IF(N1432="zákl. přenesená",J1432,0)</f>
        <v>0</v>
      </c>
      <c r="BH1432" s="233">
        <f>IF(N1432="sníž. přenesená",J1432,0)</f>
        <v>0</v>
      </c>
      <c r="BI1432" s="233">
        <f>IF(N1432="nulová",J1432,0)</f>
        <v>0</v>
      </c>
      <c r="BJ1432" s="18" t="s">
        <v>84</v>
      </c>
      <c r="BK1432" s="233">
        <f>ROUND(I1432*H1432,2)</f>
        <v>0</v>
      </c>
      <c r="BL1432" s="18" t="s">
        <v>249</v>
      </c>
      <c r="BM1432" s="232" t="s">
        <v>2216</v>
      </c>
    </row>
    <row r="1433" spans="1:65" s="2" customFormat="1" ht="24.15" customHeight="1">
      <c r="A1433" s="39"/>
      <c r="B1433" s="40"/>
      <c r="C1433" s="220" t="s">
        <v>2217</v>
      </c>
      <c r="D1433" s="220" t="s">
        <v>157</v>
      </c>
      <c r="E1433" s="221" t="s">
        <v>2218</v>
      </c>
      <c r="F1433" s="222" t="s">
        <v>2219</v>
      </c>
      <c r="G1433" s="223" t="s">
        <v>213</v>
      </c>
      <c r="H1433" s="224">
        <v>0.061</v>
      </c>
      <c r="I1433" s="225"/>
      <c r="J1433" s="226">
        <f>ROUND(I1433*H1433,2)</f>
        <v>0</v>
      </c>
      <c r="K1433" s="227"/>
      <c r="L1433" s="45"/>
      <c r="M1433" s="228" t="s">
        <v>1</v>
      </c>
      <c r="N1433" s="229" t="s">
        <v>41</v>
      </c>
      <c r="O1433" s="92"/>
      <c r="P1433" s="230">
        <f>O1433*H1433</f>
        <v>0</v>
      </c>
      <c r="Q1433" s="230">
        <v>0</v>
      </c>
      <c r="R1433" s="230">
        <f>Q1433*H1433</f>
        <v>0</v>
      </c>
      <c r="S1433" s="230">
        <v>0</v>
      </c>
      <c r="T1433" s="231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32" t="s">
        <v>249</v>
      </c>
      <c r="AT1433" s="232" t="s">
        <v>157</v>
      </c>
      <c r="AU1433" s="232" t="s">
        <v>86</v>
      </c>
      <c r="AY1433" s="18" t="s">
        <v>155</v>
      </c>
      <c r="BE1433" s="233">
        <f>IF(N1433="základní",J1433,0)</f>
        <v>0</v>
      </c>
      <c r="BF1433" s="233">
        <f>IF(N1433="snížená",J1433,0)</f>
        <v>0</v>
      </c>
      <c r="BG1433" s="233">
        <f>IF(N1433="zákl. přenesená",J1433,0)</f>
        <v>0</v>
      </c>
      <c r="BH1433" s="233">
        <f>IF(N1433="sníž. přenesená",J1433,0)</f>
        <v>0</v>
      </c>
      <c r="BI1433" s="233">
        <f>IF(N1433="nulová",J1433,0)</f>
        <v>0</v>
      </c>
      <c r="BJ1433" s="18" t="s">
        <v>84</v>
      </c>
      <c r="BK1433" s="233">
        <f>ROUND(I1433*H1433,2)</f>
        <v>0</v>
      </c>
      <c r="BL1433" s="18" t="s">
        <v>249</v>
      </c>
      <c r="BM1433" s="232" t="s">
        <v>2220</v>
      </c>
    </row>
    <row r="1434" spans="1:63" s="12" customFormat="1" ht="25.9" customHeight="1">
      <c r="A1434" s="12"/>
      <c r="B1434" s="204"/>
      <c r="C1434" s="205"/>
      <c r="D1434" s="206" t="s">
        <v>75</v>
      </c>
      <c r="E1434" s="207" t="s">
        <v>2221</v>
      </c>
      <c r="F1434" s="207" t="s">
        <v>2222</v>
      </c>
      <c r="G1434" s="205"/>
      <c r="H1434" s="205"/>
      <c r="I1434" s="208"/>
      <c r="J1434" s="209">
        <f>BK1434</f>
        <v>0</v>
      </c>
      <c r="K1434" s="205"/>
      <c r="L1434" s="210"/>
      <c r="M1434" s="211"/>
      <c r="N1434" s="212"/>
      <c r="O1434" s="212"/>
      <c r="P1434" s="213">
        <f>P1435</f>
        <v>0</v>
      </c>
      <c r="Q1434" s="212"/>
      <c r="R1434" s="213">
        <f>R1435</f>
        <v>0</v>
      </c>
      <c r="S1434" s="212"/>
      <c r="T1434" s="214">
        <f>T1435</f>
        <v>0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15" t="s">
        <v>184</v>
      </c>
      <c r="AT1434" s="216" t="s">
        <v>75</v>
      </c>
      <c r="AU1434" s="216" t="s">
        <v>76</v>
      </c>
      <c r="AY1434" s="215" t="s">
        <v>155</v>
      </c>
      <c r="BK1434" s="217">
        <f>BK1435</f>
        <v>0</v>
      </c>
    </row>
    <row r="1435" spans="1:65" s="2" customFormat="1" ht="24.15" customHeight="1">
      <c r="A1435" s="39"/>
      <c r="B1435" s="40"/>
      <c r="C1435" s="220" t="s">
        <v>2223</v>
      </c>
      <c r="D1435" s="220" t="s">
        <v>157</v>
      </c>
      <c r="E1435" s="221" t="s">
        <v>2224</v>
      </c>
      <c r="F1435" s="222" t="s">
        <v>2225</v>
      </c>
      <c r="G1435" s="223" t="s">
        <v>1099</v>
      </c>
      <c r="H1435" s="289"/>
      <c r="I1435" s="225"/>
      <c r="J1435" s="226">
        <f>ROUND(I1435*H1435,2)</f>
        <v>0</v>
      </c>
      <c r="K1435" s="227"/>
      <c r="L1435" s="45"/>
      <c r="M1435" s="290" t="s">
        <v>1</v>
      </c>
      <c r="N1435" s="291" t="s">
        <v>41</v>
      </c>
      <c r="O1435" s="292"/>
      <c r="P1435" s="293">
        <f>O1435*H1435</f>
        <v>0</v>
      </c>
      <c r="Q1435" s="293">
        <v>0</v>
      </c>
      <c r="R1435" s="293">
        <f>Q1435*H1435</f>
        <v>0</v>
      </c>
      <c r="S1435" s="293">
        <v>0</v>
      </c>
      <c r="T1435" s="294">
        <f>S1435*H1435</f>
        <v>0</v>
      </c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R1435" s="232" t="s">
        <v>2226</v>
      </c>
      <c r="AT1435" s="232" t="s">
        <v>157</v>
      </c>
      <c r="AU1435" s="232" t="s">
        <v>84</v>
      </c>
      <c r="AY1435" s="18" t="s">
        <v>155</v>
      </c>
      <c r="BE1435" s="233">
        <f>IF(N1435="základní",J1435,0)</f>
        <v>0</v>
      </c>
      <c r="BF1435" s="233">
        <f>IF(N1435="snížená",J1435,0)</f>
        <v>0</v>
      </c>
      <c r="BG1435" s="233">
        <f>IF(N1435="zákl. přenesená",J1435,0)</f>
        <v>0</v>
      </c>
      <c r="BH1435" s="233">
        <f>IF(N1435="sníž. přenesená",J1435,0)</f>
        <v>0</v>
      </c>
      <c r="BI1435" s="233">
        <f>IF(N1435="nulová",J1435,0)</f>
        <v>0</v>
      </c>
      <c r="BJ1435" s="18" t="s">
        <v>84</v>
      </c>
      <c r="BK1435" s="233">
        <f>ROUND(I1435*H1435,2)</f>
        <v>0</v>
      </c>
      <c r="BL1435" s="18" t="s">
        <v>2226</v>
      </c>
      <c r="BM1435" s="232" t="s">
        <v>2227</v>
      </c>
    </row>
    <row r="1436" spans="1:31" s="2" customFormat="1" ht="6.95" customHeight="1">
      <c r="A1436" s="39"/>
      <c r="B1436" s="67"/>
      <c r="C1436" s="68"/>
      <c r="D1436" s="68"/>
      <c r="E1436" s="68"/>
      <c r="F1436" s="68"/>
      <c r="G1436" s="68"/>
      <c r="H1436" s="68"/>
      <c r="I1436" s="68"/>
      <c r="J1436" s="68"/>
      <c r="K1436" s="68"/>
      <c r="L1436" s="45"/>
      <c r="M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</row>
  </sheetData>
  <sheetProtection password="CC35" sheet="1" objects="1" scenarios="1" formatColumns="0" formatRows="0" autoFilter="0"/>
  <autoFilter ref="C151:K1435"/>
  <mergeCells count="9">
    <mergeCell ref="E7:H7"/>
    <mergeCell ref="E9:H9"/>
    <mergeCell ref="E18:H18"/>
    <mergeCell ref="E27:H27"/>
    <mergeCell ref="E85:H85"/>
    <mergeCell ref="E87:H87"/>
    <mergeCell ref="E142:H142"/>
    <mergeCell ref="E144:H14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5.ZŠ Cheb, Kopeckého 1160/1, pavilon dílen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2228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ROUND((SUM(BE127:BE249)),2)</f>
        <v>0</v>
      </c>
      <c r="G33" s="39"/>
      <c r="H33" s="39"/>
      <c r="I33" s="156">
        <v>0.21</v>
      </c>
      <c r="J33" s="155">
        <f>ROUND(((SUM(BE127:BE249))*I33),2)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ROUND((SUM(BF127:BF249)),2)</f>
        <v>0</v>
      </c>
      <c r="G34" s="39"/>
      <c r="H34" s="39"/>
      <c r="I34" s="156">
        <v>0.15</v>
      </c>
      <c r="J34" s="155">
        <f>ROUND(((SUM(BF127:BF249))*I34),2)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ROUND((SUM(BG127:BG249)),2)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ROUND((SUM(BH127:BH249)),2)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ROUND((SUM(BI127:BI249)),2)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5.ZŠ Cheb, Kopeckého 1160/1, pavilon dílen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Tělocvična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20. 2. 2022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Cheb</v>
      </c>
      <c r="G91" s="41"/>
      <c r="H91" s="41"/>
      <c r="I91" s="33" t="s">
        <v>30</v>
      </c>
      <c r="J91" s="37" t="str">
        <f>E21</f>
        <v>MgA Hana Fischerová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104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106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109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111</v>
      </c>
      <c r="E100" s="189"/>
      <c r="F100" s="189"/>
      <c r="G100" s="189"/>
      <c r="H100" s="189"/>
      <c r="I100" s="189"/>
      <c r="J100" s="190">
        <f>J157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112</v>
      </c>
      <c r="E101" s="189"/>
      <c r="F101" s="189"/>
      <c r="G101" s="189"/>
      <c r="H101" s="189"/>
      <c r="I101" s="189"/>
      <c r="J101" s="190">
        <f>J179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113</v>
      </c>
      <c r="E102" s="183"/>
      <c r="F102" s="183"/>
      <c r="G102" s="183"/>
      <c r="H102" s="183"/>
      <c r="I102" s="183"/>
      <c r="J102" s="184">
        <f>J185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123</v>
      </c>
      <c r="E103" s="189"/>
      <c r="F103" s="189"/>
      <c r="G103" s="189"/>
      <c r="H103" s="189"/>
      <c r="I103" s="189"/>
      <c r="J103" s="190">
        <f>J186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130</v>
      </c>
      <c r="E104" s="189"/>
      <c r="F104" s="189"/>
      <c r="G104" s="189"/>
      <c r="H104" s="189"/>
      <c r="I104" s="189"/>
      <c r="J104" s="190">
        <f>J192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133</v>
      </c>
      <c r="E105" s="189"/>
      <c r="F105" s="189"/>
      <c r="G105" s="189"/>
      <c r="H105" s="189"/>
      <c r="I105" s="189"/>
      <c r="J105" s="190">
        <f>J224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137</v>
      </c>
      <c r="E106" s="189"/>
      <c r="F106" s="189"/>
      <c r="G106" s="189"/>
      <c r="H106" s="189"/>
      <c r="I106" s="189"/>
      <c r="J106" s="190">
        <f>J241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139</v>
      </c>
      <c r="E107" s="183"/>
      <c r="F107" s="183"/>
      <c r="G107" s="183"/>
      <c r="H107" s="183"/>
      <c r="I107" s="183"/>
      <c r="J107" s="184">
        <f>J248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140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Modernizace 5.ZŠ Cheb, Kopeckého 1160/1, pavilon dílen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SO 04 - Tělocvična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Cheb</v>
      </c>
      <c r="G121" s="41"/>
      <c r="H121" s="41"/>
      <c r="I121" s="33" t="s">
        <v>22</v>
      </c>
      <c r="J121" s="80" t="str">
        <f>IF(J12="","",J12)</f>
        <v>20. 2. 2022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Cheb</v>
      </c>
      <c r="G123" s="41"/>
      <c r="H123" s="41"/>
      <c r="I123" s="33" t="s">
        <v>30</v>
      </c>
      <c r="J123" s="37" t="str">
        <f>E21</f>
        <v>MgA Hana Fischerová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>Sadílek L.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141</v>
      </c>
      <c r="D126" s="195" t="s">
        <v>61</v>
      </c>
      <c r="E126" s="195" t="s">
        <v>57</v>
      </c>
      <c r="F126" s="195" t="s">
        <v>58</v>
      </c>
      <c r="G126" s="195" t="s">
        <v>142</v>
      </c>
      <c r="H126" s="195" t="s">
        <v>143</v>
      </c>
      <c r="I126" s="195" t="s">
        <v>144</v>
      </c>
      <c r="J126" s="196" t="s">
        <v>101</v>
      </c>
      <c r="K126" s="197" t="s">
        <v>145</v>
      </c>
      <c r="L126" s="198"/>
      <c r="M126" s="101" t="s">
        <v>1</v>
      </c>
      <c r="N126" s="102" t="s">
        <v>40</v>
      </c>
      <c r="O126" s="102" t="s">
        <v>146</v>
      </c>
      <c r="P126" s="102" t="s">
        <v>147</v>
      </c>
      <c r="Q126" s="102" t="s">
        <v>148</v>
      </c>
      <c r="R126" s="102" t="s">
        <v>149</v>
      </c>
      <c r="S126" s="102" t="s">
        <v>150</v>
      </c>
      <c r="T126" s="103" t="s">
        <v>151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152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P128+P185+P248</f>
        <v>0</v>
      </c>
      <c r="Q127" s="105"/>
      <c r="R127" s="201">
        <f>R128+R185+R248</f>
        <v>9.03958372</v>
      </c>
      <c r="S127" s="105"/>
      <c r="T127" s="202">
        <f>T128+T185+T248</f>
        <v>4.4739418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103</v>
      </c>
      <c r="BK127" s="203">
        <f>BK128+BK185+BK248</f>
        <v>0</v>
      </c>
    </row>
    <row r="128" spans="1:63" s="12" customFormat="1" ht="25.9" customHeight="1">
      <c r="A128" s="12"/>
      <c r="B128" s="204"/>
      <c r="C128" s="205"/>
      <c r="D128" s="206" t="s">
        <v>75</v>
      </c>
      <c r="E128" s="207" t="s">
        <v>153</v>
      </c>
      <c r="F128" s="207" t="s">
        <v>154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P129+P144+P157+P179</f>
        <v>0</v>
      </c>
      <c r="Q128" s="212"/>
      <c r="R128" s="213">
        <f>R129+R144+R157+R179</f>
        <v>7.6162887</v>
      </c>
      <c r="S128" s="212"/>
      <c r="T128" s="214">
        <f>T129+T144+T157+T179</f>
        <v>3.8398200000000005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84</v>
      </c>
      <c r="AT128" s="216" t="s">
        <v>75</v>
      </c>
      <c r="AU128" s="216" t="s">
        <v>76</v>
      </c>
      <c r="AY128" s="215" t="s">
        <v>155</v>
      </c>
      <c r="BK128" s="217">
        <f>BK129+BK144+BK157+BK179</f>
        <v>0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171</v>
      </c>
      <c r="F129" s="218" t="s">
        <v>252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SUM(P130:P143)</f>
        <v>0</v>
      </c>
      <c r="Q129" s="212"/>
      <c r="R129" s="213">
        <f>SUM(R130:R143)</f>
        <v>5.7582003</v>
      </c>
      <c r="S129" s="212"/>
      <c r="T129" s="214">
        <f>SUM(T130:T143)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84</v>
      </c>
      <c r="AT129" s="216" t="s">
        <v>75</v>
      </c>
      <c r="AU129" s="216" t="s">
        <v>84</v>
      </c>
      <c r="AY129" s="215" t="s">
        <v>155</v>
      </c>
      <c r="BK129" s="217">
        <f>SUM(BK130:BK143)</f>
        <v>0</v>
      </c>
    </row>
    <row r="130" spans="1:65" s="2" customFormat="1" ht="33" customHeight="1">
      <c r="A130" s="39"/>
      <c r="B130" s="40"/>
      <c r="C130" s="220" t="s">
        <v>84</v>
      </c>
      <c r="D130" s="220" t="s">
        <v>157</v>
      </c>
      <c r="E130" s="221" t="s">
        <v>266</v>
      </c>
      <c r="F130" s="222" t="s">
        <v>267</v>
      </c>
      <c r="G130" s="223" t="s">
        <v>160</v>
      </c>
      <c r="H130" s="224">
        <v>28.75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0.18105</v>
      </c>
      <c r="R130" s="230">
        <f>Q130*H130</f>
        <v>5.2051875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161</v>
      </c>
      <c r="AT130" s="232" t="s">
        <v>157</v>
      </c>
      <c r="AU130" s="232" t="s">
        <v>86</v>
      </c>
      <c r="AY130" s="18" t="s">
        <v>155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84</v>
      </c>
      <c r="BK130" s="233">
        <f>ROUND(I130*H130,2)</f>
        <v>0</v>
      </c>
      <c r="BL130" s="18" t="s">
        <v>161</v>
      </c>
      <c r="BM130" s="232" t="s">
        <v>2229</v>
      </c>
    </row>
    <row r="131" spans="1:51" s="13" customFormat="1" ht="12">
      <c r="A131" s="13"/>
      <c r="B131" s="234"/>
      <c r="C131" s="235"/>
      <c r="D131" s="236" t="s">
        <v>163</v>
      </c>
      <c r="E131" s="237" t="s">
        <v>1</v>
      </c>
      <c r="F131" s="238" t="s">
        <v>2230</v>
      </c>
      <c r="G131" s="235"/>
      <c r="H131" s="237" t="s">
        <v>1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86</v>
      </c>
      <c r="AV131" s="13" t="s">
        <v>84</v>
      </c>
      <c r="AW131" s="13" t="s">
        <v>32</v>
      </c>
      <c r="AX131" s="13" t="s">
        <v>76</v>
      </c>
      <c r="AY131" s="244" t="s">
        <v>155</v>
      </c>
    </row>
    <row r="132" spans="1:51" s="14" customFormat="1" ht="12">
      <c r="A132" s="14"/>
      <c r="B132" s="245"/>
      <c r="C132" s="246"/>
      <c r="D132" s="236" t="s">
        <v>163</v>
      </c>
      <c r="E132" s="247" t="s">
        <v>1</v>
      </c>
      <c r="F132" s="248" t="s">
        <v>2231</v>
      </c>
      <c r="G132" s="246"/>
      <c r="H132" s="249">
        <v>4.81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163</v>
      </c>
      <c r="AU132" s="255" t="s">
        <v>86</v>
      </c>
      <c r="AV132" s="14" t="s">
        <v>86</v>
      </c>
      <c r="AW132" s="14" t="s">
        <v>32</v>
      </c>
      <c r="AX132" s="14" t="s">
        <v>76</v>
      </c>
      <c r="AY132" s="255" t="s">
        <v>155</v>
      </c>
    </row>
    <row r="133" spans="1:51" s="13" customFormat="1" ht="12">
      <c r="A133" s="13"/>
      <c r="B133" s="234"/>
      <c r="C133" s="235"/>
      <c r="D133" s="236" t="s">
        <v>163</v>
      </c>
      <c r="E133" s="237" t="s">
        <v>1</v>
      </c>
      <c r="F133" s="238" t="s">
        <v>2232</v>
      </c>
      <c r="G133" s="235"/>
      <c r="H133" s="237" t="s">
        <v>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163</v>
      </c>
      <c r="AU133" s="244" t="s">
        <v>86</v>
      </c>
      <c r="AV133" s="13" t="s">
        <v>84</v>
      </c>
      <c r="AW133" s="13" t="s">
        <v>32</v>
      </c>
      <c r="AX133" s="13" t="s">
        <v>76</v>
      </c>
      <c r="AY133" s="244" t="s">
        <v>155</v>
      </c>
    </row>
    <row r="134" spans="1:51" s="14" customFormat="1" ht="12">
      <c r="A134" s="14"/>
      <c r="B134" s="245"/>
      <c r="C134" s="246"/>
      <c r="D134" s="236" t="s">
        <v>163</v>
      </c>
      <c r="E134" s="247" t="s">
        <v>1</v>
      </c>
      <c r="F134" s="248" t="s">
        <v>2233</v>
      </c>
      <c r="G134" s="246"/>
      <c r="H134" s="249">
        <v>23.94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163</v>
      </c>
      <c r="AU134" s="255" t="s">
        <v>86</v>
      </c>
      <c r="AV134" s="14" t="s">
        <v>86</v>
      </c>
      <c r="AW134" s="14" t="s">
        <v>32</v>
      </c>
      <c r="AX134" s="14" t="s">
        <v>76</v>
      </c>
      <c r="AY134" s="255" t="s">
        <v>155</v>
      </c>
    </row>
    <row r="135" spans="1:51" s="15" customFormat="1" ht="12">
      <c r="A135" s="15"/>
      <c r="B135" s="256"/>
      <c r="C135" s="257"/>
      <c r="D135" s="236" t="s">
        <v>163</v>
      </c>
      <c r="E135" s="258" t="s">
        <v>1</v>
      </c>
      <c r="F135" s="259" t="s">
        <v>177</v>
      </c>
      <c r="G135" s="257"/>
      <c r="H135" s="260">
        <v>28.75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163</v>
      </c>
      <c r="AU135" s="266" t="s">
        <v>86</v>
      </c>
      <c r="AV135" s="15" t="s">
        <v>161</v>
      </c>
      <c r="AW135" s="15" t="s">
        <v>32</v>
      </c>
      <c r="AX135" s="15" t="s">
        <v>84</v>
      </c>
      <c r="AY135" s="266" t="s">
        <v>155</v>
      </c>
    </row>
    <row r="136" spans="1:65" s="2" customFormat="1" ht="24.15" customHeight="1">
      <c r="A136" s="39"/>
      <c r="B136" s="40"/>
      <c r="C136" s="220" t="s">
        <v>86</v>
      </c>
      <c r="D136" s="220" t="s">
        <v>157</v>
      </c>
      <c r="E136" s="221" t="s">
        <v>2234</v>
      </c>
      <c r="F136" s="222" t="s">
        <v>2235</v>
      </c>
      <c r="G136" s="223" t="s">
        <v>213</v>
      </c>
      <c r="H136" s="224">
        <v>0.276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1.09</v>
      </c>
      <c r="R136" s="230">
        <f>Q136*H136</f>
        <v>0.30084000000000005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161</v>
      </c>
      <c r="AT136" s="232" t="s">
        <v>157</v>
      </c>
      <c r="AU136" s="232" t="s">
        <v>86</v>
      </c>
      <c r="AY136" s="18" t="s">
        <v>155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84</v>
      </c>
      <c r="BK136" s="233">
        <f>ROUND(I136*H136,2)</f>
        <v>0</v>
      </c>
      <c r="BL136" s="18" t="s">
        <v>161</v>
      </c>
      <c r="BM136" s="232" t="s">
        <v>2236</v>
      </c>
    </row>
    <row r="137" spans="1:51" s="13" customFormat="1" ht="12">
      <c r="A137" s="13"/>
      <c r="B137" s="234"/>
      <c r="C137" s="235"/>
      <c r="D137" s="236" t="s">
        <v>163</v>
      </c>
      <c r="E137" s="237" t="s">
        <v>1</v>
      </c>
      <c r="F137" s="238" t="s">
        <v>2230</v>
      </c>
      <c r="G137" s="235"/>
      <c r="H137" s="237" t="s">
        <v>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86</v>
      </c>
      <c r="AV137" s="13" t="s">
        <v>84</v>
      </c>
      <c r="AW137" s="13" t="s">
        <v>32</v>
      </c>
      <c r="AX137" s="13" t="s">
        <v>76</v>
      </c>
      <c r="AY137" s="244" t="s">
        <v>155</v>
      </c>
    </row>
    <row r="138" spans="1:51" s="14" customFormat="1" ht="12">
      <c r="A138" s="14"/>
      <c r="B138" s="245"/>
      <c r="C138" s="246"/>
      <c r="D138" s="236" t="s">
        <v>163</v>
      </c>
      <c r="E138" s="247" t="s">
        <v>1</v>
      </c>
      <c r="F138" s="248" t="s">
        <v>2237</v>
      </c>
      <c r="G138" s="246"/>
      <c r="H138" s="249">
        <v>0.276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163</v>
      </c>
      <c r="AU138" s="255" t="s">
        <v>86</v>
      </c>
      <c r="AV138" s="14" t="s">
        <v>86</v>
      </c>
      <c r="AW138" s="14" t="s">
        <v>32</v>
      </c>
      <c r="AX138" s="14" t="s">
        <v>84</v>
      </c>
      <c r="AY138" s="255" t="s">
        <v>155</v>
      </c>
    </row>
    <row r="139" spans="1:65" s="2" customFormat="1" ht="24.15" customHeight="1">
      <c r="A139" s="39"/>
      <c r="B139" s="40"/>
      <c r="C139" s="220" t="s">
        <v>171</v>
      </c>
      <c r="D139" s="220" t="s">
        <v>157</v>
      </c>
      <c r="E139" s="221" t="s">
        <v>330</v>
      </c>
      <c r="F139" s="222" t="s">
        <v>331</v>
      </c>
      <c r="G139" s="223" t="s">
        <v>274</v>
      </c>
      <c r="H139" s="224">
        <v>20.16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0.00013</v>
      </c>
      <c r="R139" s="230">
        <f>Q139*H139</f>
        <v>0.0026208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161</v>
      </c>
      <c r="AT139" s="232" t="s">
        <v>157</v>
      </c>
      <c r="AU139" s="232" t="s">
        <v>86</v>
      </c>
      <c r="AY139" s="18" t="s">
        <v>155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161</v>
      </c>
      <c r="BM139" s="232" t="s">
        <v>2238</v>
      </c>
    </row>
    <row r="140" spans="1:51" s="14" customFormat="1" ht="12">
      <c r="A140" s="14"/>
      <c r="B140" s="245"/>
      <c r="C140" s="246"/>
      <c r="D140" s="236" t="s">
        <v>163</v>
      </c>
      <c r="E140" s="247" t="s">
        <v>1</v>
      </c>
      <c r="F140" s="248" t="s">
        <v>2239</v>
      </c>
      <c r="G140" s="246"/>
      <c r="H140" s="249">
        <v>20.16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163</v>
      </c>
      <c r="AU140" s="255" t="s">
        <v>86</v>
      </c>
      <c r="AV140" s="14" t="s">
        <v>86</v>
      </c>
      <c r="AW140" s="14" t="s">
        <v>32</v>
      </c>
      <c r="AX140" s="14" t="s">
        <v>84</v>
      </c>
      <c r="AY140" s="255" t="s">
        <v>155</v>
      </c>
    </row>
    <row r="141" spans="1:65" s="2" customFormat="1" ht="24.15" customHeight="1">
      <c r="A141" s="39"/>
      <c r="B141" s="40"/>
      <c r="C141" s="220" t="s">
        <v>161</v>
      </c>
      <c r="D141" s="220" t="s">
        <v>157</v>
      </c>
      <c r="E141" s="221" t="s">
        <v>2240</v>
      </c>
      <c r="F141" s="222" t="s">
        <v>2241</v>
      </c>
      <c r="G141" s="223" t="s">
        <v>160</v>
      </c>
      <c r="H141" s="224">
        <v>1.44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0.1733</v>
      </c>
      <c r="R141" s="230">
        <f>Q141*H141</f>
        <v>0.249552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161</v>
      </c>
      <c r="AT141" s="232" t="s">
        <v>157</v>
      </c>
      <c r="AU141" s="232" t="s">
        <v>86</v>
      </c>
      <c r="AY141" s="18" t="s">
        <v>155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161</v>
      </c>
      <c r="BM141" s="232" t="s">
        <v>2242</v>
      </c>
    </row>
    <row r="142" spans="1:51" s="13" customFormat="1" ht="12">
      <c r="A142" s="13"/>
      <c r="B142" s="234"/>
      <c r="C142" s="235"/>
      <c r="D142" s="236" t="s">
        <v>163</v>
      </c>
      <c r="E142" s="237" t="s">
        <v>1</v>
      </c>
      <c r="F142" s="238" t="s">
        <v>2230</v>
      </c>
      <c r="G142" s="235"/>
      <c r="H142" s="237" t="s">
        <v>1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163</v>
      </c>
      <c r="AU142" s="244" t="s">
        <v>86</v>
      </c>
      <c r="AV142" s="13" t="s">
        <v>84</v>
      </c>
      <c r="AW142" s="13" t="s">
        <v>32</v>
      </c>
      <c r="AX142" s="13" t="s">
        <v>76</v>
      </c>
      <c r="AY142" s="244" t="s">
        <v>155</v>
      </c>
    </row>
    <row r="143" spans="1:51" s="14" customFormat="1" ht="12">
      <c r="A143" s="14"/>
      <c r="B143" s="245"/>
      <c r="C143" s="246"/>
      <c r="D143" s="236" t="s">
        <v>163</v>
      </c>
      <c r="E143" s="247" t="s">
        <v>1</v>
      </c>
      <c r="F143" s="248" t="s">
        <v>2243</v>
      </c>
      <c r="G143" s="246"/>
      <c r="H143" s="249">
        <v>1.44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163</v>
      </c>
      <c r="AU143" s="255" t="s">
        <v>86</v>
      </c>
      <c r="AV143" s="14" t="s">
        <v>86</v>
      </c>
      <c r="AW143" s="14" t="s">
        <v>32</v>
      </c>
      <c r="AX143" s="14" t="s">
        <v>84</v>
      </c>
      <c r="AY143" s="255" t="s">
        <v>155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193</v>
      </c>
      <c r="F144" s="218" t="s">
        <v>370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SUM(P145:P156)</f>
        <v>0</v>
      </c>
      <c r="Q144" s="212"/>
      <c r="R144" s="213">
        <f>SUM(R145:R156)</f>
        <v>1.8573924000000002</v>
      </c>
      <c r="S144" s="212"/>
      <c r="T144" s="214">
        <f>SUM(T145:T156)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155</v>
      </c>
      <c r="BK144" s="217">
        <f>SUM(BK145:BK156)</f>
        <v>0</v>
      </c>
    </row>
    <row r="145" spans="1:65" s="2" customFormat="1" ht="24.15" customHeight="1">
      <c r="A145" s="39"/>
      <c r="B145" s="40"/>
      <c r="C145" s="220" t="s">
        <v>184</v>
      </c>
      <c r="D145" s="220" t="s">
        <v>157</v>
      </c>
      <c r="E145" s="221" t="s">
        <v>394</v>
      </c>
      <c r="F145" s="222" t="s">
        <v>395</v>
      </c>
      <c r="G145" s="223" t="s">
        <v>160</v>
      </c>
      <c r="H145" s="224">
        <v>28.75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0.01838</v>
      </c>
      <c r="R145" s="230">
        <f>Q145*H145</f>
        <v>0.528425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161</v>
      </c>
      <c r="AT145" s="232" t="s">
        <v>157</v>
      </c>
      <c r="AU145" s="232" t="s">
        <v>86</v>
      </c>
      <c r="AY145" s="18" t="s">
        <v>155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161</v>
      </c>
      <c r="BM145" s="232" t="s">
        <v>2244</v>
      </c>
    </row>
    <row r="146" spans="1:51" s="13" customFormat="1" ht="12">
      <c r="A146" s="13"/>
      <c r="B146" s="234"/>
      <c r="C146" s="235"/>
      <c r="D146" s="236" t="s">
        <v>163</v>
      </c>
      <c r="E146" s="237" t="s">
        <v>1</v>
      </c>
      <c r="F146" s="238" t="s">
        <v>2230</v>
      </c>
      <c r="G146" s="235"/>
      <c r="H146" s="237" t="s">
        <v>1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163</v>
      </c>
      <c r="AU146" s="244" t="s">
        <v>86</v>
      </c>
      <c r="AV146" s="13" t="s">
        <v>84</v>
      </c>
      <c r="AW146" s="13" t="s">
        <v>32</v>
      </c>
      <c r="AX146" s="13" t="s">
        <v>76</v>
      </c>
      <c r="AY146" s="244" t="s">
        <v>155</v>
      </c>
    </row>
    <row r="147" spans="1:51" s="14" customFormat="1" ht="12">
      <c r="A147" s="14"/>
      <c r="B147" s="245"/>
      <c r="C147" s="246"/>
      <c r="D147" s="236" t="s">
        <v>163</v>
      </c>
      <c r="E147" s="247" t="s">
        <v>1</v>
      </c>
      <c r="F147" s="248" t="s">
        <v>2231</v>
      </c>
      <c r="G147" s="246"/>
      <c r="H147" s="249">
        <v>4.81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163</v>
      </c>
      <c r="AU147" s="255" t="s">
        <v>86</v>
      </c>
      <c r="AV147" s="14" t="s">
        <v>86</v>
      </c>
      <c r="AW147" s="14" t="s">
        <v>32</v>
      </c>
      <c r="AX147" s="14" t="s">
        <v>76</v>
      </c>
      <c r="AY147" s="255" t="s">
        <v>155</v>
      </c>
    </row>
    <row r="148" spans="1:51" s="13" customFormat="1" ht="12">
      <c r="A148" s="13"/>
      <c r="B148" s="234"/>
      <c r="C148" s="235"/>
      <c r="D148" s="236" t="s">
        <v>163</v>
      </c>
      <c r="E148" s="237" t="s">
        <v>1</v>
      </c>
      <c r="F148" s="238" t="s">
        <v>2232</v>
      </c>
      <c r="G148" s="235"/>
      <c r="H148" s="237" t="s">
        <v>1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163</v>
      </c>
      <c r="AU148" s="244" t="s">
        <v>86</v>
      </c>
      <c r="AV148" s="13" t="s">
        <v>84</v>
      </c>
      <c r="AW148" s="13" t="s">
        <v>32</v>
      </c>
      <c r="AX148" s="13" t="s">
        <v>76</v>
      </c>
      <c r="AY148" s="244" t="s">
        <v>155</v>
      </c>
    </row>
    <row r="149" spans="1:51" s="14" customFormat="1" ht="12">
      <c r="A149" s="14"/>
      <c r="B149" s="245"/>
      <c r="C149" s="246"/>
      <c r="D149" s="236" t="s">
        <v>163</v>
      </c>
      <c r="E149" s="247" t="s">
        <v>1</v>
      </c>
      <c r="F149" s="248" t="s">
        <v>2233</v>
      </c>
      <c r="G149" s="246"/>
      <c r="H149" s="249">
        <v>23.94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163</v>
      </c>
      <c r="AU149" s="255" t="s">
        <v>86</v>
      </c>
      <c r="AV149" s="14" t="s">
        <v>86</v>
      </c>
      <c r="AW149" s="14" t="s">
        <v>32</v>
      </c>
      <c r="AX149" s="14" t="s">
        <v>76</v>
      </c>
      <c r="AY149" s="255" t="s">
        <v>155</v>
      </c>
    </row>
    <row r="150" spans="1:51" s="15" customFormat="1" ht="12">
      <c r="A150" s="15"/>
      <c r="B150" s="256"/>
      <c r="C150" s="257"/>
      <c r="D150" s="236" t="s">
        <v>163</v>
      </c>
      <c r="E150" s="258" t="s">
        <v>1</v>
      </c>
      <c r="F150" s="259" t="s">
        <v>177</v>
      </c>
      <c r="G150" s="257"/>
      <c r="H150" s="260">
        <v>28.75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163</v>
      </c>
      <c r="AU150" s="266" t="s">
        <v>86</v>
      </c>
      <c r="AV150" s="15" t="s">
        <v>161</v>
      </c>
      <c r="AW150" s="15" t="s">
        <v>32</v>
      </c>
      <c r="AX150" s="15" t="s">
        <v>84</v>
      </c>
      <c r="AY150" s="266" t="s">
        <v>155</v>
      </c>
    </row>
    <row r="151" spans="1:65" s="2" customFormat="1" ht="24.15" customHeight="1">
      <c r="A151" s="39"/>
      <c r="B151" s="40"/>
      <c r="C151" s="220" t="s">
        <v>193</v>
      </c>
      <c r="D151" s="220" t="s">
        <v>157</v>
      </c>
      <c r="E151" s="221" t="s">
        <v>409</v>
      </c>
      <c r="F151" s="222" t="s">
        <v>410</v>
      </c>
      <c r="G151" s="223" t="s">
        <v>160</v>
      </c>
      <c r="H151" s="224">
        <v>42.527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0.0262</v>
      </c>
      <c r="R151" s="230">
        <f>Q151*H151</f>
        <v>1.1142074000000002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161</v>
      </c>
      <c r="AT151" s="232" t="s">
        <v>157</v>
      </c>
      <c r="AU151" s="232" t="s">
        <v>86</v>
      </c>
      <c r="AY151" s="18" t="s">
        <v>155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161</v>
      </c>
      <c r="BM151" s="232" t="s">
        <v>2245</v>
      </c>
    </row>
    <row r="152" spans="1:51" s="14" customFormat="1" ht="12">
      <c r="A152" s="14"/>
      <c r="B152" s="245"/>
      <c r="C152" s="246"/>
      <c r="D152" s="236" t="s">
        <v>163</v>
      </c>
      <c r="E152" s="247" t="s">
        <v>1</v>
      </c>
      <c r="F152" s="248" t="s">
        <v>2246</v>
      </c>
      <c r="G152" s="246"/>
      <c r="H152" s="249">
        <v>42.527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163</v>
      </c>
      <c r="AU152" s="255" t="s">
        <v>86</v>
      </c>
      <c r="AV152" s="14" t="s">
        <v>86</v>
      </c>
      <c r="AW152" s="14" t="s">
        <v>32</v>
      </c>
      <c r="AX152" s="14" t="s">
        <v>84</v>
      </c>
      <c r="AY152" s="255" t="s">
        <v>155</v>
      </c>
    </row>
    <row r="153" spans="1:65" s="2" customFormat="1" ht="16.5" customHeight="1">
      <c r="A153" s="39"/>
      <c r="B153" s="40"/>
      <c r="C153" s="220" t="s">
        <v>199</v>
      </c>
      <c r="D153" s="220" t="s">
        <v>157</v>
      </c>
      <c r="E153" s="221" t="s">
        <v>2247</v>
      </c>
      <c r="F153" s="222" t="s">
        <v>2248</v>
      </c>
      <c r="G153" s="223" t="s">
        <v>160</v>
      </c>
      <c r="H153" s="224">
        <v>75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161</v>
      </c>
      <c r="AT153" s="232" t="s">
        <v>157</v>
      </c>
      <c r="AU153" s="232" t="s">
        <v>86</v>
      </c>
      <c r="AY153" s="18" t="s">
        <v>155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161</v>
      </c>
      <c r="BM153" s="232" t="s">
        <v>2249</v>
      </c>
    </row>
    <row r="154" spans="1:51" s="14" customFormat="1" ht="12">
      <c r="A154" s="14"/>
      <c r="B154" s="245"/>
      <c r="C154" s="246"/>
      <c r="D154" s="236" t="s">
        <v>163</v>
      </c>
      <c r="E154" s="247" t="s">
        <v>1</v>
      </c>
      <c r="F154" s="248" t="s">
        <v>2250</v>
      </c>
      <c r="G154" s="246"/>
      <c r="H154" s="249">
        <v>75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163</v>
      </c>
      <c r="AU154" s="255" t="s">
        <v>86</v>
      </c>
      <c r="AV154" s="14" t="s">
        <v>86</v>
      </c>
      <c r="AW154" s="14" t="s">
        <v>32</v>
      </c>
      <c r="AX154" s="14" t="s">
        <v>84</v>
      </c>
      <c r="AY154" s="255" t="s">
        <v>155</v>
      </c>
    </row>
    <row r="155" spans="1:65" s="2" customFormat="1" ht="24.15" customHeight="1">
      <c r="A155" s="39"/>
      <c r="B155" s="40"/>
      <c r="C155" s="220" t="s">
        <v>206</v>
      </c>
      <c r="D155" s="220" t="s">
        <v>157</v>
      </c>
      <c r="E155" s="221" t="s">
        <v>486</v>
      </c>
      <c r="F155" s="222" t="s">
        <v>487</v>
      </c>
      <c r="G155" s="223" t="s">
        <v>274</v>
      </c>
      <c r="H155" s="224">
        <v>10.4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0.02065</v>
      </c>
      <c r="R155" s="230">
        <f>Q155*H155</f>
        <v>0.21476000000000003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161</v>
      </c>
      <c r="AT155" s="232" t="s">
        <v>157</v>
      </c>
      <c r="AU155" s="232" t="s">
        <v>86</v>
      </c>
      <c r="AY155" s="18" t="s">
        <v>155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161</v>
      </c>
      <c r="BM155" s="232" t="s">
        <v>2251</v>
      </c>
    </row>
    <row r="156" spans="1:51" s="14" customFormat="1" ht="12">
      <c r="A156" s="14"/>
      <c r="B156" s="245"/>
      <c r="C156" s="246"/>
      <c r="D156" s="236" t="s">
        <v>163</v>
      </c>
      <c r="E156" s="247" t="s">
        <v>1</v>
      </c>
      <c r="F156" s="248" t="s">
        <v>2252</v>
      </c>
      <c r="G156" s="246"/>
      <c r="H156" s="249">
        <v>10.4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163</v>
      </c>
      <c r="AU156" s="255" t="s">
        <v>86</v>
      </c>
      <c r="AV156" s="14" t="s">
        <v>86</v>
      </c>
      <c r="AW156" s="14" t="s">
        <v>32</v>
      </c>
      <c r="AX156" s="14" t="s">
        <v>84</v>
      </c>
      <c r="AY156" s="255" t="s">
        <v>155</v>
      </c>
    </row>
    <row r="157" spans="1:63" s="12" customFormat="1" ht="22.8" customHeight="1">
      <c r="A157" s="12"/>
      <c r="B157" s="204"/>
      <c r="C157" s="205"/>
      <c r="D157" s="206" t="s">
        <v>75</v>
      </c>
      <c r="E157" s="218" t="s">
        <v>210</v>
      </c>
      <c r="F157" s="218" t="s">
        <v>608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SUM(P158:P178)</f>
        <v>0</v>
      </c>
      <c r="Q157" s="212"/>
      <c r="R157" s="213">
        <f>SUM(R158:R178)</f>
        <v>0.000696</v>
      </c>
      <c r="S157" s="212"/>
      <c r="T157" s="214">
        <f>SUM(T158:T178)</f>
        <v>3.8398200000000005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84</v>
      </c>
      <c r="AT157" s="216" t="s">
        <v>75</v>
      </c>
      <c r="AU157" s="216" t="s">
        <v>84</v>
      </c>
      <c r="AY157" s="215" t="s">
        <v>155</v>
      </c>
      <c r="BK157" s="217">
        <f>SUM(BK158:BK178)</f>
        <v>0</v>
      </c>
    </row>
    <row r="158" spans="1:65" s="2" customFormat="1" ht="33" customHeight="1">
      <c r="A158" s="39"/>
      <c r="B158" s="40"/>
      <c r="C158" s="220" t="s">
        <v>210</v>
      </c>
      <c r="D158" s="220" t="s">
        <v>157</v>
      </c>
      <c r="E158" s="221" t="s">
        <v>2253</v>
      </c>
      <c r="F158" s="222" t="s">
        <v>2254</v>
      </c>
      <c r="G158" s="223" t="s">
        <v>160</v>
      </c>
      <c r="H158" s="224">
        <v>70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161</v>
      </c>
      <c r="AT158" s="232" t="s">
        <v>157</v>
      </c>
      <c r="AU158" s="232" t="s">
        <v>86</v>
      </c>
      <c r="AY158" s="18" t="s">
        <v>155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161</v>
      </c>
      <c r="BM158" s="232" t="s">
        <v>2255</v>
      </c>
    </row>
    <row r="159" spans="1:51" s="14" customFormat="1" ht="12">
      <c r="A159" s="14"/>
      <c r="B159" s="245"/>
      <c r="C159" s="246"/>
      <c r="D159" s="236" t="s">
        <v>163</v>
      </c>
      <c r="E159" s="247" t="s">
        <v>1</v>
      </c>
      <c r="F159" s="248" t="s">
        <v>2256</v>
      </c>
      <c r="G159" s="246"/>
      <c r="H159" s="249">
        <v>70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86</v>
      </c>
      <c r="AV159" s="14" t="s">
        <v>86</v>
      </c>
      <c r="AW159" s="14" t="s">
        <v>32</v>
      </c>
      <c r="AX159" s="14" t="s">
        <v>84</v>
      </c>
      <c r="AY159" s="255" t="s">
        <v>155</v>
      </c>
    </row>
    <row r="160" spans="1:65" s="2" customFormat="1" ht="33" customHeight="1">
      <c r="A160" s="39"/>
      <c r="B160" s="40"/>
      <c r="C160" s="220" t="s">
        <v>217</v>
      </c>
      <c r="D160" s="220" t="s">
        <v>157</v>
      </c>
      <c r="E160" s="221" t="s">
        <v>2257</v>
      </c>
      <c r="F160" s="222" t="s">
        <v>2258</v>
      </c>
      <c r="G160" s="223" t="s">
        <v>160</v>
      </c>
      <c r="H160" s="224">
        <v>980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161</v>
      </c>
      <c r="AT160" s="232" t="s">
        <v>157</v>
      </c>
      <c r="AU160" s="232" t="s">
        <v>86</v>
      </c>
      <c r="AY160" s="18" t="s">
        <v>155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161</v>
      </c>
      <c r="BM160" s="232" t="s">
        <v>2259</v>
      </c>
    </row>
    <row r="161" spans="1:51" s="14" customFormat="1" ht="12">
      <c r="A161" s="14"/>
      <c r="B161" s="245"/>
      <c r="C161" s="246"/>
      <c r="D161" s="236" t="s">
        <v>163</v>
      </c>
      <c r="E161" s="246"/>
      <c r="F161" s="248" t="s">
        <v>2260</v>
      </c>
      <c r="G161" s="246"/>
      <c r="H161" s="249">
        <v>980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163</v>
      </c>
      <c r="AU161" s="255" t="s">
        <v>86</v>
      </c>
      <c r="AV161" s="14" t="s">
        <v>86</v>
      </c>
      <c r="AW161" s="14" t="s">
        <v>4</v>
      </c>
      <c r="AX161" s="14" t="s">
        <v>84</v>
      </c>
      <c r="AY161" s="255" t="s">
        <v>155</v>
      </c>
    </row>
    <row r="162" spans="1:65" s="2" customFormat="1" ht="33" customHeight="1">
      <c r="A162" s="39"/>
      <c r="B162" s="40"/>
      <c r="C162" s="220" t="s">
        <v>224</v>
      </c>
      <c r="D162" s="220" t="s">
        <v>157</v>
      </c>
      <c r="E162" s="221" t="s">
        <v>2261</v>
      </c>
      <c r="F162" s="222" t="s">
        <v>2262</v>
      </c>
      <c r="G162" s="223" t="s">
        <v>160</v>
      </c>
      <c r="H162" s="224">
        <v>70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41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161</v>
      </c>
      <c r="AT162" s="232" t="s">
        <v>157</v>
      </c>
      <c r="AU162" s="232" t="s">
        <v>86</v>
      </c>
      <c r="AY162" s="18" t="s">
        <v>155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84</v>
      </c>
      <c r="BK162" s="233">
        <f>ROUND(I162*H162,2)</f>
        <v>0</v>
      </c>
      <c r="BL162" s="18" t="s">
        <v>161</v>
      </c>
      <c r="BM162" s="232" t="s">
        <v>2263</v>
      </c>
    </row>
    <row r="163" spans="1:65" s="2" customFormat="1" ht="21.75" customHeight="1">
      <c r="A163" s="39"/>
      <c r="B163" s="40"/>
      <c r="C163" s="220" t="s">
        <v>231</v>
      </c>
      <c r="D163" s="220" t="s">
        <v>157</v>
      </c>
      <c r="E163" s="221" t="s">
        <v>667</v>
      </c>
      <c r="F163" s="222" t="s">
        <v>668</v>
      </c>
      <c r="G163" s="223" t="s">
        <v>160</v>
      </c>
      <c r="H163" s="224">
        <v>31.2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0.082</v>
      </c>
      <c r="T163" s="231">
        <f>S163*H163</f>
        <v>2.5584000000000002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161</v>
      </c>
      <c r="AT163" s="232" t="s">
        <v>157</v>
      </c>
      <c r="AU163" s="232" t="s">
        <v>86</v>
      </c>
      <c r="AY163" s="18" t="s">
        <v>155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84</v>
      </c>
      <c r="BK163" s="233">
        <f>ROUND(I163*H163,2)</f>
        <v>0</v>
      </c>
      <c r="BL163" s="18" t="s">
        <v>161</v>
      </c>
      <c r="BM163" s="232" t="s">
        <v>2264</v>
      </c>
    </row>
    <row r="164" spans="1:51" s="13" customFormat="1" ht="12">
      <c r="A164" s="13"/>
      <c r="B164" s="234"/>
      <c r="C164" s="235"/>
      <c r="D164" s="236" t="s">
        <v>163</v>
      </c>
      <c r="E164" s="237" t="s">
        <v>1</v>
      </c>
      <c r="F164" s="238" t="s">
        <v>2265</v>
      </c>
      <c r="G164" s="235"/>
      <c r="H164" s="237" t="s">
        <v>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163</v>
      </c>
      <c r="AU164" s="244" t="s">
        <v>86</v>
      </c>
      <c r="AV164" s="13" t="s">
        <v>84</v>
      </c>
      <c r="AW164" s="13" t="s">
        <v>32</v>
      </c>
      <c r="AX164" s="13" t="s">
        <v>76</v>
      </c>
      <c r="AY164" s="244" t="s">
        <v>155</v>
      </c>
    </row>
    <row r="165" spans="1:51" s="14" customFormat="1" ht="12">
      <c r="A165" s="14"/>
      <c r="B165" s="245"/>
      <c r="C165" s="246"/>
      <c r="D165" s="236" t="s">
        <v>163</v>
      </c>
      <c r="E165" s="247" t="s">
        <v>1</v>
      </c>
      <c r="F165" s="248" t="s">
        <v>2266</v>
      </c>
      <c r="G165" s="246"/>
      <c r="H165" s="249">
        <v>31.2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163</v>
      </c>
      <c r="AU165" s="255" t="s">
        <v>86</v>
      </c>
      <c r="AV165" s="14" t="s">
        <v>86</v>
      </c>
      <c r="AW165" s="14" t="s">
        <v>32</v>
      </c>
      <c r="AX165" s="14" t="s">
        <v>76</v>
      </c>
      <c r="AY165" s="255" t="s">
        <v>155</v>
      </c>
    </row>
    <row r="166" spans="1:51" s="15" customFormat="1" ht="12">
      <c r="A166" s="15"/>
      <c r="B166" s="256"/>
      <c r="C166" s="257"/>
      <c r="D166" s="236" t="s">
        <v>163</v>
      </c>
      <c r="E166" s="258" t="s">
        <v>1</v>
      </c>
      <c r="F166" s="259" t="s">
        <v>177</v>
      </c>
      <c r="G166" s="257"/>
      <c r="H166" s="260">
        <v>31.2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163</v>
      </c>
      <c r="AU166" s="266" t="s">
        <v>86</v>
      </c>
      <c r="AV166" s="15" t="s">
        <v>161</v>
      </c>
      <c r="AW166" s="15" t="s">
        <v>32</v>
      </c>
      <c r="AX166" s="15" t="s">
        <v>84</v>
      </c>
      <c r="AY166" s="266" t="s">
        <v>155</v>
      </c>
    </row>
    <row r="167" spans="1:65" s="2" customFormat="1" ht="24.15" customHeight="1">
      <c r="A167" s="39"/>
      <c r="B167" s="40"/>
      <c r="C167" s="220" t="s">
        <v>236</v>
      </c>
      <c r="D167" s="220" t="s">
        <v>157</v>
      </c>
      <c r="E167" s="221" t="s">
        <v>698</v>
      </c>
      <c r="F167" s="222" t="s">
        <v>699</v>
      </c>
      <c r="G167" s="223" t="s">
        <v>160</v>
      </c>
      <c r="H167" s="224">
        <v>8.32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41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0.034</v>
      </c>
      <c r="T167" s="231">
        <f>S167*H167</f>
        <v>0.28288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161</v>
      </c>
      <c r="AT167" s="232" t="s">
        <v>157</v>
      </c>
      <c r="AU167" s="232" t="s">
        <v>86</v>
      </c>
      <c r="AY167" s="18" t="s">
        <v>155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161</v>
      </c>
      <c r="BM167" s="232" t="s">
        <v>2267</v>
      </c>
    </row>
    <row r="168" spans="1:51" s="13" customFormat="1" ht="12">
      <c r="A168" s="13"/>
      <c r="B168" s="234"/>
      <c r="C168" s="235"/>
      <c r="D168" s="236" t="s">
        <v>163</v>
      </c>
      <c r="E168" s="237" t="s">
        <v>1</v>
      </c>
      <c r="F168" s="238" t="s">
        <v>2265</v>
      </c>
      <c r="G168" s="235"/>
      <c r="H168" s="237" t="s">
        <v>1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86</v>
      </c>
      <c r="AV168" s="13" t="s">
        <v>84</v>
      </c>
      <c r="AW168" s="13" t="s">
        <v>32</v>
      </c>
      <c r="AX168" s="13" t="s">
        <v>76</v>
      </c>
      <c r="AY168" s="244" t="s">
        <v>155</v>
      </c>
    </row>
    <row r="169" spans="1:51" s="14" customFormat="1" ht="12">
      <c r="A169" s="14"/>
      <c r="B169" s="245"/>
      <c r="C169" s="246"/>
      <c r="D169" s="236" t="s">
        <v>163</v>
      </c>
      <c r="E169" s="247" t="s">
        <v>1</v>
      </c>
      <c r="F169" s="248" t="s">
        <v>2268</v>
      </c>
      <c r="G169" s="246"/>
      <c r="H169" s="249">
        <v>8.32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163</v>
      </c>
      <c r="AU169" s="255" t="s">
        <v>86</v>
      </c>
      <c r="AV169" s="14" t="s">
        <v>86</v>
      </c>
      <c r="AW169" s="14" t="s">
        <v>32</v>
      </c>
      <c r="AX169" s="14" t="s">
        <v>84</v>
      </c>
      <c r="AY169" s="255" t="s">
        <v>155</v>
      </c>
    </row>
    <row r="170" spans="1:65" s="2" customFormat="1" ht="24.15" customHeight="1">
      <c r="A170" s="39"/>
      <c r="B170" s="40"/>
      <c r="C170" s="220" t="s">
        <v>240</v>
      </c>
      <c r="D170" s="220" t="s">
        <v>157</v>
      </c>
      <c r="E170" s="221" t="s">
        <v>2269</v>
      </c>
      <c r="F170" s="222" t="s">
        <v>2270</v>
      </c>
      <c r="G170" s="223" t="s">
        <v>256</v>
      </c>
      <c r="H170" s="224">
        <v>2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0.074</v>
      </c>
      <c r="T170" s="231">
        <f>S170*H170</f>
        <v>0.148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161</v>
      </c>
      <c r="AT170" s="232" t="s">
        <v>157</v>
      </c>
      <c r="AU170" s="232" t="s">
        <v>86</v>
      </c>
      <c r="AY170" s="18" t="s">
        <v>155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161</v>
      </c>
      <c r="BM170" s="232" t="s">
        <v>2271</v>
      </c>
    </row>
    <row r="171" spans="1:51" s="13" customFormat="1" ht="12">
      <c r="A171" s="13"/>
      <c r="B171" s="234"/>
      <c r="C171" s="235"/>
      <c r="D171" s="236" t="s">
        <v>163</v>
      </c>
      <c r="E171" s="237" t="s">
        <v>1</v>
      </c>
      <c r="F171" s="238" t="s">
        <v>2230</v>
      </c>
      <c r="G171" s="235"/>
      <c r="H171" s="237" t="s">
        <v>1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86</v>
      </c>
      <c r="AV171" s="13" t="s">
        <v>84</v>
      </c>
      <c r="AW171" s="13" t="s">
        <v>32</v>
      </c>
      <c r="AX171" s="13" t="s">
        <v>76</v>
      </c>
      <c r="AY171" s="244" t="s">
        <v>155</v>
      </c>
    </row>
    <row r="172" spans="1:51" s="14" customFormat="1" ht="12">
      <c r="A172" s="14"/>
      <c r="B172" s="245"/>
      <c r="C172" s="246"/>
      <c r="D172" s="236" t="s">
        <v>163</v>
      </c>
      <c r="E172" s="247" t="s">
        <v>1</v>
      </c>
      <c r="F172" s="248" t="s">
        <v>86</v>
      </c>
      <c r="G172" s="246"/>
      <c r="H172" s="249">
        <v>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163</v>
      </c>
      <c r="AU172" s="255" t="s">
        <v>86</v>
      </c>
      <c r="AV172" s="14" t="s">
        <v>86</v>
      </c>
      <c r="AW172" s="14" t="s">
        <v>32</v>
      </c>
      <c r="AX172" s="14" t="s">
        <v>84</v>
      </c>
      <c r="AY172" s="255" t="s">
        <v>155</v>
      </c>
    </row>
    <row r="173" spans="1:65" s="2" customFormat="1" ht="24.15" customHeight="1">
      <c r="A173" s="39"/>
      <c r="B173" s="40"/>
      <c r="C173" s="220" t="s">
        <v>8</v>
      </c>
      <c r="D173" s="220" t="s">
        <v>157</v>
      </c>
      <c r="E173" s="221" t="s">
        <v>2272</v>
      </c>
      <c r="F173" s="222" t="s">
        <v>2273</v>
      </c>
      <c r="G173" s="223" t="s">
        <v>274</v>
      </c>
      <c r="H173" s="224">
        <v>2.4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41</v>
      </c>
      <c r="O173" s="92"/>
      <c r="P173" s="230">
        <f>O173*H173</f>
        <v>0</v>
      </c>
      <c r="Q173" s="230">
        <v>0.00029</v>
      </c>
      <c r="R173" s="230">
        <f>Q173*H173</f>
        <v>0.000696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161</v>
      </c>
      <c r="AT173" s="232" t="s">
        <v>157</v>
      </c>
      <c r="AU173" s="232" t="s">
        <v>86</v>
      </c>
      <c r="AY173" s="18" t="s">
        <v>155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84</v>
      </c>
      <c r="BK173" s="233">
        <f>ROUND(I173*H173,2)</f>
        <v>0</v>
      </c>
      <c r="BL173" s="18" t="s">
        <v>161</v>
      </c>
      <c r="BM173" s="232" t="s">
        <v>2274</v>
      </c>
    </row>
    <row r="174" spans="1:65" s="2" customFormat="1" ht="33" customHeight="1">
      <c r="A174" s="39"/>
      <c r="B174" s="40"/>
      <c r="C174" s="220" t="s">
        <v>249</v>
      </c>
      <c r="D174" s="220" t="s">
        <v>157</v>
      </c>
      <c r="E174" s="221" t="s">
        <v>2275</v>
      </c>
      <c r="F174" s="222" t="s">
        <v>2276</v>
      </c>
      <c r="G174" s="223" t="s">
        <v>160</v>
      </c>
      <c r="H174" s="224">
        <v>42.527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41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0.02</v>
      </c>
      <c r="T174" s="231">
        <f>S174*H174</f>
        <v>0.8505400000000001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161</v>
      </c>
      <c r="AT174" s="232" t="s">
        <v>157</v>
      </c>
      <c r="AU174" s="232" t="s">
        <v>86</v>
      </c>
      <c r="AY174" s="18" t="s">
        <v>155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84</v>
      </c>
      <c r="BK174" s="233">
        <f>ROUND(I174*H174,2)</f>
        <v>0</v>
      </c>
      <c r="BL174" s="18" t="s">
        <v>161</v>
      </c>
      <c r="BM174" s="232" t="s">
        <v>2277</v>
      </c>
    </row>
    <row r="175" spans="1:51" s="14" customFormat="1" ht="12">
      <c r="A175" s="14"/>
      <c r="B175" s="245"/>
      <c r="C175" s="246"/>
      <c r="D175" s="236" t="s">
        <v>163</v>
      </c>
      <c r="E175" s="247" t="s">
        <v>1</v>
      </c>
      <c r="F175" s="248" t="s">
        <v>2246</v>
      </c>
      <c r="G175" s="246"/>
      <c r="H175" s="249">
        <v>42.527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163</v>
      </c>
      <c r="AU175" s="255" t="s">
        <v>86</v>
      </c>
      <c r="AV175" s="14" t="s">
        <v>86</v>
      </c>
      <c r="AW175" s="14" t="s">
        <v>32</v>
      </c>
      <c r="AX175" s="14" t="s">
        <v>84</v>
      </c>
      <c r="AY175" s="255" t="s">
        <v>155</v>
      </c>
    </row>
    <row r="176" spans="1:65" s="2" customFormat="1" ht="16.5" customHeight="1">
      <c r="A176" s="39"/>
      <c r="B176" s="40"/>
      <c r="C176" s="220" t="s">
        <v>253</v>
      </c>
      <c r="D176" s="220" t="s">
        <v>157</v>
      </c>
      <c r="E176" s="221" t="s">
        <v>829</v>
      </c>
      <c r="F176" s="222" t="s">
        <v>830</v>
      </c>
      <c r="G176" s="223" t="s">
        <v>826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161</v>
      </c>
      <c r="AT176" s="232" t="s">
        <v>157</v>
      </c>
      <c r="AU176" s="232" t="s">
        <v>86</v>
      </c>
      <c r="AY176" s="18" t="s">
        <v>155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161</v>
      </c>
      <c r="BM176" s="232" t="s">
        <v>2278</v>
      </c>
    </row>
    <row r="177" spans="1:65" s="2" customFormat="1" ht="16.5" customHeight="1">
      <c r="A177" s="39"/>
      <c r="B177" s="40"/>
      <c r="C177" s="220" t="s">
        <v>259</v>
      </c>
      <c r="D177" s="220" t="s">
        <v>157</v>
      </c>
      <c r="E177" s="221" t="s">
        <v>833</v>
      </c>
      <c r="F177" s="222" t="s">
        <v>2279</v>
      </c>
      <c r="G177" s="223" t="s">
        <v>826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41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161</v>
      </c>
      <c r="AT177" s="232" t="s">
        <v>157</v>
      </c>
      <c r="AU177" s="232" t="s">
        <v>86</v>
      </c>
      <c r="AY177" s="18" t="s">
        <v>155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84</v>
      </c>
      <c r="BK177" s="233">
        <f>ROUND(I177*H177,2)</f>
        <v>0</v>
      </c>
      <c r="BL177" s="18" t="s">
        <v>161</v>
      </c>
      <c r="BM177" s="232" t="s">
        <v>2280</v>
      </c>
    </row>
    <row r="178" spans="1:65" s="2" customFormat="1" ht="16.5" customHeight="1">
      <c r="A178" s="39"/>
      <c r="B178" s="40"/>
      <c r="C178" s="220" t="s">
        <v>265</v>
      </c>
      <c r="D178" s="220" t="s">
        <v>157</v>
      </c>
      <c r="E178" s="221" t="s">
        <v>837</v>
      </c>
      <c r="F178" s="222" t="s">
        <v>2281</v>
      </c>
      <c r="G178" s="223" t="s">
        <v>839</v>
      </c>
      <c r="H178" s="224">
        <v>6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41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161</v>
      </c>
      <c r="AT178" s="232" t="s">
        <v>157</v>
      </c>
      <c r="AU178" s="232" t="s">
        <v>86</v>
      </c>
      <c r="AY178" s="18" t="s">
        <v>155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161</v>
      </c>
      <c r="BM178" s="232" t="s">
        <v>2282</v>
      </c>
    </row>
    <row r="179" spans="1:63" s="12" customFormat="1" ht="22.8" customHeight="1">
      <c r="A179" s="12"/>
      <c r="B179" s="204"/>
      <c r="C179" s="205"/>
      <c r="D179" s="206" t="s">
        <v>75</v>
      </c>
      <c r="E179" s="218" t="s">
        <v>841</v>
      </c>
      <c r="F179" s="218" t="s">
        <v>842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SUM(P180:P184)</f>
        <v>0</v>
      </c>
      <c r="Q179" s="212"/>
      <c r="R179" s="213">
        <f>SUM(R180:R184)</f>
        <v>0</v>
      </c>
      <c r="S179" s="212"/>
      <c r="T179" s="214">
        <f>SUM(T180:T184)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84</v>
      </c>
      <c r="AT179" s="216" t="s">
        <v>75</v>
      </c>
      <c r="AU179" s="216" t="s">
        <v>84</v>
      </c>
      <c r="AY179" s="215" t="s">
        <v>155</v>
      </c>
      <c r="BK179" s="217">
        <f>SUM(BK180:BK184)</f>
        <v>0</v>
      </c>
    </row>
    <row r="180" spans="1:65" s="2" customFormat="1" ht="33" customHeight="1">
      <c r="A180" s="39"/>
      <c r="B180" s="40"/>
      <c r="C180" s="220" t="s">
        <v>271</v>
      </c>
      <c r="D180" s="220" t="s">
        <v>157</v>
      </c>
      <c r="E180" s="221" t="s">
        <v>844</v>
      </c>
      <c r="F180" s="222" t="s">
        <v>845</v>
      </c>
      <c r="G180" s="223" t="s">
        <v>213</v>
      </c>
      <c r="H180" s="224">
        <v>4.474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41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161</v>
      </c>
      <c r="AT180" s="232" t="s">
        <v>157</v>
      </c>
      <c r="AU180" s="232" t="s">
        <v>86</v>
      </c>
      <c r="AY180" s="18" t="s">
        <v>155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84</v>
      </c>
      <c r="BK180" s="233">
        <f>ROUND(I180*H180,2)</f>
        <v>0</v>
      </c>
      <c r="BL180" s="18" t="s">
        <v>161</v>
      </c>
      <c r="BM180" s="232" t="s">
        <v>2283</v>
      </c>
    </row>
    <row r="181" spans="1:65" s="2" customFormat="1" ht="24.15" customHeight="1">
      <c r="A181" s="39"/>
      <c r="B181" s="40"/>
      <c r="C181" s="220" t="s">
        <v>7</v>
      </c>
      <c r="D181" s="220" t="s">
        <v>157</v>
      </c>
      <c r="E181" s="221" t="s">
        <v>848</v>
      </c>
      <c r="F181" s="222" t="s">
        <v>849</v>
      </c>
      <c r="G181" s="223" t="s">
        <v>213</v>
      </c>
      <c r="H181" s="224">
        <v>4.474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41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161</v>
      </c>
      <c r="AT181" s="232" t="s">
        <v>157</v>
      </c>
      <c r="AU181" s="232" t="s">
        <v>86</v>
      </c>
      <c r="AY181" s="18" t="s">
        <v>155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84</v>
      </c>
      <c r="BK181" s="233">
        <f>ROUND(I181*H181,2)</f>
        <v>0</v>
      </c>
      <c r="BL181" s="18" t="s">
        <v>161</v>
      </c>
      <c r="BM181" s="232" t="s">
        <v>2284</v>
      </c>
    </row>
    <row r="182" spans="1:65" s="2" customFormat="1" ht="24.15" customHeight="1">
      <c r="A182" s="39"/>
      <c r="B182" s="40"/>
      <c r="C182" s="220" t="s">
        <v>282</v>
      </c>
      <c r="D182" s="220" t="s">
        <v>157</v>
      </c>
      <c r="E182" s="221" t="s">
        <v>852</v>
      </c>
      <c r="F182" s="222" t="s">
        <v>853</v>
      </c>
      <c r="G182" s="223" t="s">
        <v>213</v>
      </c>
      <c r="H182" s="224">
        <v>49.214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41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161</v>
      </c>
      <c r="AT182" s="232" t="s">
        <v>157</v>
      </c>
      <c r="AU182" s="232" t="s">
        <v>86</v>
      </c>
      <c r="AY182" s="18" t="s">
        <v>155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84</v>
      </c>
      <c r="BK182" s="233">
        <f>ROUND(I182*H182,2)</f>
        <v>0</v>
      </c>
      <c r="BL182" s="18" t="s">
        <v>161</v>
      </c>
      <c r="BM182" s="232" t="s">
        <v>2285</v>
      </c>
    </row>
    <row r="183" spans="1:51" s="14" customFormat="1" ht="12">
      <c r="A183" s="14"/>
      <c r="B183" s="245"/>
      <c r="C183" s="246"/>
      <c r="D183" s="236" t="s">
        <v>163</v>
      </c>
      <c r="E183" s="246"/>
      <c r="F183" s="248" t="s">
        <v>2286</v>
      </c>
      <c r="G183" s="246"/>
      <c r="H183" s="249">
        <v>49.214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163</v>
      </c>
      <c r="AU183" s="255" t="s">
        <v>86</v>
      </c>
      <c r="AV183" s="14" t="s">
        <v>86</v>
      </c>
      <c r="AW183" s="14" t="s">
        <v>4</v>
      </c>
      <c r="AX183" s="14" t="s">
        <v>84</v>
      </c>
      <c r="AY183" s="255" t="s">
        <v>155</v>
      </c>
    </row>
    <row r="184" spans="1:65" s="2" customFormat="1" ht="33" customHeight="1">
      <c r="A184" s="39"/>
      <c r="B184" s="40"/>
      <c r="C184" s="220" t="s">
        <v>288</v>
      </c>
      <c r="D184" s="220" t="s">
        <v>157</v>
      </c>
      <c r="E184" s="221" t="s">
        <v>867</v>
      </c>
      <c r="F184" s="222" t="s">
        <v>868</v>
      </c>
      <c r="G184" s="223" t="s">
        <v>213</v>
      </c>
      <c r="H184" s="224">
        <v>3.289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41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161</v>
      </c>
      <c r="AT184" s="232" t="s">
        <v>157</v>
      </c>
      <c r="AU184" s="232" t="s">
        <v>86</v>
      </c>
      <c r="AY184" s="18" t="s">
        <v>155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84</v>
      </c>
      <c r="BK184" s="233">
        <f>ROUND(I184*H184,2)</f>
        <v>0</v>
      </c>
      <c r="BL184" s="18" t="s">
        <v>161</v>
      </c>
      <c r="BM184" s="232" t="s">
        <v>2287</v>
      </c>
    </row>
    <row r="185" spans="1:63" s="12" customFormat="1" ht="25.9" customHeight="1">
      <c r="A185" s="12"/>
      <c r="B185" s="204"/>
      <c r="C185" s="205"/>
      <c r="D185" s="206" t="s">
        <v>75</v>
      </c>
      <c r="E185" s="207" t="s">
        <v>881</v>
      </c>
      <c r="F185" s="207" t="s">
        <v>882</v>
      </c>
      <c r="G185" s="205"/>
      <c r="H185" s="205"/>
      <c r="I185" s="208"/>
      <c r="J185" s="209">
        <f>BK185</f>
        <v>0</v>
      </c>
      <c r="K185" s="205"/>
      <c r="L185" s="210"/>
      <c r="M185" s="211"/>
      <c r="N185" s="212"/>
      <c r="O185" s="212"/>
      <c r="P185" s="213">
        <f>P186+P192+P224+P241</f>
        <v>0</v>
      </c>
      <c r="Q185" s="212"/>
      <c r="R185" s="213">
        <f>R186+R192+R224+R241</f>
        <v>1.42329502</v>
      </c>
      <c r="S185" s="212"/>
      <c r="T185" s="214">
        <f>T186+T192+T224+T241</f>
        <v>0.6341218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86</v>
      </c>
      <c r="AT185" s="216" t="s">
        <v>75</v>
      </c>
      <c r="AU185" s="216" t="s">
        <v>76</v>
      </c>
      <c r="AY185" s="215" t="s">
        <v>155</v>
      </c>
      <c r="BK185" s="217">
        <f>BK186+BK192+BK224+BK241</f>
        <v>0</v>
      </c>
    </row>
    <row r="186" spans="1:63" s="12" customFormat="1" ht="22.8" customHeight="1">
      <c r="A186" s="12"/>
      <c r="B186" s="204"/>
      <c r="C186" s="205"/>
      <c r="D186" s="206" t="s">
        <v>75</v>
      </c>
      <c r="E186" s="218" t="s">
        <v>1351</v>
      </c>
      <c r="F186" s="218" t="s">
        <v>1352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SUM(P187:P191)</f>
        <v>0</v>
      </c>
      <c r="Q186" s="212"/>
      <c r="R186" s="213">
        <f>SUM(R187:R191)</f>
        <v>0.089108</v>
      </c>
      <c r="S186" s="212"/>
      <c r="T186" s="214">
        <f>SUM(T187:T191)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86</v>
      </c>
      <c r="AT186" s="216" t="s">
        <v>75</v>
      </c>
      <c r="AU186" s="216" t="s">
        <v>84</v>
      </c>
      <c r="AY186" s="215" t="s">
        <v>155</v>
      </c>
      <c r="BK186" s="217">
        <f>SUM(BK187:BK191)</f>
        <v>0</v>
      </c>
    </row>
    <row r="187" spans="1:65" s="2" customFormat="1" ht="24.15" customHeight="1">
      <c r="A187" s="39"/>
      <c r="B187" s="40"/>
      <c r="C187" s="220" t="s">
        <v>293</v>
      </c>
      <c r="D187" s="220" t="s">
        <v>157</v>
      </c>
      <c r="E187" s="221" t="s">
        <v>2288</v>
      </c>
      <c r="F187" s="222" t="s">
        <v>2289</v>
      </c>
      <c r="G187" s="223" t="s">
        <v>274</v>
      </c>
      <c r="H187" s="224">
        <v>13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41</v>
      </c>
      <c r="O187" s="92"/>
      <c r="P187" s="230">
        <f>O187*H187</f>
        <v>0</v>
      </c>
      <c r="Q187" s="230">
        <v>0.00215</v>
      </c>
      <c r="R187" s="230">
        <f>Q187*H187</f>
        <v>0.02795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249</v>
      </c>
      <c r="AT187" s="232" t="s">
        <v>157</v>
      </c>
      <c r="AU187" s="232" t="s">
        <v>86</v>
      </c>
      <c r="AY187" s="18" t="s">
        <v>155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84</v>
      </c>
      <c r="BK187" s="233">
        <f>ROUND(I187*H187,2)</f>
        <v>0</v>
      </c>
      <c r="BL187" s="18" t="s">
        <v>249</v>
      </c>
      <c r="BM187" s="232" t="s">
        <v>2290</v>
      </c>
    </row>
    <row r="188" spans="1:65" s="2" customFormat="1" ht="24.15" customHeight="1">
      <c r="A188" s="39"/>
      <c r="B188" s="40"/>
      <c r="C188" s="220" t="s">
        <v>298</v>
      </c>
      <c r="D188" s="220" t="s">
        <v>157</v>
      </c>
      <c r="E188" s="221" t="s">
        <v>2291</v>
      </c>
      <c r="F188" s="222" t="s">
        <v>2292</v>
      </c>
      <c r="G188" s="223" t="s">
        <v>274</v>
      </c>
      <c r="H188" s="224">
        <v>13.4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41</v>
      </c>
      <c r="O188" s="92"/>
      <c r="P188" s="230">
        <f>O188*H188</f>
        <v>0</v>
      </c>
      <c r="Q188" s="230">
        <v>0.00393</v>
      </c>
      <c r="R188" s="230">
        <f>Q188*H188</f>
        <v>0.05266200000000001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249</v>
      </c>
      <c r="AT188" s="232" t="s">
        <v>157</v>
      </c>
      <c r="AU188" s="232" t="s">
        <v>86</v>
      </c>
      <c r="AY188" s="18" t="s">
        <v>155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84</v>
      </c>
      <c r="BK188" s="233">
        <f>ROUND(I188*H188,2)</f>
        <v>0</v>
      </c>
      <c r="BL188" s="18" t="s">
        <v>249</v>
      </c>
      <c r="BM188" s="232" t="s">
        <v>2293</v>
      </c>
    </row>
    <row r="189" spans="1:65" s="2" customFormat="1" ht="24.15" customHeight="1">
      <c r="A189" s="39"/>
      <c r="B189" s="40"/>
      <c r="C189" s="220" t="s">
        <v>304</v>
      </c>
      <c r="D189" s="220" t="s">
        <v>157</v>
      </c>
      <c r="E189" s="221" t="s">
        <v>2294</v>
      </c>
      <c r="F189" s="222" t="s">
        <v>2295</v>
      </c>
      <c r="G189" s="223" t="s">
        <v>274</v>
      </c>
      <c r="H189" s="224">
        <v>1.8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0.00472</v>
      </c>
      <c r="R189" s="230">
        <f>Q189*H189</f>
        <v>0.008496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249</v>
      </c>
      <c r="AT189" s="232" t="s">
        <v>157</v>
      </c>
      <c r="AU189" s="232" t="s">
        <v>86</v>
      </c>
      <c r="AY189" s="18" t="s">
        <v>155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249</v>
      </c>
      <c r="BM189" s="232" t="s">
        <v>2296</v>
      </c>
    </row>
    <row r="190" spans="1:65" s="2" customFormat="1" ht="21.75" customHeight="1">
      <c r="A190" s="39"/>
      <c r="B190" s="40"/>
      <c r="C190" s="220" t="s">
        <v>310</v>
      </c>
      <c r="D190" s="220" t="s">
        <v>157</v>
      </c>
      <c r="E190" s="221" t="s">
        <v>2297</v>
      </c>
      <c r="F190" s="222" t="s">
        <v>2298</v>
      </c>
      <c r="G190" s="223" t="s">
        <v>274</v>
      </c>
      <c r="H190" s="224">
        <v>28.2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41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249</v>
      </c>
      <c r="AT190" s="232" t="s">
        <v>157</v>
      </c>
      <c r="AU190" s="232" t="s">
        <v>86</v>
      </c>
      <c r="AY190" s="18" t="s">
        <v>155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84</v>
      </c>
      <c r="BK190" s="233">
        <f>ROUND(I190*H190,2)</f>
        <v>0</v>
      </c>
      <c r="BL190" s="18" t="s">
        <v>249</v>
      </c>
      <c r="BM190" s="232" t="s">
        <v>2299</v>
      </c>
    </row>
    <row r="191" spans="1:65" s="2" customFormat="1" ht="24.15" customHeight="1">
      <c r="A191" s="39"/>
      <c r="B191" s="40"/>
      <c r="C191" s="220" t="s">
        <v>321</v>
      </c>
      <c r="D191" s="220" t="s">
        <v>157</v>
      </c>
      <c r="E191" s="221" t="s">
        <v>1402</v>
      </c>
      <c r="F191" s="222" t="s">
        <v>1403</v>
      </c>
      <c r="G191" s="223" t="s">
        <v>1099</v>
      </c>
      <c r="H191" s="289"/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41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249</v>
      </c>
      <c r="AT191" s="232" t="s">
        <v>157</v>
      </c>
      <c r="AU191" s="232" t="s">
        <v>86</v>
      </c>
      <c r="AY191" s="18" t="s">
        <v>155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84</v>
      </c>
      <c r="BK191" s="233">
        <f>ROUND(I191*H191,2)</f>
        <v>0</v>
      </c>
      <c r="BL191" s="18" t="s">
        <v>249</v>
      </c>
      <c r="BM191" s="232" t="s">
        <v>2300</v>
      </c>
    </row>
    <row r="192" spans="1:63" s="12" customFormat="1" ht="22.8" customHeight="1">
      <c r="A192" s="12"/>
      <c r="B192" s="204"/>
      <c r="C192" s="205"/>
      <c r="D192" s="206" t="s">
        <v>75</v>
      </c>
      <c r="E192" s="218" t="s">
        <v>1679</v>
      </c>
      <c r="F192" s="218" t="s">
        <v>1680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SUM(P193:P223)</f>
        <v>0</v>
      </c>
      <c r="Q192" s="212"/>
      <c r="R192" s="213">
        <f>SUM(R193:R223)</f>
        <v>1.1587203</v>
      </c>
      <c r="S192" s="212"/>
      <c r="T192" s="214">
        <f>SUM(T193:T223)</f>
        <v>0.6341218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86</v>
      </c>
      <c r="AT192" s="216" t="s">
        <v>75</v>
      </c>
      <c r="AU192" s="216" t="s">
        <v>84</v>
      </c>
      <c r="AY192" s="215" t="s">
        <v>155</v>
      </c>
      <c r="BK192" s="217">
        <f>SUM(BK193:BK223)</f>
        <v>0</v>
      </c>
    </row>
    <row r="193" spans="1:65" s="2" customFormat="1" ht="16.5" customHeight="1">
      <c r="A193" s="39"/>
      <c r="B193" s="40"/>
      <c r="C193" s="220" t="s">
        <v>329</v>
      </c>
      <c r="D193" s="220" t="s">
        <v>157</v>
      </c>
      <c r="E193" s="221" t="s">
        <v>2301</v>
      </c>
      <c r="F193" s="222" t="s">
        <v>2302</v>
      </c>
      <c r="G193" s="223" t="s">
        <v>160</v>
      </c>
      <c r="H193" s="224">
        <v>33.41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41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0.01098</v>
      </c>
      <c r="T193" s="231">
        <f>S193*H193</f>
        <v>0.3668418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249</v>
      </c>
      <c r="AT193" s="232" t="s">
        <v>157</v>
      </c>
      <c r="AU193" s="232" t="s">
        <v>86</v>
      </c>
      <c r="AY193" s="18" t="s">
        <v>155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84</v>
      </c>
      <c r="BK193" s="233">
        <f>ROUND(I193*H193,2)</f>
        <v>0</v>
      </c>
      <c r="BL193" s="18" t="s">
        <v>249</v>
      </c>
      <c r="BM193" s="232" t="s">
        <v>2303</v>
      </c>
    </row>
    <row r="194" spans="1:51" s="13" customFormat="1" ht="12">
      <c r="A194" s="13"/>
      <c r="B194" s="234"/>
      <c r="C194" s="235"/>
      <c r="D194" s="236" t="s">
        <v>163</v>
      </c>
      <c r="E194" s="237" t="s">
        <v>1</v>
      </c>
      <c r="F194" s="238" t="s">
        <v>2304</v>
      </c>
      <c r="G194" s="235"/>
      <c r="H194" s="237" t="s">
        <v>1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163</v>
      </c>
      <c r="AU194" s="244" t="s">
        <v>86</v>
      </c>
      <c r="AV194" s="13" t="s">
        <v>84</v>
      </c>
      <c r="AW194" s="13" t="s">
        <v>32</v>
      </c>
      <c r="AX194" s="13" t="s">
        <v>76</v>
      </c>
      <c r="AY194" s="244" t="s">
        <v>155</v>
      </c>
    </row>
    <row r="195" spans="1:51" s="14" customFormat="1" ht="12">
      <c r="A195" s="14"/>
      <c r="B195" s="245"/>
      <c r="C195" s="246"/>
      <c r="D195" s="236" t="s">
        <v>163</v>
      </c>
      <c r="E195" s="247" t="s">
        <v>1</v>
      </c>
      <c r="F195" s="248" t="s">
        <v>2305</v>
      </c>
      <c r="G195" s="246"/>
      <c r="H195" s="249">
        <v>33.41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163</v>
      </c>
      <c r="AU195" s="255" t="s">
        <v>86</v>
      </c>
      <c r="AV195" s="14" t="s">
        <v>86</v>
      </c>
      <c r="AW195" s="14" t="s">
        <v>32</v>
      </c>
      <c r="AX195" s="14" t="s">
        <v>84</v>
      </c>
      <c r="AY195" s="255" t="s">
        <v>155</v>
      </c>
    </row>
    <row r="196" spans="1:65" s="2" customFormat="1" ht="24.15" customHeight="1">
      <c r="A196" s="39"/>
      <c r="B196" s="40"/>
      <c r="C196" s="220" t="s">
        <v>334</v>
      </c>
      <c r="D196" s="220" t="s">
        <v>157</v>
      </c>
      <c r="E196" s="221" t="s">
        <v>2306</v>
      </c>
      <c r="F196" s="222" t="s">
        <v>2307</v>
      </c>
      <c r="G196" s="223" t="s">
        <v>160</v>
      </c>
      <c r="H196" s="224">
        <v>33.41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41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0.008</v>
      </c>
      <c r="T196" s="231">
        <f>S196*H196</f>
        <v>0.26727999999999996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249</v>
      </c>
      <c r="AT196" s="232" t="s">
        <v>157</v>
      </c>
      <c r="AU196" s="232" t="s">
        <v>86</v>
      </c>
      <c r="AY196" s="18" t="s">
        <v>155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84</v>
      </c>
      <c r="BK196" s="233">
        <f>ROUND(I196*H196,2)</f>
        <v>0</v>
      </c>
      <c r="BL196" s="18" t="s">
        <v>249</v>
      </c>
      <c r="BM196" s="232" t="s">
        <v>2308</v>
      </c>
    </row>
    <row r="197" spans="1:51" s="13" customFormat="1" ht="12">
      <c r="A197" s="13"/>
      <c r="B197" s="234"/>
      <c r="C197" s="235"/>
      <c r="D197" s="236" t="s">
        <v>163</v>
      </c>
      <c r="E197" s="237" t="s">
        <v>1</v>
      </c>
      <c r="F197" s="238" t="s">
        <v>2304</v>
      </c>
      <c r="G197" s="235"/>
      <c r="H197" s="237" t="s">
        <v>1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163</v>
      </c>
      <c r="AU197" s="244" t="s">
        <v>86</v>
      </c>
      <c r="AV197" s="13" t="s">
        <v>84</v>
      </c>
      <c r="AW197" s="13" t="s">
        <v>32</v>
      </c>
      <c r="AX197" s="13" t="s">
        <v>76</v>
      </c>
      <c r="AY197" s="244" t="s">
        <v>155</v>
      </c>
    </row>
    <row r="198" spans="1:51" s="14" customFormat="1" ht="12">
      <c r="A198" s="14"/>
      <c r="B198" s="245"/>
      <c r="C198" s="246"/>
      <c r="D198" s="236" t="s">
        <v>163</v>
      </c>
      <c r="E198" s="247" t="s">
        <v>1</v>
      </c>
      <c r="F198" s="248" t="s">
        <v>2305</v>
      </c>
      <c r="G198" s="246"/>
      <c r="H198" s="249">
        <v>33.41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163</v>
      </c>
      <c r="AU198" s="255" t="s">
        <v>86</v>
      </c>
      <c r="AV198" s="14" t="s">
        <v>86</v>
      </c>
      <c r="AW198" s="14" t="s">
        <v>32</v>
      </c>
      <c r="AX198" s="14" t="s">
        <v>84</v>
      </c>
      <c r="AY198" s="255" t="s">
        <v>155</v>
      </c>
    </row>
    <row r="199" spans="1:65" s="2" customFormat="1" ht="24.15" customHeight="1">
      <c r="A199" s="39"/>
      <c r="B199" s="40"/>
      <c r="C199" s="220" t="s">
        <v>340</v>
      </c>
      <c r="D199" s="220" t="s">
        <v>157</v>
      </c>
      <c r="E199" s="221" t="s">
        <v>2309</v>
      </c>
      <c r="F199" s="222" t="s">
        <v>2310</v>
      </c>
      <c r="G199" s="223" t="s">
        <v>160</v>
      </c>
      <c r="H199" s="224">
        <v>33.41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41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249</v>
      </c>
      <c r="AT199" s="232" t="s">
        <v>157</v>
      </c>
      <c r="AU199" s="232" t="s">
        <v>86</v>
      </c>
      <c r="AY199" s="18" t="s">
        <v>155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249</v>
      </c>
      <c r="BM199" s="232" t="s">
        <v>2311</v>
      </c>
    </row>
    <row r="200" spans="1:51" s="13" customFormat="1" ht="12">
      <c r="A200" s="13"/>
      <c r="B200" s="234"/>
      <c r="C200" s="235"/>
      <c r="D200" s="236" t="s">
        <v>163</v>
      </c>
      <c r="E200" s="237" t="s">
        <v>1</v>
      </c>
      <c r="F200" s="238" t="s">
        <v>2304</v>
      </c>
      <c r="G200" s="235"/>
      <c r="H200" s="237" t="s">
        <v>1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163</v>
      </c>
      <c r="AU200" s="244" t="s">
        <v>86</v>
      </c>
      <c r="AV200" s="13" t="s">
        <v>84</v>
      </c>
      <c r="AW200" s="13" t="s">
        <v>32</v>
      </c>
      <c r="AX200" s="13" t="s">
        <v>76</v>
      </c>
      <c r="AY200" s="244" t="s">
        <v>155</v>
      </c>
    </row>
    <row r="201" spans="1:51" s="14" customFormat="1" ht="12">
      <c r="A201" s="14"/>
      <c r="B201" s="245"/>
      <c r="C201" s="246"/>
      <c r="D201" s="236" t="s">
        <v>163</v>
      </c>
      <c r="E201" s="247" t="s">
        <v>1</v>
      </c>
      <c r="F201" s="248" t="s">
        <v>2305</v>
      </c>
      <c r="G201" s="246"/>
      <c r="H201" s="249">
        <v>33.41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163</v>
      </c>
      <c r="AU201" s="255" t="s">
        <v>86</v>
      </c>
      <c r="AV201" s="14" t="s">
        <v>86</v>
      </c>
      <c r="AW201" s="14" t="s">
        <v>32</v>
      </c>
      <c r="AX201" s="14" t="s">
        <v>84</v>
      </c>
      <c r="AY201" s="255" t="s">
        <v>155</v>
      </c>
    </row>
    <row r="202" spans="1:65" s="2" customFormat="1" ht="24.15" customHeight="1">
      <c r="A202" s="39"/>
      <c r="B202" s="40"/>
      <c r="C202" s="267" t="s">
        <v>345</v>
      </c>
      <c r="D202" s="267" t="s">
        <v>225</v>
      </c>
      <c r="E202" s="268" t="s">
        <v>2312</v>
      </c>
      <c r="F202" s="269" t="s">
        <v>2313</v>
      </c>
      <c r="G202" s="270" t="s">
        <v>160</v>
      </c>
      <c r="H202" s="271">
        <v>33.41</v>
      </c>
      <c r="I202" s="272"/>
      <c r="J202" s="273">
        <f>ROUND(I202*H202,2)</f>
        <v>0</v>
      </c>
      <c r="K202" s="274"/>
      <c r="L202" s="275"/>
      <c r="M202" s="276" t="s">
        <v>1</v>
      </c>
      <c r="N202" s="277" t="s">
        <v>41</v>
      </c>
      <c r="O202" s="92"/>
      <c r="P202" s="230">
        <f>O202*H202</f>
        <v>0</v>
      </c>
      <c r="Q202" s="230">
        <v>0.02019</v>
      </c>
      <c r="R202" s="230">
        <f>Q202*H202</f>
        <v>0.6745478999999999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345</v>
      </c>
      <c r="AT202" s="232" t="s">
        <v>225</v>
      </c>
      <c r="AU202" s="232" t="s">
        <v>86</v>
      </c>
      <c r="AY202" s="18" t="s">
        <v>155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84</v>
      </c>
      <c r="BK202" s="233">
        <f>ROUND(I202*H202,2)</f>
        <v>0</v>
      </c>
      <c r="BL202" s="18" t="s">
        <v>249</v>
      </c>
      <c r="BM202" s="232" t="s">
        <v>2314</v>
      </c>
    </row>
    <row r="203" spans="1:65" s="2" customFormat="1" ht="16.5" customHeight="1">
      <c r="A203" s="39"/>
      <c r="B203" s="40"/>
      <c r="C203" s="267" t="s">
        <v>351</v>
      </c>
      <c r="D203" s="267" t="s">
        <v>225</v>
      </c>
      <c r="E203" s="268" t="s">
        <v>2315</v>
      </c>
      <c r="F203" s="269" t="s">
        <v>2316</v>
      </c>
      <c r="G203" s="270" t="s">
        <v>274</v>
      </c>
      <c r="H203" s="271">
        <v>30.9</v>
      </c>
      <c r="I203" s="272"/>
      <c r="J203" s="273">
        <f>ROUND(I203*H203,2)</f>
        <v>0</v>
      </c>
      <c r="K203" s="274"/>
      <c r="L203" s="275"/>
      <c r="M203" s="276" t="s">
        <v>1</v>
      </c>
      <c r="N203" s="277" t="s">
        <v>41</v>
      </c>
      <c r="O203" s="92"/>
      <c r="P203" s="230">
        <f>O203*H203</f>
        <v>0</v>
      </c>
      <c r="Q203" s="230">
        <v>0.0002</v>
      </c>
      <c r="R203" s="230">
        <f>Q203*H203</f>
        <v>0.00618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345</v>
      </c>
      <c r="AT203" s="232" t="s">
        <v>225</v>
      </c>
      <c r="AU203" s="232" t="s">
        <v>86</v>
      </c>
      <c r="AY203" s="18" t="s">
        <v>155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84</v>
      </c>
      <c r="BK203" s="233">
        <f>ROUND(I203*H203,2)</f>
        <v>0</v>
      </c>
      <c r="BL203" s="18" t="s">
        <v>249</v>
      </c>
      <c r="BM203" s="232" t="s">
        <v>2317</v>
      </c>
    </row>
    <row r="204" spans="1:51" s="14" customFormat="1" ht="12">
      <c r="A204" s="14"/>
      <c r="B204" s="245"/>
      <c r="C204" s="246"/>
      <c r="D204" s="236" t="s">
        <v>163</v>
      </c>
      <c r="E204" s="247" t="s">
        <v>1</v>
      </c>
      <c r="F204" s="248" t="s">
        <v>2318</v>
      </c>
      <c r="G204" s="246"/>
      <c r="H204" s="249">
        <v>30.9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163</v>
      </c>
      <c r="AU204" s="255" t="s">
        <v>86</v>
      </c>
      <c r="AV204" s="14" t="s">
        <v>86</v>
      </c>
      <c r="AW204" s="14" t="s">
        <v>32</v>
      </c>
      <c r="AX204" s="14" t="s">
        <v>84</v>
      </c>
      <c r="AY204" s="255" t="s">
        <v>155</v>
      </c>
    </row>
    <row r="205" spans="1:65" s="2" customFormat="1" ht="16.5" customHeight="1">
      <c r="A205" s="39"/>
      <c r="B205" s="40"/>
      <c r="C205" s="220" t="s">
        <v>357</v>
      </c>
      <c r="D205" s="220" t="s">
        <v>157</v>
      </c>
      <c r="E205" s="221" t="s">
        <v>2319</v>
      </c>
      <c r="F205" s="222" t="s">
        <v>2320</v>
      </c>
      <c r="G205" s="223" t="s">
        <v>274</v>
      </c>
      <c r="H205" s="224">
        <v>116.935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41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249</v>
      </c>
      <c r="AT205" s="232" t="s">
        <v>157</v>
      </c>
      <c r="AU205" s="232" t="s">
        <v>86</v>
      </c>
      <c r="AY205" s="18" t="s">
        <v>155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84</v>
      </c>
      <c r="BK205" s="233">
        <f>ROUND(I205*H205,2)</f>
        <v>0</v>
      </c>
      <c r="BL205" s="18" t="s">
        <v>249</v>
      </c>
      <c r="BM205" s="232" t="s">
        <v>2321</v>
      </c>
    </row>
    <row r="206" spans="1:51" s="14" customFormat="1" ht="12">
      <c r="A206" s="14"/>
      <c r="B206" s="245"/>
      <c r="C206" s="246"/>
      <c r="D206" s="236" t="s">
        <v>163</v>
      </c>
      <c r="E206" s="247" t="s">
        <v>1</v>
      </c>
      <c r="F206" s="248" t="s">
        <v>2322</v>
      </c>
      <c r="G206" s="246"/>
      <c r="H206" s="249">
        <v>116.935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163</v>
      </c>
      <c r="AU206" s="255" t="s">
        <v>86</v>
      </c>
      <c r="AV206" s="14" t="s">
        <v>86</v>
      </c>
      <c r="AW206" s="14" t="s">
        <v>32</v>
      </c>
      <c r="AX206" s="14" t="s">
        <v>84</v>
      </c>
      <c r="AY206" s="255" t="s">
        <v>155</v>
      </c>
    </row>
    <row r="207" spans="1:65" s="2" customFormat="1" ht="16.5" customHeight="1">
      <c r="A207" s="39"/>
      <c r="B207" s="40"/>
      <c r="C207" s="267" t="s">
        <v>361</v>
      </c>
      <c r="D207" s="267" t="s">
        <v>225</v>
      </c>
      <c r="E207" s="268" t="s">
        <v>2323</v>
      </c>
      <c r="F207" s="269" t="s">
        <v>2324</v>
      </c>
      <c r="G207" s="270" t="s">
        <v>180</v>
      </c>
      <c r="H207" s="271">
        <v>0.193</v>
      </c>
      <c r="I207" s="272"/>
      <c r="J207" s="273">
        <f>ROUND(I207*H207,2)</f>
        <v>0</v>
      </c>
      <c r="K207" s="274"/>
      <c r="L207" s="275"/>
      <c r="M207" s="276" t="s">
        <v>1</v>
      </c>
      <c r="N207" s="277" t="s">
        <v>41</v>
      </c>
      <c r="O207" s="92"/>
      <c r="P207" s="230">
        <f>O207*H207</f>
        <v>0</v>
      </c>
      <c r="Q207" s="230">
        <v>0.55</v>
      </c>
      <c r="R207" s="230">
        <f>Q207*H207</f>
        <v>0.10615000000000001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345</v>
      </c>
      <c r="AT207" s="232" t="s">
        <v>225</v>
      </c>
      <c r="AU207" s="232" t="s">
        <v>86</v>
      </c>
      <c r="AY207" s="18" t="s">
        <v>155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84</v>
      </c>
      <c r="BK207" s="233">
        <f>ROUND(I207*H207,2)</f>
        <v>0</v>
      </c>
      <c r="BL207" s="18" t="s">
        <v>249</v>
      </c>
      <c r="BM207" s="232" t="s">
        <v>2325</v>
      </c>
    </row>
    <row r="208" spans="1:51" s="14" customFormat="1" ht="12">
      <c r="A208" s="14"/>
      <c r="B208" s="245"/>
      <c r="C208" s="246"/>
      <c r="D208" s="236" t="s">
        <v>163</v>
      </c>
      <c r="E208" s="247" t="s">
        <v>1</v>
      </c>
      <c r="F208" s="248" t="s">
        <v>2326</v>
      </c>
      <c r="G208" s="246"/>
      <c r="H208" s="249">
        <v>0.193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163</v>
      </c>
      <c r="AU208" s="255" t="s">
        <v>86</v>
      </c>
      <c r="AV208" s="14" t="s">
        <v>86</v>
      </c>
      <c r="AW208" s="14" t="s">
        <v>32</v>
      </c>
      <c r="AX208" s="14" t="s">
        <v>84</v>
      </c>
      <c r="AY208" s="255" t="s">
        <v>155</v>
      </c>
    </row>
    <row r="209" spans="1:65" s="2" customFormat="1" ht="24.15" customHeight="1">
      <c r="A209" s="39"/>
      <c r="B209" s="40"/>
      <c r="C209" s="220" t="s">
        <v>366</v>
      </c>
      <c r="D209" s="220" t="s">
        <v>157</v>
      </c>
      <c r="E209" s="221" t="s">
        <v>2327</v>
      </c>
      <c r="F209" s="222" t="s">
        <v>2328</v>
      </c>
      <c r="G209" s="223" t="s">
        <v>160</v>
      </c>
      <c r="H209" s="224">
        <v>9.88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41</v>
      </c>
      <c r="O209" s="92"/>
      <c r="P209" s="230">
        <f>O209*H209</f>
        <v>0</v>
      </c>
      <c r="Q209" s="230">
        <v>0.00026</v>
      </c>
      <c r="R209" s="230">
        <f>Q209*H209</f>
        <v>0.0025688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249</v>
      </c>
      <c r="AT209" s="232" t="s">
        <v>157</v>
      </c>
      <c r="AU209" s="232" t="s">
        <v>86</v>
      </c>
      <c r="AY209" s="18" t="s">
        <v>155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84</v>
      </c>
      <c r="BK209" s="233">
        <f>ROUND(I209*H209,2)</f>
        <v>0</v>
      </c>
      <c r="BL209" s="18" t="s">
        <v>249</v>
      </c>
      <c r="BM209" s="232" t="s">
        <v>2329</v>
      </c>
    </row>
    <row r="210" spans="1:51" s="13" customFormat="1" ht="12">
      <c r="A210" s="13"/>
      <c r="B210" s="234"/>
      <c r="C210" s="235"/>
      <c r="D210" s="236" t="s">
        <v>163</v>
      </c>
      <c r="E210" s="237" t="s">
        <v>1</v>
      </c>
      <c r="F210" s="238" t="s">
        <v>2330</v>
      </c>
      <c r="G210" s="235"/>
      <c r="H210" s="237" t="s">
        <v>1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163</v>
      </c>
      <c r="AU210" s="244" t="s">
        <v>86</v>
      </c>
      <c r="AV210" s="13" t="s">
        <v>84</v>
      </c>
      <c r="AW210" s="13" t="s">
        <v>32</v>
      </c>
      <c r="AX210" s="13" t="s">
        <v>76</v>
      </c>
      <c r="AY210" s="244" t="s">
        <v>155</v>
      </c>
    </row>
    <row r="211" spans="1:51" s="14" customFormat="1" ht="12">
      <c r="A211" s="14"/>
      <c r="B211" s="245"/>
      <c r="C211" s="246"/>
      <c r="D211" s="236" t="s">
        <v>163</v>
      </c>
      <c r="E211" s="247" t="s">
        <v>1</v>
      </c>
      <c r="F211" s="248" t="s">
        <v>2331</v>
      </c>
      <c r="G211" s="246"/>
      <c r="H211" s="249">
        <v>9.88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163</v>
      </c>
      <c r="AU211" s="255" t="s">
        <v>86</v>
      </c>
      <c r="AV211" s="14" t="s">
        <v>86</v>
      </c>
      <c r="AW211" s="14" t="s">
        <v>32</v>
      </c>
      <c r="AX211" s="14" t="s">
        <v>84</v>
      </c>
      <c r="AY211" s="255" t="s">
        <v>155</v>
      </c>
    </row>
    <row r="212" spans="1:65" s="2" customFormat="1" ht="24.15" customHeight="1">
      <c r="A212" s="39"/>
      <c r="B212" s="40"/>
      <c r="C212" s="267" t="s">
        <v>371</v>
      </c>
      <c r="D212" s="267" t="s">
        <v>225</v>
      </c>
      <c r="E212" s="268" t="s">
        <v>2332</v>
      </c>
      <c r="F212" s="269" t="s">
        <v>2333</v>
      </c>
      <c r="G212" s="270" t="s">
        <v>160</v>
      </c>
      <c r="H212" s="271">
        <v>4.94</v>
      </c>
      <c r="I212" s="272"/>
      <c r="J212" s="273">
        <f>ROUND(I212*H212,2)</f>
        <v>0</v>
      </c>
      <c r="K212" s="274"/>
      <c r="L212" s="275"/>
      <c r="M212" s="276" t="s">
        <v>1</v>
      </c>
      <c r="N212" s="277" t="s">
        <v>41</v>
      </c>
      <c r="O212" s="92"/>
      <c r="P212" s="230">
        <f>O212*H212</f>
        <v>0</v>
      </c>
      <c r="Q212" s="230">
        <v>0.03472</v>
      </c>
      <c r="R212" s="230">
        <f>Q212*H212</f>
        <v>0.17151680000000002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345</v>
      </c>
      <c r="AT212" s="232" t="s">
        <v>225</v>
      </c>
      <c r="AU212" s="232" t="s">
        <v>86</v>
      </c>
      <c r="AY212" s="18" t="s">
        <v>155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84</v>
      </c>
      <c r="BK212" s="233">
        <f>ROUND(I212*H212,2)</f>
        <v>0</v>
      </c>
      <c r="BL212" s="18" t="s">
        <v>249</v>
      </c>
      <c r="BM212" s="232" t="s">
        <v>2334</v>
      </c>
    </row>
    <row r="213" spans="1:51" s="14" customFormat="1" ht="12">
      <c r="A213" s="14"/>
      <c r="B213" s="245"/>
      <c r="C213" s="246"/>
      <c r="D213" s="236" t="s">
        <v>163</v>
      </c>
      <c r="E213" s="247" t="s">
        <v>1</v>
      </c>
      <c r="F213" s="248" t="s">
        <v>2335</v>
      </c>
      <c r="G213" s="246"/>
      <c r="H213" s="249">
        <v>4.94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163</v>
      </c>
      <c r="AU213" s="255" t="s">
        <v>86</v>
      </c>
      <c r="AV213" s="14" t="s">
        <v>86</v>
      </c>
      <c r="AW213" s="14" t="s">
        <v>32</v>
      </c>
      <c r="AX213" s="14" t="s">
        <v>84</v>
      </c>
      <c r="AY213" s="255" t="s">
        <v>155</v>
      </c>
    </row>
    <row r="214" spans="1:65" s="2" customFormat="1" ht="24.15" customHeight="1">
      <c r="A214" s="39"/>
      <c r="B214" s="40"/>
      <c r="C214" s="267" t="s">
        <v>376</v>
      </c>
      <c r="D214" s="267" t="s">
        <v>225</v>
      </c>
      <c r="E214" s="268" t="s">
        <v>2336</v>
      </c>
      <c r="F214" s="269" t="s">
        <v>2337</v>
      </c>
      <c r="G214" s="270" t="s">
        <v>160</v>
      </c>
      <c r="H214" s="271">
        <v>4.94</v>
      </c>
      <c r="I214" s="272"/>
      <c r="J214" s="273">
        <f>ROUND(I214*H214,2)</f>
        <v>0</v>
      </c>
      <c r="K214" s="274"/>
      <c r="L214" s="275"/>
      <c r="M214" s="276" t="s">
        <v>1</v>
      </c>
      <c r="N214" s="277" t="s">
        <v>41</v>
      </c>
      <c r="O214" s="92"/>
      <c r="P214" s="230">
        <f>O214*H214</f>
        <v>0</v>
      </c>
      <c r="Q214" s="230">
        <v>0.03472</v>
      </c>
      <c r="R214" s="230">
        <f>Q214*H214</f>
        <v>0.17151680000000002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345</v>
      </c>
      <c r="AT214" s="232" t="s">
        <v>225</v>
      </c>
      <c r="AU214" s="232" t="s">
        <v>86</v>
      </c>
      <c r="AY214" s="18" t="s">
        <v>155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84</v>
      </c>
      <c r="BK214" s="233">
        <f>ROUND(I214*H214,2)</f>
        <v>0</v>
      </c>
      <c r="BL214" s="18" t="s">
        <v>249</v>
      </c>
      <c r="BM214" s="232" t="s">
        <v>2338</v>
      </c>
    </row>
    <row r="215" spans="1:65" s="2" customFormat="1" ht="24.15" customHeight="1">
      <c r="A215" s="39"/>
      <c r="B215" s="40"/>
      <c r="C215" s="220" t="s">
        <v>381</v>
      </c>
      <c r="D215" s="220" t="s">
        <v>157</v>
      </c>
      <c r="E215" s="221" t="s">
        <v>1853</v>
      </c>
      <c r="F215" s="222" t="s">
        <v>1854</v>
      </c>
      <c r="G215" s="223" t="s">
        <v>256</v>
      </c>
      <c r="H215" s="224">
        <v>2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249</v>
      </c>
      <c r="AT215" s="232" t="s">
        <v>157</v>
      </c>
      <c r="AU215" s="232" t="s">
        <v>86</v>
      </c>
      <c r="AY215" s="18" t="s">
        <v>155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249</v>
      </c>
      <c r="BM215" s="232" t="s">
        <v>2339</v>
      </c>
    </row>
    <row r="216" spans="1:51" s="13" customFormat="1" ht="12">
      <c r="A216" s="13"/>
      <c r="B216" s="234"/>
      <c r="C216" s="235"/>
      <c r="D216" s="236" t="s">
        <v>163</v>
      </c>
      <c r="E216" s="237" t="s">
        <v>1</v>
      </c>
      <c r="F216" s="238" t="s">
        <v>2340</v>
      </c>
      <c r="G216" s="235"/>
      <c r="H216" s="237" t="s">
        <v>1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163</v>
      </c>
      <c r="AU216" s="244" t="s">
        <v>86</v>
      </c>
      <c r="AV216" s="13" t="s">
        <v>84</v>
      </c>
      <c r="AW216" s="13" t="s">
        <v>32</v>
      </c>
      <c r="AX216" s="13" t="s">
        <v>76</v>
      </c>
      <c r="AY216" s="244" t="s">
        <v>155</v>
      </c>
    </row>
    <row r="217" spans="1:51" s="14" customFormat="1" ht="12">
      <c r="A217" s="14"/>
      <c r="B217" s="245"/>
      <c r="C217" s="246"/>
      <c r="D217" s="236" t="s">
        <v>163</v>
      </c>
      <c r="E217" s="247" t="s">
        <v>1</v>
      </c>
      <c r="F217" s="248" t="s">
        <v>86</v>
      </c>
      <c r="G217" s="246"/>
      <c r="H217" s="249">
        <v>2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163</v>
      </c>
      <c r="AU217" s="255" t="s">
        <v>86</v>
      </c>
      <c r="AV217" s="14" t="s">
        <v>86</v>
      </c>
      <c r="AW217" s="14" t="s">
        <v>32</v>
      </c>
      <c r="AX217" s="14" t="s">
        <v>84</v>
      </c>
      <c r="AY217" s="255" t="s">
        <v>155</v>
      </c>
    </row>
    <row r="218" spans="1:65" s="2" customFormat="1" ht="24.15" customHeight="1">
      <c r="A218" s="39"/>
      <c r="B218" s="40"/>
      <c r="C218" s="267" t="s">
        <v>393</v>
      </c>
      <c r="D218" s="267" t="s">
        <v>225</v>
      </c>
      <c r="E218" s="268" t="s">
        <v>2341</v>
      </c>
      <c r="F218" s="269" t="s">
        <v>2342</v>
      </c>
      <c r="G218" s="270" t="s">
        <v>274</v>
      </c>
      <c r="H218" s="271">
        <v>5.2</v>
      </c>
      <c r="I218" s="272"/>
      <c r="J218" s="273">
        <f>ROUND(I218*H218,2)</f>
        <v>0</v>
      </c>
      <c r="K218" s="274"/>
      <c r="L218" s="275"/>
      <c r="M218" s="276" t="s">
        <v>1</v>
      </c>
      <c r="N218" s="277" t="s">
        <v>41</v>
      </c>
      <c r="O218" s="92"/>
      <c r="P218" s="230">
        <f>O218*H218</f>
        <v>0</v>
      </c>
      <c r="Q218" s="230">
        <v>0.005</v>
      </c>
      <c r="R218" s="230">
        <f>Q218*H218</f>
        <v>0.026000000000000002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345</v>
      </c>
      <c r="AT218" s="232" t="s">
        <v>225</v>
      </c>
      <c r="AU218" s="232" t="s">
        <v>86</v>
      </c>
      <c r="AY218" s="18" t="s">
        <v>155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84</v>
      </c>
      <c r="BK218" s="233">
        <f>ROUND(I218*H218,2)</f>
        <v>0</v>
      </c>
      <c r="BL218" s="18" t="s">
        <v>249</v>
      </c>
      <c r="BM218" s="232" t="s">
        <v>2343</v>
      </c>
    </row>
    <row r="219" spans="1:51" s="14" customFormat="1" ht="12">
      <c r="A219" s="14"/>
      <c r="B219" s="245"/>
      <c r="C219" s="246"/>
      <c r="D219" s="236" t="s">
        <v>163</v>
      </c>
      <c r="E219" s="247" t="s">
        <v>1</v>
      </c>
      <c r="F219" s="248" t="s">
        <v>2344</v>
      </c>
      <c r="G219" s="246"/>
      <c r="H219" s="249">
        <v>5.2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163</v>
      </c>
      <c r="AU219" s="255" t="s">
        <v>86</v>
      </c>
      <c r="AV219" s="14" t="s">
        <v>86</v>
      </c>
      <c r="AW219" s="14" t="s">
        <v>32</v>
      </c>
      <c r="AX219" s="14" t="s">
        <v>84</v>
      </c>
      <c r="AY219" s="255" t="s">
        <v>155</v>
      </c>
    </row>
    <row r="220" spans="1:65" s="2" customFormat="1" ht="24.15" customHeight="1">
      <c r="A220" s="39"/>
      <c r="B220" s="40"/>
      <c r="C220" s="267" t="s">
        <v>403</v>
      </c>
      <c r="D220" s="267" t="s">
        <v>225</v>
      </c>
      <c r="E220" s="268" t="s">
        <v>1872</v>
      </c>
      <c r="F220" s="269" t="s">
        <v>1873</v>
      </c>
      <c r="G220" s="270" t="s">
        <v>256</v>
      </c>
      <c r="H220" s="271">
        <v>4</v>
      </c>
      <c r="I220" s="272"/>
      <c r="J220" s="273">
        <f>ROUND(I220*H220,2)</f>
        <v>0</v>
      </c>
      <c r="K220" s="274"/>
      <c r="L220" s="275"/>
      <c r="M220" s="276" t="s">
        <v>1</v>
      </c>
      <c r="N220" s="277" t="s">
        <v>41</v>
      </c>
      <c r="O220" s="92"/>
      <c r="P220" s="230">
        <f>O220*H220</f>
        <v>0</v>
      </c>
      <c r="Q220" s="230">
        <v>6E-05</v>
      </c>
      <c r="R220" s="230">
        <f>Q220*H220</f>
        <v>0.00024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345</v>
      </c>
      <c r="AT220" s="232" t="s">
        <v>225</v>
      </c>
      <c r="AU220" s="232" t="s">
        <v>86</v>
      </c>
      <c r="AY220" s="18" t="s">
        <v>155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84</v>
      </c>
      <c r="BK220" s="233">
        <f>ROUND(I220*H220,2)</f>
        <v>0</v>
      </c>
      <c r="BL220" s="18" t="s">
        <v>249</v>
      </c>
      <c r="BM220" s="232" t="s">
        <v>2345</v>
      </c>
    </row>
    <row r="221" spans="1:65" s="2" customFormat="1" ht="24.15" customHeight="1">
      <c r="A221" s="39"/>
      <c r="B221" s="40"/>
      <c r="C221" s="220" t="s">
        <v>408</v>
      </c>
      <c r="D221" s="220" t="s">
        <v>157</v>
      </c>
      <c r="E221" s="221" t="s">
        <v>2346</v>
      </c>
      <c r="F221" s="222" t="s">
        <v>2347</v>
      </c>
      <c r="G221" s="223" t="s">
        <v>160</v>
      </c>
      <c r="H221" s="224">
        <v>10.92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41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249</v>
      </c>
      <c r="AT221" s="232" t="s">
        <v>157</v>
      </c>
      <c r="AU221" s="232" t="s">
        <v>86</v>
      </c>
      <c r="AY221" s="18" t="s">
        <v>155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84</v>
      </c>
      <c r="BK221" s="233">
        <f>ROUND(I221*H221,2)</f>
        <v>0</v>
      </c>
      <c r="BL221" s="18" t="s">
        <v>249</v>
      </c>
      <c r="BM221" s="232" t="s">
        <v>2348</v>
      </c>
    </row>
    <row r="222" spans="1:51" s="14" customFormat="1" ht="12">
      <c r="A222" s="14"/>
      <c r="B222" s="245"/>
      <c r="C222" s="246"/>
      <c r="D222" s="236" t="s">
        <v>163</v>
      </c>
      <c r="E222" s="247" t="s">
        <v>1</v>
      </c>
      <c r="F222" s="248" t="s">
        <v>2349</v>
      </c>
      <c r="G222" s="246"/>
      <c r="H222" s="249">
        <v>10.92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163</v>
      </c>
      <c r="AU222" s="255" t="s">
        <v>86</v>
      </c>
      <c r="AV222" s="14" t="s">
        <v>86</v>
      </c>
      <c r="AW222" s="14" t="s">
        <v>32</v>
      </c>
      <c r="AX222" s="14" t="s">
        <v>84</v>
      </c>
      <c r="AY222" s="255" t="s">
        <v>155</v>
      </c>
    </row>
    <row r="223" spans="1:65" s="2" customFormat="1" ht="24.15" customHeight="1">
      <c r="A223" s="39"/>
      <c r="B223" s="40"/>
      <c r="C223" s="220" t="s">
        <v>412</v>
      </c>
      <c r="D223" s="220" t="s">
        <v>157</v>
      </c>
      <c r="E223" s="221" t="s">
        <v>1880</v>
      </c>
      <c r="F223" s="222" t="s">
        <v>1881</v>
      </c>
      <c r="G223" s="223" t="s">
        <v>213</v>
      </c>
      <c r="H223" s="224">
        <v>1.159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249</v>
      </c>
      <c r="AT223" s="232" t="s">
        <v>157</v>
      </c>
      <c r="AU223" s="232" t="s">
        <v>86</v>
      </c>
      <c r="AY223" s="18" t="s">
        <v>155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249</v>
      </c>
      <c r="BM223" s="232" t="s">
        <v>2350</v>
      </c>
    </row>
    <row r="224" spans="1:63" s="12" customFormat="1" ht="22.8" customHeight="1">
      <c r="A224" s="12"/>
      <c r="B224" s="204"/>
      <c r="C224" s="205"/>
      <c r="D224" s="206" t="s">
        <v>75</v>
      </c>
      <c r="E224" s="218" t="s">
        <v>2055</v>
      </c>
      <c r="F224" s="218" t="s">
        <v>2056</v>
      </c>
      <c r="G224" s="205"/>
      <c r="H224" s="205"/>
      <c r="I224" s="208"/>
      <c r="J224" s="219">
        <f>BK224</f>
        <v>0</v>
      </c>
      <c r="K224" s="205"/>
      <c r="L224" s="210"/>
      <c r="M224" s="211"/>
      <c r="N224" s="212"/>
      <c r="O224" s="212"/>
      <c r="P224" s="213">
        <f>SUM(P225:P240)</f>
        <v>0</v>
      </c>
      <c r="Q224" s="212"/>
      <c r="R224" s="213">
        <f>SUM(R225:R240)</f>
        <v>0.16426672</v>
      </c>
      <c r="S224" s="212"/>
      <c r="T224" s="214">
        <f>SUM(T225:T240)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86</v>
      </c>
      <c r="AT224" s="216" t="s">
        <v>75</v>
      </c>
      <c r="AU224" s="216" t="s">
        <v>84</v>
      </c>
      <c r="AY224" s="215" t="s">
        <v>155</v>
      </c>
      <c r="BK224" s="217">
        <f>SUM(BK225:BK240)</f>
        <v>0</v>
      </c>
    </row>
    <row r="225" spans="1:65" s="2" customFormat="1" ht="16.5" customHeight="1">
      <c r="A225" s="39"/>
      <c r="B225" s="40"/>
      <c r="C225" s="220" t="s">
        <v>428</v>
      </c>
      <c r="D225" s="220" t="s">
        <v>157</v>
      </c>
      <c r="E225" s="221" t="s">
        <v>2058</v>
      </c>
      <c r="F225" s="222" t="s">
        <v>2059</v>
      </c>
      <c r="G225" s="223" t="s">
        <v>160</v>
      </c>
      <c r="H225" s="224">
        <v>12.8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41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249</v>
      </c>
      <c r="AT225" s="232" t="s">
        <v>157</v>
      </c>
      <c r="AU225" s="232" t="s">
        <v>86</v>
      </c>
      <c r="AY225" s="18" t="s">
        <v>155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84</v>
      </c>
      <c r="BK225" s="233">
        <f>ROUND(I225*H225,2)</f>
        <v>0</v>
      </c>
      <c r="BL225" s="18" t="s">
        <v>249</v>
      </c>
      <c r="BM225" s="232" t="s">
        <v>2351</v>
      </c>
    </row>
    <row r="226" spans="1:51" s="14" customFormat="1" ht="12">
      <c r="A226" s="14"/>
      <c r="B226" s="245"/>
      <c r="C226" s="246"/>
      <c r="D226" s="236" t="s">
        <v>163</v>
      </c>
      <c r="E226" s="247" t="s">
        <v>1</v>
      </c>
      <c r="F226" s="248" t="s">
        <v>2352</v>
      </c>
      <c r="G226" s="246"/>
      <c r="H226" s="249">
        <v>12.8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163</v>
      </c>
      <c r="AU226" s="255" t="s">
        <v>86</v>
      </c>
      <c r="AV226" s="14" t="s">
        <v>86</v>
      </c>
      <c r="AW226" s="14" t="s">
        <v>32</v>
      </c>
      <c r="AX226" s="14" t="s">
        <v>84</v>
      </c>
      <c r="AY226" s="255" t="s">
        <v>155</v>
      </c>
    </row>
    <row r="227" spans="1:65" s="2" customFormat="1" ht="24.15" customHeight="1">
      <c r="A227" s="39"/>
      <c r="B227" s="40"/>
      <c r="C227" s="220" t="s">
        <v>433</v>
      </c>
      <c r="D227" s="220" t="s">
        <v>157</v>
      </c>
      <c r="E227" s="221" t="s">
        <v>2064</v>
      </c>
      <c r="F227" s="222" t="s">
        <v>2065</v>
      </c>
      <c r="G227" s="223" t="s">
        <v>160</v>
      </c>
      <c r="H227" s="224">
        <v>12.8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41</v>
      </c>
      <c r="O227" s="92"/>
      <c r="P227" s="230">
        <f>O227*H227</f>
        <v>0</v>
      </c>
      <c r="Q227" s="230">
        <v>3E-05</v>
      </c>
      <c r="R227" s="230">
        <f>Q227*H227</f>
        <v>0.000384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249</v>
      </c>
      <c r="AT227" s="232" t="s">
        <v>157</v>
      </c>
      <c r="AU227" s="232" t="s">
        <v>86</v>
      </c>
      <c r="AY227" s="18" t="s">
        <v>155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84</v>
      </c>
      <c r="BK227" s="233">
        <f>ROUND(I227*H227,2)</f>
        <v>0</v>
      </c>
      <c r="BL227" s="18" t="s">
        <v>249</v>
      </c>
      <c r="BM227" s="232" t="s">
        <v>2353</v>
      </c>
    </row>
    <row r="228" spans="1:65" s="2" customFormat="1" ht="24.15" customHeight="1">
      <c r="A228" s="39"/>
      <c r="B228" s="40"/>
      <c r="C228" s="220" t="s">
        <v>438</v>
      </c>
      <c r="D228" s="220" t="s">
        <v>157</v>
      </c>
      <c r="E228" s="221" t="s">
        <v>2068</v>
      </c>
      <c r="F228" s="222" t="s">
        <v>2069</v>
      </c>
      <c r="G228" s="223" t="s">
        <v>160</v>
      </c>
      <c r="H228" s="224">
        <v>12.8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41</v>
      </c>
      <c r="O228" s="92"/>
      <c r="P228" s="230">
        <f>O228*H228</f>
        <v>0</v>
      </c>
      <c r="Q228" s="230">
        <v>0.00758</v>
      </c>
      <c r="R228" s="230">
        <f>Q228*H228</f>
        <v>0.097024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249</v>
      </c>
      <c r="AT228" s="232" t="s">
        <v>157</v>
      </c>
      <c r="AU228" s="232" t="s">
        <v>86</v>
      </c>
      <c r="AY228" s="18" t="s">
        <v>155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84</v>
      </c>
      <c r="BK228" s="233">
        <f>ROUND(I228*H228,2)</f>
        <v>0</v>
      </c>
      <c r="BL228" s="18" t="s">
        <v>249</v>
      </c>
      <c r="BM228" s="232" t="s">
        <v>2354</v>
      </c>
    </row>
    <row r="229" spans="1:51" s="14" customFormat="1" ht="12">
      <c r="A229" s="14"/>
      <c r="B229" s="245"/>
      <c r="C229" s="246"/>
      <c r="D229" s="236" t="s">
        <v>163</v>
      </c>
      <c r="E229" s="247" t="s">
        <v>1</v>
      </c>
      <c r="F229" s="248" t="s">
        <v>2352</v>
      </c>
      <c r="G229" s="246"/>
      <c r="H229" s="249">
        <v>12.8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163</v>
      </c>
      <c r="AU229" s="255" t="s">
        <v>86</v>
      </c>
      <c r="AV229" s="14" t="s">
        <v>86</v>
      </c>
      <c r="AW229" s="14" t="s">
        <v>32</v>
      </c>
      <c r="AX229" s="14" t="s">
        <v>84</v>
      </c>
      <c r="AY229" s="255" t="s">
        <v>155</v>
      </c>
    </row>
    <row r="230" spans="1:65" s="2" customFormat="1" ht="21.75" customHeight="1">
      <c r="A230" s="39"/>
      <c r="B230" s="40"/>
      <c r="C230" s="220" t="s">
        <v>443</v>
      </c>
      <c r="D230" s="220" t="s">
        <v>157</v>
      </c>
      <c r="E230" s="221" t="s">
        <v>2080</v>
      </c>
      <c r="F230" s="222" t="s">
        <v>2081</v>
      </c>
      <c r="G230" s="223" t="s">
        <v>160</v>
      </c>
      <c r="H230" s="224">
        <v>12.8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41</v>
      </c>
      <c r="O230" s="92"/>
      <c r="P230" s="230">
        <f>O230*H230</f>
        <v>0</v>
      </c>
      <c r="Q230" s="230">
        <v>0.0003</v>
      </c>
      <c r="R230" s="230">
        <f>Q230*H230</f>
        <v>0.0038399999999999997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249</v>
      </c>
      <c r="AT230" s="232" t="s">
        <v>157</v>
      </c>
      <c r="AU230" s="232" t="s">
        <v>86</v>
      </c>
      <c r="AY230" s="18" t="s">
        <v>155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84</v>
      </c>
      <c r="BK230" s="233">
        <f>ROUND(I230*H230,2)</f>
        <v>0</v>
      </c>
      <c r="BL230" s="18" t="s">
        <v>249</v>
      </c>
      <c r="BM230" s="232" t="s">
        <v>2355</v>
      </c>
    </row>
    <row r="231" spans="1:65" s="2" customFormat="1" ht="49.05" customHeight="1">
      <c r="A231" s="39"/>
      <c r="B231" s="40"/>
      <c r="C231" s="267" t="s">
        <v>448</v>
      </c>
      <c r="D231" s="267" t="s">
        <v>225</v>
      </c>
      <c r="E231" s="268" t="s">
        <v>2084</v>
      </c>
      <c r="F231" s="269" t="s">
        <v>2085</v>
      </c>
      <c r="G231" s="270" t="s">
        <v>160</v>
      </c>
      <c r="H231" s="271">
        <v>14.08</v>
      </c>
      <c r="I231" s="272"/>
      <c r="J231" s="273">
        <f>ROUND(I231*H231,2)</f>
        <v>0</v>
      </c>
      <c r="K231" s="274"/>
      <c r="L231" s="275"/>
      <c r="M231" s="276" t="s">
        <v>1</v>
      </c>
      <c r="N231" s="277" t="s">
        <v>41</v>
      </c>
      <c r="O231" s="92"/>
      <c r="P231" s="230">
        <f>O231*H231</f>
        <v>0</v>
      </c>
      <c r="Q231" s="230">
        <v>0.0041</v>
      </c>
      <c r="R231" s="230">
        <f>Q231*H231</f>
        <v>0.05772800000000001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345</v>
      </c>
      <c r="AT231" s="232" t="s">
        <v>225</v>
      </c>
      <c r="AU231" s="232" t="s">
        <v>86</v>
      </c>
      <c r="AY231" s="18" t="s">
        <v>155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84</v>
      </c>
      <c r="BK231" s="233">
        <f>ROUND(I231*H231,2)</f>
        <v>0</v>
      </c>
      <c r="BL231" s="18" t="s">
        <v>249</v>
      </c>
      <c r="BM231" s="232" t="s">
        <v>2356</v>
      </c>
    </row>
    <row r="232" spans="1:51" s="14" customFormat="1" ht="12">
      <c r="A232" s="14"/>
      <c r="B232" s="245"/>
      <c r="C232" s="246"/>
      <c r="D232" s="236" t="s">
        <v>163</v>
      </c>
      <c r="E232" s="246"/>
      <c r="F232" s="248" t="s">
        <v>2357</v>
      </c>
      <c r="G232" s="246"/>
      <c r="H232" s="249">
        <v>14.08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163</v>
      </c>
      <c r="AU232" s="255" t="s">
        <v>86</v>
      </c>
      <c r="AV232" s="14" t="s">
        <v>86</v>
      </c>
      <c r="AW232" s="14" t="s">
        <v>4</v>
      </c>
      <c r="AX232" s="14" t="s">
        <v>84</v>
      </c>
      <c r="AY232" s="255" t="s">
        <v>155</v>
      </c>
    </row>
    <row r="233" spans="1:65" s="2" customFormat="1" ht="16.5" customHeight="1">
      <c r="A233" s="39"/>
      <c r="B233" s="40"/>
      <c r="C233" s="220" t="s">
        <v>458</v>
      </c>
      <c r="D233" s="220" t="s">
        <v>157</v>
      </c>
      <c r="E233" s="221" t="s">
        <v>2089</v>
      </c>
      <c r="F233" s="222" t="s">
        <v>2090</v>
      </c>
      <c r="G233" s="223" t="s">
        <v>274</v>
      </c>
      <c r="H233" s="224">
        <v>15.4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41</v>
      </c>
      <c r="O233" s="92"/>
      <c r="P233" s="230">
        <f>O233*H233</f>
        <v>0</v>
      </c>
      <c r="Q233" s="230">
        <v>1E-05</v>
      </c>
      <c r="R233" s="230">
        <f>Q233*H233</f>
        <v>0.000154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249</v>
      </c>
      <c r="AT233" s="232" t="s">
        <v>157</v>
      </c>
      <c r="AU233" s="232" t="s">
        <v>86</v>
      </c>
      <c r="AY233" s="18" t="s">
        <v>155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84</v>
      </c>
      <c r="BK233" s="233">
        <f>ROUND(I233*H233,2)</f>
        <v>0</v>
      </c>
      <c r="BL233" s="18" t="s">
        <v>249</v>
      </c>
      <c r="BM233" s="232" t="s">
        <v>2358</v>
      </c>
    </row>
    <row r="234" spans="1:51" s="14" customFormat="1" ht="12">
      <c r="A234" s="14"/>
      <c r="B234" s="245"/>
      <c r="C234" s="246"/>
      <c r="D234" s="236" t="s">
        <v>163</v>
      </c>
      <c r="E234" s="247" t="s">
        <v>1</v>
      </c>
      <c r="F234" s="248" t="s">
        <v>2359</v>
      </c>
      <c r="G234" s="246"/>
      <c r="H234" s="249">
        <v>15.4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163</v>
      </c>
      <c r="AU234" s="255" t="s">
        <v>86</v>
      </c>
      <c r="AV234" s="14" t="s">
        <v>86</v>
      </c>
      <c r="AW234" s="14" t="s">
        <v>32</v>
      </c>
      <c r="AX234" s="14" t="s">
        <v>84</v>
      </c>
      <c r="AY234" s="255" t="s">
        <v>155</v>
      </c>
    </row>
    <row r="235" spans="1:65" s="2" customFormat="1" ht="16.5" customHeight="1">
      <c r="A235" s="39"/>
      <c r="B235" s="40"/>
      <c r="C235" s="267" t="s">
        <v>463</v>
      </c>
      <c r="D235" s="267" t="s">
        <v>225</v>
      </c>
      <c r="E235" s="268" t="s">
        <v>2094</v>
      </c>
      <c r="F235" s="269" t="s">
        <v>2095</v>
      </c>
      <c r="G235" s="270" t="s">
        <v>274</v>
      </c>
      <c r="H235" s="271">
        <v>15.708</v>
      </c>
      <c r="I235" s="272"/>
      <c r="J235" s="273">
        <f>ROUND(I235*H235,2)</f>
        <v>0</v>
      </c>
      <c r="K235" s="274"/>
      <c r="L235" s="275"/>
      <c r="M235" s="276" t="s">
        <v>1</v>
      </c>
      <c r="N235" s="277" t="s">
        <v>41</v>
      </c>
      <c r="O235" s="92"/>
      <c r="P235" s="230">
        <f>O235*H235</f>
        <v>0</v>
      </c>
      <c r="Q235" s="230">
        <v>0.0003</v>
      </c>
      <c r="R235" s="230">
        <f>Q235*H235</f>
        <v>0.004712399999999999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345</v>
      </c>
      <c r="AT235" s="232" t="s">
        <v>225</v>
      </c>
      <c r="AU235" s="232" t="s">
        <v>86</v>
      </c>
      <c r="AY235" s="18" t="s">
        <v>155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84</v>
      </c>
      <c r="BK235" s="233">
        <f>ROUND(I235*H235,2)</f>
        <v>0</v>
      </c>
      <c r="BL235" s="18" t="s">
        <v>249</v>
      </c>
      <c r="BM235" s="232" t="s">
        <v>2360</v>
      </c>
    </row>
    <row r="236" spans="1:51" s="14" customFormat="1" ht="12">
      <c r="A236" s="14"/>
      <c r="B236" s="245"/>
      <c r="C236" s="246"/>
      <c r="D236" s="236" t="s">
        <v>163</v>
      </c>
      <c r="E236" s="246"/>
      <c r="F236" s="248" t="s">
        <v>2361</v>
      </c>
      <c r="G236" s="246"/>
      <c r="H236" s="249">
        <v>15.708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163</v>
      </c>
      <c r="AU236" s="255" t="s">
        <v>86</v>
      </c>
      <c r="AV236" s="14" t="s">
        <v>86</v>
      </c>
      <c r="AW236" s="14" t="s">
        <v>4</v>
      </c>
      <c r="AX236" s="14" t="s">
        <v>84</v>
      </c>
      <c r="AY236" s="255" t="s">
        <v>155</v>
      </c>
    </row>
    <row r="237" spans="1:65" s="2" customFormat="1" ht="16.5" customHeight="1">
      <c r="A237" s="39"/>
      <c r="B237" s="40"/>
      <c r="C237" s="220" t="s">
        <v>468</v>
      </c>
      <c r="D237" s="220" t="s">
        <v>157</v>
      </c>
      <c r="E237" s="221" t="s">
        <v>2362</v>
      </c>
      <c r="F237" s="222" t="s">
        <v>2363</v>
      </c>
      <c r="G237" s="223" t="s">
        <v>274</v>
      </c>
      <c r="H237" s="224">
        <v>2.6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41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249</v>
      </c>
      <c r="AT237" s="232" t="s">
        <v>157</v>
      </c>
      <c r="AU237" s="232" t="s">
        <v>86</v>
      </c>
      <c r="AY237" s="18" t="s">
        <v>155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84</v>
      </c>
      <c r="BK237" s="233">
        <f>ROUND(I237*H237,2)</f>
        <v>0</v>
      </c>
      <c r="BL237" s="18" t="s">
        <v>249</v>
      </c>
      <c r="BM237" s="232" t="s">
        <v>2364</v>
      </c>
    </row>
    <row r="238" spans="1:65" s="2" customFormat="1" ht="16.5" customHeight="1">
      <c r="A238" s="39"/>
      <c r="B238" s="40"/>
      <c r="C238" s="267" t="s">
        <v>473</v>
      </c>
      <c r="D238" s="267" t="s">
        <v>225</v>
      </c>
      <c r="E238" s="268" t="s">
        <v>2365</v>
      </c>
      <c r="F238" s="269" t="s">
        <v>2366</v>
      </c>
      <c r="G238" s="270" t="s">
        <v>274</v>
      </c>
      <c r="H238" s="271">
        <v>2.652</v>
      </c>
      <c r="I238" s="272"/>
      <c r="J238" s="273">
        <f>ROUND(I238*H238,2)</f>
        <v>0</v>
      </c>
      <c r="K238" s="274"/>
      <c r="L238" s="275"/>
      <c r="M238" s="276" t="s">
        <v>1</v>
      </c>
      <c r="N238" s="277" t="s">
        <v>41</v>
      </c>
      <c r="O238" s="92"/>
      <c r="P238" s="230">
        <f>O238*H238</f>
        <v>0</v>
      </c>
      <c r="Q238" s="230">
        <v>0.00016</v>
      </c>
      <c r="R238" s="230">
        <f>Q238*H238</f>
        <v>0.00042432000000000006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345</v>
      </c>
      <c r="AT238" s="232" t="s">
        <v>225</v>
      </c>
      <c r="AU238" s="232" t="s">
        <v>86</v>
      </c>
      <c r="AY238" s="18" t="s">
        <v>155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84</v>
      </c>
      <c r="BK238" s="233">
        <f>ROUND(I238*H238,2)</f>
        <v>0</v>
      </c>
      <c r="BL238" s="18" t="s">
        <v>249</v>
      </c>
      <c r="BM238" s="232" t="s">
        <v>2367</v>
      </c>
    </row>
    <row r="239" spans="1:51" s="14" customFormat="1" ht="12">
      <c r="A239" s="14"/>
      <c r="B239" s="245"/>
      <c r="C239" s="246"/>
      <c r="D239" s="236" t="s">
        <v>163</v>
      </c>
      <c r="E239" s="246"/>
      <c r="F239" s="248" t="s">
        <v>2368</v>
      </c>
      <c r="G239" s="246"/>
      <c r="H239" s="249">
        <v>2.652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163</v>
      </c>
      <c r="AU239" s="255" t="s">
        <v>86</v>
      </c>
      <c r="AV239" s="14" t="s">
        <v>86</v>
      </c>
      <c r="AW239" s="14" t="s">
        <v>4</v>
      </c>
      <c r="AX239" s="14" t="s">
        <v>84</v>
      </c>
      <c r="AY239" s="255" t="s">
        <v>155</v>
      </c>
    </row>
    <row r="240" spans="1:65" s="2" customFormat="1" ht="24.15" customHeight="1">
      <c r="A240" s="39"/>
      <c r="B240" s="40"/>
      <c r="C240" s="220" t="s">
        <v>478</v>
      </c>
      <c r="D240" s="220" t="s">
        <v>157</v>
      </c>
      <c r="E240" s="221" t="s">
        <v>2109</v>
      </c>
      <c r="F240" s="222" t="s">
        <v>2110</v>
      </c>
      <c r="G240" s="223" t="s">
        <v>213</v>
      </c>
      <c r="H240" s="224">
        <v>0.164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41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249</v>
      </c>
      <c r="AT240" s="232" t="s">
        <v>157</v>
      </c>
      <c r="AU240" s="232" t="s">
        <v>86</v>
      </c>
      <c r="AY240" s="18" t="s">
        <v>155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84</v>
      </c>
      <c r="BK240" s="233">
        <f>ROUND(I240*H240,2)</f>
        <v>0</v>
      </c>
      <c r="BL240" s="18" t="s">
        <v>249</v>
      </c>
      <c r="BM240" s="232" t="s">
        <v>2369</v>
      </c>
    </row>
    <row r="241" spans="1:63" s="12" customFormat="1" ht="22.8" customHeight="1">
      <c r="A241" s="12"/>
      <c r="B241" s="204"/>
      <c r="C241" s="205"/>
      <c r="D241" s="206" t="s">
        <v>75</v>
      </c>
      <c r="E241" s="218" t="s">
        <v>2187</v>
      </c>
      <c r="F241" s="218" t="s">
        <v>2188</v>
      </c>
      <c r="G241" s="205"/>
      <c r="H241" s="205"/>
      <c r="I241" s="208"/>
      <c r="J241" s="219">
        <f>BK241</f>
        <v>0</v>
      </c>
      <c r="K241" s="205"/>
      <c r="L241" s="210"/>
      <c r="M241" s="211"/>
      <c r="N241" s="212"/>
      <c r="O241" s="212"/>
      <c r="P241" s="213">
        <f>SUM(P242:P247)</f>
        <v>0</v>
      </c>
      <c r="Q241" s="212"/>
      <c r="R241" s="213">
        <f>SUM(R242:R247)</f>
        <v>0.0112</v>
      </c>
      <c r="S241" s="212"/>
      <c r="T241" s="214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5" t="s">
        <v>86</v>
      </c>
      <c r="AT241" s="216" t="s">
        <v>75</v>
      </c>
      <c r="AU241" s="216" t="s">
        <v>84</v>
      </c>
      <c r="AY241" s="215" t="s">
        <v>155</v>
      </c>
      <c r="BK241" s="217">
        <f>SUM(BK242:BK247)</f>
        <v>0</v>
      </c>
    </row>
    <row r="242" spans="1:65" s="2" customFormat="1" ht="24.15" customHeight="1">
      <c r="A242" s="39"/>
      <c r="B242" s="40"/>
      <c r="C242" s="220" t="s">
        <v>485</v>
      </c>
      <c r="D242" s="220" t="s">
        <v>157</v>
      </c>
      <c r="E242" s="221" t="s">
        <v>2190</v>
      </c>
      <c r="F242" s="222" t="s">
        <v>2191</v>
      </c>
      <c r="G242" s="223" t="s">
        <v>160</v>
      </c>
      <c r="H242" s="224">
        <v>40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41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249</v>
      </c>
      <c r="AT242" s="232" t="s">
        <v>157</v>
      </c>
      <c r="AU242" s="232" t="s">
        <v>86</v>
      </c>
      <c r="AY242" s="18" t="s">
        <v>155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84</v>
      </c>
      <c r="BK242" s="233">
        <f>ROUND(I242*H242,2)</f>
        <v>0</v>
      </c>
      <c r="BL242" s="18" t="s">
        <v>249</v>
      </c>
      <c r="BM242" s="232" t="s">
        <v>2370</v>
      </c>
    </row>
    <row r="243" spans="1:51" s="14" customFormat="1" ht="12">
      <c r="A243" s="14"/>
      <c r="B243" s="245"/>
      <c r="C243" s="246"/>
      <c r="D243" s="236" t="s">
        <v>163</v>
      </c>
      <c r="E243" s="247" t="s">
        <v>1</v>
      </c>
      <c r="F243" s="248" t="s">
        <v>393</v>
      </c>
      <c r="G243" s="246"/>
      <c r="H243" s="249">
        <v>40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86</v>
      </c>
      <c r="AV243" s="14" t="s">
        <v>86</v>
      </c>
      <c r="AW243" s="14" t="s">
        <v>32</v>
      </c>
      <c r="AX243" s="14" t="s">
        <v>84</v>
      </c>
      <c r="AY243" s="255" t="s">
        <v>155</v>
      </c>
    </row>
    <row r="244" spans="1:65" s="2" customFormat="1" ht="33" customHeight="1">
      <c r="A244" s="39"/>
      <c r="B244" s="40"/>
      <c r="C244" s="220" t="s">
        <v>501</v>
      </c>
      <c r="D244" s="220" t="s">
        <v>157</v>
      </c>
      <c r="E244" s="221" t="s">
        <v>2195</v>
      </c>
      <c r="F244" s="222" t="s">
        <v>2196</v>
      </c>
      <c r="G244" s="223" t="s">
        <v>160</v>
      </c>
      <c r="H244" s="224">
        <v>40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41</v>
      </c>
      <c r="O244" s="92"/>
      <c r="P244" s="230">
        <f>O244*H244</f>
        <v>0</v>
      </c>
      <c r="Q244" s="230">
        <v>0.00026</v>
      </c>
      <c r="R244" s="230">
        <f>Q244*H244</f>
        <v>0.0104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249</v>
      </c>
      <c r="AT244" s="232" t="s">
        <v>157</v>
      </c>
      <c r="AU244" s="232" t="s">
        <v>86</v>
      </c>
      <c r="AY244" s="18" t="s">
        <v>155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84</v>
      </c>
      <c r="BK244" s="233">
        <f>ROUND(I244*H244,2)</f>
        <v>0</v>
      </c>
      <c r="BL244" s="18" t="s">
        <v>249</v>
      </c>
      <c r="BM244" s="232" t="s">
        <v>2371</v>
      </c>
    </row>
    <row r="245" spans="1:51" s="14" customFormat="1" ht="12">
      <c r="A245" s="14"/>
      <c r="B245" s="245"/>
      <c r="C245" s="246"/>
      <c r="D245" s="236" t="s">
        <v>163</v>
      </c>
      <c r="E245" s="247" t="s">
        <v>1</v>
      </c>
      <c r="F245" s="248" t="s">
        <v>393</v>
      </c>
      <c r="G245" s="246"/>
      <c r="H245" s="249">
        <v>40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163</v>
      </c>
      <c r="AU245" s="255" t="s">
        <v>86</v>
      </c>
      <c r="AV245" s="14" t="s">
        <v>86</v>
      </c>
      <c r="AW245" s="14" t="s">
        <v>32</v>
      </c>
      <c r="AX245" s="14" t="s">
        <v>84</v>
      </c>
      <c r="AY245" s="255" t="s">
        <v>155</v>
      </c>
    </row>
    <row r="246" spans="1:65" s="2" customFormat="1" ht="37.8" customHeight="1">
      <c r="A246" s="39"/>
      <c r="B246" s="40"/>
      <c r="C246" s="220" t="s">
        <v>508</v>
      </c>
      <c r="D246" s="220" t="s">
        <v>157</v>
      </c>
      <c r="E246" s="221" t="s">
        <v>2199</v>
      </c>
      <c r="F246" s="222" t="s">
        <v>2200</v>
      </c>
      <c r="G246" s="223" t="s">
        <v>160</v>
      </c>
      <c r="H246" s="224">
        <v>40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41</v>
      </c>
      <c r="O246" s="92"/>
      <c r="P246" s="230">
        <f>O246*H246</f>
        <v>0</v>
      </c>
      <c r="Q246" s="230">
        <v>2E-05</v>
      </c>
      <c r="R246" s="230">
        <f>Q246*H246</f>
        <v>0.0008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249</v>
      </c>
      <c r="AT246" s="232" t="s">
        <v>157</v>
      </c>
      <c r="AU246" s="232" t="s">
        <v>86</v>
      </c>
      <c r="AY246" s="18" t="s">
        <v>155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84</v>
      </c>
      <c r="BK246" s="233">
        <f>ROUND(I246*H246,2)</f>
        <v>0</v>
      </c>
      <c r="BL246" s="18" t="s">
        <v>249</v>
      </c>
      <c r="BM246" s="232" t="s">
        <v>2372</v>
      </c>
    </row>
    <row r="247" spans="1:51" s="14" customFormat="1" ht="12">
      <c r="A247" s="14"/>
      <c r="B247" s="245"/>
      <c r="C247" s="246"/>
      <c r="D247" s="236" t="s">
        <v>163</v>
      </c>
      <c r="E247" s="247" t="s">
        <v>1</v>
      </c>
      <c r="F247" s="248" t="s">
        <v>393</v>
      </c>
      <c r="G247" s="246"/>
      <c r="H247" s="249">
        <v>40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163</v>
      </c>
      <c r="AU247" s="255" t="s">
        <v>86</v>
      </c>
      <c r="AV247" s="14" t="s">
        <v>86</v>
      </c>
      <c r="AW247" s="14" t="s">
        <v>32</v>
      </c>
      <c r="AX247" s="14" t="s">
        <v>84</v>
      </c>
      <c r="AY247" s="255" t="s">
        <v>155</v>
      </c>
    </row>
    <row r="248" spans="1:63" s="12" customFormat="1" ht="25.9" customHeight="1">
      <c r="A248" s="12"/>
      <c r="B248" s="204"/>
      <c r="C248" s="205"/>
      <c r="D248" s="206" t="s">
        <v>75</v>
      </c>
      <c r="E248" s="207" t="s">
        <v>2221</v>
      </c>
      <c r="F248" s="207" t="s">
        <v>2222</v>
      </c>
      <c r="G248" s="205"/>
      <c r="H248" s="205"/>
      <c r="I248" s="208"/>
      <c r="J248" s="209">
        <f>BK248</f>
        <v>0</v>
      </c>
      <c r="K248" s="205"/>
      <c r="L248" s="210"/>
      <c r="M248" s="211"/>
      <c r="N248" s="212"/>
      <c r="O248" s="212"/>
      <c r="P248" s="213">
        <f>P249</f>
        <v>0</v>
      </c>
      <c r="Q248" s="212"/>
      <c r="R248" s="213">
        <f>R249</f>
        <v>0</v>
      </c>
      <c r="S248" s="212"/>
      <c r="T248" s="214">
        <f>T249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5" t="s">
        <v>184</v>
      </c>
      <c r="AT248" s="216" t="s">
        <v>75</v>
      </c>
      <c r="AU248" s="216" t="s">
        <v>76</v>
      </c>
      <c r="AY248" s="215" t="s">
        <v>155</v>
      </c>
      <c r="BK248" s="217">
        <f>BK249</f>
        <v>0</v>
      </c>
    </row>
    <row r="249" spans="1:65" s="2" customFormat="1" ht="24.15" customHeight="1">
      <c r="A249" s="39"/>
      <c r="B249" s="40"/>
      <c r="C249" s="220" t="s">
        <v>514</v>
      </c>
      <c r="D249" s="220" t="s">
        <v>157</v>
      </c>
      <c r="E249" s="221" t="s">
        <v>2224</v>
      </c>
      <c r="F249" s="222" t="s">
        <v>2225</v>
      </c>
      <c r="G249" s="223" t="s">
        <v>1099</v>
      </c>
      <c r="H249" s="289"/>
      <c r="I249" s="225"/>
      <c r="J249" s="226">
        <f>ROUND(I249*H249,2)</f>
        <v>0</v>
      </c>
      <c r="K249" s="227"/>
      <c r="L249" s="45"/>
      <c r="M249" s="290" t="s">
        <v>1</v>
      </c>
      <c r="N249" s="291" t="s">
        <v>41</v>
      </c>
      <c r="O249" s="292"/>
      <c r="P249" s="293">
        <f>O249*H249</f>
        <v>0</v>
      </c>
      <c r="Q249" s="293">
        <v>0</v>
      </c>
      <c r="R249" s="293">
        <f>Q249*H249</f>
        <v>0</v>
      </c>
      <c r="S249" s="293">
        <v>0</v>
      </c>
      <c r="T249" s="29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2226</v>
      </c>
      <c r="AT249" s="232" t="s">
        <v>157</v>
      </c>
      <c r="AU249" s="232" t="s">
        <v>84</v>
      </c>
      <c r="AY249" s="18" t="s">
        <v>155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84</v>
      </c>
      <c r="BK249" s="233">
        <f>ROUND(I249*H249,2)</f>
        <v>0</v>
      </c>
      <c r="BL249" s="18" t="s">
        <v>2226</v>
      </c>
      <c r="BM249" s="232" t="s">
        <v>2373</v>
      </c>
    </row>
    <row r="250" spans="1:31" s="2" customFormat="1" ht="6.95" customHeight="1">
      <c r="A250" s="39"/>
      <c r="B250" s="67"/>
      <c r="C250" s="68"/>
      <c r="D250" s="68"/>
      <c r="E250" s="68"/>
      <c r="F250" s="68"/>
      <c r="G250" s="68"/>
      <c r="H250" s="68"/>
      <c r="I250" s="68"/>
      <c r="J250" s="68"/>
      <c r="K250" s="68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126:K24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5.ZŠ Cheb, Kopeckého 1160/1, pavilon dílen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2374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ROUND((SUM(BE127:BE325)),2)</f>
        <v>0</v>
      </c>
      <c r="G33" s="39"/>
      <c r="H33" s="39"/>
      <c r="I33" s="156">
        <v>0.21</v>
      </c>
      <c r="J33" s="155">
        <f>ROUND(((SUM(BE127:BE325))*I33),2)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ROUND((SUM(BF127:BF325)),2)</f>
        <v>0</v>
      </c>
      <c r="G34" s="39"/>
      <c r="H34" s="39"/>
      <c r="I34" s="156">
        <v>0.15</v>
      </c>
      <c r="J34" s="155">
        <f>ROUND(((SUM(BF127:BF325))*I34),2)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ROUND((SUM(BG127:BG325)),2)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ROUND((SUM(BH127:BH325)),2)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ROUND((SUM(BI127:BI325)),2)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5.ZŠ Cheb, Kopeckého 1160/1, pavilon dílen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Z - VZT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20. 2. 2022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Cheb</v>
      </c>
      <c r="G91" s="41"/>
      <c r="H91" s="41"/>
      <c r="I91" s="33" t="s">
        <v>30</v>
      </c>
      <c r="J91" s="37" t="str">
        <f>E21</f>
        <v>MgA Hana Fischerová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113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2375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6"/>
      <c r="C99" s="187"/>
      <c r="D99" s="188" t="s">
        <v>2376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2377</v>
      </c>
      <c r="E100" s="189"/>
      <c r="F100" s="189"/>
      <c r="G100" s="189"/>
      <c r="H100" s="189"/>
      <c r="I100" s="189"/>
      <c r="J100" s="190">
        <f>J164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2378</v>
      </c>
      <c r="E101" s="189"/>
      <c r="F101" s="189"/>
      <c r="G101" s="189"/>
      <c r="H101" s="189"/>
      <c r="I101" s="189"/>
      <c r="J101" s="190">
        <f>J188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2379</v>
      </c>
      <c r="E102" s="189"/>
      <c r="F102" s="189"/>
      <c r="G102" s="189"/>
      <c r="H102" s="189"/>
      <c r="I102" s="189"/>
      <c r="J102" s="190">
        <f>J213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2380</v>
      </c>
      <c r="E103" s="189"/>
      <c r="F103" s="189"/>
      <c r="G103" s="189"/>
      <c r="H103" s="189"/>
      <c r="I103" s="189"/>
      <c r="J103" s="190">
        <f>J238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2381</v>
      </c>
      <c r="E104" s="189"/>
      <c r="F104" s="189"/>
      <c r="G104" s="189"/>
      <c r="H104" s="189"/>
      <c r="I104" s="189"/>
      <c r="J104" s="190">
        <f>J263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2382</v>
      </c>
      <c r="E105" s="189"/>
      <c r="F105" s="189"/>
      <c r="G105" s="189"/>
      <c r="H105" s="189"/>
      <c r="I105" s="189"/>
      <c r="J105" s="190">
        <f>J281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6"/>
      <c r="C106" s="187"/>
      <c r="D106" s="188" t="s">
        <v>2383</v>
      </c>
      <c r="E106" s="189"/>
      <c r="F106" s="189"/>
      <c r="G106" s="189"/>
      <c r="H106" s="189"/>
      <c r="I106" s="189"/>
      <c r="J106" s="190">
        <f>J296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86"/>
      <c r="C107" s="187"/>
      <c r="D107" s="188" t="s">
        <v>2384</v>
      </c>
      <c r="E107" s="189"/>
      <c r="F107" s="189"/>
      <c r="G107" s="189"/>
      <c r="H107" s="189"/>
      <c r="I107" s="189"/>
      <c r="J107" s="190">
        <f>J314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140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175" t="str">
        <f>E7</f>
        <v>Modernizace 5.ZŠ Cheb, Kopeckého 1160/1, pavilon dílen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97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Z - VZT - Vzduchotechnika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>Cheb</v>
      </c>
      <c r="G121" s="41"/>
      <c r="H121" s="41"/>
      <c r="I121" s="33" t="s">
        <v>22</v>
      </c>
      <c r="J121" s="80" t="str">
        <f>IF(J12="","",J12)</f>
        <v>20. 2. 2022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>Město Cheb</v>
      </c>
      <c r="G123" s="41"/>
      <c r="H123" s="41"/>
      <c r="I123" s="33" t="s">
        <v>30</v>
      </c>
      <c r="J123" s="37" t="str">
        <f>E21</f>
        <v>MgA Hana Fischerová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28</v>
      </c>
      <c r="D124" s="41"/>
      <c r="E124" s="41"/>
      <c r="F124" s="28" t="str">
        <f>IF(E18="","",E18)</f>
        <v>Vyplň údaj</v>
      </c>
      <c r="G124" s="41"/>
      <c r="H124" s="41"/>
      <c r="I124" s="33" t="s">
        <v>33</v>
      </c>
      <c r="J124" s="37" t="str">
        <f>E24</f>
        <v>Sadílek L.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141</v>
      </c>
      <c r="D126" s="195" t="s">
        <v>61</v>
      </c>
      <c r="E126" s="195" t="s">
        <v>57</v>
      </c>
      <c r="F126" s="195" t="s">
        <v>58</v>
      </c>
      <c r="G126" s="195" t="s">
        <v>142</v>
      </c>
      <c r="H126" s="195" t="s">
        <v>143</v>
      </c>
      <c r="I126" s="195" t="s">
        <v>144</v>
      </c>
      <c r="J126" s="196" t="s">
        <v>101</v>
      </c>
      <c r="K126" s="197" t="s">
        <v>145</v>
      </c>
      <c r="L126" s="198"/>
      <c r="M126" s="101" t="s">
        <v>1</v>
      </c>
      <c r="N126" s="102" t="s">
        <v>40</v>
      </c>
      <c r="O126" s="102" t="s">
        <v>146</v>
      </c>
      <c r="P126" s="102" t="s">
        <v>147</v>
      </c>
      <c r="Q126" s="102" t="s">
        <v>148</v>
      </c>
      <c r="R126" s="102" t="s">
        <v>149</v>
      </c>
      <c r="S126" s="102" t="s">
        <v>150</v>
      </c>
      <c r="T126" s="103" t="s">
        <v>151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152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</f>
        <v>0</v>
      </c>
      <c r="Q127" s="105"/>
      <c r="R127" s="201">
        <f>R128</f>
        <v>0</v>
      </c>
      <c r="S127" s="105"/>
      <c r="T127" s="202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103</v>
      </c>
      <c r="BK127" s="203">
        <f>BK128</f>
        <v>0</v>
      </c>
    </row>
    <row r="128" spans="1:63" s="12" customFormat="1" ht="25.9" customHeight="1">
      <c r="A128" s="12"/>
      <c r="B128" s="204"/>
      <c r="C128" s="205"/>
      <c r="D128" s="206" t="s">
        <v>75</v>
      </c>
      <c r="E128" s="207" t="s">
        <v>881</v>
      </c>
      <c r="F128" s="207" t="s">
        <v>882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</f>
        <v>0</v>
      </c>
      <c r="Q128" s="212"/>
      <c r="R128" s="213">
        <f>R129</f>
        <v>0</v>
      </c>
      <c r="S128" s="212"/>
      <c r="T128" s="214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86</v>
      </c>
      <c r="AT128" s="216" t="s">
        <v>75</v>
      </c>
      <c r="AU128" s="216" t="s">
        <v>76</v>
      </c>
      <c r="AY128" s="215" t="s">
        <v>155</v>
      </c>
      <c r="BK128" s="217">
        <f>BK129</f>
        <v>0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2385</v>
      </c>
      <c r="F129" s="218" t="s">
        <v>91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P130+P164+P188+P213+P238+P263+P281+P296+P314</f>
        <v>0</v>
      </c>
      <c r="Q129" s="212"/>
      <c r="R129" s="213">
        <f>R130+R164+R188+R213+R238+R263+R281+R296+R314</f>
        <v>0</v>
      </c>
      <c r="S129" s="212"/>
      <c r="T129" s="214">
        <f>T130+T164+T188+T213+T238+T263+T281+T296+T314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86</v>
      </c>
      <c r="AT129" s="216" t="s">
        <v>75</v>
      </c>
      <c r="AU129" s="216" t="s">
        <v>84</v>
      </c>
      <c r="AY129" s="215" t="s">
        <v>155</v>
      </c>
      <c r="BK129" s="217">
        <f>BK130+BK164+BK188+BK213+BK238+BK263+BK281+BK296+BK314</f>
        <v>0</v>
      </c>
    </row>
    <row r="130" spans="1:63" s="12" customFormat="1" ht="20.85" customHeight="1">
      <c r="A130" s="12"/>
      <c r="B130" s="204"/>
      <c r="C130" s="205"/>
      <c r="D130" s="206" t="s">
        <v>75</v>
      </c>
      <c r="E130" s="218" t="s">
        <v>2386</v>
      </c>
      <c r="F130" s="218" t="s">
        <v>2387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SUM(P131:P163)</f>
        <v>0</v>
      </c>
      <c r="Q130" s="212"/>
      <c r="R130" s="213">
        <f>SUM(R131:R163)</f>
        <v>0</v>
      </c>
      <c r="S130" s="212"/>
      <c r="T130" s="214">
        <f>SUM(T131:T163)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86</v>
      </c>
      <c r="AT130" s="216" t="s">
        <v>75</v>
      </c>
      <c r="AU130" s="216" t="s">
        <v>86</v>
      </c>
      <c r="AY130" s="215" t="s">
        <v>155</v>
      </c>
      <c r="BK130" s="217">
        <f>SUM(BK131:BK163)</f>
        <v>0</v>
      </c>
    </row>
    <row r="131" spans="1:65" s="2" customFormat="1" ht="16.5" customHeight="1">
      <c r="A131" s="39"/>
      <c r="B131" s="40"/>
      <c r="C131" s="220" t="s">
        <v>340</v>
      </c>
      <c r="D131" s="220" t="s">
        <v>157</v>
      </c>
      <c r="E131" s="221" t="s">
        <v>293</v>
      </c>
      <c r="F131" s="222" t="s">
        <v>2388</v>
      </c>
      <c r="G131" s="223" t="s">
        <v>160</v>
      </c>
      <c r="H131" s="224">
        <v>5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161</v>
      </c>
      <c r="AT131" s="232" t="s">
        <v>157</v>
      </c>
      <c r="AU131" s="232" t="s">
        <v>171</v>
      </c>
      <c r="AY131" s="18" t="s">
        <v>155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161</v>
      </c>
      <c r="BM131" s="232" t="s">
        <v>2389</v>
      </c>
    </row>
    <row r="132" spans="1:65" s="2" customFormat="1" ht="16.5" customHeight="1">
      <c r="A132" s="39"/>
      <c r="B132" s="40"/>
      <c r="C132" s="220" t="s">
        <v>171</v>
      </c>
      <c r="D132" s="220" t="s">
        <v>157</v>
      </c>
      <c r="E132" s="221" t="s">
        <v>2390</v>
      </c>
      <c r="F132" s="222" t="s">
        <v>2391</v>
      </c>
      <c r="G132" s="223" t="s">
        <v>2392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161</v>
      </c>
      <c r="AT132" s="232" t="s">
        <v>157</v>
      </c>
      <c r="AU132" s="232" t="s">
        <v>171</v>
      </c>
      <c r="AY132" s="18" t="s">
        <v>155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161</v>
      </c>
      <c r="BM132" s="232" t="s">
        <v>2393</v>
      </c>
    </row>
    <row r="133" spans="1:65" s="2" customFormat="1" ht="16.5" customHeight="1">
      <c r="A133" s="39"/>
      <c r="B133" s="40"/>
      <c r="C133" s="220" t="s">
        <v>224</v>
      </c>
      <c r="D133" s="220" t="s">
        <v>157</v>
      </c>
      <c r="E133" s="221" t="s">
        <v>2394</v>
      </c>
      <c r="F133" s="222" t="s">
        <v>2395</v>
      </c>
      <c r="G133" s="223" t="s">
        <v>2392</v>
      </c>
      <c r="H133" s="224">
        <v>2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161</v>
      </c>
      <c r="AT133" s="232" t="s">
        <v>157</v>
      </c>
      <c r="AU133" s="232" t="s">
        <v>171</v>
      </c>
      <c r="AY133" s="18" t="s">
        <v>155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161</v>
      </c>
      <c r="BM133" s="232" t="s">
        <v>2396</v>
      </c>
    </row>
    <row r="134" spans="1:65" s="2" customFormat="1" ht="16.5" customHeight="1">
      <c r="A134" s="39"/>
      <c r="B134" s="40"/>
      <c r="C134" s="220" t="s">
        <v>236</v>
      </c>
      <c r="D134" s="220" t="s">
        <v>157</v>
      </c>
      <c r="E134" s="221" t="s">
        <v>2397</v>
      </c>
      <c r="F134" s="222" t="s">
        <v>2398</v>
      </c>
      <c r="G134" s="223" t="s">
        <v>2392</v>
      </c>
      <c r="H134" s="224">
        <v>2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161</v>
      </c>
      <c r="AT134" s="232" t="s">
        <v>157</v>
      </c>
      <c r="AU134" s="232" t="s">
        <v>171</v>
      </c>
      <c r="AY134" s="18" t="s">
        <v>155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84</v>
      </c>
      <c r="BK134" s="233">
        <f>ROUND(I134*H134,2)</f>
        <v>0</v>
      </c>
      <c r="BL134" s="18" t="s">
        <v>161</v>
      </c>
      <c r="BM134" s="232" t="s">
        <v>2399</v>
      </c>
    </row>
    <row r="135" spans="1:65" s="2" customFormat="1" ht="16.5" customHeight="1">
      <c r="A135" s="39"/>
      <c r="B135" s="40"/>
      <c r="C135" s="220" t="s">
        <v>271</v>
      </c>
      <c r="D135" s="220" t="s">
        <v>157</v>
      </c>
      <c r="E135" s="221" t="s">
        <v>2400</v>
      </c>
      <c r="F135" s="222" t="s">
        <v>2401</v>
      </c>
      <c r="G135" s="223" t="s">
        <v>2392</v>
      </c>
      <c r="H135" s="224">
        <v>6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161</v>
      </c>
      <c r="AT135" s="232" t="s">
        <v>157</v>
      </c>
      <c r="AU135" s="232" t="s">
        <v>171</v>
      </c>
      <c r="AY135" s="18" t="s">
        <v>155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161</v>
      </c>
      <c r="BM135" s="232" t="s">
        <v>2402</v>
      </c>
    </row>
    <row r="136" spans="1:65" s="2" customFormat="1" ht="16.5" customHeight="1">
      <c r="A136" s="39"/>
      <c r="B136" s="40"/>
      <c r="C136" s="220" t="s">
        <v>8</v>
      </c>
      <c r="D136" s="220" t="s">
        <v>157</v>
      </c>
      <c r="E136" s="221" t="s">
        <v>2403</v>
      </c>
      <c r="F136" s="222" t="s">
        <v>2404</v>
      </c>
      <c r="G136" s="223" t="s">
        <v>2392</v>
      </c>
      <c r="H136" s="224">
        <v>4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161</v>
      </c>
      <c r="AT136" s="232" t="s">
        <v>157</v>
      </c>
      <c r="AU136" s="232" t="s">
        <v>171</v>
      </c>
      <c r="AY136" s="18" t="s">
        <v>155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84</v>
      </c>
      <c r="BK136" s="233">
        <f>ROUND(I136*H136,2)</f>
        <v>0</v>
      </c>
      <c r="BL136" s="18" t="s">
        <v>161</v>
      </c>
      <c r="BM136" s="232" t="s">
        <v>2405</v>
      </c>
    </row>
    <row r="137" spans="1:65" s="2" customFormat="1" ht="16.5" customHeight="1">
      <c r="A137" s="39"/>
      <c r="B137" s="40"/>
      <c r="C137" s="220" t="s">
        <v>329</v>
      </c>
      <c r="D137" s="220" t="s">
        <v>157</v>
      </c>
      <c r="E137" s="221" t="s">
        <v>2406</v>
      </c>
      <c r="F137" s="222" t="s">
        <v>2407</v>
      </c>
      <c r="G137" s="223" t="s">
        <v>160</v>
      </c>
      <c r="H137" s="224">
        <v>6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161</v>
      </c>
      <c r="AT137" s="232" t="s">
        <v>157</v>
      </c>
      <c r="AU137" s="232" t="s">
        <v>171</v>
      </c>
      <c r="AY137" s="18" t="s">
        <v>155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161</v>
      </c>
      <c r="BM137" s="232" t="s">
        <v>2408</v>
      </c>
    </row>
    <row r="138" spans="1:65" s="2" customFormat="1" ht="16.5" customHeight="1">
      <c r="A138" s="39"/>
      <c r="B138" s="40"/>
      <c r="C138" s="220" t="s">
        <v>304</v>
      </c>
      <c r="D138" s="220" t="s">
        <v>157</v>
      </c>
      <c r="E138" s="221" t="s">
        <v>2409</v>
      </c>
      <c r="F138" s="222" t="s">
        <v>2410</v>
      </c>
      <c r="G138" s="223" t="s">
        <v>274</v>
      </c>
      <c r="H138" s="224">
        <v>35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161</v>
      </c>
      <c r="AT138" s="232" t="s">
        <v>157</v>
      </c>
      <c r="AU138" s="232" t="s">
        <v>171</v>
      </c>
      <c r="AY138" s="18" t="s">
        <v>155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84</v>
      </c>
      <c r="BK138" s="233">
        <f>ROUND(I138*H138,2)</f>
        <v>0</v>
      </c>
      <c r="BL138" s="18" t="s">
        <v>161</v>
      </c>
      <c r="BM138" s="232" t="s">
        <v>2411</v>
      </c>
    </row>
    <row r="139" spans="1:65" s="2" customFormat="1" ht="21.75" customHeight="1">
      <c r="A139" s="39"/>
      <c r="B139" s="40"/>
      <c r="C139" s="220" t="s">
        <v>345</v>
      </c>
      <c r="D139" s="220" t="s">
        <v>157</v>
      </c>
      <c r="E139" s="221" t="s">
        <v>298</v>
      </c>
      <c r="F139" s="222" t="s">
        <v>2412</v>
      </c>
      <c r="G139" s="223" t="s">
        <v>160</v>
      </c>
      <c r="H139" s="224">
        <v>10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161</v>
      </c>
      <c r="AT139" s="232" t="s">
        <v>157</v>
      </c>
      <c r="AU139" s="232" t="s">
        <v>171</v>
      </c>
      <c r="AY139" s="18" t="s">
        <v>155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161</v>
      </c>
      <c r="BM139" s="232" t="s">
        <v>2413</v>
      </c>
    </row>
    <row r="140" spans="1:65" s="2" customFormat="1" ht="16.5" customHeight="1">
      <c r="A140" s="39"/>
      <c r="B140" s="40"/>
      <c r="C140" s="220" t="s">
        <v>351</v>
      </c>
      <c r="D140" s="220" t="s">
        <v>157</v>
      </c>
      <c r="E140" s="221" t="s">
        <v>304</v>
      </c>
      <c r="F140" s="222" t="s">
        <v>2388</v>
      </c>
      <c r="G140" s="223" t="s">
        <v>160</v>
      </c>
      <c r="H140" s="224">
        <v>10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161</v>
      </c>
      <c r="AT140" s="232" t="s">
        <v>157</v>
      </c>
      <c r="AU140" s="232" t="s">
        <v>171</v>
      </c>
      <c r="AY140" s="18" t="s">
        <v>155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84</v>
      </c>
      <c r="BK140" s="233">
        <f>ROUND(I140*H140,2)</f>
        <v>0</v>
      </c>
      <c r="BL140" s="18" t="s">
        <v>161</v>
      </c>
      <c r="BM140" s="232" t="s">
        <v>2414</v>
      </c>
    </row>
    <row r="141" spans="1:65" s="2" customFormat="1" ht="24.15" customHeight="1">
      <c r="A141" s="39"/>
      <c r="B141" s="40"/>
      <c r="C141" s="220" t="s">
        <v>84</v>
      </c>
      <c r="D141" s="220" t="s">
        <v>157</v>
      </c>
      <c r="E141" s="221" t="s">
        <v>2415</v>
      </c>
      <c r="F141" s="222" t="s">
        <v>2416</v>
      </c>
      <c r="G141" s="223" t="s">
        <v>2392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161</v>
      </c>
      <c r="AT141" s="232" t="s">
        <v>157</v>
      </c>
      <c r="AU141" s="232" t="s">
        <v>171</v>
      </c>
      <c r="AY141" s="18" t="s">
        <v>155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161</v>
      </c>
      <c r="BM141" s="232" t="s">
        <v>2417</v>
      </c>
    </row>
    <row r="142" spans="1:65" s="2" customFormat="1" ht="24.15" customHeight="1">
      <c r="A142" s="39"/>
      <c r="B142" s="40"/>
      <c r="C142" s="220" t="s">
        <v>231</v>
      </c>
      <c r="D142" s="220" t="s">
        <v>157</v>
      </c>
      <c r="E142" s="221" t="s">
        <v>2418</v>
      </c>
      <c r="F142" s="222" t="s">
        <v>2419</v>
      </c>
      <c r="G142" s="223" t="s">
        <v>2392</v>
      </c>
      <c r="H142" s="224">
        <v>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41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161</v>
      </c>
      <c r="AT142" s="232" t="s">
        <v>157</v>
      </c>
      <c r="AU142" s="232" t="s">
        <v>171</v>
      </c>
      <c r="AY142" s="18" t="s">
        <v>155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84</v>
      </c>
      <c r="BK142" s="233">
        <f>ROUND(I142*H142,2)</f>
        <v>0</v>
      </c>
      <c r="BL142" s="18" t="s">
        <v>161</v>
      </c>
      <c r="BM142" s="232" t="s">
        <v>2420</v>
      </c>
    </row>
    <row r="143" spans="1:65" s="2" customFormat="1" ht="16.5" customHeight="1">
      <c r="A143" s="39"/>
      <c r="B143" s="40"/>
      <c r="C143" s="220" t="s">
        <v>240</v>
      </c>
      <c r="D143" s="220" t="s">
        <v>157</v>
      </c>
      <c r="E143" s="221" t="s">
        <v>2421</v>
      </c>
      <c r="F143" s="222" t="s">
        <v>2422</v>
      </c>
      <c r="G143" s="223" t="s">
        <v>2392</v>
      </c>
      <c r="H143" s="224">
        <v>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161</v>
      </c>
      <c r="AT143" s="232" t="s">
        <v>157</v>
      </c>
      <c r="AU143" s="232" t="s">
        <v>171</v>
      </c>
      <c r="AY143" s="18" t="s">
        <v>155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161</v>
      </c>
      <c r="BM143" s="232" t="s">
        <v>2423</v>
      </c>
    </row>
    <row r="144" spans="1:65" s="2" customFormat="1" ht="21.75" customHeight="1">
      <c r="A144" s="39"/>
      <c r="B144" s="40"/>
      <c r="C144" s="220" t="s">
        <v>249</v>
      </c>
      <c r="D144" s="220" t="s">
        <v>157</v>
      </c>
      <c r="E144" s="221" t="s">
        <v>2424</v>
      </c>
      <c r="F144" s="222" t="s">
        <v>2425</v>
      </c>
      <c r="G144" s="223" t="s">
        <v>2392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161</v>
      </c>
      <c r="AT144" s="232" t="s">
        <v>157</v>
      </c>
      <c r="AU144" s="232" t="s">
        <v>171</v>
      </c>
      <c r="AY144" s="18" t="s">
        <v>155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84</v>
      </c>
      <c r="BK144" s="233">
        <f>ROUND(I144*H144,2)</f>
        <v>0</v>
      </c>
      <c r="BL144" s="18" t="s">
        <v>161</v>
      </c>
      <c r="BM144" s="232" t="s">
        <v>2426</v>
      </c>
    </row>
    <row r="145" spans="1:65" s="2" customFormat="1" ht="21.75" customHeight="1">
      <c r="A145" s="39"/>
      <c r="B145" s="40"/>
      <c r="C145" s="220" t="s">
        <v>253</v>
      </c>
      <c r="D145" s="220" t="s">
        <v>157</v>
      </c>
      <c r="E145" s="221" t="s">
        <v>2427</v>
      </c>
      <c r="F145" s="222" t="s">
        <v>2428</v>
      </c>
      <c r="G145" s="223" t="s">
        <v>2392</v>
      </c>
      <c r="H145" s="224">
        <v>2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161</v>
      </c>
      <c r="AT145" s="232" t="s">
        <v>157</v>
      </c>
      <c r="AU145" s="232" t="s">
        <v>171</v>
      </c>
      <c r="AY145" s="18" t="s">
        <v>155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161</v>
      </c>
      <c r="BM145" s="232" t="s">
        <v>2429</v>
      </c>
    </row>
    <row r="146" spans="1:65" s="2" customFormat="1" ht="21.75" customHeight="1">
      <c r="A146" s="39"/>
      <c r="B146" s="40"/>
      <c r="C146" s="220" t="s">
        <v>259</v>
      </c>
      <c r="D146" s="220" t="s">
        <v>157</v>
      </c>
      <c r="E146" s="221" t="s">
        <v>2430</v>
      </c>
      <c r="F146" s="222" t="s">
        <v>2431</v>
      </c>
      <c r="G146" s="223" t="s">
        <v>2392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161</v>
      </c>
      <c r="AT146" s="232" t="s">
        <v>157</v>
      </c>
      <c r="AU146" s="232" t="s">
        <v>171</v>
      </c>
      <c r="AY146" s="18" t="s">
        <v>155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161</v>
      </c>
      <c r="BM146" s="232" t="s">
        <v>2432</v>
      </c>
    </row>
    <row r="147" spans="1:65" s="2" customFormat="1" ht="21.75" customHeight="1">
      <c r="A147" s="39"/>
      <c r="B147" s="40"/>
      <c r="C147" s="220" t="s">
        <v>265</v>
      </c>
      <c r="D147" s="220" t="s">
        <v>157</v>
      </c>
      <c r="E147" s="221" t="s">
        <v>2433</v>
      </c>
      <c r="F147" s="222" t="s">
        <v>2434</v>
      </c>
      <c r="G147" s="223" t="s">
        <v>2392</v>
      </c>
      <c r="H147" s="224">
        <v>2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161</v>
      </c>
      <c r="AT147" s="232" t="s">
        <v>157</v>
      </c>
      <c r="AU147" s="232" t="s">
        <v>171</v>
      </c>
      <c r="AY147" s="18" t="s">
        <v>155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84</v>
      </c>
      <c r="BK147" s="233">
        <f>ROUND(I147*H147,2)</f>
        <v>0</v>
      </c>
      <c r="BL147" s="18" t="s">
        <v>161</v>
      </c>
      <c r="BM147" s="232" t="s">
        <v>2435</v>
      </c>
    </row>
    <row r="148" spans="1:65" s="2" customFormat="1" ht="24.15" customHeight="1">
      <c r="A148" s="39"/>
      <c r="B148" s="40"/>
      <c r="C148" s="220" t="s">
        <v>7</v>
      </c>
      <c r="D148" s="220" t="s">
        <v>157</v>
      </c>
      <c r="E148" s="221" t="s">
        <v>2436</v>
      </c>
      <c r="F148" s="222" t="s">
        <v>2437</v>
      </c>
      <c r="G148" s="223" t="s">
        <v>2392</v>
      </c>
      <c r="H148" s="224">
        <v>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161</v>
      </c>
      <c r="AT148" s="232" t="s">
        <v>157</v>
      </c>
      <c r="AU148" s="232" t="s">
        <v>171</v>
      </c>
      <c r="AY148" s="18" t="s">
        <v>155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161</v>
      </c>
      <c r="BM148" s="232" t="s">
        <v>2438</v>
      </c>
    </row>
    <row r="149" spans="1:65" s="2" customFormat="1" ht="16.5" customHeight="1">
      <c r="A149" s="39"/>
      <c r="B149" s="40"/>
      <c r="C149" s="220" t="s">
        <v>282</v>
      </c>
      <c r="D149" s="220" t="s">
        <v>157</v>
      </c>
      <c r="E149" s="221" t="s">
        <v>2439</v>
      </c>
      <c r="F149" s="222" t="s">
        <v>2440</v>
      </c>
      <c r="G149" s="223" t="s">
        <v>2392</v>
      </c>
      <c r="H149" s="224">
        <v>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161</v>
      </c>
      <c r="AT149" s="232" t="s">
        <v>157</v>
      </c>
      <c r="AU149" s="232" t="s">
        <v>171</v>
      </c>
      <c r="AY149" s="18" t="s">
        <v>155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84</v>
      </c>
      <c r="BK149" s="233">
        <f>ROUND(I149*H149,2)</f>
        <v>0</v>
      </c>
      <c r="BL149" s="18" t="s">
        <v>161</v>
      </c>
      <c r="BM149" s="232" t="s">
        <v>2441</v>
      </c>
    </row>
    <row r="150" spans="1:65" s="2" customFormat="1" ht="16.5" customHeight="1">
      <c r="A150" s="39"/>
      <c r="B150" s="40"/>
      <c r="C150" s="220" t="s">
        <v>288</v>
      </c>
      <c r="D150" s="220" t="s">
        <v>157</v>
      </c>
      <c r="E150" s="221" t="s">
        <v>2442</v>
      </c>
      <c r="F150" s="222" t="s">
        <v>2443</v>
      </c>
      <c r="G150" s="223" t="s">
        <v>274</v>
      </c>
      <c r="H150" s="224">
        <v>15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161</v>
      </c>
      <c r="AT150" s="232" t="s">
        <v>157</v>
      </c>
      <c r="AU150" s="232" t="s">
        <v>171</v>
      </c>
      <c r="AY150" s="18" t="s">
        <v>155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161</v>
      </c>
      <c r="BM150" s="232" t="s">
        <v>2444</v>
      </c>
    </row>
    <row r="151" spans="1:65" s="2" customFormat="1" ht="16.5" customHeight="1">
      <c r="A151" s="39"/>
      <c r="B151" s="40"/>
      <c r="C151" s="220" t="s">
        <v>293</v>
      </c>
      <c r="D151" s="220" t="s">
        <v>157</v>
      </c>
      <c r="E151" s="221" t="s">
        <v>2445</v>
      </c>
      <c r="F151" s="222" t="s">
        <v>2446</v>
      </c>
      <c r="G151" s="223" t="s">
        <v>274</v>
      </c>
      <c r="H151" s="224">
        <v>12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161</v>
      </c>
      <c r="AT151" s="232" t="s">
        <v>157</v>
      </c>
      <c r="AU151" s="232" t="s">
        <v>171</v>
      </c>
      <c r="AY151" s="18" t="s">
        <v>155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161</v>
      </c>
      <c r="BM151" s="232" t="s">
        <v>2447</v>
      </c>
    </row>
    <row r="152" spans="1:65" s="2" customFormat="1" ht="21.75" customHeight="1">
      <c r="A152" s="39"/>
      <c r="B152" s="40"/>
      <c r="C152" s="220" t="s">
        <v>86</v>
      </c>
      <c r="D152" s="220" t="s">
        <v>157</v>
      </c>
      <c r="E152" s="221" t="s">
        <v>2448</v>
      </c>
      <c r="F152" s="222" t="s">
        <v>2449</v>
      </c>
      <c r="G152" s="223" t="s">
        <v>2450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161</v>
      </c>
      <c r="AT152" s="232" t="s">
        <v>157</v>
      </c>
      <c r="AU152" s="232" t="s">
        <v>171</v>
      </c>
      <c r="AY152" s="18" t="s">
        <v>155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161</v>
      </c>
      <c r="BM152" s="232" t="s">
        <v>2451</v>
      </c>
    </row>
    <row r="153" spans="1:65" s="2" customFormat="1" ht="16.5" customHeight="1">
      <c r="A153" s="39"/>
      <c r="B153" s="40"/>
      <c r="C153" s="220" t="s">
        <v>298</v>
      </c>
      <c r="D153" s="220" t="s">
        <v>157</v>
      </c>
      <c r="E153" s="221" t="s">
        <v>2452</v>
      </c>
      <c r="F153" s="222" t="s">
        <v>2453</v>
      </c>
      <c r="G153" s="223" t="s">
        <v>274</v>
      </c>
      <c r="H153" s="224">
        <v>8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161</v>
      </c>
      <c r="AT153" s="232" t="s">
        <v>157</v>
      </c>
      <c r="AU153" s="232" t="s">
        <v>171</v>
      </c>
      <c r="AY153" s="18" t="s">
        <v>155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161</v>
      </c>
      <c r="BM153" s="232" t="s">
        <v>2454</v>
      </c>
    </row>
    <row r="154" spans="1:65" s="2" customFormat="1" ht="24.15" customHeight="1">
      <c r="A154" s="39"/>
      <c r="B154" s="40"/>
      <c r="C154" s="220" t="s">
        <v>310</v>
      </c>
      <c r="D154" s="220" t="s">
        <v>157</v>
      </c>
      <c r="E154" s="221" t="s">
        <v>2455</v>
      </c>
      <c r="F154" s="222" t="s">
        <v>2456</v>
      </c>
      <c r="G154" s="223" t="s">
        <v>160</v>
      </c>
      <c r="H154" s="224">
        <v>3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161</v>
      </c>
      <c r="AT154" s="232" t="s">
        <v>157</v>
      </c>
      <c r="AU154" s="232" t="s">
        <v>171</v>
      </c>
      <c r="AY154" s="18" t="s">
        <v>155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84</v>
      </c>
      <c r="BK154" s="233">
        <f>ROUND(I154*H154,2)</f>
        <v>0</v>
      </c>
      <c r="BL154" s="18" t="s">
        <v>161</v>
      </c>
      <c r="BM154" s="232" t="s">
        <v>2457</v>
      </c>
    </row>
    <row r="155" spans="1:65" s="2" customFormat="1" ht="24.15" customHeight="1">
      <c r="A155" s="39"/>
      <c r="B155" s="40"/>
      <c r="C155" s="220" t="s">
        <v>321</v>
      </c>
      <c r="D155" s="220" t="s">
        <v>157</v>
      </c>
      <c r="E155" s="221" t="s">
        <v>2458</v>
      </c>
      <c r="F155" s="222" t="s">
        <v>2459</v>
      </c>
      <c r="G155" s="223" t="s">
        <v>160</v>
      </c>
      <c r="H155" s="224">
        <v>3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161</v>
      </c>
      <c r="AT155" s="232" t="s">
        <v>157</v>
      </c>
      <c r="AU155" s="232" t="s">
        <v>171</v>
      </c>
      <c r="AY155" s="18" t="s">
        <v>155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161</v>
      </c>
      <c r="BM155" s="232" t="s">
        <v>2460</v>
      </c>
    </row>
    <row r="156" spans="1:65" s="2" customFormat="1" ht="21.75" customHeight="1">
      <c r="A156" s="39"/>
      <c r="B156" s="40"/>
      <c r="C156" s="220" t="s">
        <v>334</v>
      </c>
      <c r="D156" s="220" t="s">
        <v>157</v>
      </c>
      <c r="E156" s="221" t="s">
        <v>2461</v>
      </c>
      <c r="F156" s="222" t="s">
        <v>2462</v>
      </c>
      <c r="G156" s="223" t="s">
        <v>160</v>
      </c>
      <c r="H156" s="224">
        <v>5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161</v>
      </c>
      <c r="AT156" s="232" t="s">
        <v>157</v>
      </c>
      <c r="AU156" s="232" t="s">
        <v>171</v>
      </c>
      <c r="AY156" s="18" t="s">
        <v>155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161</v>
      </c>
      <c r="BM156" s="232" t="s">
        <v>2463</v>
      </c>
    </row>
    <row r="157" spans="1:65" s="2" customFormat="1" ht="24.15" customHeight="1">
      <c r="A157" s="39"/>
      <c r="B157" s="40"/>
      <c r="C157" s="220" t="s">
        <v>161</v>
      </c>
      <c r="D157" s="220" t="s">
        <v>157</v>
      </c>
      <c r="E157" s="221" t="s">
        <v>2464</v>
      </c>
      <c r="F157" s="222" t="s">
        <v>2465</v>
      </c>
      <c r="G157" s="223" t="s">
        <v>2392</v>
      </c>
      <c r="H157" s="224">
        <v>2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41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161</v>
      </c>
      <c r="AT157" s="232" t="s">
        <v>157</v>
      </c>
      <c r="AU157" s="232" t="s">
        <v>171</v>
      </c>
      <c r="AY157" s="18" t="s">
        <v>155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84</v>
      </c>
      <c r="BK157" s="233">
        <f>ROUND(I157*H157,2)</f>
        <v>0</v>
      </c>
      <c r="BL157" s="18" t="s">
        <v>161</v>
      </c>
      <c r="BM157" s="232" t="s">
        <v>2466</v>
      </c>
    </row>
    <row r="158" spans="1:65" s="2" customFormat="1" ht="16.5" customHeight="1">
      <c r="A158" s="39"/>
      <c r="B158" s="40"/>
      <c r="C158" s="220" t="s">
        <v>184</v>
      </c>
      <c r="D158" s="220" t="s">
        <v>157</v>
      </c>
      <c r="E158" s="221" t="s">
        <v>2467</v>
      </c>
      <c r="F158" s="222" t="s">
        <v>2468</v>
      </c>
      <c r="G158" s="223" t="s">
        <v>2392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161</v>
      </c>
      <c r="AT158" s="232" t="s">
        <v>157</v>
      </c>
      <c r="AU158" s="232" t="s">
        <v>171</v>
      </c>
      <c r="AY158" s="18" t="s">
        <v>155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161</v>
      </c>
      <c r="BM158" s="232" t="s">
        <v>2469</v>
      </c>
    </row>
    <row r="159" spans="1:65" s="2" customFormat="1" ht="24.15" customHeight="1">
      <c r="A159" s="39"/>
      <c r="B159" s="40"/>
      <c r="C159" s="220" t="s">
        <v>193</v>
      </c>
      <c r="D159" s="220" t="s">
        <v>157</v>
      </c>
      <c r="E159" s="221" t="s">
        <v>2470</v>
      </c>
      <c r="F159" s="222" t="s">
        <v>2471</v>
      </c>
      <c r="G159" s="223" t="s">
        <v>2392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41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161</v>
      </c>
      <c r="AT159" s="232" t="s">
        <v>157</v>
      </c>
      <c r="AU159" s="232" t="s">
        <v>171</v>
      </c>
      <c r="AY159" s="18" t="s">
        <v>155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84</v>
      </c>
      <c r="BK159" s="233">
        <f>ROUND(I159*H159,2)</f>
        <v>0</v>
      </c>
      <c r="BL159" s="18" t="s">
        <v>161</v>
      </c>
      <c r="BM159" s="232" t="s">
        <v>2472</v>
      </c>
    </row>
    <row r="160" spans="1:65" s="2" customFormat="1" ht="16.5" customHeight="1">
      <c r="A160" s="39"/>
      <c r="B160" s="40"/>
      <c r="C160" s="220" t="s">
        <v>199</v>
      </c>
      <c r="D160" s="220" t="s">
        <v>157</v>
      </c>
      <c r="E160" s="221" t="s">
        <v>2473</v>
      </c>
      <c r="F160" s="222" t="s">
        <v>2474</v>
      </c>
      <c r="G160" s="223" t="s">
        <v>2392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161</v>
      </c>
      <c r="AT160" s="232" t="s">
        <v>157</v>
      </c>
      <c r="AU160" s="232" t="s">
        <v>171</v>
      </c>
      <c r="AY160" s="18" t="s">
        <v>155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161</v>
      </c>
      <c r="BM160" s="232" t="s">
        <v>2475</v>
      </c>
    </row>
    <row r="161" spans="1:65" s="2" customFormat="1" ht="24.15" customHeight="1">
      <c r="A161" s="39"/>
      <c r="B161" s="40"/>
      <c r="C161" s="220" t="s">
        <v>206</v>
      </c>
      <c r="D161" s="220" t="s">
        <v>157</v>
      </c>
      <c r="E161" s="221" t="s">
        <v>2476</v>
      </c>
      <c r="F161" s="222" t="s">
        <v>2477</v>
      </c>
      <c r="G161" s="223" t="s">
        <v>2392</v>
      </c>
      <c r="H161" s="224">
        <v>1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41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161</v>
      </c>
      <c r="AT161" s="232" t="s">
        <v>157</v>
      </c>
      <c r="AU161" s="232" t="s">
        <v>171</v>
      </c>
      <c r="AY161" s="18" t="s">
        <v>155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84</v>
      </c>
      <c r="BK161" s="233">
        <f>ROUND(I161*H161,2)</f>
        <v>0</v>
      </c>
      <c r="BL161" s="18" t="s">
        <v>161</v>
      </c>
      <c r="BM161" s="232" t="s">
        <v>2478</v>
      </c>
    </row>
    <row r="162" spans="1:65" s="2" customFormat="1" ht="16.5" customHeight="1">
      <c r="A162" s="39"/>
      <c r="B162" s="40"/>
      <c r="C162" s="220" t="s">
        <v>210</v>
      </c>
      <c r="D162" s="220" t="s">
        <v>157</v>
      </c>
      <c r="E162" s="221" t="s">
        <v>2479</v>
      </c>
      <c r="F162" s="222" t="s">
        <v>2480</v>
      </c>
      <c r="G162" s="223" t="s">
        <v>2392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41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161</v>
      </c>
      <c r="AT162" s="232" t="s">
        <v>157</v>
      </c>
      <c r="AU162" s="232" t="s">
        <v>171</v>
      </c>
      <c r="AY162" s="18" t="s">
        <v>155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84</v>
      </c>
      <c r="BK162" s="233">
        <f>ROUND(I162*H162,2)</f>
        <v>0</v>
      </c>
      <c r="BL162" s="18" t="s">
        <v>161</v>
      </c>
      <c r="BM162" s="232" t="s">
        <v>2481</v>
      </c>
    </row>
    <row r="163" spans="1:65" s="2" customFormat="1" ht="16.5" customHeight="1">
      <c r="A163" s="39"/>
      <c r="B163" s="40"/>
      <c r="C163" s="220" t="s">
        <v>217</v>
      </c>
      <c r="D163" s="220" t="s">
        <v>157</v>
      </c>
      <c r="E163" s="221" t="s">
        <v>2482</v>
      </c>
      <c r="F163" s="222" t="s">
        <v>2483</v>
      </c>
      <c r="G163" s="223" t="s">
        <v>2392</v>
      </c>
      <c r="H163" s="224">
        <v>2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161</v>
      </c>
      <c r="AT163" s="232" t="s">
        <v>157</v>
      </c>
      <c r="AU163" s="232" t="s">
        <v>171</v>
      </c>
      <c r="AY163" s="18" t="s">
        <v>155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84</v>
      </c>
      <c r="BK163" s="233">
        <f>ROUND(I163*H163,2)</f>
        <v>0</v>
      </c>
      <c r="BL163" s="18" t="s">
        <v>161</v>
      </c>
      <c r="BM163" s="232" t="s">
        <v>2484</v>
      </c>
    </row>
    <row r="164" spans="1:63" s="12" customFormat="1" ht="20.85" customHeight="1">
      <c r="A164" s="12"/>
      <c r="B164" s="204"/>
      <c r="C164" s="205"/>
      <c r="D164" s="206" t="s">
        <v>75</v>
      </c>
      <c r="E164" s="218" t="s">
        <v>2485</v>
      </c>
      <c r="F164" s="218" t="s">
        <v>2486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SUM(P165:P187)</f>
        <v>0</v>
      </c>
      <c r="Q164" s="212"/>
      <c r="R164" s="213">
        <f>SUM(R165:R187)</f>
        <v>0</v>
      </c>
      <c r="S164" s="212"/>
      <c r="T164" s="214">
        <f>SUM(T165:T187)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86</v>
      </c>
      <c r="AT164" s="216" t="s">
        <v>75</v>
      </c>
      <c r="AU164" s="216" t="s">
        <v>86</v>
      </c>
      <c r="AY164" s="215" t="s">
        <v>155</v>
      </c>
      <c r="BK164" s="217">
        <f>SUM(BK165:BK187)</f>
        <v>0</v>
      </c>
    </row>
    <row r="165" spans="1:65" s="2" customFormat="1" ht="16.5" customHeight="1">
      <c r="A165" s="39"/>
      <c r="B165" s="40"/>
      <c r="C165" s="220" t="s">
        <v>366</v>
      </c>
      <c r="D165" s="220" t="s">
        <v>157</v>
      </c>
      <c r="E165" s="221" t="s">
        <v>2390</v>
      </c>
      <c r="F165" s="222" t="s">
        <v>2391</v>
      </c>
      <c r="G165" s="223" t="s">
        <v>2392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161</v>
      </c>
      <c r="AT165" s="232" t="s">
        <v>157</v>
      </c>
      <c r="AU165" s="232" t="s">
        <v>171</v>
      </c>
      <c r="AY165" s="18" t="s">
        <v>155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161</v>
      </c>
      <c r="BM165" s="232" t="s">
        <v>2487</v>
      </c>
    </row>
    <row r="166" spans="1:65" s="2" customFormat="1" ht="16.5" customHeight="1">
      <c r="A166" s="39"/>
      <c r="B166" s="40"/>
      <c r="C166" s="220" t="s">
        <v>408</v>
      </c>
      <c r="D166" s="220" t="s">
        <v>157</v>
      </c>
      <c r="E166" s="221" t="s">
        <v>2397</v>
      </c>
      <c r="F166" s="222" t="s">
        <v>2398</v>
      </c>
      <c r="G166" s="223" t="s">
        <v>2392</v>
      </c>
      <c r="H166" s="224">
        <v>2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41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161</v>
      </c>
      <c r="AT166" s="232" t="s">
        <v>157</v>
      </c>
      <c r="AU166" s="232" t="s">
        <v>171</v>
      </c>
      <c r="AY166" s="18" t="s">
        <v>155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84</v>
      </c>
      <c r="BK166" s="233">
        <f>ROUND(I166*H166,2)</f>
        <v>0</v>
      </c>
      <c r="BL166" s="18" t="s">
        <v>161</v>
      </c>
      <c r="BM166" s="232" t="s">
        <v>2488</v>
      </c>
    </row>
    <row r="167" spans="1:65" s="2" customFormat="1" ht="16.5" customHeight="1">
      <c r="A167" s="39"/>
      <c r="B167" s="40"/>
      <c r="C167" s="220" t="s">
        <v>448</v>
      </c>
      <c r="D167" s="220" t="s">
        <v>157</v>
      </c>
      <c r="E167" s="221" t="s">
        <v>2489</v>
      </c>
      <c r="F167" s="222" t="s">
        <v>2490</v>
      </c>
      <c r="G167" s="223" t="s">
        <v>2392</v>
      </c>
      <c r="H167" s="224">
        <v>8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41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161</v>
      </c>
      <c r="AT167" s="232" t="s">
        <v>157</v>
      </c>
      <c r="AU167" s="232" t="s">
        <v>171</v>
      </c>
      <c r="AY167" s="18" t="s">
        <v>155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161</v>
      </c>
      <c r="BM167" s="232" t="s">
        <v>2491</v>
      </c>
    </row>
    <row r="168" spans="1:65" s="2" customFormat="1" ht="16.5" customHeight="1">
      <c r="A168" s="39"/>
      <c r="B168" s="40"/>
      <c r="C168" s="220" t="s">
        <v>428</v>
      </c>
      <c r="D168" s="220" t="s">
        <v>157</v>
      </c>
      <c r="E168" s="221" t="s">
        <v>2403</v>
      </c>
      <c r="F168" s="222" t="s">
        <v>2404</v>
      </c>
      <c r="G168" s="223" t="s">
        <v>2392</v>
      </c>
      <c r="H168" s="224">
        <v>4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41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161</v>
      </c>
      <c r="AT168" s="232" t="s">
        <v>157</v>
      </c>
      <c r="AU168" s="232" t="s">
        <v>171</v>
      </c>
      <c r="AY168" s="18" t="s">
        <v>155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84</v>
      </c>
      <c r="BK168" s="233">
        <f>ROUND(I168*H168,2)</f>
        <v>0</v>
      </c>
      <c r="BL168" s="18" t="s">
        <v>161</v>
      </c>
      <c r="BM168" s="232" t="s">
        <v>2492</v>
      </c>
    </row>
    <row r="169" spans="1:65" s="2" customFormat="1" ht="16.5" customHeight="1">
      <c r="A169" s="39"/>
      <c r="B169" s="40"/>
      <c r="C169" s="220" t="s">
        <v>485</v>
      </c>
      <c r="D169" s="220" t="s">
        <v>157</v>
      </c>
      <c r="E169" s="221" t="s">
        <v>2406</v>
      </c>
      <c r="F169" s="222" t="s">
        <v>2407</v>
      </c>
      <c r="G169" s="223" t="s">
        <v>160</v>
      </c>
      <c r="H169" s="224">
        <v>3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41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161</v>
      </c>
      <c r="AT169" s="232" t="s">
        <v>157</v>
      </c>
      <c r="AU169" s="232" t="s">
        <v>171</v>
      </c>
      <c r="AY169" s="18" t="s">
        <v>155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84</v>
      </c>
      <c r="BK169" s="233">
        <f>ROUND(I169*H169,2)</f>
        <v>0</v>
      </c>
      <c r="BL169" s="18" t="s">
        <v>161</v>
      </c>
      <c r="BM169" s="232" t="s">
        <v>2493</v>
      </c>
    </row>
    <row r="170" spans="1:65" s="2" customFormat="1" ht="16.5" customHeight="1">
      <c r="A170" s="39"/>
      <c r="B170" s="40"/>
      <c r="C170" s="220" t="s">
        <v>468</v>
      </c>
      <c r="D170" s="220" t="s">
        <v>157</v>
      </c>
      <c r="E170" s="221" t="s">
        <v>2409</v>
      </c>
      <c r="F170" s="222" t="s">
        <v>2410</v>
      </c>
      <c r="G170" s="223" t="s">
        <v>274</v>
      </c>
      <c r="H170" s="224">
        <v>12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161</v>
      </c>
      <c r="AT170" s="232" t="s">
        <v>157</v>
      </c>
      <c r="AU170" s="232" t="s">
        <v>171</v>
      </c>
      <c r="AY170" s="18" t="s">
        <v>155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161</v>
      </c>
      <c r="BM170" s="232" t="s">
        <v>2494</v>
      </c>
    </row>
    <row r="171" spans="1:65" s="2" customFormat="1" ht="21.75" customHeight="1">
      <c r="A171" s="39"/>
      <c r="B171" s="40"/>
      <c r="C171" s="220" t="s">
        <v>501</v>
      </c>
      <c r="D171" s="220" t="s">
        <v>157</v>
      </c>
      <c r="E171" s="221" t="s">
        <v>298</v>
      </c>
      <c r="F171" s="222" t="s">
        <v>2412</v>
      </c>
      <c r="G171" s="223" t="s">
        <v>160</v>
      </c>
      <c r="H171" s="224">
        <v>10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41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161</v>
      </c>
      <c r="AT171" s="232" t="s">
        <v>157</v>
      </c>
      <c r="AU171" s="232" t="s">
        <v>171</v>
      </c>
      <c r="AY171" s="18" t="s">
        <v>155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84</v>
      </c>
      <c r="BK171" s="233">
        <f>ROUND(I171*H171,2)</f>
        <v>0</v>
      </c>
      <c r="BL171" s="18" t="s">
        <v>161</v>
      </c>
      <c r="BM171" s="232" t="s">
        <v>2495</v>
      </c>
    </row>
    <row r="172" spans="1:65" s="2" customFormat="1" ht="16.5" customHeight="1">
      <c r="A172" s="39"/>
      <c r="B172" s="40"/>
      <c r="C172" s="220" t="s">
        <v>508</v>
      </c>
      <c r="D172" s="220" t="s">
        <v>157</v>
      </c>
      <c r="E172" s="221" t="s">
        <v>304</v>
      </c>
      <c r="F172" s="222" t="s">
        <v>2388</v>
      </c>
      <c r="G172" s="223" t="s">
        <v>160</v>
      </c>
      <c r="H172" s="224">
        <v>10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41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161</v>
      </c>
      <c r="AT172" s="232" t="s">
        <v>157</v>
      </c>
      <c r="AU172" s="232" t="s">
        <v>171</v>
      </c>
      <c r="AY172" s="18" t="s">
        <v>155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84</v>
      </c>
      <c r="BK172" s="233">
        <f>ROUND(I172*H172,2)</f>
        <v>0</v>
      </c>
      <c r="BL172" s="18" t="s">
        <v>161</v>
      </c>
      <c r="BM172" s="232" t="s">
        <v>2496</v>
      </c>
    </row>
    <row r="173" spans="1:65" s="2" customFormat="1" ht="24.15" customHeight="1">
      <c r="A173" s="39"/>
      <c r="B173" s="40"/>
      <c r="C173" s="220" t="s">
        <v>357</v>
      </c>
      <c r="D173" s="220" t="s">
        <v>157</v>
      </c>
      <c r="E173" s="221" t="s">
        <v>2415</v>
      </c>
      <c r="F173" s="222" t="s">
        <v>2416</v>
      </c>
      <c r="G173" s="223" t="s">
        <v>2392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41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161</v>
      </c>
      <c r="AT173" s="232" t="s">
        <v>157</v>
      </c>
      <c r="AU173" s="232" t="s">
        <v>171</v>
      </c>
      <c r="AY173" s="18" t="s">
        <v>155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84</v>
      </c>
      <c r="BK173" s="233">
        <f>ROUND(I173*H173,2)</f>
        <v>0</v>
      </c>
      <c r="BL173" s="18" t="s">
        <v>161</v>
      </c>
      <c r="BM173" s="232" t="s">
        <v>2497</v>
      </c>
    </row>
    <row r="174" spans="1:65" s="2" customFormat="1" ht="24.15" customHeight="1">
      <c r="A174" s="39"/>
      <c r="B174" s="40"/>
      <c r="C174" s="220" t="s">
        <v>403</v>
      </c>
      <c r="D174" s="220" t="s">
        <v>157</v>
      </c>
      <c r="E174" s="221" t="s">
        <v>2418</v>
      </c>
      <c r="F174" s="222" t="s">
        <v>2419</v>
      </c>
      <c r="G174" s="223" t="s">
        <v>2392</v>
      </c>
      <c r="H174" s="224">
        <v>2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41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161</v>
      </c>
      <c r="AT174" s="232" t="s">
        <v>157</v>
      </c>
      <c r="AU174" s="232" t="s">
        <v>171</v>
      </c>
      <c r="AY174" s="18" t="s">
        <v>155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84</v>
      </c>
      <c r="BK174" s="233">
        <f>ROUND(I174*H174,2)</f>
        <v>0</v>
      </c>
      <c r="BL174" s="18" t="s">
        <v>161</v>
      </c>
      <c r="BM174" s="232" t="s">
        <v>2498</v>
      </c>
    </row>
    <row r="175" spans="1:65" s="2" customFormat="1" ht="16.5" customHeight="1">
      <c r="A175" s="39"/>
      <c r="B175" s="40"/>
      <c r="C175" s="220" t="s">
        <v>412</v>
      </c>
      <c r="D175" s="220" t="s">
        <v>157</v>
      </c>
      <c r="E175" s="221" t="s">
        <v>2421</v>
      </c>
      <c r="F175" s="222" t="s">
        <v>2422</v>
      </c>
      <c r="G175" s="223" t="s">
        <v>2392</v>
      </c>
      <c r="H175" s="224">
        <v>4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41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161</v>
      </c>
      <c r="AT175" s="232" t="s">
        <v>157</v>
      </c>
      <c r="AU175" s="232" t="s">
        <v>171</v>
      </c>
      <c r="AY175" s="18" t="s">
        <v>155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84</v>
      </c>
      <c r="BK175" s="233">
        <f>ROUND(I175*H175,2)</f>
        <v>0</v>
      </c>
      <c r="BL175" s="18" t="s">
        <v>161</v>
      </c>
      <c r="BM175" s="232" t="s">
        <v>2499</v>
      </c>
    </row>
    <row r="176" spans="1:65" s="2" customFormat="1" ht="21.75" customHeight="1">
      <c r="A176" s="39"/>
      <c r="B176" s="40"/>
      <c r="C176" s="220" t="s">
        <v>361</v>
      </c>
      <c r="D176" s="220" t="s">
        <v>157</v>
      </c>
      <c r="E176" s="221" t="s">
        <v>2448</v>
      </c>
      <c r="F176" s="222" t="s">
        <v>2449</v>
      </c>
      <c r="G176" s="223" t="s">
        <v>2450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161</v>
      </c>
      <c r="AT176" s="232" t="s">
        <v>157</v>
      </c>
      <c r="AU176" s="232" t="s">
        <v>171</v>
      </c>
      <c r="AY176" s="18" t="s">
        <v>155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161</v>
      </c>
      <c r="BM176" s="232" t="s">
        <v>2500</v>
      </c>
    </row>
    <row r="177" spans="1:65" s="2" customFormat="1" ht="24.15" customHeight="1">
      <c r="A177" s="39"/>
      <c r="B177" s="40"/>
      <c r="C177" s="220" t="s">
        <v>433</v>
      </c>
      <c r="D177" s="220" t="s">
        <v>157</v>
      </c>
      <c r="E177" s="221" t="s">
        <v>2501</v>
      </c>
      <c r="F177" s="222" t="s">
        <v>2502</v>
      </c>
      <c r="G177" s="223" t="s">
        <v>2392</v>
      </c>
      <c r="H177" s="224">
        <v>5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41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161</v>
      </c>
      <c r="AT177" s="232" t="s">
        <v>157</v>
      </c>
      <c r="AU177" s="232" t="s">
        <v>171</v>
      </c>
      <c r="AY177" s="18" t="s">
        <v>155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84</v>
      </c>
      <c r="BK177" s="233">
        <f>ROUND(I177*H177,2)</f>
        <v>0</v>
      </c>
      <c r="BL177" s="18" t="s">
        <v>161</v>
      </c>
      <c r="BM177" s="232" t="s">
        <v>2503</v>
      </c>
    </row>
    <row r="178" spans="1:65" s="2" customFormat="1" ht="21.75" customHeight="1">
      <c r="A178" s="39"/>
      <c r="B178" s="40"/>
      <c r="C178" s="220" t="s">
        <v>438</v>
      </c>
      <c r="D178" s="220" t="s">
        <v>157</v>
      </c>
      <c r="E178" s="221" t="s">
        <v>2504</v>
      </c>
      <c r="F178" s="222" t="s">
        <v>2505</v>
      </c>
      <c r="G178" s="223" t="s">
        <v>2392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41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161</v>
      </c>
      <c r="AT178" s="232" t="s">
        <v>157</v>
      </c>
      <c r="AU178" s="232" t="s">
        <v>171</v>
      </c>
      <c r="AY178" s="18" t="s">
        <v>155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161</v>
      </c>
      <c r="BM178" s="232" t="s">
        <v>2506</v>
      </c>
    </row>
    <row r="179" spans="1:65" s="2" customFormat="1" ht="21.75" customHeight="1">
      <c r="A179" s="39"/>
      <c r="B179" s="40"/>
      <c r="C179" s="220" t="s">
        <v>443</v>
      </c>
      <c r="D179" s="220" t="s">
        <v>157</v>
      </c>
      <c r="E179" s="221" t="s">
        <v>2507</v>
      </c>
      <c r="F179" s="222" t="s">
        <v>2508</v>
      </c>
      <c r="G179" s="223" t="s">
        <v>2392</v>
      </c>
      <c r="H179" s="224">
        <v>2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41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161</v>
      </c>
      <c r="AT179" s="232" t="s">
        <v>157</v>
      </c>
      <c r="AU179" s="232" t="s">
        <v>171</v>
      </c>
      <c r="AY179" s="18" t="s">
        <v>155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84</v>
      </c>
      <c r="BK179" s="233">
        <f>ROUND(I179*H179,2)</f>
        <v>0</v>
      </c>
      <c r="BL179" s="18" t="s">
        <v>161</v>
      </c>
      <c r="BM179" s="232" t="s">
        <v>2509</v>
      </c>
    </row>
    <row r="180" spans="1:65" s="2" customFormat="1" ht="16.5" customHeight="1">
      <c r="A180" s="39"/>
      <c r="B180" s="40"/>
      <c r="C180" s="220" t="s">
        <v>458</v>
      </c>
      <c r="D180" s="220" t="s">
        <v>157</v>
      </c>
      <c r="E180" s="221" t="s">
        <v>2510</v>
      </c>
      <c r="F180" s="222" t="s">
        <v>2511</v>
      </c>
      <c r="G180" s="223" t="s">
        <v>274</v>
      </c>
      <c r="H180" s="224">
        <v>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41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161</v>
      </c>
      <c r="AT180" s="232" t="s">
        <v>157</v>
      </c>
      <c r="AU180" s="232" t="s">
        <v>171</v>
      </c>
      <c r="AY180" s="18" t="s">
        <v>155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84</v>
      </c>
      <c r="BK180" s="233">
        <f>ROUND(I180*H180,2)</f>
        <v>0</v>
      </c>
      <c r="BL180" s="18" t="s">
        <v>161</v>
      </c>
      <c r="BM180" s="232" t="s">
        <v>2512</v>
      </c>
    </row>
    <row r="181" spans="1:65" s="2" customFormat="1" ht="16.5" customHeight="1">
      <c r="A181" s="39"/>
      <c r="B181" s="40"/>
      <c r="C181" s="220" t="s">
        <v>463</v>
      </c>
      <c r="D181" s="220" t="s">
        <v>157</v>
      </c>
      <c r="E181" s="221" t="s">
        <v>2513</v>
      </c>
      <c r="F181" s="222" t="s">
        <v>2514</v>
      </c>
      <c r="G181" s="223" t="s">
        <v>274</v>
      </c>
      <c r="H181" s="224">
        <v>10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41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161</v>
      </c>
      <c r="AT181" s="232" t="s">
        <v>157</v>
      </c>
      <c r="AU181" s="232" t="s">
        <v>171</v>
      </c>
      <c r="AY181" s="18" t="s">
        <v>155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84</v>
      </c>
      <c r="BK181" s="233">
        <f>ROUND(I181*H181,2)</f>
        <v>0</v>
      </c>
      <c r="BL181" s="18" t="s">
        <v>161</v>
      </c>
      <c r="BM181" s="232" t="s">
        <v>2515</v>
      </c>
    </row>
    <row r="182" spans="1:65" s="2" customFormat="1" ht="16.5" customHeight="1">
      <c r="A182" s="39"/>
      <c r="B182" s="40"/>
      <c r="C182" s="220" t="s">
        <v>473</v>
      </c>
      <c r="D182" s="220" t="s">
        <v>157</v>
      </c>
      <c r="E182" s="221" t="s">
        <v>2516</v>
      </c>
      <c r="F182" s="222" t="s">
        <v>2517</v>
      </c>
      <c r="G182" s="223" t="s">
        <v>160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41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161</v>
      </c>
      <c r="AT182" s="232" t="s">
        <v>157</v>
      </c>
      <c r="AU182" s="232" t="s">
        <v>171</v>
      </c>
      <c r="AY182" s="18" t="s">
        <v>155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84</v>
      </c>
      <c r="BK182" s="233">
        <f>ROUND(I182*H182,2)</f>
        <v>0</v>
      </c>
      <c r="BL182" s="18" t="s">
        <v>161</v>
      </c>
      <c r="BM182" s="232" t="s">
        <v>2518</v>
      </c>
    </row>
    <row r="183" spans="1:65" s="2" customFormat="1" ht="24.15" customHeight="1">
      <c r="A183" s="39"/>
      <c r="B183" s="40"/>
      <c r="C183" s="220" t="s">
        <v>371</v>
      </c>
      <c r="D183" s="220" t="s">
        <v>157</v>
      </c>
      <c r="E183" s="221" t="s">
        <v>2464</v>
      </c>
      <c r="F183" s="222" t="s">
        <v>2465</v>
      </c>
      <c r="G183" s="223" t="s">
        <v>2392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41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161</v>
      </c>
      <c r="AT183" s="232" t="s">
        <v>157</v>
      </c>
      <c r="AU183" s="232" t="s">
        <v>171</v>
      </c>
      <c r="AY183" s="18" t="s">
        <v>155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84</v>
      </c>
      <c r="BK183" s="233">
        <f>ROUND(I183*H183,2)</f>
        <v>0</v>
      </c>
      <c r="BL183" s="18" t="s">
        <v>161</v>
      </c>
      <c r="BM183" s="232" t="s">
        <v>2519</v>
      </c>
    </row>
    <row r="184" spans="1:65" s="2" customFormat="1" ht="24.15" customHeight="1">
      <c r="A184" s="39"/>
      <c r="B184" s="40"/>
      <c r="C184" s="220" t="s">
        <v>478</v>
      </c>
      <c r="D184" s="220" t="s">
        <v>157</v>
      </c>
      <c r="E184" s="221" t="s">
        <v>2520</v>
      </c>
      <c r="F184" s="222" t="s">
        <v>2521</v>
      </c>
      <c r="G184" s="223" t="s">
        <v>160</v>
      </c>
      <c r="H184" s="224">
        <v>2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41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161</v>
      </c>
      <c r="AT184" s="232" t="s">
        <v>157</v>
      </c>
      <c r="AU184" s="232" t="s">
        <v>171</v>
      </c>
      <c r="AY184" s="18" t="s">
        <v>155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84</v>
      </c>
      <c r="BK184" s="233">
        <f>ROUND(I184*H184,2)</f>
        <v>0</v>
      </c>
      <c r="BL184" s="18" t="s">
        <v>161</v>
      </c>
      <c r="BM184" s="232" t="s">
        <v>2522</v>
      </c>
    </row>
    <row r="185" spans="1:65" s="2" customFormat="1" ht="16.5" customHeight="1">
      <c r="A185" s="39"/>
      <c r="B185" s="40"/>
      <c r="C185" s="220" t="s">
        <v>376</v>
      </c>
      <c r="D185" s="220" t="s">
        <v>157</v>
      </c>
      <c r="E185" s="221" t="s">
        <v>2467</v>
      </c>
      <c r="F185" s="222" t="s">
        <v>2468</v>
      </c>
      <c r="G185" s="223" t="s">
        <v>2392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41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161</v>
      </c>
      <c r="AT185" s="232" t="s">
        <v>157</v>
      </c>
      <c r="AU185" s="232" t="s">
        <v>171</v>
      </c>
      <c r="AY185" s="18" t="s">
        <v>155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84</v>
      </c>
      <c r="BK185" s="233">
        <f>ROUND(I185*H185,2)</f>
        <v>0</v>
      </c>
      <c r="BL185" s="18" t="s">
        <v>161</v>
      </c>
      <c r="BM185" s="232" t="s">
        <v>2523</v>
      </c>
    </row>
    <row r="186" spans="1:65" s="2" customFormat="1" ht="24.15" customHeight="1">
      <c r="A186" s="39"/>
      <c r="B186" s="40"/>
      <c r="C186" s="220" t="s">
        <v>381</v>
      </c>
      <c r="D186" s="220" t="s">
        <v>157</v>
      </c>
      <c r="E186" s="221" t="s">
        <v>2476</v>
      </c>
      <c r="F186" s="222" t="s">
        <v>2477</v>
      </c>
      <c r="G186" s="223" t="s">
        <v>2392</v>
      </c>
      <c r="H186" s="224">
        <v>1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41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161</v>
      </c>
      <c r="AT186" s="232" t="s">
        <v>157</v>
      </c>
      <c r="AU186" s="232" t="s">
        <v>171</v>
      </c>
      <c r="AY186" s="18" t="s">
        <v>155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84</v>
      </c>
      <c r="BK186" s="233">
        <f>ROUND(I186*H186,2)</f>
        <v>0</v>
      </c>
      <c r="BL186" s="18" t="s">
        <v>161</v>
      </c>
      <c r="BM186" s="232" t="s">
        <v>2524</v>
      </c>
    </row>
    <row r="187" spans="1:65" s="2" customFormat="1" ht="16.5" customHeight="1">
      <c r="A187" s="39"/>
      <c r="B187" s="40"/>
      <c r="C187" s="220" t="s">
        <v>393</v>
      </c>
      <c r="D187" s="220" t="s">
        <v>157</v>
      </c>
      <c r="E187" s="221" t="s">
        <v>2479</v>
      </c>
      <c r="F187" s="222" t="s">
        <v>2480</v>
      </c>
      <c r="G187" s="223" t="s">
        <v>2392</v>
      </c>
      <c r="H187" s="224">
        <v>1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41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161</v>
      </c>
      <c r="AT187" s="232" t="s">
        <v>157</v>
      </c>
      <c r="AU187" s="232" t="s">
        <v>171</v>
      </c>
      <c r="AY187" s="18" t="s">
        <v>155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84</v>
      </c>
      <c r="BK187" s="233">
        <f>ROUND(I187*H187,2)</f>
        <v>0</v>
      </c>
      <c r="BL187" s="18" t="s">
        <v>161</v>
      </c>
      <c r="BM187" s="232" t="s">
        <v>2525</v>
      </c>
    </row>
    <row r="188" spans="1:63" s="12" customFormat="1" ht="20.85" customHeight="1">
      <c r="A188" s="12"/>
      <c r="B188" s="204"/>
      <c r="C188" s="205"/>
      <c r="D188" s="206" t="s">
        <v>75</v>
      </c>
      <c r="E188" s="218" t="s">
        <v>2526</v>
      </c>
      <c r="F188" s="218" t="s">
        <v>2527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SUM(P189:P212)</f>
        <v>0</v>
      </c>
      <c r="Q188" s="212"/>
      <c r="R188" s="213">
        <f>SUM(R189:R212)</f>
        <v>0</v>
      </c>
      <c r="S188" s="212"/>
      <c r="T188" s="214">
        <f>SUM(T189:T212)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86</v>
      </c>
      <c r="AT188" s="216" t="s">
        <v>75</v>
      </c>
      <c r="AU188" s="216" t="s">
        <v>86</v>
      </c>
      <c r="AY188" s="215" t="s">
        <v>155</v>
      </c>
      <c r="BK188" s="217">
        <f>SUM(BK189:BK212)</f>
        <v>0</v>
      </c>
    </row>
    <row r="189" spans="1:65" s="2" customFormat="1" ht="16.5" customHeight="1">
      <c r="A189" s="39"/>
      <c r="B189" s="40"/>
      <c r="C189" s="220" t="s">
        <v>525</v>
      </c>
      <c r="D189" s="220" t="s">
        <v>157</v>
      </c>
      <c r="E189" s="221" t="s">
        <v>2390</v>
      </c>
      <c r="F189" s="222" t="s">
        <v>2391</v>
      </c>
      <c r="G189" s="223" t="s">
        <v>2392</v>
      </c>
      <c r="H189" s="224">
        <v>1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161</v>
      </c>
      <c r="AT189" s="232" t="s">
        <v>157</v>
      </c>
      <c r="AU189" s="232" t="s">
        <v>171</v>
      </c>
      <c r="AY189" s="18" t="s">
        <v>155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161</v>
      </c>
      <c r="BM189" s="232" t="s">
        <v>2528</v>
      </c>
    </row>
    <row r="190" spans="1:65" s="2" customFormat="1" ht="16.5" customHeight="1">
      <c r="A190" s="39"/>
      <c r="B190" s="40"/>
      <c r="C190" s="220" t="s">
        <v>556</v>
      </c>
      <c r="D190" s="220" t="s">
        <v>157</v>
      </c>
      <c r="E190" s="221" t="s">
        <v>2397</v>
      </c>
      <c r="F190" s="222" t="s">
        <v>2398</v>
      </c>
      <c r="G190" s="223" t="s">
        <v>2392</v>
      </c>
      <c r="H190" s="224">
        <v>2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41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161</v>
      </c>
      <c r="AT190" s="232" t="s">
        <v>157</v>
      </c>
      <c r="AU190" s="232" t="s">
        <v>171</v>
      </c>
      <c r="AY190" s="18" t="s">
        <v>155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84</v>
      </c>
      <c r="BK190" s="233">
        <f>ROUND(I190*H190,2)</f>
        <v>0</v>
      </c>
      <c r="BL190" s="18" t="s">
        <v>161</v>
      </c>
      <c r="BM190" s="232" t="s">
        <v>2529</v>
      </c>
    </row>
    <row r="191" spans="1:65" s="2" customFormat="1" ht="16.5" customHeight="1">
      <c r="A191" s="39"/>
      <c r="B191" s="40"/>
      <c r="C191" s="220" t="s">
        <v>587</v>
      </c>
      <c r="D191" s="220" t="s">
        <v>157</v>
      </c>
      <c r="E191" s="221" t="s">
        <v>2489</v>
      </c>
      <c r="F191" s="222" t="s">
        <v>2490</v>
      </c>
      <c r="G191" s="223" t="s">
        <v>2392</v>
      </c>
      <c r="H191" s="224">
        <v>8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41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161</v>
      </c>
      <c r="AT191" s="232" t="s">
        <v>157</v>
      </c>
      <c r="AU191" s="232" t="s">
        <v>171</v>
      </c>
      <c r="AY191" s="18" t="s">
        <v>155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84</v>
      </c>
      <c r="BK191" s="233">
        <f>ROUND(I191*H191,2)</f>
        <v>0</v>
      </c>
      <c r="BL191" s="18" t="s">
        <v>161</v>
      </c>
      <c r="BM191" s="232" t="s">
        <v>2530</v>
      </c>
    </row>
    <row r="192" spans="1:65" s="2" customFormat="1" ht="16.5" customHeight="1">
      <c r="A192" s="39"/>
      <c r="B192" s="40"/>
      <c r="C192" s="220" t="s">
        <v>568</v>
      </c>
      <c r="D192" s="220" t="s">
        <v>157</v>
      </c>
      <c r="E192" s="221" t="s">
        <v>2531</v>
      </c>
      <c r="F192" s="222" t="s">
        <v>2404</v>
      </c>
      <c r="G192" s="223" t="s">
        <v>2392</v>
      </c>
      <c r="H192" s="224">
        <v>4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41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161</v>
      </c>
      <c r="AT192" s="232" t="s">
        <v>157</v>
      </c>
      <c r="AU192" s="232" t="s">
        <v>171</v>
      </c>
      <c r="AY192" s="18" t="s">
        <v>155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84</v>
      </c>
      <c r="BK192" s="233">
        <f>ROUND(I192*H192,2)</f>
        <v>0</v>
      </c>
      <c r="BL192" s="18" t="s">
        <v>161</v>
      </c>
      <c r="BM192" s="232" t="s">
        <v>2532</v>
      </c>
    </row>
    <row r="193" spans="1:65" s="2" customFormat="1" ht="16.5" customHeight="1">
      <c r="A193" s="39"/>
      <c r="B193" s="40"/>
      <c r="C193" s="220" t="s">
        <v>620</v>
      </c>
      <c r="D193" s="220" t="s">
        <v>157</v>
      </c>
      <c r="E193" s="221" t="s">
        <v>2406</v>
      </c>
      <c r="F193" s="222" t="s">
        <v>2407</v>
      </c>
      <c r="G193" s="223" t="s">
        <v>160</v>
      </c>
      <c r="H193" s="224">
        <v>3.5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41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161</v>
      </c>
      <c r="AT193" s="232" t="s">
        <v>157</v>
      </c>
      <c r="AU193" s="232" t="s">
        <v>171</v>
      </c>
      <c r="AY193" s="18" t="s">
        <v>155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84</v>
      </c>
      <c r="BK193" s="233">
        <f>ROUND(I193*H193,2)</f>
        <v>0</v>
      </c>
      <c r="BL193" s="18" t="s">
        <v>161</v>
      </c>
      <c r="BM193" s="232" t="s">
        <v>2533</v>
      </c>
    </row>
    <row r="194" spans="1:65" s="2" customFormat="1" ht="16.5" customHeight="1">
      <c r="A194" s="39"/>
      <c r="B194" s="40"/>
      <c r="C194" s="220" t="s">
        <v>600</v>
      </c>
      <c r="D194" s="220" t="s">
        <v>157</v>
      </c>
      <c r="E194" s="221" t="s">
        <v>2409</v>
      </c>
      <c r="F194" s="222" t="s">
        <v>2410</v>
      </c>
      <c r="G194" s="223" t="s">
        <v>274</v>
      </c>
      <c r="H194" s="224">
        <v>12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41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161</v>
      </c>
      <c r="AT194" s="232" t="s">
        <v>157</v>
      </c>
      <c r="AU194" s="232" t="s">
        <v>171</v>
      </c>
      <c r="AY194" s="18" t="s">
        <v>155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84</v>
      </c>
      <c r="BK194" s="233">
        <f>ROUND(I194*H194,2)</f>
        <v>0</v>
      </c>
      <c r="BL194" s="18" t="s">
        <v>161</v>
      </c>
      <c r="BM194" s="232" t="s">
        <v>2534</v>
      </c>
    </row>
    <row r="195" spans="1:65" s="2" customFormat="1" ht="21.75" customHeight="1">
      <c r="A195" s="39"/>
      <c r="B195" s="40"/>
      <c r="C195" s="220" t="s">
        <v>624</v>
      </c>
      <c r="D195" s="220" t="s">
        <v>157</v>
      </c>
      <c r="E195" s="221" t="s">
        <v>298</v>
      </c>
      <c r="F195" s="222" t="s">
        <v>2412</v>
      </c>
      <c r="G195" s="223" t="s">
        <v>160</v>
      </c>
      <c r="H195" s="224">
        <v>10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41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161</v>
      </c>
      <c r="AT195" s="232" t="s">
        <v>157</v>
      </c>
      <c r="AU195" s="232" t="s">
        <v>171</v>
      </c>
      <c r="AY195" s="18" t="s">
        <v>155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84</v>
      </c>
      <c r="BK195" s="233">
        <f>ROUND(I195*H195,2)</f>
        <v>0</v>
      </c>
      <c r="BL195" s="18" t="s">
        <v>161</v>
      </c>
      <c r="BM195" s="232" t="s">
        <v>2535</v>
      </c>
    </row>
    <row r="196" spans="1:65" s="2" customFormat="1" ht="16.5" customHeight="1">
      <c r="A196" s="39"/>
      <c r="B196" s="40"/>
      <c r="C196" s="220" t="s">
        <v>628</v>
      </c>
      <c r="D196" s="220" t="s">
        <v>157</v>
      </c>
      <c r="E196" s="221" t="s">
        <v>304</v>
      </c>
      <c r="F196" s="222" t="s">
        <v>2388</v>
      </c>
      <c r="G196" s="223" t="s">
        <v>160</v>
      </c>
      <c r="H196" s="224">
        <v>10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41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161</v>
      </c>
      <c r="AT196" s="232" t="s">
        <v>157</v>
      </c>
      <c r="AU196" s="232" t="s">
        <v>171</v>
      </c>
      <c r="AY196" s="18" t="s">
        <v>155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84</v>
      </c>
      <c r="BK196" s="233">
        <f>ROUND(I196*H196,2)</f>
        <v>0</v>
      </c>
      <c r="BL196" s="18" t="s">
        <v>161</v>
      </c>
      <c r="BM196" s="232" t="s">
        <v>2536</v>
      </c>
    </row>
    <row r="197" spans="1:65" s="2" customFormat="1" ht="21.75" customHeight="1">
      <c r="A197" s="39"/>
      <c r="B197" s="40"/>
      <c r="C197" s="220" t="s">
        <v>577</v>
      </c>
      <c r="D197" s="220" t="s">
        <v>157</v>
      </c>
      <c r="E197" s="221" t="s">
        <v>2433</v>
      </c>
      <c r="F197" s="222" t="s">
        <v>2434</v>
      </c>
      <c r="G197" s="223" t="s">
        <v>2392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41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161</v>
      </c>
      <c r="AT197" s="232" t="s">
        <v>157</v>
      </c>
      <c r="AU197" s="232" t="s">
        <v>171</v>
      </c>
      <c r="AY197" s="18" t="s">
        <v>155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84</v>
      </c>
      <c r="BK197" s="233">
        <f>ROUND(I197*H197,2)</f>
        <v>0</v>
      </c>
      <c r="BL197" s="18" t="s">
        <v>161</v>
      </c>
      <c r="BM197" s="232" t="s">
        <v>2537</v>
      </c>
    </row>
    <row r="198" spans="1:65" s="2" customFormat="1" ht="21.75" customHeight="1">
      <c r="A198" s="39"/>
      <c r="B198" s="40"/>
      <c r="C198" s="220" t="s">
        <v>519</v>
      </c>
      <c r="D198" s="220" t="s">
        <v>157</v>
      </c>
      <c r="E198" s="221" t="s">
        <v>2448</v>
      </c>
      <c r="F198" s="222" t="s">
        <v>2449</v>
      </c>
      <c r="G198" s="223" t="s">
        <v>2450</v>
      </c>
      <c r="H198" s="224">
        <v>1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41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161</v>
      </c>
      <c r="AT198" s="232" t="s">
        <v>157</v>
      </c>
      <c r="AU198" s="232" t="s">
        <v>171</v>
      </c>
      <c r="AY198" s="18" t="s">
        <v>155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84</v>
      </c>
      <c r="BK198" s="233">
        <f>ROUND(I198*H198,2)</f>
        <v>0</v>
      </c>
      <c r="BL198" s="18" t="s">
        <v>161</v>
      </c>
      <c r="BM198" s="232" t="s">
        <v>2538</v>
      </c>
    </row>
    <row r="199" spans="1:65" s="2" customFormat="1" ht="21.75" customHeight="1">
      <c r="A199" s="39"/>
      <c r="B199" s="40"/>
      <c r="C199" s="220" t="s">
        <v>582</v>
      </c>
      <c r="D199" s="220" t="s">
        <v>157</v>
      </c>
      <c r="E199" s="221" t="s">
        <v>2507</v>
      </c>
      <c r="F199" s="222" t="s">
        <v>2508</v>
      </c>
      <c r="G199" s="223" t="s">
        <v>2392</v>
      </c>
      <c r="H199" s="224">
        <v>2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41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161</v>
      </c>
      <c r="AT199" s="232" t="s">
        <v>157</v>
      </c>
      <c r="AU199" s="232" t="s">
        <v>171</v>
      </c>
      <c r="AY199" s="18" t="s">
        <v>155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161</v>
      </c>
      <c r="BM199" s="232" t="s">
        <v>2539</v>
      </c>
    </row>
    <row r="200" spans="1:65" s="2" customFormat="1" ht="16.5" customHeight="1">
      <c r="A200" s="39"/>
      <c r="B200" s="40"/>
      <c r="C200" s="220" t="s">
        <v>604</v>
      </c>
      <c r="D200" s="220" t="s">
        <v>157</v>
      </c>
      <c r="E200" s="221" t="s">
        <v>2516</v>
      </c>
      <c r="F200" s="222" t="s">
        <v>2517</v>
      </c>
      <c r="G200" s="223" t="s">
        <v>160</v>
      </c>
      <c r="H200" s="224">
        <v>1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41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161</v>
      </c>
      <c r="AT200" s="232" t="s">
        <v>157</v>
      </c>
      <c r="AU200" s="232" t="s">
        <v>171</v>
      </c>
      <c r="AY200" s="18" t="s">
        <v>155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84</v>
      </c>
      <c r="BK200" s="233">
        <f>ROUND(I200*H200,2)</f>
        <v>0</v>
      </c>
      <c r="BL200" s="18" t="s">
        <v>161</v>
      </c>
      <c r="BM200" s="232" t="s">
        <v>2540</v>
      </c>
    </row>
    <row r="201" spans="1:65" s="2" customFormat="1" ht="24.15" customHeight="1">
      <c r="A201" s="39"/>
      <c r="B201" s="40"/>
      <c r="C201" s="220" t="s">
        <v>531</v>
      </c>
      <c r="D201" s="220" t="s">
        <v>157</v>
      </c>
      <c r="E201" s="221" t="s">
        <v>2464</v>
      </c>
      <c r="F201" s="222" t="s">
        <v>2465</v>
      </c>
      <c r="G201" s="223" t="s">
        <v>2392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41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161</v>
      </c>
      <c r="AT201" s="232" t="s">
        <v>157</v>
      </c>
      <c r="AU201" s="232" t="s">
        <v>171</v>
      </c>
      <c r="AY201" s="18" t="s">
        <v>155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84</v>
      </c>
      <c r="BK201" s="233">
        <f>ROUND(I201*H201,2)</f>
        <v>0</v>
      </c>
      <c r="BL201" s="18" t="s">
        <v>161</v>
      </c>
      <c r="BM201" s="232" t="s">
        <v>2541</v>
      </c>
    </row>
    <row r="202" spans="1:65" s="2" customFormat="1" ht="24.15" customHeight="1">
      <c r="A202" s="39"/>
      <c r="B202" s="40"/>
      <c r="C202" s="220" t="s">
        <v>615</v>
      </c>
      <c r="D202" s="220" t="s">
        <v>157</v>
      </c>
      <c r="E202" s="221" t="s">
        <v>2520</v>
      </c>
      <c r="F202" s="222" t="s">
        <v>2521</v>
      </c>
      <c r="G202" s="223" t="s">
        <v>160</v>
      </c>
      <c r="H202" s="224">
        <v>1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41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161</v>
      </c>
      <c r="AT202" s="232" t="s">
        <v>157</v>
      </c>
      <c r="AU202" s="232" t="s">
        <v>171</v>
      </c>
      <c r="AY202" s="18" t="s">
        <v>155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84</v>
      </c>
      <c r="BK202" s="233">
        <f>ROUND(I202*H202,2)</f>
        <v>0</v>
      </c>
      <c r="BL202" s="18" t="s">
        <v>161</v>
      </c>
      <c r="BM202" s="232" t="s">
        <v>2542</v>
      </c>
    </row>
    <row r="203" spans="1:65" s="2" customFormat="1" ht="24.15" customHeight="1">
      <c r="A203" s="39"/>
      <c r="B203" s="40"/>
      <c r="C203" s="220" t="s">
        <v>514</v>
      </c>
      <c r="D203" s="220" t="s">
        <v>157</v>
      </c>
      <c r="E203" s="221" t="s">
        <v>2543</v>
      </c>
      <c r="F203" s="222" t="s">
        <v>2416</v>
      </c>
      <c r="G203" s="223" t="s">
        <v>2392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41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161</v>
      </c>
      <c r="AT203" s="232" t="s">
        <v>157</v>
      </c>
      <c r="AU203" s="232" t="s">
        <v>171</v>
      </c>
      <c r="AY203" s="18" t="s">
        <v>155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84</v>
      </c>
      <c r="BK203" s="233">
        <f>ROUND(I203*H203,2)</f>
        <v>0</v>
      </c>
      <c r="BL203" s="18" t="s">
        <v>161</v>
      </c>
      <c r="BM203" s="232" t="s">
        <v>2544</v>
      </c>
    </row>
    <row r="204" spans="1:65" s="2" customFormat="1" ht="24.15" customHeight="1">
      <c r="A204" s="39"/>
      <c r="B204" s="40"/>
      <c r="C204" s="220" t="s">
        <v>552</v>
      </c>
      <c r="D204" s="220" t="s">
        <v>157</v>
      </c>
      <c r="E204" s="221" t="s">
        <v>2545</v>
      </c>
      <c r="F204" s="222" t="s">
        <v>2546</v>
      </c>
      <c r="G204" s="223" t="s">
        <v>2392</v>
      </c>
      <c r="H204" s="224">
        <v>2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41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161</v>
      </c>
      <c r="AT204" s="232" t="s">
        <v>157</v>
      </c>
      <c r="AU204" s="232" t="s">
        <v>171</v>
      </c>
      <c r="AY204" s="18" t="s">
        <v>155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84</v>
      </c>
      <c r="BK204" s="233">
        <f>ROUND(I204*H204,2)</f>
        <v>0</v>
      </c>
      <c r="BL204" s="18" t="s">
        <v>161</v>
      </c>
      <c r="BM204" s="232" t="s">
        <v>2547</v>
      </c>
    </row>
    <row r="205" spans="1:65" s="2" customFormat="1" ht="16.5" customHeight="1">
      <c r="A205" s="39"/>
      <c r="B205" s="40"/>
      <c r="C205" s="220" t="s">
        <v>564</v>
      </c>
      <c r="D205" s="220" t="s">
        <v>157</v>
      </c>
      <c r="E205" s="221" t="s">
        <v>2548</v>
      </c>
      <c r="F205" s="222" t="s">
        <v>2549</v>
      </c>
      <c r="G205" s="223" t="s">
        <v>2392</v>
      </c>
      <c r="H205" s="224">
        <v>4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41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161</v>
      </c>
      <c r="AT205" s="232" t="s">
        <v>157</v>
      </c>
      <c r="AU205" s="232" t="s">
        <v>171</v>
      </c>
      <c r="AY205" s="18" t="s">
        <v>155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84</v>
      </c>
      <c r="BK205" s="233">
        <f>ROUND(I205*H205,2)</f>
        <v>0</v>
      </c>
      <c r="BL205" s="18" t="s">
        <v>161</v>
      </c>
      <c r="BM205" s="232" t="s">
        <v>2550</v>
      </c>
    </row>
    <row r="206" spans="1:65" s="2" customFormat="1" ht="24.15" customHeight="1">
      <c r="A206" s="39"/>
      <c r="B206" s="40"/>
      <c r="C206" s="220" t="s">
        <v>572</v>
      </c>
      <c r="D206" s="220" t="s">
        <v>157</v>
      </c>
      <c r="E206" s="221" t="s">
        <v>2551</v>
      </c>
      <c r="F206" s="222" t="s">
        <v>2552</v>
      </c>
      <c r="G206" s="223" t="s">
        <v>2392</v>
      </c>
      <c r="H206" s="224">
        <v>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41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161</v>
      </c>
      <c r="AT206" s="232" t="s">
        <v>157</v>
      </c>
      <c r="AU206" s="232" t="s">
        <v>171</v>
      </c>
      <c r="AY206" s="18" t="s">
        <v>155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84</v>
      </c>
      <c r="BK206" s="233">
        <f>ROUND(I206*H206,2)</f>
        <v>0</v>
      </c>
      <c r="BL206" s="18" t="s">
        <v>161</v>
      </c>
      <c r="BM206" s="232" t="s">
        <v>2553</v>
      </c>
    </row>
    <row r="207" spans="1:65" s="2" customFormat="1" ht="16.5" customHeight="1">
      <c r="A207" s="39"/>
      <c r="B207" s="40"/>
      <c r="C207" s="220" t="s">
        <v>592</v>
      </c>
      <c r="D207" s="220" t="s">
        <v>157</v>
      </c>
      <c r="E207" s="221" t="s">
        <v>2554</v>
      </c>
      <c r="F207" s="222" t="s">
        <v>2555</v>
      </c>
      <c r="G207" s="223" t="s">
        <v>274</v>
      </c>
      <c r="H207" s="224">
        <v>2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41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161</v>
      </c>
      <c r="AT207" s="232" t="s">
        <v>157</v>
      </c>
      <c r="AU207" s="232" t="s">
        <v>171</v>
      </c>
      <c r="AY207" s="18" t="s">
        <v>155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84</v>
      </c>
      <c r="BK207" s="233">
        <f>ROUND(I207*H207,2)</f>
        <v>0</v>
      </c>
      <c r="BL207" s="18" t="s">
        <v>161</v>
      </c>
      <c r="BM207" s="232" t="s">
        <v>2556</v>
      </c>
    </row>
    <row r="208" spans="1:65" s="2" customFormat="1" ht="16.5" customHeight="1">
      <c r="A208" s="39"/>
      <c r="B208" s="40"/>
      <c r="C208" s="220" t="s">
        <v>596</v>
      </c>
      <c r="D208" s="220" t="s">
        <v>157</v>
      </c>
      <c r="E208" s="221" t="s">
        <v>2557</v>
      </c>
      <c r="F208" s="222" t="s">
        <v>2558</v>
      </c>
      <c r="G208" s="223" t="s">
        <v>274</v>
      </c>
      <c r="H208" s="224">
        <v>10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41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161</v>
      </c>
      <c r="AT208" s="232" t="s">
        <v>157</v>
      </c>
      <c r="AU208" s="232" t="s">
        <v>171</v>
      </c>
      <c r="AY208" s="18" t="s">
        <v>155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84</v>
      </c>
      <c r="BK208" s="233">
        <f>ROUND(I208*H208,2)</f>
        <v>0</v>
      </c>
      <c r="BL208" s="18" t="s">
        <v>161</v>
      </c>
      <c r="BM208" s="232" t="s">
        <v>2559</v>
      </c>
    </row>
    <row r="209" spans="1:65" s="2" customFormat="1" ht="24.15" customHeight="1">
      <c r="A209" s="39"/>
      <c r="B209" s="40"/>
      <c r="C209" s="220" t="s">
        <v>609</v>
      </c>
      <c r="D209" s="220" t="s">
        <v>157</v>
      </c>
      <c r="E209" s="221" t="s">
        <v>2560</v>
      </c>
      <c r="F209" s="222" t="s">
        <v>2561</v>
      </c>
      <c r="G209" s="223" t="s">
        <v>160</v>
      </c>
      <c r="H209" s="224">
        <v>1.5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41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161</v>
      </c>
      <c r="AT209" s="232" t="s">
        <v>157</v>
      </c>
      <c r="AU209" s="232" t="s">
        <v>171</v>
      </c>
      <c r="AY209" s="18" t="s">
        <v>155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84</v>
      </c>
      <c r="BK209" s="233">
        <f>ROUND(I209*H209,2)</f>
        <v>0</v>
      </c>
      <c r="BL209" s="18" t="s">
        <v>161</v>
      </c>
      <c r="BM209" s="232" t="s">
        <v>2562</v>
      </c>
    </row>
    <row r="210" spans="1:65" s="2" customFormat="1" ht="16.5" customHeight="1">
      <c r="A210" s="39"/>
      <c r="B210" s="40"/>
      <c r="C210" s="220" t="s">
        <v>535</v>
      </c>
      <c r="D210" s="220" t="s">
        <v>157</v>
      </c>
      <c r="E210" s="221" t="s">
        <v>2467</v>
      </c>
      <c r="F210" s="222" t="s">
        <v>2468</v>
      </c>
      <c r="G210" s="223" t="s">
        <v>2392</v>
      </c>
      <c r="H210" s="224">
        <v>1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41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161</v>
      </c>
      <c r="AT210" s="232" t="s">
        <v>157</v>
      </c>
      <c r="AU210" s="232" t="s">
        <v>171</v>
      </c>
      <c r="AY210" s="18" t="s">
        <v>155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84</v>
      </c>
      <c r="BK210" s="233">
        <f>ROUND(I210*H210,2)</f>
        <v>0</v>
      </c>
      <c r="BL210" s="18" t="s">
        <v>161</v>
      </c>
      <c r="BM210" s="232" t="s">
        <v>2563</v>
      </c>
    </row>
    <row r="211" spans="1:65" s="2" customFormat="1" ht="24.15" customHeight="1">
      <c r="A211" s="39"/>
      <c r="B211" s="40"/>
      <c r="C211" s="220" t="s">
        <v>544</v>
      </c>
      <c r="D211" s="220" t="s">
        <v>157</v>
      </c>
      <c r="E211" s="221" t="s">
        <v>2476</v>
      </c>
      <c r="F211" s="222" t="s">
        <v>2477</v>
      </c>
      <c r="G211" s="223" t="s">
        <v>2392</v>
      </c>
      <c r="H211" s="224">
        <v>1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41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161</v>
      </c>
      <c r="AT211" s="232" t="s">
        <v>157</v>
      </c>
      <c r="AU211" s="232" t="s">
        <v>171</v>
      </c>
      <c r="AY211" s="18" t="s">
        <v>155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84</v>
      </c>
      <c r="BK211" s="233">
        <f>ROUND(I211*H211,2)</f>
        <v>0</v>
      </c>
      <c r="BL211" s="18" t="s">
        <v>161</v>
      </c>
      <c r="BM211" s="232" t="s">
        <v>2564</v>
      </c>
    </row>
    <row r="212" spans="1:65" s="2" customFormat="1" ht="16.5" customHeight="1">
      <c r="A212" s="39"/>
      <c r="B212" s="40"/>
      <c r="C212" s="220" t="s">
        <v>548</v>
      </c>
      <c r="D212" s="220" t="s">
        <v>157</v>
      </c>
      <c r="E212" s="221" t="s">
        <v>2479</v>
      </c>
      <c r="F212" s="222" t="s">
        <v>2480</v>
      </c>
      <c r="G212" s="223" t="s">
        <v>2392</v>
      </c>
      <c r="H212" s="224">
        <v>1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41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161</v>
      </c>
      <c r="AT212" s="232" t="s">
        <v>157</v>
      </c>
      <c r="AU212" s="232" t="s">
        <v>171</v>
      </c>
      <c r="AY212" s="18" t="s">
        <v>155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84</v>
      </c>
      <c r="BK212" s="233">
        <f>ROUND(I212*H212,2)</f>
        <v>0</v>
      </c>
      <c r="BL212" s="18" t="s">
        <v>161</v>
      </c>
      <c r="BM212" s="232" t="s">
        <v>2565</v>
      </c>
    </row>
    <row r="213" spans="1:63" s="12" customFormat="1" ht="20.85" customHeight="1">
      <c r="A213" s="12"/>
      <c r="B213" s="204"/>
      <c r="C213" s="205"/>
      <c r="D213" s="206" t="s">
        <v>75</v>
      </c>
      <c r="E213" s="218" t="s">
        <v>2566</v>
      </c>
      <c r="F213" s="218" t="s">
        <v>2567</v>
      </c>
      <c r="G213" s="205"/>
      <c r="H213" s="205"/>
      <c r="I213" s="208"/>
      <c r="J213" s="219">
        <f>BK213</f>
        <v>0</v>
      </c>
      <c r="K213" s="205"/>
      <c r="L213" s="210"/>
      <c r="M213" s="211"/>
      <c r="N213" s="212"/>
      <c r="O213" s="212"/>
      <c r="P213" s="213">
        <f>SUM(P214:P237)</f>
        <v>0</v>
      </c>
      <c r="Q213" s="212"/>
      <c r="R213" s="213">
        <f>SUM(R214:R237)</f>
        <v>0</v>
      </c>
      <c r="S213" s="212"/>
      <c r="T213" s="214">
        <f>SUM(T214:T237)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5" t="s">
        <v>86</v>
      </c>
      <c r="AT213" s="216" t="s">
        <v>75</v>
      </c>
      <c r="AU213" s="216" t="s">
        <v>86</v>
      </c>
      <c r="AY213" s="215" t="s">
        <v>155</v>
      </c>
      <c r="BK213" s="217">
        <f>SUM(BK214:BK237)</f>
        <v>0</v>
      </c>
    </row>
    <row r="214" spans="1:65" s="2" customFormat="1" ht="16.5" customHeight="1">
      <c r="A214" s="39"/>
      <c r="B214" s="40"/>
      <c r="C214" s="220" t="s">
        <v>641</v>
      </c>
      <c r="D214" s="220" t="s">
        <v>157</v>
      </c>
      <c r="E214" s="221" t="s">
        <v>2390</v>
      </c>
      <c r="F214" s="222" t="s">
        <v>2391</v>
      </c>
      <c r="G214" s="223" t="s">
        <v>2392</v>
      </c>
      <c r="H214" s="224">
        <v>1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41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161</v>
      </c>
      <c r="AT214" s="232" t="s">
        <v>157</v>
      </c>
      <c r="AU214" s="232" t="s">
        <v>171</v>
      </c>
      <c r="AY214" s="18" t="s">
        <v>155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84</v>
      </c>
      <c r="BK214" s="233">
        <f>ROUND(I214*H214,2)</f>
        <v>0</v>
      </c>
      <c r="BL214" s="18" t="s">
        <v>161</v>
      </c>
      <c r="BM214" s="232" t="s">
        <v>2568</v>
      </c>
    </row>
    <row r="215" spans="1:65" s="2" customFormat="1" ht="16.5" customHeight="1">
      <c r="A215" s="39"/>
      <c r="B215" s="40"/>
      <c r="C215" s="220" t="s">
        <v>685</v>
      </c>
      <c r="D215" s="220" t="s">
        <v>157</v>
      </c>
      <c r="E215" s="221" t="s">
        <v>2397</v>
      </c>
      <c r="F215" s="222" t="s">
        <v>2398</v>
      </c>
      <c r="G215" s="223" t="s">
        <v>2392</v>
      </c>
      <c r="H215" s="224">
        <v>2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161</v>
      </c>
      <c r="AT215" s="232" t="s">
        <v>157</v>
      </c>
      <c r="AU215" s="232" t="s">
        <v>171</v>
      </c>
      <c r="AY215" s="18" t="s">
        <v>155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161</v>
      </c>
      <c r="BM215" s="232" t="s">
        <v>2569</v>
      </c>
    </row>
    <row r="216" spans="1:65" s="2" customFormat="1" ht="16.5" customHeight="1">
      <c r="A216" s="39"/>
      <c r="B216" s="40"/>
      <c r="C216" s="220" t="s">
        <v>721</v>
      </c>
      <c r="D216" s="220" t="s">
        <v>157</v>
      </c>
      <c r="E216" s="221" t="s">
        <v>2489</v>
      </c>
      <c r="F216" s="222" t="s">
        <v>2490</v>
      </c>
      <c r="G216" s="223" t="s">
        <v>2392</v>
      </c>
      <c r="H216" s="224">
        <v>8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41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161</v>
      </c>
      <c r="AT216" s="232" t="s">
        <v>157</v>
      </c>
      <c r="AU216" s="232" t="s">
        <v>171</v>
      </c>
      <c r="AY216" s="18" t="s">
        <v>155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84</v>
      </c>
      <c r="BK216" s="233">
        <f>ROUND(I216*H216,2)</f>
        <v>0</v>
      </c>
      <c r="BL216" s="18" t="s">
        <v>161</v>
      </c>
      <c r="BM216" s="232" t="s">
        <v>2570</v>
      </c>
    </row>
    <row r="217" spans="1:65" s="2" customFormat="1" ht="16.5" customHeight="1">
      <c r="A217" s="39"/>
      <c r="B217" s="40"/>
      <c r="C217" s="220" t="s">
        <v>697</v>
      </c>
      <c r="D217" s="220" t="s">
        <v>157</v>
      </c>
      <c r="E217" s="221" t="s">
        <v>2531</v>
      </c>
      <c r="F217" s="222" t="s">
        <v>2404</v>
      </c>
      <c r="G217" s="223" t="s">
        <v>2392</v>
      </c>
      <c r="H217" s="224">
        <v>4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41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161</v>
      </c>
      <c r="AT217" s="232" t="s">
        <v>157</v>
      </c>
      <c r="AU217" s="232" t="s">
        <v>171</v>
      </c>
      <c r="AY217" s="18" t="s">
        <v>155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84</v>
      </c>
      <c r="BK217" s="233">
        <f>ROUND(I217*H217,2)</f>
        <v>0</v>
      </c>
      <c r="BL217" s="18" t="s">
        <v>161</v>
      </c>
      <c r="BM217" s="232" t="s">
        <v>2571</v>
      </c>
    </row>
    <row r="218" spans="1:65" s="2" customFormat="1" ht="16.5" customHeight="1">
      <c r="A218" s="39"/>
      <c r="B218" s="40"/>
      <c r="C218" s="220" t="s">
        <v>769</v>
      </c>
      <c r="D218" s="220" t="s">
        <v>157</v>
      </c>
      <c r="E218" s="221" t="s">
        <v>2406</v>
      </c>
      <c r="F218" s="222" t="s">
        <v>2407</v>
      </c>
      <c r="G218" s="223" t="s">
        <v>160</v>
      </c>
      <c r="H218" s="224">
        <v>3.5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41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161</v>
      </c>
      <c r="AT218" s="232" t="s">
        <v>157</v>
      </c>
      <c r="AU218" s="232" t="s">
        <v>171</v>
      </c>
      <c r="AY218" s="18" t="s">
        <v>155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84</v>
      </c>
      <c r="BK218" s="233">
        <f>ROUND(I218*H218,2)</f>
        <v>0</v>
      </c>
      <c r="BL218" s="18" t="s">
        <v>161</v>
      </c>
      <c r="BM218" s="232" t="s">
        <v>2572</v>
      </c>
    </row>
    <row r="219" spans="1:65" s="2" customFormat="1" ht="16.5" customHeight="1">
      <c r="A219" s="39"/>
      <c r="B219" s="40"/>
      <c r="C219" s="220" t="s">
        <v>744</v>
      </c>
      <c r="D219" s="220" t="s">
        <v>157</v>
      </c>
      <c r="E219" s="221" t="s">
        <v>2409</v>
      </c>
      <c r="F219" s="222" t="s">
        <v>2410</v>
      </c>
      <c r="G219" s="223" t="s">
        <v>274</v>
      </c>
      <c r="H219" s="224">
        <v>12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41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161</v>
      </c>
      <c r="AT219" s="232" t="s">
        <v>157</v>
      </c>
      <c r="AU219" s="232" t="s">
        <v>171</v>
      </c>
      <c r="AY219" s="18" t="s">
        <v>155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84</v>
      </c>
      <c r="BK219" s="233">
        <f>ROUND(I219*H219,2)</f>
        <v>0</v>
      </c>
      <c r="BL219" s="18" t="s">
        <v>161</v>
      </c>
      <c r="BM219" s="232" t="s">
        <v>2573</v>
      </c>
    </row>
    <row r="220" spans="1:65" s="2" customFormat="1" ht="21.75" customHeight="1">
      <c r="A220" s="39"/>
      <c r="B220" s="40"/>
      <c r="C220" s="220" t="s">
        <v>773</v>
      </c>
      <c r="D220" s="220" t="s">
        <v>157</v>
      </c>
      <c r="E220" s="221" t="s">
        <v>298</v>
      </c>
      <c r="F220" s="222" t="s">
        <v>2412</v>
      </c>
      <c r="G220" s="223" t="s">
        <v>160</v>
      </c>
      <c r="H220" s="224">
        <v>10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41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161</v>
      </c>
      <c r="AT220" s="232" t="s">
        <v>157</v>
      </c>
      <c r="AU220" s="232" t="s">
        <v>171</v>
      </c>
      <c r="AY220" s="18" t="s">
        <v>155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84</v>
      </c>
      <c r="BK220" s="233">
        <f>ROUND(I220*H220,2)</f>
        <v>0</v>
      </c>
      <c r="BL220" s="18" t="s">
        <v>161</v>
      </c>
      <c r="BM220" s="232" t="s">
        <v>2574</v>
      </c>
    </row>
    <row r="221" spans="1:65" s="2" customFormat="1" ht="16.5" customHeight="1">
      <c r="A221" s="39"/>
      <c r="B221" s="40"/>
      <c r="C221" s="220" t="s">
        <v>778</v>
      </c>
      <c r="D221" s="220" t="s">
        <v>157</v>
      </c>
      <c r="E221" s="221" t="s">
        <v>304</v>
      </c>
      <c r="F221" s="222" t="s">
        <v>2388</v>
      </c>
      <c r="G221" s="223" t="s">
        <v>160</v>
      </c>
      <c r="H221" s="224">
        <v>10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41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161</v>
      </c>
      <c r="AT221" s="232" t="s">
        <v>157</v>
      </c>
      <c r="AU221" s="232" t="s">
        <v>171</v>
      </c>
      <c r="AY221" s="18" t="s">
        <v>155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84</v>
      </c>
      <c r="BK221" s="233">
        <f>ROUND(I221*H221,2)</f>
        <v>0</v>
      </c>
      <c r="BL221" s="18" t="s">
        <v>161</v>
      </c>
      <c r="BM221" s="232" t="s">
        <v>2575</v>
      </c>
    </row>
    <row r="222" spans="1:65" s="2" customFormat="1" ht="21.75" customHeight="1">
      <c r="A222" s="39"/>
      <c r="B222" s="40"/>
      <c r="C222" s="220" t="s">
        <v>708</v>
      </c>
      <c r="D222" s="220" t="s">
        <v>157</v>
      </c>
      <c r="E222" s="221" t="s">
        <v>2433</v>
      </c>
      <c r="F222" s="222" t="s">
        <v>2434</v>
      </c>
      <c r="G222" s="223" t="s">
        <v>2392</v>
      </c>
      <c r="H222" s="224">
        <v>1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41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161</v>
      </c>
      <c r="AT222" s="232" t="s">
        <v>157</v>
      </c>
      <c r="AU222" s="232" t="s">
        <v>171</v>
      </c>
      <c r="AY222" s="18" t="s">
        <v>155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84</v>
      </c>
      <c r="BK222" s="233">
        <f>ROUND(I222*H222,2)</f>
        <v>0</v>
      </c>
      <c r="BL222" s="18" t="s">
        <v>161</v>
      </c>
      <c r="BM222" s="232" t="s">
        <v>2576</v>
      </c>
    </row>
    <row r="223" spans="1:65" s="2" customFormat="1" ht="21.75" customHeight="1">
      <c r="A223" s="39"/>
      <c r="B223" s="40"/>
      <c r="C223" s="220" t="s">
        <v>637</v>
      </c>
      <c r="D223" s="220" t="s">
        <v>157</v>
      </c>
      <c r="E223" s="221" t="s">
        <v>2448</v>
      </c>
      <c r="F223" s="222" t="s">
        <v>2449</v>
      </c>
      <c r="G223" s="223" t="s">
        <v>2450</v>
      </c>
      <c r="H223" s="224">
        <v>1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161</v>
      </c>
      <c r="AT223" s="232" t="s">
        <v>157</v>
      </c>
      <c r="AU223" s="232" t="s">
        <v>171</v>
      </c>
      <c r="AY223" s="18" t="s">
        <v>155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161</v>
      </c>
      <c r="BM223" s="232" t="s">
        <v>2577</v>
      </c>
    </row>
    <row r="224" spans="1:65" s="2" customFormat="1" ht="21.75" customHeight="1">
      <c r="A224" s="39"/>
      <c r="B224" s="40"/>
      <c r="C224" s="220" t="s">
        <v>714</v>
      </c>
      <c r="D224" s="220" t="s">
        <v>157</v>
      </c>
      <c r="E224" s="221" t="s">
        <v>2507</v>
      </c>
      <c r="F224" s="222" t="s">
        <v>2508</v>
      </c>
      <c r="G224" s="223" t="s">
        <v>2392</v>
      </c>
      <c r="H224" s="224">
        <v>2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41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161</v>
      </c>
      <c r="AT224" s="232" t="s">
        <v>157</v>
      </c>
      <c r="AU224" s="232" t="s">
        <v>171</v>
      </c>
      <c r="AY224" s="18" t="s">
        <v>155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84</v>
      </c>
      <c r="BK224" s="233">
        <f>ROUND(I224*H224,2)</f>
        <v>0</v>
      </c>
      <c r="BL224" s="18" t="s">
        <v>161</v>
      </c>
      <c r="BM224" s="232" t="s">
        <v>2578</v>
      </c>
    </row>
    <row r="225" spans="1:65" s="2" customFormat="1" ht="16.5" customHeight="1">
      <c r="A225" s="39"/>
      <c r="B225" s="40"/>
      <c r="C225" s="220" t="s">
        <v>749</v>
      </c>
      <c r="D225" s="220" t="s">
        <v>157</v>
      </c>
      <c r="E225" s="221" t="s">
        <v>2516</v>
      </c>
      <c r="F225" s="222" t="s">
        <v>2517</v>
      </c>
      <c r="G225" s="223" t="s">
        <v>160</v>
      </c>
      <c r="H225" s="224">
        <v>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41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161</v>
      </c>
      <c r="AT225" s="232" t="s">
        <v>157</v>
      </c>
      <c r="AU225" s="232" t="s">
        <v>171</v>
      </c>
      <c r="AY225" s="18" t="s">
        <v>155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84</v>
      </c>
      <c r="BK225" s="233">
        <f>ROUND(I225*H225,2)</f>
        <v>0</v>
      </c>
      <c r="BL225" s="18" t="s">
        <v>161</v>
      </c>
      <c r="BM225" s="232" t="s">
        <v>2579</v>
      </c>
    </row>
    <row r="226" spans="1:65" s="2" customFormat="1" ht="24.15" customHeight="1">
      <c r="A226" s="39"/>
      <c r="B226" s="40"/>
      <c r="C226" s="220" t="s">
        <v>645</v>
      </c>
      <c r="D226" s="220" t="s">
        <v>157</v>
      </c>
      <c r="E226" s="221" t="s">
        <v>2464</v>
      </c>
      <c r="F226" s="222" t="s">
        <v>2465</v>
      </c>
      <c r="G226" s="223" t="s">
        <v>2392</v>
      </c>
      <c r="H226" s="224">
        <v>1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41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161</v>
      </c>
      <c r="AT226" s="232" t="s">
        <v>157</v>
      </c>
      <c r="AU226" s="232" t="s">
        <v>171</v>
      </c>
      <c r="AY226" s="18" t="s">
        <v>155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84</v>
      </c>
      <c r="BK226" s="233">
        <f>ROUND(I226*H226,2)</f>
        <v>0</v>
      </c>
      <c r="BL226" s="18" t="s">
        <v>161</v>
      </c>
      <c r="BM226" s="232" t="s">
        <v>2580</v>
      </c>
    </row>
    <row r="227" spans="1:65" s="2" customFormat="1" ht="24.15" customHeight="1">
      <c r="A227" s="39"/>
      <c r="B227" s="40"/>
      <c r="C227" s="220" t="s">
        <v>764</v>
      </c>
      <c r="D227" s="220" t="s">
        <v>157</v>
      </c>
      <c r="E227" s="221" t="s">
        <v>2520</v>
      </c>
      <c r="F227" s="222" t="s">
        <v>2521</v>
      </c>
      <c r="G227" s="223" t="s">
        <v>160</v>
      </c>
      <c r="H227" s="224">
        <v>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41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161</v>
      </c>
      <c r="AT227" s="232" t="s">
        <v>157</v>
      </c>
      <c r="AU227" s="232" t="s">
        <v>171</v>
      </c>
      <c r="AY227" s="18" t="s">
        <v>155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84</v>
      </c>
      <c r="BK227" s="233">
        <f>ROUND(I227*H227,2)</f>
        <v>0</v>
      </c>
      <c r="BL227" s="18" t="s">
        <v>161</v>
      </c>
      <c r="BM227" s="232" t="s">
        <v>2581</v>
      </c>
    </row>
    <row r="228" spans="1:65" s="2" customFormat="1" ht="24.15" customHeight="1">
      <c r="A228" s="39"/>
      <c r="B228" s="40"/>
      <c r="C228" s="220" t="s">
        <v>632</v>
      </c>
      <c r="D228" s="220" t="s">
        <v>157</v>
      </c>
      <c r="E228" s="221" t="s">
        <v>2543</v>
      </c>
      <c r="F228" s="222" t="s">
        <v>2416</v>
      </c>
      <c r="G228" s="223" t="s">
        <v>2392</v>
      </c>
      <c r="H228" s="224">
        <v>1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41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161</v>
      </c>
      <c r="AT228" s="232" t="s">
        <v>157</v>
      </c>
      <c r="AU228" s="232" t="s">
        <v>171</v>
      </c>
      <c r="AY228" s="18" t="s">
        <v>155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84</v>
      </c>
      <c r="BK228" s="233">
        <f>ROUND(I228*H228,2)</f>
        <v>0</v>
      </c>
      <c r="BL228" s="18" t="s">
        <v>161</v>
      </c>
      <c r="BM228" s="232" t="s">
        <v>2582</v>
      </c>
    </row>
    <row r="229" spans="1:65" s="2" customFormat="1" ht="24.15" customHeight="1">
      <c r="A229" s="39"/>
      <c r="B229" s="40"/>
      <c r="C229" s="220" t="s">
        <v>679</v>
      </c>
      <c r="D229" s="220" t="s">
        <v>157</v>
      </c>
      <c r="E229" s="221" t="s">
        <v>2545</v>
      </c>
      <c r="F229" s="222" t="s">
        <v>2546</v>
      </c>
      <c r="G229" s="223" t="s">
        <v>2392</v>
      </c>
      <c r="H229" s="224">
        <v>2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41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161</v>
      </c>
      <c r="AT229" s="232" t="s">
        <v>157</v>
      </c>
      <c r="AU229" s="232" t="s">
        <v>171</v>
      </c>
      <c r="AY229" s="18" t="s">
        <v>155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84</v>
      </c>
      <c r="BK229" s="233">
        <f>ROUND(I229*H229,2)</f>
        <v>0</v>
      </c>
      <c r="BL229" s="18" t="s">
        <v>161</v>
      </c>
      <c r="BM229" s="232" t="s">
        <v>2583</v>
      </c>
    </row>
    <row r="230" spans="1:65" s="2" customFormat="1" ht="16.5" customHeight="1">
      <c r="A230" s="39"/>
      <c r="B230" s="40"/>
      <c r="C230" s="220" t="s">
        <v>691</v>
      </c>
      <c r="D230" s="220" t="s">
        <v>157</v>
      </c>
      <c r="E230" s="221" t="s">
        <v>2548</v>
      </c>
      <c r="F230" s="222" t="s">
        <v>2549</v>
      </c>
      <c r="G230" s="223" t="s">
        <v>2392</v>
      </c>
      <c r="H230" s="224">
        <v>4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41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161</v>
      </c>
      <c r="AT230" s="232" t="s">
        <v>157</v>
      </c>
      <c r="AU230" s="232" t="s">
        <v>171</v>
      </c>
      <c r="AY230" s="18" t="s">
        <v>155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84</v>
      </c>
      <c r="BK230" s="233">
        <f>ROUND(I230*H230,2)</f>
        <v>0</v>
      </c>
      <c r="BL230" s="18" t="s">
        <v>161</v>
      </c>
      <c r="BM230" s="232" t="s">
        <v>2584</v>
      </c>
    </row>
    <row r="231" spans="1:65" s="2" customFormat="1" ht="24.15" customHeight="1">
      <c r="A231" s="39"/>
      <c r="B231" s="40"/>
      <c r="C231" s="220" t="s">
        <v>703</v>
      </c>
      <c r="D231" s="220" t="s">
        <v>157</v>
      </c>
      <c r="E231" s="221" t="s">
        <v>2551</v>
      </c>
      <c r="F231" s="222" t="s">
        <v>2552</v>
      </c>
      <c r="G231" s="223" t="s">
        <v>2392</v>
      </c>
      <c r="H231" s="224">
        <v>5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41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161</v>
      </c>
      <c r="AT231" s="232" t="s">
        <v>157</v>
      </c>
      <c r="AU231" s="232" t="s">
        <v>171</v>
      </c>
      <c r="AY231" s="18" t="s">
        <v>155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84</v>
      </c>
      <c r="BK231" s="233">
        <f>ROUND(I231*H231,2)</f>
        <v>0</v>
      </c>
      <c r="BL231" s="18" t="s">
        <v>161</v>
      </c>
      <c r="BM231" s="232" t="s">
        <v>2585</v>
      </c>
    </row>
    <row r="232" spans="1:65" s="2" customFormat="1" ht="16.5" customHeight="1">
      <c r="A232" s="39"/>
      <c r="B232" s="40"/>
      <c r="C232" s="220" t="s">
        <v>733</v>
      </c>
      <c r="D232" s="220" t="s">
        <v>157</v>
      </c>
      <c r="E232" s="221" t="s">
        <v>2554</v>
      </c>
      <c r="F232" s="222" t="s">
        <v>2555</v>
      </c>
      <c r="G232" s="223" t="s">
        <v>274</v>
      </c>
      <c r="H232" s="224">
        <v>2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161</v>
      </c>
      <c r="AT232" s="232" t="s">
        <v>157</v>
      </c>
      <c r="AU232" s="232" t="s">
        <v>171</v>
      </c>
      <c r="AY232" s="18" t="s">
        <v>155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84</v>
      </c>
      <c r="BK232" s="233">
        <f>ROUND(I232*H232,2)</f>
        <v>0</v>
      </c>
      <c r="BL232" s="18" t="s">
        <v>161</v>
      </c>
      <c r="BM232" s="232" t="s">
        <v>2586</v>
      </c>
    </row>
    <row r="233" spans="1:65" s="2" customFormat="1" ht="16.5" customHeight="1">
      <c r="A233" s="39"/>
      <c r="B233" s="40"/>
      <c r="C233" s="220" t="s">
        <v>738</v>
      </c>
      <c r="D233" s="220" t="s">
        <v>157</v>
      </c>
      <c r="E233" s="221" t="s">
        <v>2557</v>
      </c>
      <c r="F233" s="222" t="s">
        <v>2558</v>
      </c>
      <c r="G233" s="223" t="s">
        <v>274</v>
      </c>
      <c r="H233" s="224">
        <v>10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41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161</v>
      </c>
      <c r="AT233" s="232" t="s">
        <v>157</v>
      </c>
      <c r="AU233" s="232" t="s">
        <v>171</v>
      </c>
      <c r="AY233" s="18" t="s">
        <v>155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84</v>
      </c>
      <c r="BK233" s="233">
        <f>ROUND(I233*H233,2)</f>
        <v>0</v>
      </c>
      <c r="BL233" s="18" t="s">
        <v>161</v>
      </c>
      <c r="BM233" s="232" t="s">
        <v>2587</v>
      </c>
    </row>
    <row r="234" spans="1:65" s="2" customFormat="1" ht="24.15" customHeight="1">
      <c r="A234" s="39"/>
      <c r="B234" s="40"/>
      <c r="C234" s="220" t="s">
        <v>757</v>
      </c>
      <c r="D234" s="220" t="s">
        <v>157</v>
      </c>
      <c r="E234" s="221" t="s">
        <v>2560</v>
      </c>
      <c r="F234" s="222" t="s">
        <v>2561</v>
      </c>
      <c r="G234" s="223" t="s">
        <v>160</v>
      </c>
      <c r="H234" s="224">
        <v>1.5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41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161</v>
      </c>
      <c r="AT234" s="232" t="s">
        <v>157</v>
      </c>
      <c r="AU234" s="232" t="s">
        <v>171</v>
      </c>
      <c r="AY234" s="18" t="s">
        <v>155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84</v>
      </c>
      <c r="BK234" s="233">
        <f>ROUND(I234*H234,2)</f>
        <v>0</v>
      </c>
      <c r="BL234" s="18" t="s">
        <v>161</v>
      </c>
      <c r="BM234" s="232" t="s">
        <v>2588</v>
      </c>
    </row>
    <row r="235" spans="1:65" s="2" customFormat="1" ht="16.5" customHeight="1">
      <c r="A235" s="39"/>
      <c r="B235" s="40"/>
      <c r="C235" s="220" t="s">
        <v>649</v>
      </c>
      <c r="D235" s="220" t="s">
        <v>157</v>
      </c>
      <c r="E235" s="221" t="s">
        <v>2467</v>
      </c>
      <c r="F235" s="222" t="s">
        <v>2468</v>
      </c>
      <c r="G235" s="223" t="s">
        <v>2392</v>
      </c>
      <c r="H235" s="224">
        <v>1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41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161</v>
      </c>
      <c r="AT235" s="232" t="s">
        <v>157</v>
      </c>
      <c r="AU235" s="232" t="s">
        <v>171</v>
      </c>
      <c r="AY235" s="18" t="s">
        <v>155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84</v>
      </c>
      <c r="BK235" s="233">
        <f>ROUND(I235*H235,2)</f>
        <v>0</v>
      </c>
      <c r="BL235" s="18" t="s">
        <v>161</v>
      </c>
      <c r="BM235" s="232" t="s">
        <v>2589</v>
      </c>
    </row>
    <row r="236" spans="1:65" s="2" customFormat="1" ht="24.15" customHeight="1">
      <c r="A236" s="39"/>
      <c r="B236" s="40"/>
      <c r="C236" s="220" t="s">
        <v>666</v>
      </c>
      <c r="D236" s="220" t="s">
        <v>157</v>
      </c>
      <c r="E236" s="221" t="s">
        <v>2476</v>
      </c>
      <c r="F236" s="222" t="s">
        <v>2477</v>
      </c>
      <c r="G236" s="223" t="s">
        <v>2392</v>
      </c>
      <c r="H236" s="224">
        <v>1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41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161</v>
      </c>
      <c r="AT236" s="232" t="s">
        <v>157</v>
      </c>
      <c r="AU236" s="232" t="s">
        <v>171</v>
      </c>
      <c r="AY236" s="18" t="s">
        <v>155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84</v>
      </c>
      <c r="BK236" s="233">
        <f>ROUND(I236*H236,2)</f>
        <v>0</v>
      </c>
      <c r="BL236" s="18" t="s">
        <v>161</v>
      </c>
      <c r="BM236" s="232" t="s">
        <v>2590</v>
      </c>
    </row>
    <row r="237" spans="1:65" s="2" customFormat="1" ht="16.5" customHeight="1">
      <c r="A237" s="39"/>
      <c r="B237" s="40"/>
      <c r="C237" s="220" t="s">
        <v>673</v>
      </c>
      <c r="D237" s="220" t="s">
        <v>157</v>
      </c>
      <c r="E237" s="221" t="s">
        <v>2479</v>
      </c>
      <c r="F237" s="222" t="s">
        <v>2480</v>
      </c>
      <c r="G237" s="223" t="s">
        <v>2392</v>
      </c>
      <c r="H237" s="224">
        <v>1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41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161</v>
      </c>
      <c r="AT237" s="232" t="s">
        <v>157</v>
      </c>
      <c r="AU237" s="232" t="s">
        <v>171</v>
      </c>
      <c r="AY237" s="18" t="s">
        <v>155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84</v>
      </c>
      <c r="BK237" s="233">
        <f>ROUND(I237*H237,2)</f>
        <v>0</v>
      </c>
      <c r="BL237" s="18" t="s">
        <v>161</v>
      </c>
      <c r="BM237" s="232" t="s">
        <v>2591</v>
      </c>
    </row>
    <row r="238" spans="1:63" s="12" customFormat="1" ht="20.85" customHeight="1">
      <c r="A238" s="12"/>
      <c r="B238" s="204"/>
      <c r="C238" s="205"/>
      <c r="D238" s="206" t="s">
        <v>75</v>
      </c>
      <c r="E238" s="218" t="s">
        <v>2592</v>
      </c>
      <c r="F238" s="218" t="s">
        <v>2593</v>
      </c>
      <c r="G238" s="205"/>
      <c r="H238" s="205"/>
      <c r="I238" s="208"/>
      <c r="J238" s="219">
        <f>BK238</f>
        <v>0</v>
      </c>
      <c r="K238" s="205"/>
      <c r="L238" s="210"/>
      <c r="M238" s="211"/>
      <c r="N238" s="212"/>
      <c r="O238" s="212"/>
      <c r="P238" s="213">
        <f>SUM(P239:P262)</f>
        <v>0</v>
      </c>
      <c r="Q238" s="212"/>
      <c r="R238" s="213">
        <f>SUM(R239:R262)</f>
        <v>0</v>
      </c>
      <c r="S238" s="212"/>
      <c r="T238" s="214">
        <f>SUM(T239:T262)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5" t="s">
        <v>86</v>
      </c>
      <c r="AT238" s="216" t="s">
        <v>75</v>
      </c>
      <c r="AU238" s="216" t="s">
        <v>86</v>
      </c>
      <c r="AY238" s="215" t="s">
        <v>155</v>
      </c>
      <c r="BK238" s="217">
        <f>SUM(BK239:BK262)</f>
        <v>0</v>
      </c>
    </row>
    <row r="239" spans="1:65" s="2" customFormat="1" ht="16.5" customHeight="1">
      <c r="A239" s="39"/>
      <c r="B239" s="40"/>
      <c r="C239" s="220" t="s">
        <v>797</v>
      </c>
      <c r="D239" s="220" t="s">
        <v>157</v>
      </c>
      <c r="E239" s="221" t="s">
        <v>2390</v>
      </c>
      <c r="F239" s="222" t="s">
        <v>2391</v>
      </c>
      <c r="G239" s="223" t="s">
        <v>2392</v>
      </c>
      <c r="H239" s="224">
        <v>1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41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161</v>
      </c>
      <c r="AT239" s="232" t="s">
        <v>157</v>
      </c>
      <c r="AU239" s="232" t="s">
        <v>171</v>
      </c>
      <c r="AY239" s="18" t="s">
        <v>155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84</v>
      </c>
      <c r="BK239" s="233">
        <f>ROUND(I239*H239,2)</f>
        <v>0</v>
      </c>
      <c r="BL239" s="18" t="s">
        <v>161</v>
      </c>
      <c r="BM239" s="232" t="s">
        <v>2594</v>
      </c>
    </row>
    <row r="240" spans="1:65" s="2" customFormat="1" ht="16.5" customHeight="1">
      <c r="A240" s="39"/>
      <c r="B240" s="40"/>
      <c r="C240" s="220" t="s">
        <v>828</v>
      </c>
      <c r="D240" s="220" t="s">
        <v>157</v>
      </c>
      <c r="E240" s="221" t="s">
        <v>2397</v>
      </c>
      <c r="F240" s="222" t="s">
        <v>2398</v>
      </c>
      <c r="G240" s="223" t="s">
        <v>2392</v>
      </c>
      <c r="H240" s="224">
        <v>2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41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161</v>
      </c>
      <c r="AT240" s="232" t="s">
        <v>157</v>
      </c>
      <c r="AU240" s="232" t="s">
        <v>171</v>
      </c>
      <c r="AY240" s="18" t="s">
        <v>155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84</v>
      </c>
      <c r="BK240" s="233">
        <f>ROUND(I240*H240,2)</f>
        <v>0</v>
      </c>
      <c r="BL240" s="18" t="s">
        <v>161</v>
      </c>
      <c r="BM240" s="232" t="s">
        <v>2595</v>
      </c>
    </row>
    <row r="241" spans="1:65" s="2" customFormat="1" ht="16.5" customHeight="1">
      <c r="A241" s="39"/>
      <c r="B241" s="40"/>
      <c r="C241" s="220" t="s">
        <v>856</v>
      </c>
      <c r="D241" s="220" t="s">
        <v>157</v>
      </c>
      <c r="E241" s="221" t="s">
        <v>2489</v>
      </c>
      <c r="F241" s="222" t="s">
        <v>2490</v>
      </c>
      <c r="G241" s="223" t="s">
        <v>2392</v>
      </c>
      <c r="H241" s="224">
        <v>8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41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161</v>
      </c>
      <c r="AT241" s="232" t="s">
        <v>157</v>
      </c>
      <c r="AU241" s="232" t="s">
        <v>171</v>
      </c>
      <c r="AY241" s="18" t="s">
        <v>155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84</v>
      </c>
      <c r="BK241" s="233">
        <f>ROUND(I241*H241,2)</f>
        <v>0</v>
      </c>
      <c r="BL241" s="18" t="s">
        <v>161</v>
      </c>
      <c r="BM241" s="232" t="s">
        <v>2596</v>
      </c>
    </row>
    <row r="242" spans="1:65" s="2" customFormat="1" ht="16.5" customHeight="1">
      <c r="A242" s="39"/>
      <c r="B242" s="40"/>
      <c r="C242" s="220" t="s">
        <v>836</v>
      </c>
      <c r="D242" s="220" t="s">
        <v>157</v>
      </c>
      <c r="E242" s="221" t="s">
        <v>2531</v>
      </c>
      <c r="F242" s="222" t="s">
        <v>2404</v>
      </c>
      <c r="G242" s="223" t="s">
        <v>2392</v>
      </c>
      <c r="H242" s="224">
        <v>4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41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161</v>
      </c>
      <c r="AT242" s="232" t="s">
        <v>157</v>
      </c>
      <c r="AU242" s="232" t="s">
        <v>171</v>
      </c>
      <c r="AY242" s="18" t="s">
        <v>155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84</v>
      </c>
      <c r="BK242" s="233">
        <f>ROUND(I242*H242,2)</f>
        <v>0</v>
      </c>
      <c r="BL242" s="18" t="s">
        <v>161</v>
      </c>
      <c r="BM242" s="232" t="s">
        <v>2597</v>
      </c>
    </row>
    <row r="243" spans="1:65" s="2" customFormat="1" ht="16.5" customHeight="1">
      <c r="A243" s="39"/>
      <c r="B243" s="40"/>
      <c r="C243" s="220" t="s">
        <v>895</v>
      </c>
      <c r="D243" s="220" t="s">
        <v>157</v>
      </c>
      <c r="E243" s="221" t="s">
        <v>2406</v>
      </c>
      <c r="F243" s="222" t="s">
        <v>2407</v>
      </c>
      <c r="G243" s="223" t="s">
        <v>160</v>
      </c>
      <c r="H243" s="224">
        <v>3.5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41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161</v>
      </c>
      <c r="AT243" s="232" t="s">
        <v>157</v>
      </c>
      <c r="AU243" s="232" t="s">
        <v>171</v>
      </c>
      <c r="AY243" s="18" t="s">
        <v>155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84</v>
      </c>
      <c r="BK243" s="233">
        <f>ROUND(I243*H243,2)</f>
        <v>0</v>
      </c>
      <c r="BL243" s="18" t="s">
        <v>161</v>
      </c>
      <c r="BM243" s="232" t="s">
        <v>2598</v>
      </c>
    </row>
    <row r="244" spans="1:65" s="2" customFormat="1" ht="16.5" customHeight="1">
      <c r="A244" s="39"/>
      <c r="B244" s="40"/>
      <c r="C244" s="220" t="s">
        <v>871</v>
      </c>
      <c r="D244" s="220" t="s">
        <v>157</v>
      </c>
      <c r="E244" s="221" t="s">
        <v>2409</v>
      </c>
      <c r="F244" s="222" t="s">
        <v>2410</v>
      </c>
      <c r="G244" s="223" t="s">
        <v>274</v>
      </c>
      <c r="H244" s="224">
        <v>12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41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161</v>
      </c>
      <c r="AT244" s="232" t="s">
        <v>157</v>
      </c>
      <c r="AU244" s="232" t="s">
        <v>171</v>
      </c>
      <c r="AY244" s="18" t="s">
        <v>155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84</v>
      </c>
      <c r="BK244" s="233">
        <f>ROUND(I244*H244,2)</f>
        <v>0</v>
      </c>
      <c r="BL244" s="18" t="s">
        <v>161</v>
      </c>
      <c r="BM244" s="232" t="s">
        <v>2599</v>
      </c>
    </row>
    <row r="245" spans="1:65" s="2" customFormat="1" ht="21.75" customHeight="1">
      <c r="A245" s="39"/>
      <c r="B245" s="40"/>
      <c r="C245" s="220" t="s">
        <v>899</v>
      </c>
      <c r="D245" s="220" t="s">
        <v>157</v>
      </c>
      <c r="E245" s="221" t="s">
        <v>298</v>
      </c>
      <c r="F245" s="222" t="s">
        <v>2412</v>
      </c>
      <c r="G245" s="223" t="s">
        <v>160</v>
      </c>
      <c r="H245" s="224">
        <v>10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41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161</v>
      </c>
      <c r="AT245" s="232" t="s">
        <v>157</v>
      </c>
      <c r="AU245" s="232" t="s">
        <v>171</v>
      </c>
      <c r="AY245" s="18" t="s">
        <v>155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84</v>
      </c>
      <c r="BK245" s="233">
        <f>ROUND(I245*H245,2)</f>
        <v>0</v>
      </c>
      <c r="BL245" s="18" t="s">
        <v>161</v>
      </c>
      <c r="BM245" s="232" t="s">
        <v>2600</v>
      </c>
    </row>
    <row r="246" spans="1:65" s="2" customFormat="1" ht="16.5" customHeight="1">
      <c r="A246" s="39"/>
      <c r="B246" s="40"/>
      <c r="C246" s="220" t="s">
        <v>905</v>
      </c>
      <c r="D246" s="220" t="s">
        <v>157</v>
      </c>
      <c r="E246" s="221" t="s">
        <v>304</v>
      </c>
      <c r="F246" s="222" t="s">
        <v>2388</v>
      </c>
      <c r="G246" s="223" t="s">
        <v>160</v>
      </c>
      <c r="H246" s="224">
        <v>10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41</v>
      </c>
      <c r="O246" s="92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161</v>
      </c>
      <c r="AT246" s="232" t="s">
        <v>157</v>
      </c>
      <c r="AU246" s="232" t="s">
        <v>171</v>
      </c>
      <c r="AY246" s="18" t="s">
        <v>155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84</v>
      </c>
      <c r="BK246" s="233">
        <f>ROUND(I246*H246,2)</f>
        <v>0</v>
      </c>
      <c r="BL246" s="18" t="s">
        <v>161</v>
      </c>
      <c r="BM246" s="232" t="s">
        <v>2601</v>
      </c>
    </row>
    <row r="247" spans="1:65" s="2" customFormat="1" ht="21.75" customHeight="1">
      <c r="A247" s="39"/>
      <c r="B247" s="40"/>
      <c r="C247" s="220" t="s">
        <v>847</v>
      </c>
      <c r="D247" s="220" t="s">
        <v>157</v>
      </c>
      <c r="E247" s="221" t="s">
        <v>2433</v>
      </c>
      <c r="F247" s="222" t="s">
        <v>2434</v>
      </c>
      <c r="G247" s="223" t="s">
        <v>2392</v>
      </c>
      <c r="H247" s="224">
        <v>1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41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161</v>
      </c>
      <c r="AT247" s="232" t="s">
        <v>157</v>
      </c>
      <c r="AU247" s="232" t="s">
        <v>171</v>
      </c>
      <c r="AY247" s="18" t="s">
        <v>155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84</v>
      </c>
      <c r="BK247" s="233">
        <f>ROUND(I247*H247,2)</f>
        <v>0</v>
      </c>
      <c r="BL247" s="18" t="s">
        <v>161</v>
      </c>
      <c r="BM247" s="232" t="s">
        <v>2602</v>
      </c>
    </row>
    <row r="248" spans="1:65" s="2" customFormat="1" ht="21.75" customHeight="1">
      <c r="A248" s="39"/>
      <c r="B248" s="40"/>
      <c r="C248" s="220" t="s">
        <v>793</v>
      </c>
      <c r="D248" s="220" t="s">
        <v>157</v>
      </c>
      <c r="E248" s="221" t="s">
        <v>2448</v>
      </c>
      <c r="F248" s="222" t="s">
        <v>2449</v>
      </c>
      <c r="G248" s="223" t="s">
        <v>2450</v>
      </c>
      <c r="H248" s="224">
        <v>1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41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161</v>
      </c>
      <c r="AT248" s="232" t="s">
        <v>157</v>
      </c>
      <c r="AU248" s="232" t="s">
        <v>171</v>
      </c>
      <c r="AY248" s="18" t="s">
        <v>155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84</v>
      </c>
      <c r="BK248" s="233">
        <f>ROUND(I248*H248,2)</f>
        <v>0</v>
      </c>
      <c r="BL248" s="18" t="s">
        <v>161</v>
      </c>
      <c r="BM248" s="232" t="s">
        <v>2603</v>
      </c>
    </row>
    <row r="249" spans="1:65" s="2" customFormat="1" ht="21.75" customHeight="1">
      <c r="A249" s="39"/>
      <c r="B249" s="40"/>
      <c r="C249" s="220" t="s">
        <v>851</v>
      </c>
      <c r="D249" s="220" t="s">
        <v>157</v>
      </c>
      <c r="E249" s="221" t="s">
        <v>2507</v>
      </c>
      <c r="F249" s="222" t="s">
        <v>2508</v>
      </c>
      <c r="G249" s="223" t="s">
        <v>2392</v>
      </c>
      <c r="H249" s="224">
        <v>2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41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161</v>
      </c>
      <c r="AT249" s="232" t="s">
        <v>157</v>
      </c>
      <c r="AU249" s="232" t="s">
        <v>171</v>
      </c>
      <c r="AY249" s="18" t="s">
        <v>155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84</v>
      </c>
      <c r="BK249" s="233">
        <f>ROUND(I249*H249,2)</f>
        <v>0</v>
      </c>
      <c r="BL249" s="18" t="s">
        <v>161</v>
      </c>
      <c r="BM249" s="232" t="s">
        <v>2604</v>
      </c>
    </row>
    <row r="250" spans="1:65" s="2" customFormat="1" ht="16.5" customHeight="1">
      <c r="A250" s="39"/>
      <c r="B250" s="40"/>
      <c r="C250" s="220" t="s">
        <v>876</v>
      </c>
      <c r="D250" s="220" t="s">
        <v>157</v>
      </c>
      <c r="E250" s="221" t="s">
        <v>2516</v>
      </c>
      <c r="F250" s="222" t="s">
        <v>2517</v>
      </c>
      <c r="G250" s="223" t="s">
        <v>160</v>
      </c>
      <c r="H250" s="224">
        <v>1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41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161</v>
      </c>
      <c r="AT250" s="232" t="s">
        <v>157</v>
      </c>
      <c r="AU250" s="232" t="s">
        <v>171</v>
      </c>
      <c r="AY250" s="18" t="s">
        <v>155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84</v>
      </c>
      <c r="BK250" s="233">
        <f>ROUND(I250*H250,2)</f>
        <v>0</v>
      </c>
      <c r="BL250" s="18" t="s">
        <v>161</v>
      </c>
      <c r="BM250" s="232" t="s">
        <v>2605</v>
      </c>
    </row>
    <row r="251" spans="1:65" s="2" customFormat="1" ht="24.15" customHeight="1">
      <c r="A251" s="39"/>
      <c r="B251" s="40"/>
      <c r="C251" s="220" t="s">
        <v>803</v>
      </c>
      <c r="D251" s="220" t="s">
        <v>157</v>
      </c>
      <c r="E251" s="221" t="s">
        <v>2464</v>
      </c>
      <c r="F251" s="222" t="s">
        <v>2465</v>
      </c>
      <c r="G251" s="223" t="s">
        <v>2392</v>
      </c>
      <c r="H251" s="224">
        <v>1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41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161</v>
      </c>
      <c r="AT251" s="232" t="s">
        <v>157</v>
      </c>
      <c r="AU251" s="232" t="s">
        <v>171</v>
      </c>
      <c r="AY251" s="18" t="s">
        <v>155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84</v>
      </c>
      <c r="BK251" s="233">
        <f>ROUND(I251*H251,2)</f>
        <v>0</v>
      </c>
      <c r="BL251" s="18" t="s">
        <v>161</v>
      </c>
      <c r="BM251" s="232" t="s">
        <v>2606</v>
      </c>
    </row>
    <row r="252" spans="1:65" s="2" customFormat="1" ht="24.15" customHeight="1">
      <c r="A252" s="39"/>
      <c r="B252" s="40"/>
      <c r="C252" s="220" t="s">
        <v>890</v>
      </c>
      <c r="D252" s="220" t="s">
        <v>157</v>
      </c>
      <c r="E252" s="221" t="s">
        <v>2520</v>
      </c>
      <c r="F252" s="222" t="s">
        <v>2521</v>
      </c>
      <c r="G252" s="223" t="s">
        <v>160</v>
      </c>
      <c r="H252" s="224">
        <v>1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41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161</v>
      </c>
      <c r="AT252" s="232" t="s">
        <v>157</v>
      </c>
      <c r="AU252" s="232" t="s">
        <v>171</v>
      </c>
      <c r="AY252" s="18" t="s">
        <v>155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84</v>
      </c>
      <c r="BK252" s="233">
        <f>ROUND(I252*H252,2)</f>
        <v>0</v>
      </c>
      <c r="BL252" s="18" t="s">
        <v>161</v>
      </c>
      <c r="BM252" s="232" t="s">
        <v>2607</v>
      </c>
    </row>
    <row r="253" spans="1:65" s="2" customFormat="1" ht="24.15" customHeight="1">
      <c r="A253" s="39"/>
      <c r="B253" s="40"/>
      <c r="C253" s="220" t="s">
        <v>788</v>
      </c>
      <c r="D253" s="220" t="s">
        <v>157</v>
      </c>
      <c r="E253" s="221" t="s">
        <v>2543</v>
      </c>
      <c r="F253" s="222" t="s">
        <v>2416</v>
      </c>
      <c r="G253" s="223" t="s">
        <v>2392</v>
      </c>
      <c r="H253" s="224">
        <v>1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41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161</v>
      </c>
      <c r="AT253" s="232" t="s">
        <v>157</v>
      </c>
      <c r="AU253" s="232" t="s">
        <v>171</v>
      </c>
      <c r="AY253" s="18" t="s">
        <v>155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84</v>
      </c>
      <c r="BK253" s="233">
        <f>ROUND(I253*H253,2)</f>
        <v>0</v>
      </c>
      <c r="BL253" s="18" t="s">
        <v>161</v>
      </c>
      <c r="BM253" s="232" t="s">
        <v>2608</v>
      </c>
    </row>
    <row r="254" spans="1:65" s="2" customFormat="1" ht="24.15" customHeight="1">
      <c r="A254" s="39"/>
      <c r="B254" s="40"/>
      <c r="C254" s="220" t="s">
        <v>823</v>
      </c>
      <c r="D254" s="220" t="s">
        <v>157</v>
      </c>
      <c r="E254" s="221" t="s">
        <v>2545</v>
      </c>
      <c r="F254" s="222" t="s">
        <v>2546</v>
      </c>
      <c r="G254" s="223" t="s">
        <v>2392</v>
      </c>
      <c r="H254" s="224">
        <v>2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41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161</v>
      </c>
      <c r="AT254" s="232" t="s">
        <v>157</v>
      </c>
      <c r="AU254" s="232" t="s">
        <v>171</v>
      </c>
      <c r="AY254" s="18" t="s">
        <v>155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84</v>
      </c>
      <c r="BK254" s="233">
        <f>ROUND(I254*H254,2)</f>
        <v>0</v>
      </c>
      <c r="BL254" s="18" t="s">
        <v>161</v>
      </c>
      <c r="BM254" s="232" t="s">
        <v>2609</v>
      </c>
    </row>
    <row r="255" spans="1:65" s="2" customFormat="1" ht="16.5" customHeight="1">
      <c r="A255" s="39"/>
      <c r="B255" s="40"/>
      <c r="C255" s="220" t="s">
        <v>832</v>
      </c>
      <c r="D255" s="220" t="s">
        <v>157</v>
      </c>
      <c r="E255" s="221" t="s">
        <v>2548</v>
      </c>
      <c r="F255" s="222" t="s">
        <v>2549</v>
      </c>
      <c r="G255" s="223" t="s">
        <v>2392</v>
      </c>
      <c r="H255" s="224">
        <v>4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41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161</v>
      </c>
      <c r="AT255" s="232" t="s">
        <v>157</v>
      </c>
      <c r="AU255" s="232" t="s">
        <v>171</v>
      </c>
      <c r="AY255" s="18" t="s">
        <v>155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84</v>
      </c>
      <c r="BK255" s="233">
        <f>ROUND(I255*H255,2)</f>
        <v>0</v>
      </c>
      <c r="BL255" s="18" t="s">
        <v>161</v>
      </c>
      <c r="BM255" s="232" t="s">
        <v>2610</v>
      </c>
    </row>
    <row r="256" spans="1:65" s="2" customFormat="1" ht="24.15" customHeight="1">
      <c r="A256" s="39"/>
      <c r="B256" s="40"/>
      <c r="C256" s="220" t="s">
        <v>843</v>
      </c>
      <c r="D256" s="220" t="s">
        <v>157</v>
      </c>
      <c r="E256" s="221" t="s">
        <v>2551</v>
      </c>
      <c r="F256" s="222" t="s">
        <v>2552</v>
      </c>
      <c r="G256" s="223" t="s">
        <v>2392</v>
      </c>
      <c r="H256" s="224">
        <v>5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41</v>
      </c>
      <c r="O256" s="92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161</v>
      </c>
      <c r="AT256" s="232" t="s">
        <v>157</v>
      </c>
      <c r="AU256" s="232" t="s">
        <v>171</v>
      </c>
      <c r="AY256" s="18" t="s">
        <v>155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84</v>
      </c>
      <c r="BK256" s="233">
        <f>ROUND(I256*H256,2)</f>
        <v>0</v>
      </c>
      <c r="BL256" s="18" t="s">
        <v>161</v>
      </c>
      <c r="BM256" s="232" t="s">
        <v>2611</v>
      </c>
    </row>
    <row r="257" spans="1:65" s="2" customFormat="1" ht="16.5" customHeight="1">
      <c r="A257" s="39"/>
      <c r="B257" s="40"/>
      <c r="C257" s="220" t="s">
        <v>861</v>
      </c>
      <c r="D257" s="220" t="s">
        <v>157</v>
      </c>
      <c r="E257" s="221" t="s">
        <v>2554</v>
      </c>
      <c r="F257" s="222" t="s">
        <v>2555</v>
      </c>
      <c r="G257" s="223" t="s">
        <v>274</v>
      </c>
      <c r="H257" s="224">
        <v>2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41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161</v>
      </c>
      <c r="AT257" s="232" t="s">
        <v>157</v>
      </c>
      <c r="AU257" s="232" t="s">
        <v>171</v>
      </c>
      <c r="AY257" s="18" t="s">
        <v>155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84</v>
      </c>
      <c r="BK257" s="233">
        <f>ROUND(I257*H257,2)</f>
        <v>0</v>
      </c>
      <c r="BL257" s="18" t="s">
        <v>161</v>
      </c>
      <c r="BM257" s="232" t="s">
        <v>2612</v>
      </c>
    </row>
    <row r="258" spans="1:65" s="2" customFormat="1" ht="16.5" customHeight="1">
      <c r="A258" s="39"/>
      <c r="B258" s="40"/>
      <c r="C258" s="220" t="s">
        <v>866</v>
      </c>
      <c r="D258" s="220" t="s">
        <v>157</v>
      </c>
      <c r="E258" s="221" t="s">
        <v>2557</v>
      </c>
      <c r="F258" s="222" t="s">
        <v>2558</v>
      </c>
      <c r="G258" s="223" t="s">
        <v>274</v>
      </c>
      <c r="H258" s="224">
        <v>10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41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161</v>
      </c>
      <c r="AT258" s="232" t="s">
        <v>157</v>
      </c>
      <c r="AU258" s="232" t="s">
        <v>171</v>
      </c>
      <c r="AY258" s="18" t="s">
        <v>155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84</v>
      </c>
      <c r="BK258" s="233">
        <f>ROUND(I258*H258,2)</f>
        <v>0</v>
      </c>
      <c r="BL258" s="18" t="s">
        <v>161</v>
      </c>
      <c r="BM258" s="232" t="s">
        <v>2613</v>
      </c>
    </row>
    <row r="259" spans="1:65" s="2" customFormat="1" ht="24.15" customHeight="1">
      <c r="A259" s="39"/>
      <c r="B259" s="40"/>
      <c r="C259" s="220" t="s">
        <v>885</v>
      </c>
      <c r="D259" s="220" t="s">
        <v>157</v>
      </c>
      <c r="E259" s="221" t="s">
        <v>2560</v>
      </c>
      <c r="F259" s="222" t="s">
        <v>2561</v>
      </c>
      <c r="G259" s="223" t="s">
        <v>160</v>
      </c>
      <c r="H259" s="224">
        <v>1.5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41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161</v>
      </c>
      <c r="AT259" s="232" t="s">
        <v>157</v>
      </c>
      <c r="AU259" s="232" t="s">
        <v>171</v>
      </c>
      <c r="AY259" s="18" t="s">
        <v>155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84</v>
      </c>
      <c r="BK259" s="233">
        <f>ROUND(I259*H259,2)</f>
        <v>0</v>
      </c>
      <c r="BL259" s="18" t="s">
        <v>161</v>
      </c>
      <c r="BM259" s="232" t="s">
        <v>2614</v>
      </c>
    </row>
    <row r="260" spans="1:65" s="2" customFormat="1" ht="16.5" customHeight="1">
      <c r="A260" s="39"/>
      <c r="B260" s="40"/>
      <c r="C260" s="220" t="s">
        <v>807</v>
      </c>
      <c r="D260" s="220" t="s">
        <v>157</v>
      </c>
      <c r="E260" s="221" t="s">
        <v>2467</v>
      </c>
      <c r="F260" s="222" t="s">
        <v>2468</v>
      </c>
      <c r="G260" s="223" t="s">
        <v>2392</v>
      </c>
      <c r="H260" s="224">
        <v>1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41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161</v>
      </c>
      <c r="AT260" s="232" t="s">
        <v>157</v>
      </c>
      <c r="AU260" s="232" t="s">
        <v>171</v>
      </c>
      <c r="AY260" s="18" t="s">
        <v>155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84</v>
      </c>
      <c r="BK260" s="233">
        <f>ROUND(I260*H260,2)</f>
        <v>0</v>
      </c>
      <c r="BL260" s="18" t="s">
        <v>161</v>
      </c>
      <c r="BM260" s="232" t="s">
        <v>2615</v>
      </c>
    </row>
    <row r="261" spans="1:65" s="2" customFormat="1" ht="24.15" customHeight="1">
      <c r="A261" s="39"/>
      <c r="B261" s="40"/>
      <c r="C261" s="220" t="s">
        <v>813</v>
      </c>
      <c r="D261" s="220" t="s">
        <v>157</v>
      </c>
      <c r="E261" s="221" t="s">
        <v>2476</v>
      </c>
      <c r="F261" s="222" t="s">
        <v>2477</v>
      </c>
      <c r="G261" s="223" t="s">
        <v>2392</v>
      </c>
      <c r="H261" s="224">
        <v>1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41</v>
      </c>
      <c r="O261" s="92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161</v>
      </c>
      <c r="AT261" s="232" t="s">
        <v>157</v>
      </c>
      <c r="AU261" s="232" t="s">
        <v>171</v>
      </c>
      <c r="AY261" s="18" t="s">
        <v>155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84</v>
      </c>
      <c r="BK261" s="233">
        <f>ROUND(I261*H261,2)</f>
        <v>0</v>
      </c>
      <c r="BL261" s="18" t="s">
        <v>161</v>
      </c>
      <c r="BM261" s="232" t="s">
        <v>2616</v>
      </c>
    </row>
    <row r="262" spans="1:65" s="2" customFormat="1" ht="16.5" customHeight="1">
      <c r="A262" s="39"/>
      <c r="B262" s="40"/>
      <c r="C262" s="220" t="s">
        <v>818</v>
      </c>
      <c r="D262" s="220" t="s">
        <v>157</v>
      </c>
      <c r="E262" s="221" t="s">
        <v>2479</v>
      </c>
      <c r="F262" s="222" t="s">
        <v>2480</v>
      </c>
      <c r="G262" s="223" t="s">
        <v>2392</v>
      </c>
      <c r="H262" s="224">
        <v>1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41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161</v>
      </c>
      <c r="AT262" s="232" t="s">
        <v>157</v>
      </c>
      <c r="AU262" s="232" t="s">
        <v>171</v>
      </c>
      <c r="AY262" s="18" t="s">
        <v>155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84</v>
      </c>
      <c r="BK262" s="233">
        <f>ROUND(I262*H262,2)</f>
        <v>0</v>
      </c>
      <c r="BL262" s="18" t="s">
        <v>161</v>
      </c>
      <c r="BM262" s="232" t="s">
        <v>2617</v>
      </c>
    </row>
    <row r="263" spans="1:63" s="12" customFormat="1" ht="20.85" customHeight="1">
      <c r="A263" s="12"/>
      <c r="B263" s="204"/>
      <c r="C263" s="205"/>
      <c r="D263" s="206" t="s">
        <v>75</v>
      </c>
      <c r="E263" s="218" t="s">
        <v>2618</v>
      </c>
      <c r="F263" s="218" t="s">
        <v>2619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SUM(P264:P280)</f>
        <v>0</v>
      </c>
      <c r="Q263" s="212"/>
      <c r="R263" s="213">
        <f>SUM(R264:R280)</f>
        <v>0</v>
      </c>
      <c r="S263" s="212"/>
      <c r="T263" s="214">
        <f>SUM(T264:T280)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5" t="s">
        <v>86</v>
      </c>
      <c r="AT263" s="216" t="s">
        <v>75</v>
      </c>
      <c r="AU263" s="216" t="s">
        <v>86</v>
      </c>
      <c r="AY263" s="215" t="s">
        <v>155</v>
      </c>
      <c r="BK263" s="217">
        <f>SUM(BK264:BK280)</f>
        <v>0</v>
      </c>
    </row>
    <row r="264" spans="1:65" s="2" customFormat="1" ht="16.5" customHeight="1">
      <c r="A264" s="39"/>
      <c r="B264" s="40"/>
      <c r="C264" s="220" t="s">
        <v>927</v>
      </c>
      <c r="D264" s="220" t="s">
        <v>157</v>
      </c>
      <c r="E264" s="221" t="s">
        <v>2620</v>
      </c>
      <c r="F264" s="222" t="s">
        <v>2621</v>
      </c>
      <c r="G264" s="223" t="s">
        <v>2392</v>
      </c>
      <c r="H264" s="224">
        <v>2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41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161</v>
      </c>
      <c r="AT264" s="232" t="s">
        <v>157</v>
      </c>
      <c r="AU264" s="232" t="s">
        <v>171</v>
      </c>
      <c r="AY264" s="18" t="s">
        <v>155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84</v>
      </c>
      <c r="BK264" s="233">
        <f>ROUND(I264*H264,2)</f>
        <v>0</v>
      </c>
      <c r="BL264" s="18" t="s">
        <v>161</v>
      </c>
      <c r="BM264" s="232" t="s">
        <v>2622</v>
      </c>
    </row>
    <row r="265" spans="1:65" s="2" customFormat="1" ht="16.5" customHeight="1">
      <c r="A265" s="39"/>
      <c r="B265" s="40"/>
      <c r="C265" s="220" t="s">
        <v>976</v>
      </c>
      <c r="D265" s="220" t="s">
        <v>157</v>
      </c>
      <c r="E265" s="221" t="s">
        <v>2409</v>
      </c>
      <c r="F265" s="222" t="s">
        <v>2410</v>
      </c>
      <c r="G265" s="223" t="s">
        <v>274</v>
      </c>
      <c r="H265" s="224">
        <v>12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41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161</v>
      </c>
      <c r="AT265" s="232" t="s">
        <v>157</v>
      </c>
      <c r="AU265" s="232" t="s">
        <v>171</v>
      </c>
      <c r="AY265" s="18" t="s">
        <v>155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84</v>
      </c>
      <c r="BK265" s="233">
        <f>ROUND(I265*H265,2)</f>
        <v>0</v>
      </c>
      <c r="BL265" s="18" t="s">
        <v>161</v>
      </c>
      <c r="BM265" s="232" t="s">
        <v>2623</v>
      </c>
    </row>
    <row r="266" spans="1:65" s="2" customFormat="1" ht="21.75" customHeight="1">
      <c r="A266" s="39"/>
      <c r="B266" s="40"/>
      <c r="C266" s="220" t="s">
        <v>987</v>
      </c>
      <c r="D266" s="220" t="s">
        <v>157</v>
      </c>
      <c r="E266" s="221" t="s">
        <v>298</v>
      </c>
      <c r="F266" s="222" t="s">
        <v>2412</v>
      </c>
      <c r="G266" s="223" t="s">
        <v>160</v>
      </c>
      <c r="H266" s="224">
        <v>5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41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161</v>
      </c>
      <c r="AT266" s="232" t="s">
        <v>157</v>
      </c>
      <c r="AU266" s="232" t="s">
        <v>171</v>
      </c>
      <c r="AY266" s="18" t="s">
        <v>155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84</v>
      </c>
      <c r="BK266" s="233">
        <f>ROUND(I266*H266,2)</f>
        <v>0</v>
      </c>
      <c r="BL266" s="18" t="s">
        <v>161</v>
      </c>
      <c r="BM266" s="232" t="s">
        <v>2624</v>
      </c>
    </row>
    <row r="267" spans="1:65" s="2" customFormat="1" ht="16.5" customHeight="1">
      <c r="A267" s="39"/>
      <c r="B267" s="40"/>
      <c r="C267" s="220" t="s">
        <v>992</v>
      </c>
      <c r="D267" s="220" t="s">
        <v>157</v>
      </c>
      <c r="E267" s="221" t="s">
        <v>304</v>
      </c>
      <c r="F267" s="222" t="s">
        <v>2388</v>
      </c>
      <c r="G267" s="223" t="s">
        <v>160</v>
      </c>
      <c r="H267" s="224">
        <v>5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41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161</v>
      </c>
      <c r="AT267" s="232" t="s">
        <v>157</v>
      </c>
      <c r="AU267" s="232" t="s">
        <v>171</v>
      </c>
      <c r="AY267" s="18" t="s">
        <v>155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84</v>
      </c>
      <c r="BK267" s="233">
        <f>ROUND(I267*H267,2)</f>
        <v>0</v>
      </c>
      <c r="BL267" s="18" t="s">
        <v>161</v>
      </c>
      <c r="BM267" s="232" t="s">
        <v>2625</v>
      </c>
    </row>
    <row r="268" spans="1:65" s="2" customFormat="1" ht="24.15" customHeight="1">
      <c r="A268" s="39"/>
      <c r="B268" s="40"/>
      <c r="C268" s="220" t="s">
        <v>911</v>
      </c>
      <c r="D268" s="220" t="s">
        <v>157</v>
      </c>
      <c r="E268" s="221" t="s">
        <v>310</v>
      </c>
      <c r="F268" s="222" t="s">
        <v>2626</v>
      </c>
      <c r="G268" s="223" t="s">
        <v>256</v>
      </c>
      <c r="H268" s="224">
        <v>2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41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249</v>
      </c>
      <c r="AT268" s="232" t="s">
        <v>157</v>
      </c>
      <c r="AU268" s="232" t="s">
        <v>171</v>
      </c>
      <c r="AY268" s="18" t="s">
        <v>155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84</v>
      </c>
      <c r="BK268" s="233">
        <f>ROUND(I268*H268,2)</f>
        <v>0</v>
      </c>
      <c r="BL268" s="18" t="s">
        <v>249</v>
      </c>
      <c r="BM268" s="232" t="s">
        <v>2627</v>
      </c>
    </row>
    <row r="269" spans="1:65" s="2" customFormat="1" ht="16.5" customHeight="1">
      <c r="A269" s="39"/>
      <c r="B269" s="40"/>
      <c r="C269" s="220" t="s">
        <v>917</v>
      </c>
      <c r="D269" s="220" t="s">
        <v>157</v>
      </c>
      <c r="E269" s="221" t="s">
        <v>321</v>
      </c>
      <c r="F269" s="222" t="s">
        <v>2628</v>
      </c>
      <c r="G269" s="223" t="s">
        <v>256</v>
      </c>
      <c r="H269" s="224">
        <v>2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41</v>
      </c>
      <c r="O269" s="92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249</v>
      </c>
      <c r="AT269" s="232" t="s">
        <v>157</v>
      </c>
      <c r="AU269" s="232" t="s">
        <v>171</v>
      </c>
      <c r="AY269" s="18" t="s">
        <v>155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84</v>
      </c>
      <c r="BK269" s="233">
        <f>ROUND(I269*H269,2)</f>
        <v>0</v>
      </c>
      <c r="BL269" s="18" t="s">
        <v>249</v>
      </c>
      <c r="BM269" s="232" t="s">
        <v>2629</v>
      </c>
    </row>
    <row r="270" spans="1:65" s="2" customFormat="1" ht="16.5" customHeight="1">
      <c r="A270" s="39"/>
      <c r="B270" s="40"/>
      <c r="C270" s="220" t="s">
        <v>933</v>
      </c>
      <c r="D270" s="220" t="s">
        <v>157</v>
      </c>
      <c r="E270" s="221" t="s">
        <v>329</v>
      </c>
      <c r="F270" s="222" t="s">
        <v>2630</v>
      </c>
      <c r="G270" s="223" t="s">
        <v>256</v>
      </c>
      <c r="H270" s="224">
        <v>5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41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249</v>
      </c>
      <c r="AT270" s="232" t="s">
        <v>157</v>
      </c>
      <c r="AU270" s="232" t="s">
        <v>171</v>
      </c>
      <c r="AY270" s="18" t="s">
        <v>155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84</v>
      </c>
      <c r="BK270" s="233">
        <f>ROUND(I270*H270,2)</f>
        <v>0</v>
      </c>
      <c r="BL270" s="18" t="s">
        <v>249</v>
      </c>
      <c r="BM270" s="232" t="s">
        <v>2631</v>
      </c>
    </row>
    <row r="271" spans="1:65" s="2" customFormat="1" ht="16.5" customHeight="1">
      <c r="A271" s="39"/>
      <c r="B271" s="40"/>
      <c r="C271" s="220" t="s">
        <v>939</v>
      </c>
      <c r="D271" s="220" t="s">
        <v>157</v>
      </c>
      <c r="E271" s="221" t="s">
        <v>334</v>
      </c>
      <c r="F271" s="222" t="s">
        <v>2632</v>
      </c>
      <c r="G271" s="223" t="s">
        <v>256</v>
      </c>
      <c r="H271" s="224">
        <v>1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41</v>
      </c>
      <c r="O271" s="92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249</v>
      </c>
      <c r="AT271" s="232" t="s">
        <v>157</v>
      </c>
      <c r="AU271" s="232" t="s">
        <v>171</v>
      </c>
      <c r="AY271" s="18" t="s">
        <v>155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84</v>
      </c>
      <c r="BK271" s="233">
        <f>ROUND(I271*H271,2)</f>
        <v>0</v>
      </c>
      <c r="BL271" s="18" t="s">
        <v>249</v>
      </c>
      <c r="BM271" s="232" t="s">
        <v>2633</v>
      </c>
    </row>
    <row r="272" spans="1:65" s="2" customFormat="1" ht="16.5" customHeight="1">
      <c r="A272" s="39"/>
      <c r="B272" s="40"/>
      <c r="C272" s="220" t="s">
        <v>944</v>
      </c>
      <c r="D272" s="220" t="s">
        <v>157</v>
      </c>
      <c r="E272" s="221" t="s">
        <v>340</v>
      </c>
      <c r="F272" s="222" t="s">
        <v>2634</v>
      </c>
      <c r="G272" s="223" t="s">
        <v>256</v>
      </c>
      <c r="H272" s="224">
        <v>6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41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249</v>
      </c>
      <c r="AT272" s="232" t="s">
        <v>157</v>
      </c>
      <c r="AU272" s="232" t="s">
        <v>171</v>
      </c>
      <c r="AY272" s="18" t="s">
        <v>155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84</v>
      </c>
      <c r="BK272" s="233">
        <f>ROUND(I272*H272,2)</f>
        <v>0</v>
      </c>
      <c r="BL272" s="18" t="s">
        <v>249</v>
      </c>
      <c r="BM272" s="232" t="s">
        <v>2635</v>
      </c>
    </row>
    <row r="273" spans="1:65" s="2" customFormat="1" ht="16.5" customHeight="1">
      <c r="A273" s="39"/>
      <c r="B273" s="40"/>
      <c r="C273" s="220" t="s">
        <v>948</v>
      </c>
      <c r="D273" s="220" t="s">
        <v>157</v>
      </c>
      <c r="E273" s="221" t="s">
        <v>345</v>
      </c>
      <c r="F273" s="222" t="s">
        <v>2636</v>
      </c>
      <c r="G273" s="223" t="s">
        <v>274</v>
      </c>
      <c r="H273" s="224">
        <v>8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41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249</v>
      </c>
      <c r="AT273" s="232" t="s">
        <v>157</v>
      </c>
      <c r="AU273" s="232" t="s">
        <v>171</v>
      </c>
      <c r="AY273" s="18" t="s">
        <v>155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84</v>
      </c>
      <c r="BK273" s="233">
        <f>ROUND(I273*H273,2)</f>
        <v>0</v>
      </c>
      <c r="BL273" s="18" t="s">
        <v>249</v>
      </c>
      <c r="BM273" s="232" t="s">
        <v>2637</v>
      </c>
    </row>
    <row r="274" spans="1:65" s="2" customFormat="1" ht="16.5" customHeight="1">
      <c r="A274" s="39"/>
      <c r="B274" s="40"/>
      <c r="C274" s="220" t="s">
        <v>952</v>
      </c>
      <c r="D274" s="220" t="s">
        <v>157</v>
      </c>
      <c r="E274" s="221" t="s">
        <v>351</v>
      </c>
      <c r="F274" s="222" t="s">
        <v>2638</v>
      </c>
      <c r="G274" s="223" t="s">
        <v>274</v>
      </c>
      <c r="H274" s="224">
        <v>1.5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41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249</v>
      </c>
      <c r="AT274" s="232" t="s">
        <v>157</v>
      </c>
      <c r="AU274" s="232" t="s">
        <v>171</v>
      </c>
      <c r="AY274" s="18" t="s">
        <v>155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84</v>
      </c>
      <c r="BK274" s="233">
        <f>ROUND(I274*H274,2)</f>
        <v>0</v>
      </c>
      <c r="BL274" s="18" t="s">
        <v>249</v>
      </c>
      <c r="BM274" s="232" t="s">
        <v>2639</v>
      </c>
    </row>
    <row r="275" spans="1:65" s="2" customFormat="1" ht="16.5" customHeight="1">
      <c r="A275" s="39"/>
      <c r="B275" s="40"/>
      <c r="C275" s="220" t="s">
        <v>960</v>
      </c>
      <c r="D275" s="220" t="s">
        <v>157</v>
      </c>
      <c r="E275" s="221" t="s">
        <v>357</v>
      </c>
      <c r="F275" s="222" t="s">
        <v>2640</v>
      </c>
      <c r="G275" s="223" t="s">
        <v>274</v>
      </c>
      <c r="H275" s="224">
        <v>9.5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41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249</v>
      </c>
      <c r="AT275" s="232" t="s">
        <v>157</v>
      </c>
      <c r="AU275" s="232" t="s">
        <v>171</v>
      </c>
      <c r="AY275" s="18" t="s">
        <v>155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84</v>
      </c>
      <c r="BK275" s="233">
        <f>ROUND(I275*H275,2)</f>
        <v>0</v>
      </c>
      <c r="BL275" s="18" t="s">
        <v>249</v>
      </c>
      <c r="BM275" s="232" t="s">
        <v>2641</v>
      </c>
    </row>
    <row r="276" spans="1:65" s="2" customFormat="1" ht="16.5" customHeight="1">
      <c r="A276" s="39"/>
      <c r="B276" s="40"/>
      <c r="C276" s="220" t="s">
        <v>965</v>
      </c>
      <c r="D276" s="220" t="s">
        <v>157</v>
      </c>
      <c r="E276" s="221" t="s">
        <v>361</v>
      </c>
      <c r="F276" s="222" t="s">
        <v>2642</v>
      </c>
      <c r="G276" s="223" t="s">
        <v>274</v>
      </c>
      <c r="H276" s="224">
        <v>5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41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161</v>
      </c>
      <c r="AT276" s="232" t="s">
        <v>157</v>
      </c>
      <c r="AU276" s="232" t="s">
        <v>171</v>
      </c>
      <c r="AY276" s="18" t="s">
        <v>155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84</v>
      </c>
      <c r="BK276" s="233">
        <f>ROUND(I276*H276,2)</f>
        <v>0</v>
      </c>
      <c r="BL276" s="18" t="s">
        <v>161</v>
      </c>
      <c r="BM276" s="232" t="s">
        <v>2643</v>
      </c>
    </row>
    <row r="277" spans="1:65" s="2" customFormat="1" ht="16.5" customHeight="1">
      <c r="A277" s="39"/>
      <c r="B277" s="40"/>
      <c r="C277" s="220" t="s">
        <v>970</v>
      </c>
      <c r="D277" s="220" t="s">
        <v>157</v>
      </c>
      <c r="E277" s="221" t="s">
        <v>366</v>
      </c>
      <c r="F277" s="222" t="s">
        <v>2644</v>
      </c>
      <c r="G277" s="223" t="s">
        <v>274</v>
      </c>
      <c r="H277" s="224">
        <v>10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41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161</v>
      </c>
      <c r="AT277" s="232" t="s">
        <v>157</v>
      </c>
      <c r="AU277" s="232" t="s">
        <v>171</v>
      </c>
      <c r="AY277" s="18" t="s">
        <v>155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84</v>
      </c>
      <c r="BK277" s="233">
        <f>ROUND(I277*H277,2)</f>
        <v>0</v>
      </c>
      <c r="BL277" s="18" t="s">
        <v>161</v>
      </c>
      <c r="BM277" s="232" t="s">
        <v>2645</v>
      </c>
    </row>
    <row r="278" spans="1:65" s="2" customFormat="1" ht="16.5" customHeight="1">
      <c r="A278" s="39"/>
      <c r="B278" s="40"/>
      <c r="C278" s="220" t="s">
        <v>980</v>
      </c>
      <c r="D278" s="220" t="s">
        <v>157</v>
      </c>
      <c r="E278" s="221" t="s">
        <v>371</v>
      </c>
      <c r="F278" s="222" t="s">
        <v>2646</v>
      </c>
      <c r="G278" s="223" t="s">
        <v>256</v>
      </c>
      <c r="H278" s="224">
        <v>2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41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161</v>
      </c>
      <c r="AT278" s="232" t="s">
        <v>157</v>
      </c>
      <c r="AU278" s="232" t="s">
        <v>171</v>
      </c>
      <c r="AY278" s="18" t="s">
        <v>155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84</v>
      </c>
      <c r="BK278" s="233">
        <f>ROUND(I278*H278,2)</f>
        <v>0</v>
      </c>
      <c r="BL278" s="18" t="s">
        <v>161</v>
      </c>
      <c r="BM278" s="232" t="s">
        <v>2647</v>
      </c>
    </row>
    <row r="279" spans="1:65" s="2" customFormat="1" ht="16.5" customHeight="1">
      <c r="A279" s="39"/>
      <c r="B279" s="40"/>
      <c r="C279" s="220" t="s">
        <v>983</v>
      </c>
      <c r="D279" s="220" t="s">
        <v>157</v>
      </c>
      <c r="E279" s="221" t="s">
        <v>376</v>
      </c>
      <c r="F279" s="222" t="s">
        <v>2648</v>
      </c>
      <c r="G279" s="223" t="s">
        <v>256</v>
      </c>
      <c r="H279" s="224">
        <v>2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41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161</v>
      </c>
      <c r="AT279" s="232" t="s">
        <v>157</v>
      </c>
      <c r="AU279" s="232" t="s">
        <v>171</v>
      </c>
      <c r="AY279" s="18" t="s">
        <v>155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84</v>
      </c>
      <c r="BK279" s="233">
        <f>ROUND(I279*H279,2)</f>
        <v>0</v>
      </c>
      <c r="BL279" s="18" t="s">
        <v>161</v>
      </c>
      <c r="BM279" s="232" t="s">
        <v>2649</v>
      </c>
    </row>
    <row r="280" spans="1:65" s="2" customFormat="1" ht="16.5" customHeight="1">
      <c r="A280" s="39"/>
      <c r="B280" s="40"/>
      <c r="C280" s="220" t="s">
        <v>921</v>
      </c>
      <c r="D280" s="220" t="s">
        <v>157</v>
      </c>
      <c r="E280" s="221" t="s">
        <v>2650</v>
      </c>
      <c r="F280" s="222" t="s">
        <v>2651</v>
      </c>
      <c r="G280" s="223" t="s">
        <v>2392</v>
      </c>
      <c r="H280" s="224">
        <v>2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41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161</v>
      </c>
      <c r="AT280" s="232" t="s">
        <v>157</v>
      </c>
      <c r="AU280" s="232" t="s">
        <v>171</v>
      </c>
      <c r="AY280" s="18" t="s">
        <v>155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84</v>
      </c>
      <c r="BK280" s="233">
        <f>ROUND(I280*H280,2)</f>
        <v>0</v>
      </c>
      <c r="BL280" s="18" t="s">
        <v>161</v>
      </c>
      <c r="BM280" s="232" t="s">
        <v>2652</v>
      </c>
    </row>
    <row r="281" spans="1:63" s="12" customFormat="1" ht="20.85" customHeight="1">
      <c r="A281" s="12"/>
      <c r="B281" s="204"/>
      <c r="C281" s="205"/>
      <c r="D281" s="206" t="s">
        <v>75</v>
      </c>
      <c r="E281" s="218" t="s">
        <v>2653</v>
      </c>
      <c r="F281" s="218" t="s">
        <v>2654</v>
      </c>
      <c r="G281" s="205"/>
      <c r="H281" s="205"/>
      <c r="I281" s="208"/>
      <c r="J281" s="219">
        <f>BK281</f>
        <v>0</v>
      </c>
      <c r="K281" s="205"/>
      <c r="L281" s="210"/>
      <c r="M281" s="211"/>
      <c r="N281" s="212"/>
      <c r="O281" s="212"/>
      <c r="P281" s="213">
        <f>SUM(P282:P295)</f>
        <v>0</v>
      </c>
      <c r="Q281" s="212"/>
      <c r="R281" s="213">
        <f>SUM(R282:R295)</f>
        <v>0</v>
      </c>
      <c r="S281" s="212"/>
      <c r="T281" s="214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5" t="s">
        <v>86</v>
      </c>
      <c r="AT281" s="216" t="s">
        <v>75</v>
      </c>
      <c r="AU281" s="216" t="s">
        <v>86</v>
      </c>
      <c r="AY281" s="215" t="s">
        <v>155</v>
      </c>
      <c r="BK281" s="217">
        <f>SUM(BK282:BK295)</f>
        <v>0</v>
      </c>
    </row>
    <row r="282" spans="1:65" s="2" customFormat="1" ht="16.5" customHeight="1">
      <c r="A282" s="39"/>
      <c r="B282" s="40"/>
      <c r="C282" s="220" t="s">
        <v>1022</v>
      </c>
      <c r="D282" s="220" t="s">
        <v>157</v>
      </c>
      <c r="E282" s="221" t="s">
        <v>2489</v>
      </c>
      <c r="F282" s="222" t="s">
        <v>2490</v>
      </c>
      <c r="G282" s="223" t="s">
        <v>2392</v>
      </c>
      <c r="H282" s="224">
        <v>2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41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161</v>
      </c>
      <c r="AT282" s="232" t="s">
        <v>157</v>
      </c>
      <c r="AU282" s="232" t="s">
        <v>171</v>
      </c>
      <c r="AY282" s="18" t="s">
        <v>155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84</v>
      </c>
      <c r="BK282" s="233">
        <f>ROUND(I282*H282,2)</f>
        <v>0</v>
      </c>
      <c r="BL282" s="18" t="s">
        <v>161</v>
      </c>
      <c r="BM282" s="232" t="s">
        <v>2655</v>
      </c>
    </row>
    <row r="283" spans="1:65" s="2" customFormat="1" ht="16.5" customHeight="1">
      <c r="A283" s="39"/>
      <c r="B283" s="40"/>
      <c r="C283" s="220" t="s">
        <v>1012</v>
      </c>
      <c r="D283" s="220" t="s">
        <v>157</v>
      </c>
      <c r="E283" s="221" t="s">
        <v>2620</v>
      </c>
      <c r="F283" s="222" t="s">
        <v>2621</v>
      </c>
      <c r="G283" s="223" t="s">
        <v>2392</v>
      </c>
      <c r="H283" s="224">
        <v>2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41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161</v>
      </c>
      <c r="AT283" s="232" t="s">
        <v>157</v>
      </c>
      <c r="AU283" s="232" t="s">
        <v>171</v>
      </c>
      <c r="AY283" s="18" t="s">
        <v>155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84</v>
      </c>
      <c r="BK283" s="233">
        <f>ROUND(I283*H283,2)</f>
        <v>0</v>
      </c>
      <c r="BL283" s="18" t="s">
        <v>161</v>
      </c>
      <c r="BM283" s="232" t="s">
        <v>2656</v>
      </c>
    </row>
    <row r="284" spans="1:65" s="2" customFormat="1" ht="16.5" customHeight="1">
      <c r="A284" s="39"/>
      <c r="B284" s="40"/>
      <c r="C284" s="220" t="s">
        <v>1045</v>
      </c>
      <c r="D284" s="220" t="s">
        <v>157</v>
      </c>
      <c r="E284" s="221" t="s">
        <v>2406</v>
      </c>
      <c r="F284" s="222" t="s">
        <v>2407</v>
      </c>
      <c r="G284" s="223" t="s">
        <v>160</v>
      </c>
      <c r="H284" s="224">
        <v>0.5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41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161</v>
      </c>
      <c r="AT284" s="232" t="s">
        <v>157</v>
      </c>
      <c r="AU284" s="232" t="s">
        <v>171</v>
      </c>
      <c r="AY284" s="18" t="s">
        <v>155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84</v>
      </c>
      <c r="BK284" s="233">
        <f>ROUND(I284*H284,2)</f>
        <v>0</v>
      </c>
      <c r="BL284" s="18" t="s">
        <v>161</v>
      </c>
      <c r="BM284" s="232" t="s">
        <v>2657</v>
      </c>
    </row>
    <row r="285" spans="1:65" s="2" customFormat="1" ht="16.5" customHeight="1">
      <c r="A285" s="39"/>
      <c r="B285" s="40"/>
      <c r="C285" s="220" t="s">
        <v>1030</v>
      </c>
      <c r="D285" s="220" t="s">
        <v>157</v>
      </c>
      <c r="E285" s="221" t="s">
        <v>2409</v>
      </c>
      <c r="F285" s="222" t="s">
        <v>2410</v>
      </c>
      <c r="G285" s="223" t="s">
        <v>274</v>
      </c>
      <c r="H285" s="224">
        <v>12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41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161</v>
      </c>
      <c r="AT285" s="232" t="s">
        <v>157</v>
      </c>
      <c r="AU285" s="232" t="s">
        <v>171</v>
      </c>
      <c r="AY285" s="18" t="s">
        <v>155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84</v>
      </c>
      <c r="BK285" s="233">
        <f>ROUND(I285*H285,2)</f>
        <v>0</v>
      </c>
      <c r="BL285" s="18" t="s">
        <v>161</v>
      </c>
      <c r="BM285" s="232" t="s">
        <v>2658</v>
      </c>
    </row>
    <row r="286" spans="1:65" s="2" customFormat="1" ht="21.75" customHeight="1">
      <c r="A286" s="39"/>
      <c r="B286" s="40"/>
      <c r="C286" s="220" t="s">
        <v>1049</v>
      </c>
      <c r="D286" s="220" t="s">
        <v>157</v>
      </c>
      <c r="E286" s="221" t="s">
        <v>298</v>
      </c>
      <c r="F286" s="222" t="s">
        <v>2412</v>
      </c>
      <c r="G286" s="223" t="s">
        <v>160</v>
      </c>
      <c r="H286" s="224">
        <v>2.5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41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161</v>
      </c>
      <c r="AT286" s="232" t="s">
        <v>157</v>
      </c>
      <c r="AU286" s="232" t="s">
        <v>171</v>
      </c>
      <c r="AY286" s="18" t="s">
        <v>155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84</v>
      </c>
      <c r="BK286" s="233">
        <f>ROUND(I286*H286,2)</f>
        <v>0</v>
      </c>
      <c r="BL286" s="18" t="s">
        <v>161</v>
      </c>
      <c r="BM286" s="232" t="s">
        <v>2659</v>
      </c>
    </row>
    <row r="287" spans="1:65" s="2" customFormat="1" ht="16.5" customHeight="1">
      <c r="A287" s="39"/>
      <c r="B287" s="40"/>
      <c r="C287" s="220" t="s">
        <v>1055</v>
      </c>
      <c r="D287" s="220" t="s">
        <v>157</v>
      </c>
      <c r="E287" s="221" t="s">
        <v>304</v>
      </c>
      <c r="F287" s="222" t="s">
        <v>2388</v>
      </c>
      <c r="G287" s="223" t="s">
        <v>160</v>
      </c>
      <c r="H287" s="224">
        <v>2.5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41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161</v>
      </c>
      <c r="AT287" s="232" t="s">
        <v>157</v>
      </c>
      <c r="AU287" s="232" t="s">
        <v>171</v>
      </c>
      <c r="AY287" s="18" t="s">
        <v>155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84</v>
      </c>
      <c r="BK287" s="233">
        <f>ROUND(I287*H287,2)</f>
        <v>0</v>
      </c>
      <c r="BL287" s="18" t="s">
        <v>161</v>
      </c>
      <c r="BM287" s="232" t="s">
        <v>2660</v>
      </c>
    </row>
    <row r="288" spans="1:65" s="2" customFormat="1" ht="24.15" customHeight="1">
      <c r="A288" s="39"/>
      <c r="B288" s="40"/>
      <c r="C288" s="220" t="s">
        <v>997</v>
      </c>
      <c r="D288" s="220" t="s">
        <v>157</v>
      </c>
      <c r="E288" s="221" t="s">
        <v>310</v>
      </c>
      <c r="F288" s="222" t="s">
        <v>2626</v>
      </c>
      <c r="G288" s="223" t="s">
        <v>256</v>
      </c>
      <c r="H288" s="224">
        <v>2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41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249</v>
      </c>
      <c r="AT288" s="232" t="s">
        <v>157</v>
      </c>
      <c r="AU288" s="232" t="s">
        <v>171</v>
      </c>
      <c r="AY288" s="18" t="s">
        <v>155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84</v>
      </c>
      <c r="BK288" s="233">
        <f>ROUND(I288*H288,2)</f>
        <v>0</v>
      </c>
      <c r="BL288" s="18" t="s">
        <v>249</v>
      </c>
      <c r="BM288" s="232" t="s">
        <v>2661</v>
      </c>
    </row>
    <row r="289" spans="1:65" s="2" customFormat="1" ht="16.5" customHeight="1">
      <c r="A289" s="39"/>
      <c r="B289" s="40"/>
      <c r="C289" s="220" t="s">
        <v>1002</v>
      </c>
      <c r="D289" s="220" t="s">
        <v>157</v>
      </c>
      <c r="E289" s="221" t="s">
        <v>321</v>
      </c>
      <c r="F289" s="222" t="s">
        <v>2628</v>
      </c>
      <c r="G289" s="223" t="s">
        <v>256</v>
      </c>
      <c r="H289" s="224">
        <v>2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41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249</v>
      </c>
      <c r="AT289" s="232" t="s">
        <v>157</v>
      </c>
      <c r="AU289" s="232" t="s">
        <v>171</v>
      </c>
      <c r="AY289" s="18" t="s">
        <v>155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84</v>
      </c>
      <c r="BK289" s="233">
        <f>ROUND(I289*H289,2)</f>
        <v>0</v>
      </c>
      <c r="BL289" s="18" t="s">
        <v>249</v>
      </c>
      <c r="BM289" s="232" t="s">
        <v>2662</v>
      </c>
    </row>
    <row r="290" spans="1:65" s="2" customFormat="1" ht="16.5" customHeight="1">
      <c r="A290" s="39"/>
      <c r="B290" s="40"/>
      <c r="C290" s="220" t="s">
        <v>1026</v>
      </c>
      <c r="D290" s="220" t="s">
        <v>157</v>
      </c>
      <c r="E290" s="221" t="s">
        <v>366</v>
      </c>
      <c r="F290" s="222" t="s">
        <v>2644</v>
      </c>
      <c r="G290" s="223" t="s">
        <v>274</v>
      </c>
      <c r="H290" s="224">
        <v>10</v>
      </c>
      <c r="I290" s="225"/>
      <c r="J290" s="226">
        <f>ROUND(I290*H290,2)</f>
        <v>0</v>
      </c>
      <c r="K290" s="227"/>
      <c r="L290" s="45"/>
      <c r="M290" s="228" t="s">
        <v>1</v>
      </c>
      <c r="N290" s="229" t="s">
        <v>41</v>
      </c>
      <c r="O290" s="92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2" t="s">
        <v>161</v>
      </c>
      <c r="AT290" s="232" t="s">
        <v>157</v>
      </c>
      <c r="AU290" s="232" t="s">
        <v>171</v>
      </c>
      <c r="AY290" s="18" t="s">
        <v>155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8" t="s">
        <v>84</v>
      </c>
      <c r="BK290" s="233">
        <f>ROUND(I290*H290,2)</f>
        <v>0</v>
      </c>
      <c r="BL290" s="18" t="s">
        <v>161</v>
      </c>
      <c r="BM290" s="232" t="s">
        <v>2663</v>
      </c>
    </row>
    <row r="291" spans="1:65" s="2" customFormat="1" ht="16.5" customHeight="1">
      <c r="A291" s="39"/>
      <c r="B291" s="40"/>
      <c r="C291" s="220" t="s">
        <v>926</v>
      </c>
      <c r="D291" s="220" t="s">
        <v>157</v>
      </c>
      <c r="E291" s="221" t="s">
        <v>371</v>
      </c>
      <c r="F291" s="222" t="s">
        <v>2646</v>
      </c>
      <c r="G291" s="223" t="s">
        <v>256</v>
      </c>
      <c r="H291" s="224">
        <v>2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41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161</v>
      </c>
      <c r="AT291" s="232" t="s">
        <v>157</v>
      </c>
      <c r="AU291" s="232" t="s">
        <v>171</v>
      </c>
      <c r="AY291" s="18" t="s">
        <v>155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84</v>
      </c>
      <c r="BK291" s="233">
        <f>ROUND(I291*H291,2)</f>
        <v>0</v>
      </c>
      <c r="BL291" s="18" t="s">
        <v>161</v>
      </c>
      <c r="BM291" s="232" t="s">
        <v>2664</v>
      </c>
    </row>
    <row r="292" spans="1:65" s="2" customFormat="1" ht="16.5" customHeight="1">
      <c r="A292" s="39"/>
      <c r="B292" s="40"/>
      <c r="C292" s="220" t="s">
        <v>1036</v>
      </c>
      <c r="D292" s="220" t="s">
        <v>157</v>
      </c>
      <c r="E292" s="221" t="s">
        <v>376</v>
      </c>
      <c r="F292" s="222" t="s">
        <v>2648</v>
      </c>
      <c r="G292" s="223" t="s">
        <v>256</v>
      </c>
      <c r="H292" s="224">
        <v>2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41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161</v>
      </c>
      <c r="AT292" s="232" t="s">
        <v>157</v>
      </c>
      <c r="AU292" s="232" t="s">
        <v>171</v>
      </c>
      <c r="AY292" s="18" t="s">
        <v>155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84</v>
      </c>
      <c r="BK292" s="233">
        <f>ROUND(I292*H292,2)</f>
        <v>0</v>
      </c>
      <c r="BL292" s="18" t="s">
        <v>161</v>
      </c>
      <c r="BM292" s="232" t="s">
        <v>2665</v>
      </c>
    </row>
    <row r="293" spans="1:65" s="2" customFormat="1" ht="21.75" customHeight="1">
      <c r="A293" s="39"/>
      <c r="B293" s="40"/>
      <c r="C293" s="220" t="s">
        <v>1016</v>
      </c>
      <c r="D293" s="220" t="s">
        <v>157</v>
      </c>
      <c r="E293" s="221" t="s">
        <v>393</v>
      </c>
      <c r="F293" s="222" t="s">
        <v>2508</v>
      </c>
      <c r="G293" s="223" t="s">
        <v>2392</v>
      </c>
      <c r="H293" s="224">
        <v>2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41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161</v>
      </c>
      <c r="AT293" s="232" t="s">
        <v>157</v>
      </c>
      <c r="AU293" s="232" t="s">
        <v>171</v>
      </c>
      <c r="AY293" s="18" t="s">
        <v>155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84</v>
      </c>
      <c r="BK293" s="233">
        <f>ROUND(I293*H293,2)</f>
        <v>0</v>
      </c>
      <c r="BL293" s="18" t="s">
        <v>161</v>
      </c>
      <c r="BM293" s="232" t="s">
        <v>2666</v>
      </c>
    </row>
    <row r="294" spans="1:65" s="2" customFormat="1" ht="24.15" customHeight="1">
      <c r="A294" s="39"/>
      <c r="B294" s="40"/>
      <c r="C294" s="220" t="s">
        <v>1041</v>
      </c>
      <c r="D294" s="220" t="s">
        <v>157</v>
      </c>
      <c r="E294" s="221" t="s">
        <v>2560</v>
      </c>
      <c r="F294" s="222" t="s">
        <v>2561</v>
      </c>
      <c r="G294" s="223" t="s">
        <v>160</v>
      </c>
      <c r="H294" s="224">
        <v>0.5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41</v>
      </c>
      <c r="O294" s="92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161</v>
      </c>
      <c r="AT294" s="232" t="s">
        <v>157</v>
      </c>
      <c r="AU294" s="232" t="s">
        <v>171</v>
      </c>
      <c r="AY294" s="18" t="s">
        <v>155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84</v>
      </c>
      <c r="BK294" s="233">
        <f>ROUND(I294*H294,2)</f>
        <v>0</v>
      </c>
      <c r="BL294" s="18" t="s">
        <v>161</v>
      </c>
      <c r="BM294" s="232" t="s">
        <v>2667</v>
      </c>
    </row>
    <row r="295" spans="1:65" s="2" customFormat="1" ht="16.5" customHeight="1">
      <c r="A295" s="39"/>
      <c r="B295" s="40"/>
      <c r="C295" s="220" t="s">
        <v>1006</v>
      </c>
      <c r="D295" s="220" t="s">
        <v>157</v>
      </c>
      <c r="E295" s="221" t="s">
        <v>2650</v>
      </c>
      <c r="F295" s="222" t="s">
        <v>2651</v>
      </c>
      <c r="G295" s="223" t="s">
        <v>2392</v>
      </c>
      <c r="H295" s="224">
        <v>2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41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161</v>
      </c>
      <c r="AT295" s="232" t="s">
        <v>157</v>
      </c>
      <c r="AU295" s="232" t="s">
        <v>171</v>
      </c>
      <c r="AY295" s="18" t="s">
        <v>155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84</v>
      </c>
      <c r="BK295" s="233">
        <f>ROUND(I295*H295,2)</f>
        <v>0</v>
      </c>
      <c r="BL295" s="18" t="s">
        <v>161</v>
      </c>
      <c r="BM295" s="232" t="s">
        <v>2668</v>
      </c>
    </row>
    <row r="296" spans="1:63" s="12" customFormat="1" ht="20.85" customHeight="1">
      <c r="A296" s="12"/>
      <c r="B296" s="204"/>
      <c r="C296" s="205"/>
      <c r="D296" s="206" t="s">
        <v>75</v>
      </c>
      <c r="E296" s="218" t="s">
        <v>2669</v>
      </c>
      <c r="F296" s="218" t="s">
        <v>2670</v>
      </c>
      <c r="G296" s="205"/>
      <c r="H296" s="205"/>
      <c r="I296" s="208"/>
      <c r="J296" s="219">
        <f>BK296</f>
        <v>0</v>
      </c>
      <c r="K296" s="205"/>
      <c r="L296" s="210"/>
      <c r="M296" s="211"/>
      <c r="N296" s="212"/>
      <c r="O296" s="212"/>
      <c r="P296" s="213">
        <f>SUM(P297:P313)</f>
        <v>0</v>
      </c>
      <c r="Q296" s="212"/>
      <c r="R296" s="213">
        <f>SUM(R297:R313)</f>
        <v>0</v>
      </c>
      <c r="S296" s="212"/>
      <c r="T296" s="214">
        <f>SUM(T297:T313)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5" t="s">
        <v>86</v>
      </c>
      <c r="AT296" s="216" t="s">
        <v>75</v>
      </c>
      <c r="AU296" s="216" t="s">
        <v>86</v>
      </c>
      <c r="AY296" s="215" t="s">
        <v>155</v>
      </c>
      <c r="BK296" s="217">
        <f>SUM(BK297:BK313)</f>
        <v>0</v>
      </c>
    </row>
    <row r="297" spans="1:65" s="2" customFormat="1" ht="16.5" customHeight="1">
      <c r="A297" s="39"/>
      <c r="B297" s="40"/>
      <c r="C297" s="220" t="s">
        <v>1059</v>
      </c>
      <c r="D297" s="220" t="s">
        <v>157</v>
      </c>
      <c r="E297" s="221" t="s">
        <v>2671</v>
      </c>
      <c r="F297" s="222" t="s">
        <v>2672</v>
      </c>
      <c r="G297" s="223" t="s">
        <v>2392</v>
      </c>
      <c r="H297" s="224">
        <v>1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41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161</v>
      </c>
      <c r="AT297" s="232" t="s">
        <v>157</v>
      </c>
      <c r="AU297" s="232" t="s">
        <v>171</v>
      </c>
      <c r="AY297" s="18" t="s">
        <v>155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84</v>
      </c>
      <c r="BK297" s="233">
        <f>ROUND(I297*H297,2)</f>
        <v>0</v>
      </c>
      <c r="BL297" s="18" t="s">
        <v>161</v>
      </c>
      <c r="BM297" s="232" t="s">
        <v>2673</v>
      </c>
    </row>
    <row r="298" spans="1:65" s="2" customFormat="1" ht="16.5" customHeight="1">
      <c r="A298" s="39"/>
      <c r="B298" s="40"/>
      <c r="C298" s="220" t="s">
        <v>1063</v>
      </c>
      <c r="D298" s="220" t="s">
        <v>157</v>
      </c>
      <c r="E298" s="221" t="s">
        <v>2674</v>
      </c>
      <c r="F298" s="222" t="s">
        <v>2675</v>
      </c>
      <c r="G298" s="223" t="s">
        <v>2392</v>
      </c>
      <c r="H298" s="224">
        <v>1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41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161</v>
      </c>
      <c r="AT298" s="232" t="s">
        <v>157</v>
      </c>
      <c r="AU298" s="232" t="s">
        <v>171</v>
      </c>
      <c r="AY298" s="18" t="s">
        <v>155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84</v>
      </c>
      <c r="BK298" s="233">
        <f>ROUND(I298*H298,2)</f>
        <v>0</v>
      </c>
      <c r="BL298" s="18" t="s">
        <v>161</v>
      </c>
      <c r="BM298" s="232" t="s">
        <v>2676</v>
      </c>
    </row>
    <row r="299" spans="1:65" s="2" customFormat="1" ht="16.5" customHeight="1">
      <c r="A299" s="39"/>
      <c r="B299" s="40"/>
      <c r="C299" s="220" t="s">
        <v>1068</v>
      </c>
      <c r="D299" s="220" t="s">
        <v>157</v>
      </c>
      <c r="E299" s="221" t="s">
        <v>2677</v>
      </c>
      <c r="F299" s="222" t="s">
        <v>2678</v>
      </c>
      <c r="G299" s="223" t="s">
        <v>2392</v>
      </c>
      <c r="H299" s="224">
        <v>4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41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161</v>
      </c>
      <c r="AT299" s="232" t="s">
        <v>157</v>
      </c>
      <c r="AU299" s="232" t="s">
        <v>171</v>
      </c>
      <c r="AY299" s="18" t="s">
        <v>155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84</v>
      </c>
      <c r="BK299" s="233">
        <f>ROUND(I299*H299,2)</f>
        <v>0</v>
      </c>
      <c r="BL299" s="18" t="s">
        <v>161</v>
      </c>
      <c r="BM299" s="232" t="s">
        <v>2679</v>
      </c>
    </row>
    <row r="300" spans="1:65" s="2" customFormat="1" ht="16.5" customHeight="1">
      <c r="A300" s="39"/>
      <c r="B300" s="40"/>
      <c r="C300" s="220" t="s">
        <v>1072</v>
      </c>
      <c r="D300" s="220" t="s">
        <v>157</v>
      </c>
      <c r="E300" s="221" t="s">
        <v>2680</v>
      </c>
      <c r="F300" s="222" t="s">
        <v>2681</v>
      </c>
      <c r="G300" s="223" t="s">
        <v>2392</v>
      </c>
      <c r="H300" s="224">
        <v>4</v>
      </c>
      <c r="I300" s="225"/>
      <c r="J300" s="226">
        <f>ROUND(I300*H300,2)</f>
        <v>0</v>
      </c>
      <c r="K300" s="227"/>
      <c r="L300" s="45"/>
      <c r="M300" s="228" t="s">
        <v>1</v>
      </c>
      <c r="N300" s="229" t="s">
        <v>41</v>
      </c>
      <c r="O300" s="92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161</v>
      </c>
      <c r="AT300" s="232" t="s">
        <v>157</v>
      </c>
      <c r="AU300" s="232" t="s">
        <v>171</v>
      </c>
      <c r="AY300" s="18" t="s">
        <v>155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84</v>
      </c>
      <c r="BK300" s="233">
        <f>ROUND(I300*H300,2)</f>
        <v>0</v>
      </c>
      <c r="BL300" s="18" t="s">
        <v>161</v>
      </c>
      <c r="BM300" s="232" t="s">
        <v>2682</v>
      </c>
    </row>
    <row r="301" spans="1:65" s="2" customFormat="1" ht="16.5" customHeight="1">
      <c r="A301" s="39"/>
      <c r="B301" s="40"/>
      <c r="C301" s="220" t="s">
        <v>1080</v>
      </c>
      <c r="D301" s="220" t="s">
        <v>157</v>
      </c>
      <c r="E301" s="221" t="s">
        <v>2680</v>
      </c>
      <c r="F301" s="222" t="s">
        <v>2681</v>
      </c>
      <c r="G301" s="223" t="s">
        <v>2392</v>
      </c>
      <c r="H301" s="224">
        <v>5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41</v>
      </c>
      <c r="O301" s="92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161</v>
      </c>
      <c r="AT301" s="232" t="s">
        <v>157</v>
      </c>
      <c r="AU301" s="232" t="s">
        <v>171</v>
      </c>
      <c r="AY301" s="18" t="s">
        <v>155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84</v>
      </c>
      <c r="BK301" s="233">
        <f>ROUND(I301*H301,2)</f>
        <v>0</v>
      </c>
      <c r="BL301" s="18" t="s">
        <v>161</v>
      </c>
      <c r="BM301" s="232" t="s">
        <v>2683</v>
      </c>
    </row>
    <row r="302" spans="1:65" s="2" customFormat="1" ht="16.5" customHeight="1">
      <c r="A302" s="39"/>
      <c r="B302" s="40"/>
      <c r="C302" s="220" t="s">
        <v>1076</v>
      </c>
      <c r="D302" s="220" t="s">
        <v>157</v>
      </c>
      <c r="E302" s="221" t="s">
        <v>2684</v>
      </c>
      <c r="F302" s="222" t="s">
        <v>2678</v>
      </c>
      <c r="G302" s="223" t="s">
        <v>2392</v>
      </c>
      <c r="H302" s="224">
        <v>5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41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161</v>
      </c>
      <c r="AT302" s="232" t="s">
        <v>157</v>
      </c>
      <c r="AU302" s="232" t="s">
        <v>171</v>
      </c>
      <c r="AY302" s="18" t="s">
        <v>155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84</v>
      </c>
      <c r="BK302" s="233">
        <f>ROUND(I302*H302,2)</f>
        <v>0</v>
      </c>
      <c r="BL302" s="18" t="s">
        <v>161</v>
      </c>
      <c r="BM302" s="232" t="s">
        <v>2685</v>
      </c>
    </row>
    <row r="303" spans="1:65" s="2" customFormat="1" ht="16.5" customHeight="1">
      <c r="A303" s="39"/>
      <c r="B303" s="40"/>
      <c r="C303" s="220" t="s">
        <v>1084</v>
      </c>
      <c r="D303" s="220" t="s">
        <v>157</v>
      </c>
      <c r="E303" s="221" t="s">
        <v>2686</v>
      </c>
      <c r="F303" s="222" t="s">
        <v>2687</v>
      </c>
      <c r="G303" s="223" t="s">
        <v>2392</v>
      </c>
      <c r="H303" s="224">
        <v>9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41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161</v>
      </c>
      <c r="AT303" s="232" t="s">
        <v>157</v>
      </c>
      <c r="AU303" s="232" t="s">
        <v>171</v>
      </c>
      <c r="AY303" s="18" t="s">
        <v>155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84</v>
      </c>
      <c r="BK303" s="233">
        <f>ROUND(I303*H303,2)</f>
        <v>0</v>
      </c>
      <c r="BL303" s="18" t="s">
        <v>161</v>
      </c>
      <c r="BM303" s="232" t="s">
        <v>2688</v>
      </c>
    </row>
    <row r="304" spans="1:65" s="2" customFormat="1" ht="16.5" customHeight="1">
      <c r="A304" s="39"/>
      <c r="B304" s="40"/>
      <c r="C304" s="220" t="s">
        <v>1088</v>
      </c>
      <c r="D304" s="220" t="s">
        <v>157</v>
      </c>
      <c r="E304" s="221" t="s">
        <v>2689</v>
      </c>
      <c r="F304" s="222" t="s">
        <v>2690</v>
      </c>
      <c r="G304" s="223" t="s">
        <v>2392</v>
      </c>
      <c r="H304" s="224">
        <v>9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41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161</v>
      </c>
      <c r="AT304" s="232" t="s">
        <v>157</v>
      </c>
      <c r="AU304" s="232" t="s">
        <v>171</v>
      </c>
      <c r="AY304" s="18" t="s">
        <v>155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84</v>
      </c>
      <c r="BK304" s="233">
        <f>ROUND(I304*H304,2)</f>
        <v>0</v>
      </c>
      <c r="BL304" s="18" t="s">
        <v>161</v>
      </c>
      <c r="BM304" s="232" t="s">
        <v>2691</v>
      </c>
    </row>
    <row r="305" spans="1:65" s="2" customFormat="1" ht="16.5" customHeight="1">
      <c r="A305" s="39"/>
      <c r="B305" s="40"/>
      <c r="C305" s="220" t="s">
        <v>1092</v>
      </c>
      <c r="D305" s="220" t="s">
        <v>157</v>
      </c>
      <c r="E305" s="221" t="s">
        <v>2692</v>
      </c>
      <c r="F305" s="222" t="s">
        <v>2693</v>
      </c>
      <c r="G305" s="223" t="s">
        <v>2392</v>
      </c>
      <c r="H305" s="224">
        <v>7</v>
      </c>
      <c r="I305" s="225"/>
      <c r="J305" s="226">
        <f>ROUND(I305*H305,2)</f>
        <v>0</v>
      </c>
      <c r="K305" s="227"/>
      <c r="L305" s="45"/>
      <c r="M305" s="228" t="s">
        <v>1</v>
      </c>
      <c r="N305" s="229" t="s">
        <v>41</v>
      </c>
      <c r="O305" s="92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2" t="s">
        <v>161</v>
      </c>
      <c r="AT305" s="232" t="s">
        <v>157</v>
      </c>
      <c r="AU305" s="232" t="s">
        <v>171</v>
      </c>
      <c r="AY305" s="18" t="s">
        <v>155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8" t="s">
        <v>84</v>
      </c>
      <c r="BK305" s="233">
        <f>ROUND(I305*H305,2)</f>
        <v>0</v>
      </c>
      <c r="BL305" s="18" t="s">
        <v>161</v>
      </c>
      <c r="BM305" s="232" t="s">
        <v>2694</v>
      </c>
    </row>
    <row r="306" spans="1:65" s="2" customFormat="1" ht="16.5" customHeight="1">
      <c r="A306" s="39"/>
      <c r="B306" s="40"/>
      <c r="C306" s="220" t="s">
        <v>1096</v>
      </c>
      <c r="D306" s="220" t="s">
        <v>157</v>
      </c>
      <c r="E306" s="221" t="s">
        <v>2695</v>
      </c>
      <c r="F306" s="222" t="s">
        <v>2696</v>
      </c>
      <c r="G306" s="223" t="s">
        <v>2392</v>
      </c>
      <c r="H306" s="224">
        <v>7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41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161</v>
      </c>
      <c r="AT306" s="232" t="s">
        <v>157</v>
      </c>
      <c r="AU306" s="232" t="s">
        <v>171</v>
      </c>
      <c r="AY306" s="18" t="s">
        <v>155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84</v>
      </c>
      <c r="BK306" s="233">
        <f>ROUND(I306*H306,2)</f>
        <v>0</v>
      </c>
      <c r="BL306" s="18" t="s">
        <v>161</v>
      </c>
      <c r="BM306" s="232" t="s">
        <v>2697</v>
      </c>
    </row>
    <row r="307" spans="1:65" s="2" customFormat="1" ht="16.5" customHeight="1">
      <c r="A307" s="39"/>
      <c r="B307" s="40"/>
      <c r="C307" s="220" t="s">
        <v>1107</v>
      </c>
      <c r="D307" s="220" t="s">
        <v>157</v>
      </c>
      <c r="E307" s="221" t="s">
        <v>2695</v>
      </c>
      <c r="F307" s="222" t="s">
        <v>2696</v>
      </c>
      <c r="G307" s="223" t="s">
        <v>2392</v>
      </c>
      <c r="H307" s="224">
        <v>2</v>
      </c>
      <c r="I307" s="225"/>
      <c r="J307" s="226">
        <f>ROUND(I307*H307,2)</f>
        <v>0</v>
      </c>
      <c r="K307" s="227"/>
      <c r="L307" s="45"/>
      <c r="M307" s="228" t="s">
        <v>1</v>
      </c>
      <c r="N307" s="229" t="s">
        <v>41</v>
      </c>
      <c r="O307" s="92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161</v>
      </c>
      <c r="AT307" s="232" t="s">
        <v>157</v>
      </c>
      <c r="AU307" s="232" t="s">
        <v>171</v>
      </c>
      <c r="AY307" s="18" t="s">
        <v>155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84</v>
      </c>
      <c r="BK307" s="233">
        <f>ROUND(I307*H307,2)</f>
        <v>0</v>
      </c>
      <c r="BL307" s="18" t="s">
        <v>161</v>
      </c>
      <c r="BM307" s="232" t="s">
        <v>2698</v>
      </c>
    </row>
    <row r="308" spans="1:65" s="2" customFormat="1" ht="16.5" customHeight="1">
      <c r="A308" s="39"/>
      <c r="B308" s="40"/>
      <c r="C308" s="220" t="s">
        <v>1115</v>
      </c>
      <c r="D308" s="220" t="s">
        <v>157</v>
      </c>
      <c r="E308" s="221" t="s">
        <v>2695</v>
      </c>
      <c r="F308" s="222" t="s">
        <v>2696</v>
      </c>
      <c r="G308" s="223" t="s">
        <v>2392</v>
      </c>
      <c r="H308" s="224">
        <v>1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41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161</v>
      </c>
      <c r="AT308" s="232" t="s">
        <v>157</v>
      </c>
      <c r="AU308" s="232" t="s">
        <v>171</v>
      </c>
      <c r="AY308" s="18" t="s">
        <v>155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84</v>
      </c>
      <c r="BK308" s="233">
        <f>ROUND(I308*H308,2)</f>
        <v>0</v>
      </c>
      <c r="BL308" s="18" t="s">
        <v>161</v>
      </c>
      <c r="BM308" s="232" t="s">
        <v>2699</v>
      </c>
    </row>
    <row r="309" spans="1:65" s="2" customFormat="1" ht="16.5" customHeight="1">
      <c r="A309" s="39"/>
      <c r="B309" s="40"/>
      <c r="C309" s="220" t="s">
        <v>1103</v>
      </c>
      <c r="D309" s="220" t="s">
        <v>157</v>
      </c>
      <c r="E309" s="221" t="s">
        <v>2700</v>
      </c>
      <c r="F309" s="222" t="s">
        <v>2693</v>
      </c>
      <c r="G309" s="223" t="s">
        <v>2392</v>
      </c>
      <c r="H309" s="224">
        <v>2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41</v>
      </c>
      <c r="O309" s="92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161</v>
      </c>
      <c r="AT309" s="232" t="s">
        <v>157</v>
      </c>
      <c r="AU309" s="232" t="s">
        <v>171</v>
      </c>
      <c r="AY309" s="18" t="s">
        <v>155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84</v>
      </c>
      <c r="BK309" s="233">
        <f>ROUND(I309*H309,2)</f>
        <v>0</v>
      </c>
      <c r="BL309" s="18" t="s">
        <v>161</v>
      </c>
      <c r="BM309" s="232" t="s">
        <v>2701</v>
      </c>
    </row>
    <row r="310" spans="1:65" s="2" customFormat="1" ht="16.5" customHeight="1">
      <c r="A310" s="39"/>
      <c r="B310" s="40"/>
      <c r="C310" s="220" t="s">
        <v>1111</v>
      </c>
      <c r="D310" s="220" t="s">
        <v>157</v>
      </c>
      <c r="E310" s="221" t="s">
        <v>2702</v>
      </c>
      <c r="F310" s="222" t="s">
        <v>2693</v>
      </c>
      <c r="G310" s="223" t="s">
        <v>2392</v>
      </c>
      <c r="H310" s="224">
        <v>1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41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161</v>
      </c>
      <c r="AT310" s="232" t="s">
        <v>157</v>
      </c>
      <c r="AU310" s="232" t="s">
        <v>171</v>
      </c>
      <c r="AY310" s="18" t="s">
        <v>155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84</v>
      </c>
      <c r="BK310" s="233">
        <f>ROUND(I310*H310,2)</f>
        <v>0</v>
      </c>
      <c r="BL310" s="18" t="s">
        <v>161</v>
      </c>
      <c r="BM310" s="232" t="s">
        <v>2703</v>
      </c>
    </row>
    <row r="311" spans="1:65" s="2" customFormat="1" ht="24.15" customHeight="1">
      <c r="A311" s="39"/>
      <c r="B311" s="40"/>
      <c r="C311" s="220" t="s">
        <v>1119</v>
      </c>
      <c r="D311" s="220" t="s">
        <v>157</v>
      </c>
      <c r="E311" s="221" t="s">
        <v>2704</v>
      </c>
      <c r="F311" s="222" t="s">
        <v>2705</v>
      </c>
      <c r="G311" s="223" t="s">
        <v>274</v>
      </c>
      <c r="H311" s="224">
        <v>80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41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161</v>
      </c>
      <c r="AT311" s="232" t="s">
        <v>157</v>
      </c>
      <c r="AU311" s="232" t="s">
        <v>171</v>
      </c>
      <c r="AY311" s="18" t="s">
        <v>155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84</v>
      </c>
      <c r="BK311" s="233">
        <f>ROUND(I311*H311,2)</f>
        <v>0</v>
      </c>
      <c r="BL311" s="18" t="s">
        <v>161</v>
      </c>
      <c r="BM311" s="232" t="s">
        <v>2706</v>
      </c>
    </row>
    <row r="312" spans="1:65" s="2" customFormat="1" ht="16.5" customHeight="1">
      <c r="A312" s="39"/>
      <c r="B312" s="40"/>
      <c r="C312" s="220" t="s">
        <v>1124</v>
      </c>
      <c r="D312" s="220" t="s">
        <v>157</v>
      </c>
      <c r="E312" s="221" t="s">
        <v>2707</v>
      </c>
      <c r="F312" s="222" t="s">
        <v>2708</v>
      </c>
      <c r="G312" s="223" t="s">
        <v>274</v>
      </c>
      <c r="H312" s="224">
        <v>80</v>
      </c>
      <c r="I312" s="225"/>
      <c r="J312" s="226">
        <f>ROUND(I312*H312,2)</f>
        <v>0</v>
      </c>
      <c r="K312" s="227"/>
      <c r="L312" s="45"/>
      <c r="M312" s="228" t="s">
        <v>1</v>
      </c>
      <c r="N312" s="229" t="s">
        <v>41</v>
      </c>
      <c r="O312" s="92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2" t="s">
        <v>161</v>
      </c>
      <c r="AT312" s="232" t="s">
        <v>157</v>
      </c>
      <c r="AU312" s="232" t="s">
        <v>171</v>
      </c>
      <c r="AY312" s="18" t="s">
        <v>155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8" t="s">
        <v>84</v>
      </c>
      <c r="BK312" s="233">
        <f>ROUND(I312*H312,2)</f>
        <v>0</v>
      </c>
      <c r="BL312" s="18" t="s">
        <v>161</v>
      </c>
      <c r="BM312" s="232" t="s">
        <v>2709</v>
      </c>
    </row>
    <row r="313" spans="1:65" s="2" customFormat="1" ht="16.5" customHeight="1">
      <c r="A313" s="39"/>
      <c r="B313" s="40"/>
      <c r="C313" s="220" t="s">
        <v>1128</v>
      </c>
      <c r="D313" s="220" t="s">
        <v>157</v>
      </c>
      <c r="E313" s="221" t="s">
        <v>2710</v>
      </c>
      <c r="F313" s="222" t="s">
        <v>2711</v>
      </c>
      <c r="G313" s="223" t="s">
        <v>1940</v>
      </c>
      <c r="H313" s="224">
        <v>3.5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41</v>
      </c>
      <c r="O313" s="92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161</v>
      </c>
      <c r="AT313" s="232" t="s">
        <v>157</v>
      </c>
      <c r="AU313" s="232" t="s">
        <v>171</v>
      </c>
      <c r="AY313" s="18" t="s">
        <v>155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84</v>
      </c>
      <c r="BK313" s="233">
        <f>ROUND(I313*H313,2)</f>
        <v>0</v>
      </c>
      <c r="BL313" s="18" t="s">
        <v>161</v>
      </c>
      <c r="BM313" s="232" t="s">
        <v>2712</v>
      </c>
    </row>
    <row r="314" spans="1:63" s="12" customFormat="1" ht="20.85" customHeight="1">
      <c r="A314" s="12"/>
      <c r="B314" s="204"/>
      <c r="C314" s="205"/>
      <c r="D314" s="206" t="s">
        <v>75</v>
      </c>
      <c r="E314" s="218" t="s">
        <v>2713</v>
      </c>
      <c r="F314" s="218" t="s">
        <v>2714</v>
      </c>
      <c r="G314" s="205"/>
      <c r="H314" s="205"/>
      <c r="I314" s="208"/>
      <c r="J314" s="219">
        <f>BK314</f>
        <v>0</v>
      </c>
      <c r="K314" s="205"/>
      <c r="L314" s="210"/>
      <c r="M314" s="211"/>
      <c r="N314" s="212"/>
      <c r="O314" s="212"/>
      <c r="P314" s="213">
        <f>SUM(P315:P325)</f>
        <v>0</v>
      </c>
      <c r="Q314" s="212"/>
      <c r="R314" s="213">
        <f>SUM(R315:R325)</f>
        <v>0</v>
      </c>
      <c r="S314" s="212"/>
      <c r="T314" s="214">
        <f>SUM(T315:T325)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5" t="s">
        <v>86</v>
      </c>
      <c r="AT314" s="216" t="s">
        <v>75</v>
      </c>
      <c r="AU314" s="216" t="s">
        <v>86</v>
      </c>
      <c r="AY314" s="215" t="s">
        <v>155</v>
      </c>
      <c r="BK314" s="217">
        <f>SUM(BK315:BK325)</f>
        <v>0</v>
      </c>
    </row>
    <row r="315" spans="1:65" s="2" customFormat="1" ht="16.5" customHeight="1">
      <c r="A315" s="39"/>
      <c r="B315" s="40"/>
      <c r="C315" s="220" t="s">
        <v>1132</v>
      </c>
      <c r="D315" s="220" t="s">
        <v>157</v>
      </c>
      <c r="E315" s="221" t="s">
        <v>403</v>
      </c>
      <c r="F315" s="222" t="s">
        <v>2715</v>
      </c>
      <c r="G315" s="223" t="s">
        <v>1940</v>
      </c>
      <c r="H315" s="224">
        <v>60</v>
      </c>
      <c r="I315" s="225"/>
      <c r="J315" s="226">
        <f>ROUND(I315*H315,2)</f>
        <v>0</v>
      </c>
      <c r="K315" s="227"/>
      <c r="L315" s="45"/>
      <c r="M315" s="228" t="s">
        <v>1</v>
      </c>
      <c r="N315" s="229" t="s">
        <v>41</v>
      </c>
      <c r="O315" s="92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249</v>
      </c>
      <c r="AT315" s="232" t="s">
        <v>157</v>
      </c>
      <c r="AU315" s="232" t="s">
        <v>171</v>
      </c>
      <c r="AY315" s="18" t="s">
        <v>155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84</v>
      </c>
      <c r="BK315" s="233">
        <f>ROUND(I315*H315,2)</f>
        <v>0</v>
      </c>
      <c r="BL315" s="18" t="s">
        <v>249</v>
      </c>
      <c r="BM315" s="232" t="s">
        <v>2716</v>
      </c>
    </row>
    <row r="316" spans="1:65" s="2" customFormat="1" ht="16.5" customHeight="1">
      <c r="A316" s="39"/>
      <c r="B316" s="40"/>
      <c r="C316" s="220" t="s">
        <v>1136</v>
      </c>
      <c r="D316" s="220" t="s">
        <v>157</v>
      </c>
      <c r="E316" s="221" t="s">
        <v>408</v>
      </c>
      <c r="F316" s="222" t="s">
        <v>2717</v>
      </c>
      <c r="G316" s="223" t="s">
        <v>826</v>
      </c>
      <c r="H316" s="224">
        <v>1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41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249</v>
      </c>
      <c r="AT316" s="232" t="s">
        <v>157</v>
      </c>
      <c r="AU316" s="232" t="s">
        <v>171</v>
      </c>
      <c r="AY316" s="18" t="s">
        <v>155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84</v>
      </c>
      <c r="BK316" s="233">
        <f>ROUND(I316*H316,2)</f>
        <v>0</v>
      </c>
      <c r="BL316" s="18" t="s">
        <v>249</v>
      </c>
      <c r="BM316" s="232" t="s">
        <v>2718</v>
      </c>
    </row>
    <row r="317" spans="1:65" s="2" customFormat="1" ht="16.5" customHeight="1">
      <c r="A317" s="39"/>
      <c r="B317" s="40"/>
      <c r="C317" s="220" t="s">
        <v>1140</v>
      </c>
      <c r="D317" s="220" t="s">
        <v>157</v>
      </c>
      <c r="E317" s="221" t="s">
        <v>412</v>
      </c>
      <c r="F317" s="222" t="s">
        <v>2719</v>
      </c>
      <c r="G317" s="223" t="s">
        <v>160</v>
      </c>
      <c r="H317" s="224">
        <v>2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41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249</v>
      </c>
      <c r="AT317" s="232" t="s">
        <v>157</v>
      </c>
      <c r="AU317" s="232" t="s">
        <v>171</v>
      </c>
      <c r="AY317" s="18" t="s">
        <v>155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84</v>
      </c>
      <c r="BK317" s="233">
        <f>ROUND(I317*H317,2)</f>
        <v>0</v>
      </c>
      <c r="BL317" s="18" t="s">
        <v>249</v>
      </c>
      <c r="BM317" s="232" t="s">
        <v>2720</v>
      </c>
    </row>
    <row r="318" spans="1:65" s="2" customFormat="1" ht="16.5" customHeight="1">
      <c r="A318" s="39"/>
      <c r="B318" s="40"/>
      <c r="C318" s="220" t="s">
        <v>1145</v>
      </c>
      <c r="D318" s="220" t="s">
        <v>157</v>
      </c>
      <c r="E318" s="221" t="s">
        <v>428</v>
      </c>
      <c r="F318" s="222" t="s">
        <v>2721</v>
      </c>
      <c r="G318" s="223" t="s">
        <v>2722</v>
      </c>
      <c r="H318" s="224">
        <v>4</v>
      </c>
      <c r="I318" s="225"/>
      <c r="J318" s="226">
        <f>ROUND(I318*H318,2)</f>
        <v>0</v>
      </c>
      <c r="K318" s="227"/>
      <c r="L318" s="45"/>
      <c r="M318" s="228" t="s">
        <v>1</v>
      </c>
      <c r="N318" s="229" t="s">
        <v>41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249</v>
      </c>
      <c r="AT318" s="232" t="s">
        <v>157</v>
      </c>
      <c r="AU318" s="232" t="s">
        <v>171</v>
      </c>
      <c r="AY318" s="18" t="s">
        <v>155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84</v>
      </c>
      <c r="BK318" s="233">
        <f>ROUND(I318*H318,2)</f>
        <v>0</v>
      </c>
      <c r="BL318" s="18" t="s">
        <v>249</v>
      </c>
      <c r="BM318" s="232" t="s">
        <v>2723</v>
      </c>
    </row>
    <row r="319" spans="1:65" s="2" customFormat="1" ht="37.8" customHeight="1">
      <c r="A319" s="39"/>
      <c r="B319" s="40"/>
      <c r="C319" s="220" t="s">
        <v>1149</v>
      </c>
      <c r="D319" s="220" t="s">
        <v>157</v>
      </c>
      <c r="E319" s="221" t="s">
        <v>2724</v>
      </c>
      <c r="F319" s="222" t="s">
        <v>2725</v>
      </c>
      <c r="G319" s="223" t="s">
        <v>2392</v>
      </c>
      <c r="H319" s="224">
        <v>1</v>
      </c>
      <c r="I319" s="225"/>
      <c r="J319" s="226">
        <f>ROUND(I319*H319,2)</f>
        <v>0</v>
      </c>
      <c r="K319" s="227"/>
      <c r="L319" s="45"/>
      <c r="M319" s="228" t="s">
        <v>1</v>
      </c>
      <c r="N319" s="229" t="s">
        <v>41</v>
      </c>
      <c r="O319" s="92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161</v>
      </c>
      <c r="AT319" s="232" t="s">
        <v>157</v>
      </c>
      <c r="AU319" s="232" t="s">
        <v>171</v>
      </c>
      <c r="AY319" s="18" t="s">
        <v>155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84</v>
      </c>
      <c r="BK319" s="233">
        <f>ROUND(I319*H319,2)</f>
        <v>0</v>
      </c>
      <c r="BL319" s="18" t="s">
        <v>161</v>
      </c>
      <c r="BM319" s="232" t="s">
        <v>2726</v>
      </c>
    </row>
    <row r="320" spans="1:65" s="2" customFormat="1" ht="21.75" customHeight="1">
      <c r="A320" s="39"/>
      <c r="B320" s="40"/>
      <c r="C320" s="220" t="s">
        <v>1153</v>
      </c>
      <c r="D320" s="220" t="s">
        <v>157</v>
      </c>
      <c r="E320" s="221" t="s">
        <v>2727</v>
      </c>
      <c r="F320" s="222" t="s">
        <v>2728</v>
      </c>
      <c r="G320" s="223" t="s">
        <v>2450</v>
      </c>
      <c r="H320" s="224">
        <v>1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41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161</v>
      </c>
      <c r="AT320" s="232" t="s">
        <v>157</v>
      </c>
      <c r="AU320" s="232" t="s">
        <v>171</v>
      </c>
      <c r="AY320" s="18" t="s">
        <v>155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84</v>
      </c>
      <c r="BK320" s="233">
        <f>ROUND(I320*H320,2)</f>
        <v>0</v>
      </c>
      <c r="BL320" s="18" t="s">
        <v>161</v>
      </c>
      <c r="BM320" s="232" t="s">
        <v>2729</v>
      </c>
    </row>
    <row r="321" spans="1:65" s="2" customFormat="1" ht="16.5" customHeight="1">
      <c r="A321" s="39"/>
      <c r="B321" s="40"/>
      <c r="C321" s="220" t="s">
        <v>1157</v>
      </c>
      <c r="D321" s="220" t="s">
        <v>157</v>
      </c>
      <c r="E321" s="221" t="s">
        <v>433</v>
      </c>
      <c r="F321" s="222" t="s">
        <v>2730</v>
      </c>
      <c r="G321" s="223" t="s">
        <v>2722</v>
      </c>
      <c r="H321" s="224">
        <v>24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41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249</v>
      </c>
      <c r="AT321" s="232" t="s">
        <v>157</v>
      </c>
      <c r="AU321" s="232" t="s">
        <v>171</v>
      </c>
      <c r="AY321" s="18" t="s">
        <v>155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84</v>
      </c>
      <c r="BK321" s="233">
        <f>ROUND(I321*H321,2)</f>
        <v>0</v>
      </c>
      <c r="BL321" s="18" t="s">
        <v>249</v>
      </c>
      <c r="BM321" s="232" t="s">
        <v>2731</v>
      </c>
    </row>
    <row r="322" spans="1:65" s="2" customFormat="1" ht="16.5" customHeight="1">
      <c r="A322" s="39"/>
      <c r="B322" s="40"/>
      <c r="C322" s="220" t="s">
        <v>1161</v>
      </c>
      <c r="D322" s="220" t="s">
        <v>157</v>
      </c>
      <c r="E322" s="221" t="s">
        <v>438</v>
      </c>
      <c r="F322" s="222" t="s">
        <v>2732</v>
      </c>
      <c r="G322" s="223" t="s">
        <v>2722</v>
      </c>
      <c r="H322" s="224">
        <v>12</v>
      </c>
      <c r="I322" s="225"/>
      <c r="J322" s="226">
        <f>ROUND(I322*H322,2)</f>
        <v>0</v>
      </c>
      <c r="K322" s="227"/>
      <c r="L322" s="45"/>
      <c r="M322" s="228" t="s">
        <v>1</v>
      </c>
      <c r="N322" s="229" t="s">
        <v>41</v>
      </c>
      <c r="O322" s="92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249</v>
      </c>
      <c r="AT322" s="232" t="s">
        <v>157</v>
      </c>
      <c r="AU322" s="232" t="s">
        <v>171</v>
      </c>
      <c r="AY322" s="18" t="s">
        <v>155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84</v>
      </c>
      <c r="BK322" s="233">
        <f>ROUND(I322*H322,2)</f>
        <v>0</v>
      </c>
      <c r="BL322" s="18" t="s">
        <v>249</v>
      </c>
      <c r="BM322" s="232" t="s">
        <v>2733</v>
      </c>
    </row>
    <row r="323" spans="1:65" s="2" customFormat="1" ht="16.5" customHeight="1">
      <c r="A323" s="39"/>
      <c r="B323" s="40"/>
      <c r="C323" s="220" t="s">
        <v>1165</v>
      </c>
      <c r="D323" s="220" t="s">
        <v>157</v>
      </c>
      <c r="E323" s="221" t="s">
        <v>443</v>
      </c>
      <c r="F323" s="222" t="s">
        <v>2734</v>
      </c>
      <c r="G323" s="223" t="s">
        <v>2722</v>
      </c>
      <c r="H323" s="224">
        <v>8</v>
      </c>
      <c r="I323" s="225"/>
      <c r="J323" s="226">
        <f>ROUND(I323*H323,2)</f>
        <v>0</v>
      </c>
      <c r="K323" s="227"/>
      <c r="L323" s="45"/>
      <c r="M323" s="228" t="s">
        <v>1</v>
      </c>
      <c r="N323" s="229" t="s">
        <v>41</v>
      </c>
      <c r="O323" s="92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249</v>
      </c>
      <c r="AT323" s="232" t="s">
        <v>157</v>
      </c>
      <c r="AU323" s="232" t="s">
        <v>171</v>
      </c>
      <c r="AY323" s="18" t="s">
        <v>155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84</v>
      </c>
      <c r="BK323" s="233">
        <f>ROUND(I323*H323,2)</f>
        <v>0</v>
      </c>
      <c r="BL323" s="18" t="s">
        <v>249</v>
      </c>
      <c r="BM323" s="232" t="s">
        <v>2735</v>
      </c>
    </row>
    <row r="324" spans="1:65" s="2" customFormat="1" ht="16.5" customHeight="1">
      <c r="A324" s="39"/>
      <c r="B324" s="40"/>
      <c r="C324" s="220" t="s">
        <v>1169</v>
      </c>
      <c r="D324" s="220" t="s">
        <v>157</v>
      </c>
      <c r="E324" s="221" t="s">
        <v>448</v>
      </c>
      <c r="F324" s="222" t="s">
        <v>2736</v>
      </c>
      <c r="G324" s="223" t="s">
        <v>826</v>
      </c>
      <c r="H324" s="224">
        <v>1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41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249</v>
      </c>
      <c r="AT324" s="232" t="s">
        <v>157</v>
      </c>
      <c r="AU324" s="232" t="s">
        <v>171</v>
      </c>
      <c r="AY324" s="18" t="s">
        <v>155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84</v>
      </c>
      <c r="BK324" s="233">
        <f>ROUND(I324*H324,2)</f>
        <v>0</v>
      </c>
      <c r="BL324" s="18" t="s">
        <v>249</v>
      </c>
      <c r="BM324" s="232" t="s">
        <v>2737</v>
      </c>
    </row>
    <row r="325" spans="1:65" s="2" customFormat="1" ht="16.5" customHeight="1">
      <c r="A325" s="39"/>
      <c r="B325" s="40"/>
      <c r="C325" s="220" t="s">
        <v>1173</v>
      </c>
      <c r="D325" s="220" t="s">
        <v>157</v>
      </c>
      <c r="E325" s="221" t="s">
        <v>458</v>
      </c>
      <c r="F325" s="222" t="s">
        <v>2738</v>
      </c>
      <c r="G325" s="223" t="s">
        <v>839</v>
      </c>
      <c r="H325" s="224">
        <v>80</v>
      </c>
      <c r="I325" s="225"/>
      <c r="J325" s="226">
        <f>ROUND(I325*H325,2)</f>
        <v>0</v>
      </c>
      <c r="K325" s="227"/>
      <c r="L325" s="45"/>
      <c r="M325" s="290" t="s">
        <v>1</v>
      </c>
      <c r="N325" s="291" t="s">
        <v>41</v>
      </c>
      <c r="O325" s="292"/>
      <c r="P325" s="293">
        <f>O325*H325</f>
        <v>0</v>
      </c>
      <c r="Q325" s="293">
        <v>0</v>
      </c>
      <c r="R325" s="293">
        <f>Q325*H325</f>
        <v>0</v>
      </c>
      <c r="S325" s="293">
        <v>0</v>
      </c>
      <c r="T325" s="29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249</v>
      </c>
      <c r="AT325" s="232" t="s">
        <v>157</v>
      </c>
      <c r="AU325" s="232" t="s">
        <v>171</v>
      </c>
      <c r="AY325" s="18" t="s">
        <v>155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84</v>
      </c>
      <c r="BK325" s="233">
        <f>ROUND(I325*H325,2)</f>
        <v>0</v>
      </c>
      <c r="BL325" s="18" t="s">
        <v>249</v>
      </c>
      <c r="BM325" s="232" t="s">
        <v>2739</v>
      </c>
    </row>
    <row r="326" spans="1:31" s="2" customFormat="1" ht="6.95" customHeight="1">
      <c r="A326" s="39"/>
      <c r="B326" s="67"/>
      <c r="C326" s="68"/>
      <c r="D326" s="68"/>
      <c r="E326" s="68"/>
      <c r="F326" s="68"/>
      <c r="G326" s="68"/>
      <c r="H326" s="68"/>
      <c r="I326" s="68"/>
      <c r="J326" s="68"/>
      <c r="K326" s="68"/>
      <c r="L326" s="45"/>
      <c r="M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</sheetData>
  <sheetProtection password="CC35" sheet="1" objects="1" scenarios="1" formatColumns="0" formatRows="0" autoFilter="0"/>
  <autoFilter ref="C126:K32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Modernizace 5.ZŠ Cheb, Kopeckého 1160/1, pavilon dílen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2740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20. 2. 2022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ROUND((SUM(BE128:BE238)),2)</f>
        <v>0</v>
      </c>
      <c r="G33" s="39"/>
      <c r="H33" s="39"/>
      <c r="I33" s="156">
        <v>0.21</v>
      </c>
      <c r="J33" s="155">
        <f>ROUND(((SUM(BE128:BE238))*I33),2)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ROUND((SUM(BF128:BF238)),2)</f>
        <v>0</v>
      </c>
      <c r="G34" s="39"/>
      <c r="H34" s="39"/>
      <c r="I34" s="156">
        <v>0.15</v>
      </c>
      <c r="J34" s="155">
        <f>ROUND(((SUM(BF128:BF238))*I34),2)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ROUND((SUM(BG128:BG238)),2)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ROUND((SUM(BH128:BH238)),2)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ROUND((SUM(BI128:BI238)),2)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Modernizace 5.ZŠ Cheb, Kopeckého 1160/1, pavilon dílen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Z -  Elektro - Elektroinstalační práce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20. 2. 2022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Cheb</v>
      </c>
      <c r="G91" s="41"/>
      <c r="H91" s="41"/>
      <c r="I91" s="33" t="s">
        <v>30</v>
      </c>
      <c r="J91" s="37" t="str">
        <f>E21</f>
        <v>MgA Hana Fischerová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100</v>
      </c>
      <c r="D94" s="177"/>
      <c r="E94" s="177"/>
      <c r="F94" s="177"/>
      <c r="G94" s="177"/>
      <c r="H94" s="177"/>
      <c r="I94" s="177"/>
      <c r="J94" s="178" t="s">
        <v>101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102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80"/>
      <c r="C97" s="181"/>
      <c r="D97" s="182" t="s">
        <v>113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2741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2742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2743</v>
      </c>
      <c r="E100" s="189"/>
      <c r="F100" s="189"/>
      <c r="G100" s="189"/>
      <c r="H100" s="189"/>
      <c r="I100" s="189"/>
      <c r="J100" s="190">
        <f>J144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2744</v>
      </c>
      <c r="E101" s="189"/>
      <c r="F101" s="189"/>
      <c r="G101" s="189"/>
      <c r="H101" s="189"/>
      <c r="I101" s="189"/>
      <c r="J101" s="190">
        <f>J150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2745</v>
      </c>
      <c r="E102" s="189"/>
      <c r="F102" s="189"/>
      <c r="G102" s="189"/>
      <c r="H102" s="189"/>
      <c r="I102" s="189"/>
      <c r="J102" s="190">
        <f>J159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2746</v>
      </c>
      <c r="E103" s="189"/>
      <c r="F103" s="189"/>
      <c r="G103" s="189"/>
      <c r="H103" s="189"/>
      <c r="I103" s="189"/>
      <c r="J103" s="190">
        <f>J164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126</v>
      </c>
      <c r="E104" s="189"/>
      <c r="F104" s="189"/>
      <c r="G104" s="189"/>
      <c r="H104" s="189"/>
      <c r="I104" s="189"/>
      <c r="J104" s="190">
        <f>J175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2747</v>
      </c>
      <c r="E105" s="189"/>
      <c r="F105" s="189"/>
      <c r="G105" s="189"/>
      <c r="H105" s="189"/>
      <c r="I105" s="189"/>
      <c r="J105" s="190">
        <f>J180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2748</v>
      </c>
      <c r="E106" s="189"/>
      <c r="F106" s="189"/>
      <c r="G106" s="189"/>
      <c r="H106" s="189"/>
      <c r="I106" s="189"/>
      <c r="J106" s="190">
        <f>J193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2749</v>
      </c>
      <c r="E107" s="189"/>
      <c r="F107" s="189"/>
      <c r="G107" s="189"/>
      <c r="H107" s="189"/>
      <c r="I107" s="189"/>
      <c r="J107" s="190">
        <f>J221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2750</v>
      </c>
      <c r="E108" s="189"/>
      <c r="F108" s="189"/>
      <c r="G108" s="189"/>
      <c r="H108" s="189"/>
      <c r="I108" s="189"/>
      <c r="J108" s="190">
        <f>J232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140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Modernizace 5.ZŠ Cheb, Kopeckého 1160/1, pavilon dílen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 xml:space="preserve">Z -  Elektro - Elektroinstalační práce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Cheb</v>
      </c>
      <c r="G122" s="41"/>
      <c r="H122" s="41"/>
      <c r="I122" s="33" t="s">
        <v>22</v>
      </c>
      <c r="J122" s="80" t="str">
        <f>IF(J12="","",J12)</f>
        <v>20. 2. 2022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Město Cheb</v>
      </c>
      <c r="G124" s="41"/>
      <c r="H124" s="41"/>
      <c r="I124" s="33" t="s">
        <v>30</v>
      </c>
      <c r="J124" s="37" t="str">
        <f>E21</f>
        <v>MgA Hana Fischerová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Sadílek L.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141</v>
      </c>
      <c r="D127" s="195" t="s">
        <v>61</v>
      </c>
      <c r="E127" s="195" t="s">
        <v>57</v>
      </c>
      <c r="F127" s="195" t="s">
        <v>58</v>
      </c>
      <c r="G127" s="195" t="s">
        <v>142</v>
      </c>
      <c r="H127" s="195" t="s">
        <v>143</v>
      </c>
      <c r="I127" s="195" t="s">
        <v>144</v>
      </c>
      <c r="J127" s="196" t="s">
        <v>101</v>
      </c>
      <c r="K127" s="197" t="s">
        <v>145</v>
      </c>
      <c r="L127" s="198"/>
      <c r="M127" s="101" t="s">
        <v>1</v>
      </c>
      <c r="N127" s="102" t="s">
        <v>40</v>
      </c>
      <c r="O127" s="102" t="s">
        <v>146</v>
      </c>
      <c r="P127" s="102" t="s">
        <v>147</v>
      </c>
      <c r="Q127" s="102" t="s">
        <v>148</v>
      </c>
      <c r="R127" s="102" t="s">
        <v>149</v>
      </c>
      <c r="S127" s="102" t="s">
        <v>150</v>
      </c>
      <c r="T127" s="103" t="s">
        <v>151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152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</f>
        <v>0</v>
      </c>
      <c r="Q128" s="105"/>
      <c r="R128" s="201">
        <f>R129</f>
        <v>0</v>
      </c>
      <c r="S128" s="105"/>
      <c r="T128" s="202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103</v>
      </c>
      <c r="BK128" s="203">
        <f>BK129</f>
        <v>0</v>
      </c>
    </row>
    <row r="129" spans="1:63" s="12" customFormat="1" ht="25.9" customHeight="1">
      <c r="A129" s="12"/>
      <c r="B129" s="204"/>
      <c r="C129" s="205"/>
      <c r="D129" s="206" t="s">
        <v>75</v>
      </c>
      <c r="E129" s="207" t="s">
        <v>881</v>
      </c>
      <c r="F129" s="207" t="s">
        <v>882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P130+P134+P144+P150+P159+P164+P175+P180+P193+P221+P232</f>
        <v>0</v>
      </c>
      <c r="Q129" s="212"/>
      <c r="R129" s="213">
        <f>R130+R134+R144+R150+R159+R164+R175+R180+R193+R221+R232</f>
        <v>0</v>
      </c>
      <c r="S129" s="212"/>
      <c r="T129" s="214">
        <f>T130+T134+T144+T150+T159+T164+T175+T180+T193+T221+T232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86</v>
      </c>
      <c r="AT129" s="216" t="s">
        <v>75</v>
      </c>
      <c r="AU129" s="216" t="s">
        <v>76</v>
      </c>
      <c r="AY129" s="215" t="s">
        <v>155</v>
      </c>
      <c r="BK129" s="217">
        <f>BK130+BK134+BK144+BK150+BK159+BK164+BK175+BK180+BK193+BK221+BK232</f>
        <v>0</v>
      </c>
    </row>
    <row r="130" spans="1:63" s="12" customFormat="1" ht="22.8" customHeight="1">
      <c r="A130" s="12"/>
      <c r="B130" s="204"/>
      <c r="C130" s="205"/>
      <c r="D130" s="206" t="s">
        <v>75</v>
      </c>
      <c r="E130" s="218" t="s">
        <v>2751</v>
      </c>
      <c r="F130" s="218" t="s">
        <v>2752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SUM(P131:P133)</f>
        <v>0</v>
      </c>
      <c r="Q130" s="212"/>
      <c r="R130" s="213">
        <f>SUM(R131:R133)</f>
        <v>0</v>
      </c>
      <c r="S130" s="212"/>
      <c r="T130" s="214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84</v>
      </c>
      <c r="AY130" s="215" t="s">
        <v>155</v>
      </c>
      <c r="BK130" s="217">
        <f>SUM(BK131:BK133)</f>
        <v>0</v>
      </c>
    </row>
    <row r="131" spans="1:65" s="2" customFormat="1" ht="24.15" customHeight="1">
      <c r="A131" s="39"/>
      <c r="B131" s="40"/>
      <c r="C131" s="220" t="s">
        <v>531</v>
      </c>
      <c r="D131" s="220" t="s">
        <v>157</v>
      </c>
      <c r="E131" s="221" t="s">
        <v>2464</v>
      </c>
      <c r="F131" s="222" t="s">
        <v>2753</v>
      </c>
      <c r="G131" s="223" t="s">
        <v>2392</v>
      </c>
      <c r="H131" s="224">
        <v>31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161</v>
      </c>
      <c r="AT131" s="232" t="s">
        <v>157</v>
      </c>
      <c r="AU131" s="232" t="s">
        <v>86</v>
      </c>
      <c r="AY131" s="18" t="s">
        <v>155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161</v>
      </c>
      <c r="BM131" s="232" t="s">
        <v>2754</v>
      </c>
    </row>
    <row r="132" spans="1:65" s="2" customFormat="1" ht="16.5" customHeight="1">
      <c r="A132" s="39"/>
      <c r="B132" s="40"/>
      <c r="C132" s="220" t="s">
        <v>535</v>
      </c>
      <c r="D132" s="220" t="s">
        <v>157</v>
      </c>
      <c r="E132" s="221" t="s">
        <v>2467</v>
      </c>
      <c r="F132" s="222" t="s">
        <v>2755</v>
      </c>
      <c r="G132" s="223" t="s">
        <v>274</v>
      </c>
      <c r="H132" s="224">
        <v>620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161</v>
      </c>
      <c r="AT132" s="232" t="s">
        <v>157</v>
      </c>
      <c r="AU132" s="232" t="s">
        <v>86</v>
      </c>
      <c r="AY132" s="18" t="s">
        <v>155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161</v>
      </c>
      <c r="BM132" s="232" t="s">
        <v>2756</v>
      </c>
    </row>
    <row r="133" spans="1:65" s="2" customFormat="1" ht="16.5" customHeight="1">
      <c r="A133" s="39"/>
      <c r="B133" s="40"/>
      <c r="C133" s="220" t="s">
        <v>544</v>
      </c>
      <c r="D133" s="220" t="s">
        <v>157</v>
      </c>
      <c r="E133" s="221" t="s">
        <v>2470</v>
      </c>
      <c r="F133" s="222" t="s">
        <v>2757</v>
      </c>
      <c r="G133" s="223" t="s">
        <v>2392</v>
      </c>
      <c r="H133" s="224">
        <v>31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161</v>
      </c>
      <c r="AT133" s="232" t="s">
        <v>157</v>
      </c>
      <c r="AU133" s="232" t="s">
        <v>86</v>
      </c>
      <c r="AY133" s="18" t="s">
        <v>155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161</v>
      </c>
      <c r="BM133" s="232" t="s">
        <v>2758</v>
      </c>
    </row>
    <row r="134" spans="1:63" s="12" customFormat="1" ht="22.8" customHeight="1">
      <c r="A134" s="12"/>
      <c r="B134" s="204"/>
      <c r="C134" s="205"/>
      <c r="D134" s="206" t="s">
        <v>75</v>
      </c>
      <c r="E134" s="218" t="s">
        <v>2759</v>
      </c>
      <c r="F134" s="218" t="s">
        <v>2760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SUM(P135:P143)</f>
        <v>0</v>
      </c>
      <c r="Q134" s="212"/>
      <c r="R134" s="213">
        <f>SUM(R135:R143)</f>
        <v>0</v>
      </c>
      <c r="S134" s="212"/>
      <c r="T134" s="214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84</v>
      </c>
      <c r="AT134" s="216" t="s">
        <v>75</v>
      </c>
      <c r="AU134" s="216" t="s">
        <v>84</v>
      </c>
      <c r="AY134" s="215" t="s">
        <v>155</v>
      </c>
      <c r="BK134" s="217">
        <f>SUM(BK135:BK143)</f>
        <v>0</v>
      </c>
    </row>
    <row r="135" spans="1:65" s="2" customFormat="1" ht="24.15" customHeight="1">
      <c r="A135" s="39"/>
      <c r="B135" s="40"/>
      <c r="C135" s="220" t="s">
        <v>568</v>
      </c>
      <c r="D135" s="220" t="s">
        <v>157</v>
      </c>
      <c r="E135" s="221" t="s">
        <v>2418</v>
      </c>
      <c r="F135" s="222" t="s">
        <v>2761</v>
      </c>
      <c r="G135" s="223" t="s">
        <v>274</v>
      </c>
      <c r="H135" s="224">
        <v>300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161</v>
      </c>
      <c r="AT135" s="232" t="s">
        <v>157</v>
      </c>
      <c r="AU135" s="232" t="s">
        <v>86</v>
      </c>
      <c r="AY135" s="18" t="s">
        <v>155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161</v>
      </c>
      <c r="BM135" s="232" t="s">
        <v>2762</v>
      </c>
    </row>
    <row r="136" spans="1:65" s="2" customFormat="1" ht="16.5" customHeight="1">
      <c r="A136" s="39"/>
      <c r="B136" s="40"/>
      <c r="C136" s="220" t="s">
        <v>572</v>
      </c>
      <c r="D136" s="220" t="s">
        <v>157</v>
      </c>
      <c r="E136" s="221" t="s">
        <v>2421</v>
      </c>
      <c r="F136" s="222" t="s">
        <v>2763</v>
      </c>
      <c r="G136" s="223" t="s">
        <v>2392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161</v>
      </c>
      <c r="AT136" s="232" t="s">
        <v>157</v>
      </c>
      <c r="AU136" s="232" t="s">
        <v>86</v>
      </c>
      <c r="AY136" s="18" t="s">
        <v>155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84</v>
      </c>
      <c r="BK136" s="233">
        <f>ROUND(I136*H136,2)</f>
        <v>0</v>
      </c>
      <c r="BL136" s="18" t="s">
        <v>161</v>
      </c>
      <c r="BM136" s="232" t="s">
        <v>2764</v>
      </c>
    </row>
    <row r="137" spans="1:65" s="2" customFormat="1" ht="16.5" customHeight="1">
      <c r="A137" s="39"/>
      <c r="B137" s="40"/>
      <c r="C137" s="220" t="s">
        <v>577</v>
      </c>
      <c r="D137" s="220" t="s">
        <v>157</v>
      </c>
      <c r="E137" s="221" t="s">
        <v>2424</v>
      </c>
      <c r="F137" s="222" t="s">
        <v>2765</v>
      </c>
      <c r="G137" s="223" t="s">
        <v>2392</v>
      </c>
      <c r="H137" s="224">
        <v>15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161</v>
      </c>
      <c r="AT137" s="232" t="s">
        <v>157</v>
      </c>
      <c r="AU137" s="232" t="s">
        <v>86</v>
      </c>
      <c r="AY137" s="18" t="s">
        <v>155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161</v>
      </c>
      <c r="BM137" s="232" t="s">
        <v>2766</v>
      </c>
    </row>
    <row r="138" spans="1:65" s="2" customFormat="1" ht="16.5" customHeight="1">
      <c r="A138" s="39"/>
      <c r="B138" s="40"/>
      <c r="C138" s="220" t="s">
        <v>582</v>
      </c>
      <c r="D138" s="220" t="s">
        <v>157</v>
      </c>
      <c r="E138" s="221" t="s">
        <v>2427</v>
      </c>
      <c r="F138" s="222" t="s">
        <v>2767</v>
      </c>
      <c r="G138" s="223" t="s">
        <v>2392</v>
      </c>
      <c r="H138" s="224">
        <v>19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161</v>
      </c>
      <c r="AT138" s="232" t="s">
        <v>157</v>
      </c>
      <c r="AU138" s="232" t="s">
        <v>86</v>
      </c>
      <c r="AY138" s="18" t="s">
        <v>155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84</v>
      </c>
      <c r="BK138" s="233">
        <f>ROUND(I138*H138,2)</f>
        <v>0</v>
      </c>
      <c r="BL138" s="18" t="s">
        <v>161</v>
      </c>
      <c r="BM138" s="232" t="s">
        <v>2768</v>
      </c>
    </row>
    <row r="139" spans="1:65" s="2" customFormat="1" ht="16.5" customHeight="1">
      <c r="A139" s="39"/>
      <c r="B139" s="40"/>
      <c r="C139" s="220" t="s">
        <v>587</v>
      </c>
      <c r="D139" s="220" t="s">
        <v>157</v>
      </c>
      <c r="E139" s="221" t="s">
        <v>2430</v>
      </c>
      <c r="F139" s="222" t="s">
        <v>2769</v>
      </c>
      <c r="G139" s="223" t="s">
        <v>2392</v>
      </c>
      <c r="H139" s="224">
        <v>34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161</v>
      </c>
      <c r="AT139" s="232" t="s">
        <v>157</v>
      </c>
      <c r="AU139" s="232" t="s">
        <v>86</v>
      </c>
      <c r="AY139" s="18" t="s">
        <v>155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161</v>
      </c>
      <c r="BM139" s="232" t="s">
        <v>2770</v>
      </c>
    </row>
    <row r="140" spans="1:65" s="2" customFormat="1" ht="16.5" customHeight="1">
      <c r="A140" s="39"/>
      <c r="B140" s="40"/>
      <c r="C140" s="220" t="s">
        <v>548</v>
      </c>
      <c r="D140" s="220" t="s">
        <v>157</v>
      </c>
      <c r="E140" s="221" t="s">
        <v>2473</v>
      </c>
      <c r="F140" s="222" t="s">
        <v>2771</v>
      </c>
      <c r="G140" s="223" t="s">
        <v>274</v>
      </c>
      <c r="H140" s="224">
        <v>80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161</v>
      </c>
      <c r="AT140" s="232" t="s">
        <v>157</v>
      </c>
      <c r="AU140" s="232" t="s">
        <v>86</v>
      </c>
      <c r="AY140" s="18" t="s">
        <v>155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84</v>
      </c>
      <c r="BK140" s="233">
        <f>ROUND(I140*H140,2)</f>
        <v>0</v>
      </c>
      <c r="BL140" s="18" t="s">
        <v>161</v>
      </c>
      <c r="BM140" s="232" t="s">
        <v>2772</v>
      </c>
    </row>
    <row r="141" spans="1:65" s="2" customFormat="1" ht="16.5" customHeight="1">
      <c r="A141" s="39"/>
      <c r="B141" s="40"/>
      <c r="C141" s="220" t="s">
        <v>552</v>
      </c>
      <c r="D141" s="220" t="s">
        <v>157</v>
      </c>
      <c r="E141" s="221" t="s">
        <v>2476</v>
      </c>
      <c r="F141" s="222" t="s">
        <v>2773</v>
      </c>
      <c r="G141" s="223" t="s">
        <v>274</v>
      </c>
      <c r="H141" s="224">
        <v>80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161</v>
      </c>
      <c r="AT141" s="232" t="s">
        <v>157</v>
      </c>
      <c r="AU141" s="232" t="s">
        <v>86</v>
      </c>
      <c r="AY141" s="18" t="s">
        <v>155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161</v>
      </c>
      <c r="BM141" s="232" t="s">
        <v>2774</v>
      </c>
    </row>
    <row r="142" spans="1:65" s="2" customFormat="1" ht="24.15" customHeight="1">
      <c r="A142" s="39"/>
      <c r="B142" s="40"/>
      <c r="C142" s="220" t="s">
        <v>556</v>
      </c>
      <c r="D142" s="220" t="s">
        <v>157</v>
      </c>
      <c r="E142" s="221" t="s">
        <v>2479</v>
      </c>
      <c r="F142" s="222" t="s">
        <v>2775</v>
      </c>
      <c r="G142" s="223" t="s">
        <v>2392</v>
      </c>
      <c r="H142" s="224">
        <v>8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41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161</v>
      </c>
      <c r="AT142" s="232" t="s">
        <v>157</v>
      </c>
      <c r="AU142" s="232" t="s">
        <v>86</v>
      </c>
      <c r="AY142" s="18" t="s">
        <v>155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84</v>
      </c>
      <c r="BK142" s="233">
        <f>ROUND(I142*H142,2)</f>
        <v>0</v>
      </c>
      <c r="BL142" s="18" t="s">
        <v>161</v>
      </c>
      <c r="BM142" s="232" t="s">
        <v>2776</v>
      </c>
    </row>
    <row r="143" spans="1:65" s="2" customFormat="1" ht="16.5" customHeight="1">
      <c r="A143" s="39"/>
      <c r="B143" s="40"/>
      <c r="C143" s="220" t="s">
        <v>564</v>
      </c>
      <c r="D143" s="220" t="s">
        <v>157</v>
      </c>
      <c r="E143" s="221" t="s">
        <v>2482</v>
      </c>
      <c r="F143" s="222" t="s">
        <v>2777</v>
      </c>
      <c r="G143" s="223" t="s">
        <v>2392</v>
      </c>
      <c r="H143" s="224">
        <v>8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161</v>
      </c>
      <c r="AT143" s="232" t="s">
        <v>157</v>
      </c>
      <c r="AU143" s="232" t="s">
        <v>86</v>
      </c>
      <c r="AY143" s="18" t="s">
        <v>155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161</v>
      </c>
      <c r="BM143" s="232" t="s">
        <v>2778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2779</v>
      </c>
      <c r="F144" s="218" t="s">
        <v>2780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SUM(P145:P149)</f>
        <v>0</v>
      </c>
      <c r="Q144" s="212"/>
      <c r="R144" s="213">
        <f>SUM(R145:R149)</f>
        <v>0</v>
      </c>
      <c r="S144" s="212"/>
      <c r="T144" s="214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155</v>
      </c>
      <c r="BK144" s="217">
        <f>SUM(BK145:BK149)</f>
        <v>0</v>
      </c>
    </row>
    <row r="145" spans="1:65" s="2" customFormat="1" ht="21.75" customHeight="1">
      <c r="A145" s="39"/>
      <c r="B145" s="40"/>
      <c r="C145" s="220" t="s">
        <v>592</v>
      </c>
      <c r="D145" s="220" t="s">
        <v>157</v>
      </c>
      <c r="E145" s="221" t="s">
        <v>2433</v>
      </c>
      <c r="F145" s="222" t="s">
        <v>2781</v>
      </c>
      <c r="G145" s="223" t="s">
        <v>2392</v>
      </c>
      <c r="H145" s="224">
        <v>10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161</v>
      </c>
      <c r="AT145" s="232" t="s">
        <v>157</v>
      </c>
      <c r="AU145" s="232" t="s">
        <v>86</v>
      </c>
      <c r="AY145" s="18" t="s">
        <v>155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161</v>
      </c>
      <c r="BM145" s="232" t="s">
        <v>2782</v>
      </c>
    </row>
    <row r="146" spans="1:65" s="2" customFormat="1" ht="24.15" customHeight="1">
      <c r="A146" s="39"/>
      <c r="B146" s="40"/>
      <c r="C146" s="220" t="s">
        <v>596</v>
      </c>
      <c r="D146" s="220" t="s">
        <v>157</v>
      </c>
      <c r="E146" s="221" t="s">
        <v>2436</v>
      </c>
      <c r="F146" s="222" t="s">
        <v>2783</v>
      </c>
      <c r="G146" s="223" t="s">
        <v>2392</v>
      </c>
      <c r="H146" s="224">
        <v>10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161</v>
      </c>
      <c r="AT146" s="232" t="s">
        <v>157</v>
      </c>
      <c r="AU146" s="232" t="s">
        <v>86</v>
      </c>
      <c r="AY146" s="18" t="s">
        <v>155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161</v>
      </c>
      <c r="BM146" s="232" t="s">
        <v>2784</v>
      </c>
    </row>
    <row r="147" spans="1:65" s="2" customFormat="1" ht="16.5" customHeight="1">
      <c r="A147" s="39"/>
      <c r="B147" s="40"/>
      <c r="C147" s="220" t="s">
        <v>600</v>
      </c>
      <c r="D147" s="220" t="s">
        <v>157</v>
      </c>
      <c r="E147" s="221" t="s">
        <v>2439</v>
      </c>
      <c r="F147" s="222" t="s">
        <v>2785</v>
      </c>
      <c r="G147" s="223" t="s">
        <v>274</v>
      </c>
      <c r="H147" s="224">
        <v>150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161</v>
      </c>
      <c r="AT147" s="232" t="s">
        <v>157</v>
      </c>
      <c r="AU147" s="232" t="s">
        <v>86</v>
      </c>
      <c r="AY147" s="18" t="s">
        <v>155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84</v>
      </c>
      <c r="BK147" s="233">
        <f>ROUND(I147*H147,2)</f>
        <v>0</v>
      </c>
      <c r="BL147" s="18" t="s">
        <v>161</v>
      </c>
      <c r="BM147" s="232" t="s">
        <v>2786</v>
      </c>
    </row>
    <row r="148" spans="1:65" s="2" customFormat="1" ht="16.5" customHeight="1">
      <c r="A148" s="39"/>
      <c r="B148" s="40"/>
      <c r="C148" s="220" t="s">
        <v>604</v>
      </c>
      <c r="D148" s="220" t="s">
        <v>157</v>
      </c>
      <c r="E148" s="221" t="s">
        <v>2442</v>
      </c>
      <c r="F148" s="222" t="s">
        <v>2787</v>
      </c>
      <c r="G148" s="223" t="s">
        <v>2392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161</v>
      </c>
      <c r="AT148" s="232" t="s">
        <v>157</v>
      </c>
      <c r="AU148" s="232" t="s">
        <v>86</v>
      </c>
      <c r="AY148" s="18" t="s">
        <v>155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161</v>
      </c>
      <c r="BM148" s="232" t="s">
        <v>2788</v>
      </c>
    </row>
    <row r="149" spans="1:65" s="2" customFormat="1" ht="21.75" customHeight="1">
      <c r="A149" s="39"/>
      <c r="B149" s="40"/>
      <c r="C149" s="220" t="s">
        <v>609</v>
      </c>
      <c r="D149" s="220" t="s">
        <v>157</v>
      </c>
      <c r="E149" s="221" t="s">
        <v>2445</v>
      </c>
      <c r="F149" s="222" t="s">
        <v>2789</v>
      </c>
      <c r="G149" s="223" t="s">
        <v>2392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161</v>
      </c>
      <c r="AT149" s="232" t="s">
        <v>157</v>
      </c>
      <c r="AU149" s="232" t="s">
        <v>86</v>
      </c>
      <c r="AY149" s="18" t="s">
        <v>155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84</v>
      </c>
      <c r="BK149" s="233">
        <f>ROUND(I149*H149,2)</f>
        <v>0</v>
      </c>
      <c r="BL149" s="18" t="s">
        <v>161</v>
      </c>
      <c r="BM149" s="232" t="s">
        <v>2790</v>
      </c>
    </row>
    <row r="150" spans="1:63" s="12" customFormat="1" ht="22.8" customHeight="1">
      <c r="A150" s="12"/>
      <c r="B150" s="204"/>
      <c r="C150" s="205"/>
      <c r="D150" s="206" t="s">
        <v>75</v>
      </c>
      <c r="E150" s="218" t="s">
        <v>2791</v>
      </c>
      <c r="F150" s="218" t="s">
        <v>2792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SUM(P151:P158)</f>
        <v>0</v>
      </c>
      <c r="Q150" s="212"/>
      <c r="R150" s="213">
        <f>SUM(R151:R158)</f>
        <v>0</v>
      </c>
      <c r="S150" s="212"/>
      <c r="T150" s="214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84</v>
      </c>
      <c r="AT150" s="216" t="s">
        <v>75</v>
      </c>
      <c r="AU150" s="216" t="s">
        <v>84</v>
      </c>
      <c r="AY150" s="215" t="s">
        <v>155</v>
      </c>
      <c r="BK150" s="217">
        <f>SUM(BK151:BK158)</f>
        <v>0</v>
      </c>
    </row>
    <row r="151" spans="1:65" s="2" customFormat="1" ht="16.5" customHeight="1">
      <c r="A151" s="39"/>
      <c r="B151" s="40"/>
      <c r="C151" s="220" t="s">
        <v>637</v>
      </c>
      <c r="D151" s="220" t="s">
        <v>157</v>
      </c>
      <c r="E151" s="221" t="s">
        <v>2439</v>
      </c>
      <c r="F151" s="222" t="s">
        <v>2785</v>
      </c>
      <c r="G151" s="223" t="s">
        <v>274</v>
      </c>
      <c r="H151" s="224">
        <v>40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161</v>
      </c>
      <c r="AT151" s="232" t="s">
        <v>157</v>
      </c>
      <c r="AU151" s="232" t="s">
        <v>86</v>
      </c>
      <c r="AY151" s="18" t="s">
        <v>155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161</v>
      </c>
      <c r="BM151" s="232" t="s">
        <v>2793</v>
      </c>
    </row>
    <row r="152" spans="1:65" s="2" customFormat="1" ht="16.5" customHeight="1">
      <c r="A152" s="39"/>
      <c r="B152" s="40"/>
      <c r="C152" s="220" t="s">
        <v>615</v>
      </c>
      <c r="D152" s="220" t="s">
        <v>157</v>
      </c>
      <c r="E152" s="221" t="s">
        <v>2452</v>
      </c>
      <c r="F152" s="222" t="s">
        <v>2794</v>
      </c>
      <c r="G152" s="223" t="s">
        <v>2392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161</v>
      </c>
      <c r="AT152" s="232" t="s">
        <v>157</v>
      </c>
      <c r="AU152" s="232" t="s">
        <v>86</v>
      </c>
      <c r="AY152" s="18" t="s">
        <v>155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161</v>
      </c>
      <c r="BM152" s="232" t="s">
        <v>2795</v>
      </c>
    </row>
    <row r="153" spans="1:65" s="2" customFormat="1" ht="21.75" customHeight="1">
      <c r="A153" s="39"/>
      <c r="B153" s="40"/>
      <c r="C153" s="220" t="s">
        <v>620</v>
      </c>
      <c r="D153" s="220" t="s">
        <v>157</v>
      </c>
      <c r="E153" s="221" t="s">
        <v>2455</v>
      </c>
      <c r="F153" s="222" t="s">
        <v>2796</v>
      </c>
      <c r="G153" s="223" t="s">
        <v>2392</v>
      </c>
      <c r="H153" s="224">
        <v>4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161</v>
      </c>
      <c r="AT153" s="232" t="s">
        <v>157</v>
      </c>
      <c r="AU153" s="232" t="s">
        <v>86</v>
      </c>
      <c r="AY153" s="18" t="s">
        <v>155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161</v>
      </c>
      <c r="BM153" s="232" t="s">
        <v>2797</v>
      </c>
    </row>
    <row r="154" spans="1:65" s="2" customFormat="1" ht="16.5" customHeight="1">
      <c r="A154" s="39"/>
      <c r="B154" s="40"/>
      <c r="C154" s="220" t="s">
        <v>624</v>
      </c>
      <c r="D154" s="220" t="s">
        <v>157</v>
      </c>
      <c r="E154" s="221" t="s">
        <v>2458</v>
      </c>
      <c r="F154" s="222" t="s">
        <v>2798</v>
      </c>
      <c r="G154" s="223" t="s">
        <v>2392</v>
      </c>
      <c r="H154" s="224">
        <v>2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161</v>
      </c>
      <c r="AT154" s="232" t="s">
        <v>157</v>
      </c>
      <c r="AU154" s="232" t="s">
        <v>86</v>
      </c>
      <c r="AY154" s="18" t="s">
        <v>155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84</v>
      </c>
      <c r="BK154" s="233">
        <f>ROUND(I154*H154,2)</f>
        <v>0</v>
      </c>
      <c r="BL154" s="18" t="s">
        <v>161</v>
      </c>
      <c r="BM154" s="232" t="s">
        <v>2799</v>
      </c>
    </row>
    <row r="155" spans="1:65" s="2" customFormat="1" ht="16.5" customHeight="1">
      <c r="A155" s="39"/>
      <c r="B155" s="40"/>
      <c r="C155" s="220" t="s">
        <v>628</v>
      </c>
      <c r="D155" s="220" t="s">
        <v>157</v>
      </c>
      <c r="E155" s="221" t="s">
        <v>2461</v>
      </c>
      <c r="F155" s="222" t="s">
        <v>2800</v>
      </c>
      <c r="G155" s="223" t="s">
        <v>2392</v>
      </c>
      <c r="H155" s="224">
        <v>2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161</v>
      </c>
      <c r="AT155" s="232" t="s">
        <v>157</v>
      </c>
      <c r="AU155" s="232" t="s">
        <v>86</v>
      </c>
      <c r="AY155" s="18" t="s">
        <v>155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161</v>
      </c>
      <c r="BM155" s="232" t="s">
        <v>2801</v>
      </c>
    </row>
    <row r="156" spans="1:65" s="2" customFormat="1" ht="16.5" customHeight="1">
      <c r="A156" s="39"/>
      <c r="B156" s="40"/>
      <c r="C156" s="220" t="s">
        <v>632</v>
      </c>
      <c r="D156" s="220" t="s">
        <v>157</v>
      </c>
      <c r="E156" s="221" t="s">
        <v>2501</v>
      </c>
      <c r="F156" s="222" t="s">
        <v>2802</v>
      </c>
      <c r="G156" s="223" t="s">
        <v>2392</v>
      </c>
      <c r="H156" s="224">
        <v>2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161</v>
      </c>
      <c r="AT156" s="232" t="s">
        <v>157</v>
      </c>
      <c r="AU156" s="232" t="s">
        <v>86</v>
      </c>
      <c r="AY156" s="18" t="s">
        <v>155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161</v>
      </c>
      <c r="BM156" s="232" t="s">
        <v>2803</v>
      </c>
    </row>
    <row r="157" spans="1:65" s="2" customFormat="1" ht="16.5" customHeight="1">
      <c r="A157" s="39"/>
      <c r="B157" s="40"/>
      <c r="C157" s="220" t="s">
        <v>641</v>
      </c>
      <c r="D157" s="220" t="s">
        <v>157</v>
      </c>
      <c r="E157" s="221" t="s">
        <v>2504</v>
      </c>
      <c r="F157" s="222" t="s">
        <v>2804</v>
      </c>
      <c r="G157" s="223" t="s">
        <v>274</v>
      </c>
      <c r="H157" s="224">
        <v>60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41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161</v>
      </c>
      <c r="AT157" s="232" t="s">
        <v>157</v>
      </c>
      <c r="AU157" s="232" t="s">
        <v>86</v>
      </c>
      <c r="AY157" s="18" t="s">
        <v>155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84</v>
      </c>
      <c r="BK157" s="233">
        <f>ROUND(I157*H157,2)</f>
        <v>0</v>
      </c>
      <c r="BL157" s="18" t="s">
        <v>161</v>
      </c>
      <c r="BM157" s="232" t="s">
        <v>2805</v>
      </c>
    </row>
    <row r="158" spans="1:65" s="2" customFormat="1" ht="21.75" customHeight="1">
      <c r="A158" s="39"/>
      <c r="B158" s="40"/>
      <c r="C158" s="220" t="s">
        <v>645</v>
      </c>
      <c r="D158" s="220" t="s">
        <v>157</v>
      </c>
      <c r="E158" s="221" t="s">
        <v>2507</v>
      </c>
      <c r="F158" s="222" t="s">
        <v>2806</v>
      </c>
      <c r="G158" s="223" t="s">
        <v>2392</v>
      </c>
      <c r="H158" s="224">
        <v>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161</v>
      </c>
      <c r="AT158" s="232" t="s">
        <v>157</v>
      </c>
      <c r="AU158" s="232" t="s">
        <v>86</v>
      </c>
      <c r="AY158" s="18" t="s">
        <v>155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161</v>
      </c>
      <c r="BM158" s="232" t="s">
        <v>2807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2808</v>
      </c>
      <c r="F159" s="218" t="s">
        <v>2809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SUM(P160:P163)</f>
        <v>0</v>
      </c>
      <c r="Q159" s="212"/>
      <c r="R159" s="213">
        <f>SUM(R160:R163)</f>
        <v>0</v>
      </c>
      <c r="S159" s="212"/>
      <c r="T159" s="214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155</v>
      </c>
      <c r="BK159" s="217">
        <f>SUM(BK160:BK163)</f>
        <v>0</v>
      </c>
    </row>
    <row r="160" spans="1:65" s="2" customFormat="1" ht="21.75" customHeight="1">
      <c r="A160" s="39"/>
      <c r="B160" s="40"/>
      <c r="C160" s="220" t="s">
        <v>649</v>
      </c>
      <c r="D160" s="220" t="s">
        <v>157</v>
      </c>
      <c r="E160" s="221" t="s">
        <v>2510</v>
      </c>
      <c r="F160" s="222" t="s">
        <v>2810</v>
      </c>
      <c r="G160" s="223" t="s">
        <v>2392</v>
      </c>
      <c r="H160" s="224">
        <v>4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161</v>
      </c>
      <c r="AT160" s="232" t="s">
        <v>157</v>
      </c>
      <c r="AU160" s="232" t="s">
        <v>86</v>
      </c>
      <c r="AY160" s="18" t="s">
        <v>155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161</v>
      </c>
      <c r="BM160" s="232" t="s">
        <v>2811</v>
      </c>
    </row>
    <row r="161" spans="1:65" s="2" customFormat="1" ht="33" customHeight="1">
      <c r="A161" s="39"/>
      <c r="B161" s="40"/>
      <c r="C161" s="220" t="s">
        <v>666</v>
      </c>
      <c r="D161" s="220" t="s">
        <v>157</v>
      </c>
      <c r="E161" s="221" t="s">
        <v>2513</v>
      </c>
      <c r="F161" s="222" t="s">
        <v>2812</v>
      </c>
      <c r="G161" s="223" t="s">
        <v>2392</v>
      </c>
      <c r="H161" s="224">
        <v>1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41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161</v>
      </c>
      <c r="AT161" s="232" t="s">
        <v>157</v>
      </c>
      <c r="AU161" s="232" t="s">
        <v>86</v>
      </c>
      <c r="AY161" s="18" t="s">
        <v>155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84</v>
      </c>
      <c r="BK161" s="233">
        <f>ROUND(I161*H161,2)</f>
        <v>0</v>
      </c>
      <c r="BL161" s="18" t="s">
        <v>161</v>
      </c>
      <c r="BM161" s="232" t="s">
        <v>2813</v>
      </c>
    </row>
    <row r="162" spans="1:65" s="2" customFormat="1" ht="16.5" customHeight="1">
      <c r="A162" s="39"/>
      <c r="B162" s="40"/>
      <c r="C162" s="220" t="s">
        <v>673</v>
      </c>
      <c r="D162" s="220" t="s">
        <v>157</v>
      </c>
      <c r="E162" s="221" t="s">
        <v>2516</v>
      </c>
      <c r="F162" s="222" t="s">
        <v>2814</v>
      </c>
      <c r="G162" s="223" t="s">
        <v>274</v>
      </c>
      <c r="H162" s="224">
        <v>220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41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161</v>
      </c>
      <c r="AT162" s="232" t="s">
        <v>157</v>
      </c>
      <c r="AU162" s="232" t="s">
        <v>86</v>
      </c>
      <c r="AY162" s="18" t="s">
        <v>155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84</v>
      </c>
      <c r="BK162" s="233">
        <f>ROUND(I162*H162,2)</f>
        <v>0</v>
      </c>
      <c r="BL162" s="18" t="s">
        <v>161</v>
      </c>
      <c r="BM162" s="232" t="s">
        <v>2815</v>
      </c>
    </row>
    <row r="163" spans="1:65" s="2" customFormat="1" ht="16.5" customHeight="1">
      <c r="A163" s="39"/>
      <c r="B163" s="40"/>
      <c r="C163" s="220" t="s">
        <v>679</v>
      </c>
      <c r="D163" s="220" t="s">
        <v>157</v>
      </c>
      <c r="E163" s="221" t="s">
        <v>2520</v>
      </c>
      <c r="F163" s="222" t="s">
        <v>2816</v>
      </c>
      <c r="G163" s="223" t="s">
        <v>2392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161</v>
      </c>
      <c r="AT163" s="232" t="s">
        <v>157</v>
      </c>
      <c r="AU163" s="232" t="s">
        <v>86</v>
      </c>
      <c r="AY163" s="18" t="s">
        <v>155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84</v>
      </c>
      <c r="BK163" s="233">
        <f>ROUND(I163*H163,2)</f>
        <v>0</v>
      </c>
      <c r="BL163" s="18" t="s">
        <v>161</v>
      </c>
      <c r="BM163" s="232" t="s">
        <v>2817</v>
      </c>
    </row>
    <row r="164" spans="1:63" s="12" customFormat="1" ht="22.8" customHeight="1">
      <c r="A164" s="12"/>
      <c r="B164" s="204"/>
      <c r="C164" s="205"/>
      <c r="D164" s="206" t="s">
        <v>75</v>
      </c>
      <c r="E164" s="218" t="s">
        <v>2818</v>
      </c>
      <c r="F164" s="218" t="s">
        <v>2819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SUM(P165:P174)</f>
        <v>0</v>
      </c>
      <c r="Q164" s="212"/>
      <c r="R164" s="213">
        <f>SUM(R165:R174)</f>
        <v>0</v>
      </c>
      <c r="S164" s="212"/>
      <c r="T164" s="214">
        <f>SUM(T165:T174)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86</v>
      </c>
      <c r="AT164" s="216" t="s">
        <v>75</v>
      </c>
      <c r="AU164" s="216" t="s">
        <v>84</v>
      </c>
      <c r="AY164" s="215" t="s">
        <v>155</v>
      </c>
      <c r="BK164" s="217">
        <f>SUM(BK165:BK174)</f>
        <v>0</v>
      </c>
    </row>
    <row r="165" spans="1:65" s="2" customFormat="1" ht="16.5" customHeight="1">
      <c r="A165" s="39"/>
      <c r="B165" s="40"/>
      <c r="C165" s="267" t="s">
        <v>84</v>
      </c>
      <c r="D165" s="267" t="s">
        <v>225</v>
      </c>
      <c r="E165" s="268" t="s">
        <v>2820</v>
      </c>
      <c r="F165" s="269" t="s">
        <v>2821</v>
      </c>
      <c r="G165" s="270" t="s">
        <v>2392</v>
      </c>
      <c r="H165" s="271">
        <v>1</v>
      </c>
      <c r="I165" s="272"/>
      <c r="J165" s="273">
        <f>ROUND(I165*H165,2)</f>
        <v>0</v>
      </c>
      <c r="K165" s="274"/>
      <c r="L165" s="275"/>
      <c r="M165" s="276" t="s">
        <v>1</v>
      </c>
      <c r="N165" s="277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345</v>
      </c>
      <c r="AT165" s="232" t="s">
        <v>225</v>
      </c>
      <c r="AU165" s="232" t="s">
        <v>86</v>
      </c>
      <c r="AY165" s="18" t="s">
        <v>155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249</v>
      </c>
      <c r="BM165" s="232" t="s">
        <v>2822</v>
      </c>
    </row>
    <row r="166" spans="1:65" s="2" customFormat="1" ht="16.5" customHeight="1">
      <c r="A166" s="39"/>
      <c r="B166" s="40"/>
      <c r="C166" s="267" t="s">
        <v>86</v>
      </c>
      <c r="D166" s="267" t="s">
        <v>225</v>
      </c>
      <c r="E166" s="268" t="s">
        <v>2823</v>
      </c>
      <c r="F166" s="269" t="s">
        <v>2824</v>
      </c>
      <c r="G166" s="270" t="s">
        <v>2392</v>
      </c>
      <c r="H166" s="271">
        <v>1</v>
      </c>
      <c r="I166" s="272"/>
      <c r="J166" s="273">
        <f>ROUND(I166*H166,2)</f>
        <v>0</v>
      </c>
      <c r="K166" s="274"/>
      <c r="L166" s="275"/>
      <c r="M166" s="276" t="s">
        <v>1</v>
      </c>
      <c r="N166" s="277" t="s">
        <v>41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345</v>
      </c>
      <c r="AT166" s="232" t="s">
        <v>225</v>
      </c>
      <c r="AU166" s="232" t="s">
        <v>86</v>
      </c>
      <c r="AY166" s="18" t="s">
        <v>155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84</v>
      </c>
      <c r="BK166" s="233">
        <f>ROUND(I166*H166,2)</f>
        <v>0</v>
      </c>
      <c r="BL166" s="18" t="s">
        <v>249</v>
      </c>
      <c r="BM166" s="232" t="s">
        <v>2825</v>
      </c>
    </row>
    <row r="167" spans="1:65" s="2" customFormat="1" ht="16.5" customHeight="1">
      <c r="A167" s="39"/>
      <c r="B167" s="40"/>
      <c r="C167" s="267" t="s">
        <v>171</v>
      </c>
      <c r="D167" s="267" t="s">
        <v>225</v>
      </c>
      <c r="E167" s="268" t="s">
        <v>2826</v>
      </c>
      <c r="F167" s="269" t="s">
        <v>2827</v>
      </c>
      <c r="G167" s="270" t="s">
        <v>2392</v>
      </c>
      <c r="H167" s="271">
        <v>1</v>
      </c>
      <c r="I167" s="272"/>
      <c r="J167" s="273">
        <f>ROUND(I167*H167,2)</f>
        <v>0</v>
      </c>
      <c r="K167" s="274"/>
      <c r="L167" s="275"/>
      <c r="M167" s="276" t="s">
        <v>1</v>
      </c>
      <c r="N167" s="277" t="s">
        <v>41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345</v>
      </c>
      <c r="AT167" s="232" t="s">
        <v>225</v>
      </c>
      <c r="AU167" s="232" t="s">
        <v>86</v>
      </c>
      <c r="AY167" s="18" t="s">
        <v>155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249</v>
      </c>
      <c r="BM167" s="232" t="s">
        <v>2828</v>
      </c>
    </row>
    <row r="168" spans="1:65" s="2" customFormat="1" ht="16.5" customHeight="1">
      <c r="A168" s="39"/>
      <c r="B168" s="40"/>
      <c r="C168" s="267" t="s">
        <v>161</v>
      </c>
      <c r="D168" s="267" t="s">
        <v>225</v>
      </c>
      <c r="E168" s="268" t="s">
        <v>2829</v>
      </c>
      <c r="F168" s="269" t="s">
        <v>2830</v>
      </c>
      <c r="G168" s="270" t="s">
        <v>2392</v>
      </c>
      <c r="H168" s="271">
        <v>1</v>
      </c>
      <c r="I168" s="272"/>
      <c r="J168" s="273">
        <f>ROUND(I168*H168,2)</f>
        <v>0</v>
      </c>
      <c r="K168" s="274"/>
      <c r="L168" s="275"/>
      <c r="M168" s="276" t="s">
        <v>1</v>
      </c>
      <c r="N168" s="277" t="s">
        <v>41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345</v>
      </c>
      <c r="AT168" s="232" t="s">
        <v>225</v>
      </c>
      <c r="AU168" s="232" t="s">
        <v>86</v>
      </c>
      <c r="AY168" s="18" t="s">
        <v>155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84</v>
      </c>
      <c r="BK168" s="233">
        <f>ROUND(I168*H168,2)</f>
        <v>0</v>
      </c>
      <c r="BL168" s="18" t="s">
        <v>249</v>
      </c>
      <c r="BM168" s="232" t="s">
        <v>2831</v>
      </c>
    </row>
    <row r="169" spans="1:65" s="2" customFormat="1" ht="16.5" customHeight="1">
      <c r="A169" s="39"/>
      <c r="B169" s="40"/>
      <c r="C169" s="267" t="s">
        <v>184</v>
      </c>
      <c r="D169" s="267" t="s">
        <v>225</v>
      </c>
      <c r="E169" s="268" t="s">
        <v>2832</v>
      </c>
      <c r="F169" s="269" t="s">
        <v>2833</v>
      </c>
      <c r="G169" s="270" t="s">
        <v>2392</v>
      </c>
      <c r="H169" s="271">
        <v>1</v>
      </c>
      <c r="I169" s="272"/>
      <c r="J169" s="273">
        <f>ROUND(I169*H169,2)</f>
        <v>0</v>
      </c>
      <c r="K169" s="274"/>
      <c r="L169" s="275"/>
      <c r="M169" s="276" t="s">
        <v>1</v>
      </c>
      <c r="N169" s="277" t="s">
        <v>41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345</v>
      </c>
      <c r="AT169" s="232" t="s">
        <v>225</v>
      </c>
      <c r="AU169" s="232" t="s">
        <v>86</v>
      </c>
      <c r="AY169" s="18" t="s">
        <v>155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84</v>
      </c>
      <c r="BK169" s="233">
        <f>ROUND(I169*H169,2)</f>
        <v>0</v>
      </c>
      <c r="BL169" s="18" t="s">
        <v>249</v>
      </c>
      <c r="BM169" s="232" t="s">
        <v>2834</v>
      </c>
    </row>
    <row r="170" spans="1:65" s="2" customFormat="1" ht="16.5" customHeight="1">
      <c r="A170" s="39"/>
      <c r="B170" s="40"/>
      <c r="C170" s="267" t="s">
        <v>193</v>
      </c>
      <c r="D170" s="267" t="s">
        <v>225</v>
      </c>
      <c r="E170" s="268" t="s">
        <v>2835</v>
      </c>
      <c r="F170" s="269" t="s">
        <v>2836</v>
      </c>
      <c r="G170" s="270" t="s">
        <v>2392</v>
      </c>
      <c r="H170" s="271">
        <v>1</v>
      </c>
      <c r="I170" s="272"/>
      <c r="J170" s="273">
        <f>ROUND(I170*H170,2)</f>
        <v>0</v>
      </c>
      <c r="K170" s="274"/>
      <c r="L170" s="275"/>
      <c r="M170" s="276" t="s">
        <v>1</v>
      </c>
      <c r="N170" s="277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345</v>
      </c>
      <c r="AT170" s="232" t="s">
        <v>225</v>
      </c>
      <c r="AU170" s="232" t="s">
        <v>86</v>
      </c>
      <c r="AY170" s="18" t="s">
        <v>155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249</v>
      </c>
      <c r="BM170" s="232" t="s">
        <v>2837</v>
      </c>
    </row>
    <row r="171" spans="1:65" s="2" customFormat="1" ht="16.5" customHeight="1">
      <c r="A171" s="39"/>
      <c r="B171" s="40"/>
      <c r="C171" s="267" t="s">
        <v>199</v>
      </c>
      <c r="D171" s="267" t="s">
        <v>225</v>
      </c>
      <c r="E171" s="268" t="s">
        <v>2838</v>
      </c>
      <c r="F171" s="269" t="s">
        <v>2839</v>
      </c>
      <c r="G171" s="270" t="s">
        <v>2392</v>
      </c>
      <c r="H171" s="271">
        <v>1</v>
      </c>
      <c r="I171" s="272"/>
      <c r="J171" s="273">
        <f>ROUND(I171*H171,2)</f>
        <v>0</v>
      </c>
      <c r="K171" s="274"/>
      <c r="L171" s="275"/>
      <c r="M171" s="276" t="s">
        <v>1</v>
      </c>
      <c r="N171" s="277" t="s">
        <v>41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345</v>
      </c>
      <c r="AT171" s="232" t="s">
        <v>225</v>
      </c>
      <c r="AU171" s="232" t="s">
        <v>86</v>
      </c>
      <c r="AY171" s="18" t="s">
        <v>155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84</v>
      </c>
      <c r="BK171" s="233">
        <f>ROUND(I171*H171,2)</f>
        <v>0</v>
      </c>
      <c r="BL171" s="18" t="s">
        <v>249</v>
      </c>
      <c r="BM171" s="232" t="s">
        <v>2840</v>
      </c>
    </row>
    <row r="172" spans="1:65" s="2" customFormat="1" ht="16.5" customHeight="1">
      <c r="A172" s="39"/>
      <c r="B172" s="40"/>
      <c r="C172" s="267" t="s">
        <v>206</v>
      </c>
      <c r="D172" s="267" t="s">
        <v>225</v>
      </c>
      <c r="E172" s="268" t="s">
        <v>2841</v>
      </c>
      <c r="F172" s="269" t="s">
        <v>2842</v>
      </c>
      <c r="G172" s="270" t="s">
        <v>2392</v>
      </c>
      <c r="H172" s="271">
        <v>1</v>
      </c>
      <c r="I172" s="272"/>
      <c r="J172" s="273">
        <f>ROUND(I172*H172,2)</f>
        <v>0</v>
      </c>
      <c r="K172" s="274"/>
      <c r="L172" s="275"/>
      <c r="M172" s="276" t="s">
        <v>1</v>
      </c>
      <c r="N172" s="277" t="s">
        <v>41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345</v>
      </c>
      <c r="AT172" s="232" t="s">
        <v>225</v>
      </c>
      <c r="AU172" s="232" t="s">
        <v>86</v>
      </c>
      <c r="AY172" s="18" t="s">
        <v>155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84</v>
      </c>
      <c r="BK172" s="233">
        <f>ROUND(I172*H172,2)</f>
        <v>0</v>
      </c>
      <c r="BL172" s="18" t="s">
        <v>249</v>
      </c>
      <c r="BM172" s="232" t="s">
        <v>2843</v>
      </c>
    </row>
    <row r="173" spans="1:65" s="2" customFormat="1" ht="16.5" customHeight="1">
      <c r="A173" s="39"/>
      <c r="B173" s="40"/>
      <c r="C173" s="267" t="s">
        <v>210</v>
      </c>
      <c r="D173" s="267" t="s">
        <v>225</v>
      </c>
      <c r="E173" s="268" t="s">
        <v>2844</v>
      </c>
      <c r="F173" s="269" t="s">
        <v>2845</v>
      </c>
      <c r="G173" s="270" t="s">
        <v>2392</v>
      </c>
      <c r="H173" s="271">
        <v>1</v>
      </c>
      <c r="I173" s="272"/>
      <c r="J173" s="273">
        <f>ROUND(I173*H173,2)</f>
        <v>0</v>
      </c>
      <c r="K173" s="274"/>
      <c r="L173" s="275"/>
      <c r="M173" s="276" t="s">
        <v>1</v>
      </c>
      <c r="N173" s="277" t="s">
        <v>41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345</v>
      </c>
      <c r="AT173" s="232" t="s">
        <v>225</v>
      </c>
      <c r="AU173" s="232" t="s">
        <v>86</v>
      </c>
      <c r="AY173" s="18" t="s">
        <v>155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84</v>
      </c>
      <c r="BK173" s="233">
        <f>ROUND(I173*H173,2)</f>
        <v>0</v>
      </c>
      <c r="BL173" s="18" t="s">
        <v>249</v>
      </c>
      <c r="BM173" s="232" t="s">
        <v>2846</v>
      </c>
    </row>
    <row r="174" spans="1:65" s="2" customFormat="1" ht="16.5" customHeight="1">
      <c r="A174" s="39"/>
      <c r="B174" s="40"/>
      <c r="C174" s="220" t="s">
        <v>217</v>
      </c>
      <c r="D174" s="220" t="s">
        <v>157</v>
      </c>
      <c r="E174" s="221" t="s">
        <v>2847</v>
      </c>
      <c r="F174" s="222" t="s">
        <v>2848</v>
      </c>
      <c r="G174" s="223" t="s">
        <v>2392</v>
      </c>
      <c r="H174" s="224">
        <v>9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41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249</v>
      </c>
      <c r="AT174" s="232" t="s">
        <v>157</v>
      </c>
      <c r="AU174" s="232" t="s">
        <v>86</v>
      </c>
      <c r="AY174" s="18" t="s">
        <v>155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84</v>
      </c>
      <c r="BK174" s="233">
        <f>ROUND(I174*H174,2)</f>
        <v>0</v>
      </c>
      <c r="BL174" s="18" t="s">
        <v>249</v>
      </c>
      <c r="BM174" s="232" t="s">
        <v>2849</v>
      </c>
    </row>
    <row r="175" spans="1:63" s="12" customFormat="1" ht="22.8" customHeight="1">
      <c r="A175" s="12"/>
      <c r="B175" s="204"/>
      <c r="C175" s="205"/>
      <c r="D175" s="206" t="s">
        <v>75</v>
      </c>
      <c r="E175" s="218" t="s">
        <v>1501</v>
      </c>
      <c r="F175" s="218" t="s">
        <v>1502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SUM(P176:P179)</f>
        <v>0</v>
      </c>
      <c r="Q175" s="212"/>
      <c r="R175" s="213">
        <f>SUM(R176:R179)</f>
        <v>0</v>
      </c>
      <c r="S175" s="212"/>
      <c r="T175" s="214">
        <f>SUM(T176:T179)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86</v>
      </c>
      <c r="AT175" s="216" t="s">
        <v>75</v>
      </c>
      <c r="AU175" s="216" t="s">
        <v>84</v>
      </c>
      <c r="AY175" s="215" t="s">
        <v>155</v>
      </c>
      <c r="BK175" s="217">
        <f>SUM(BK176:BK179)</f>
        <v>0</v>
      </c>
    </row>
    <row r="176" spans="1:65" s="2" customFormat="1" ht="16.5" customHeight="1">
      <c r="A176" s="39"/>
      <c r="B176" s="40"/>
      <c r="C176" s="267" t="s">
        <v>685</v>
      </c>
      <c r="D176" s="267" t="s">
        <v>225</v>
      </c>
      <c r="E176" s="268" t="s">
        <v>2850</v>
      </c>
      <c r="F176" s="269" t="s">
        <v>2851</v>
      </c>
      <c r="G176" s="270" t="s">
        <v>2852</v>
      </c>
      <c r="H176" s="271">
        <v>1</v>
      </c>
      <c r="I176" s="272"/>
      <c r="J176" s="273">
        <f>ROUND(I176*H176,2)</f>
        <v>0</v>
      </c>
      <c r="K176" s="274"/>
      <c r="L176" s="275"/>
      <c r="M176" s="276" t="s">
        <v>1</v>
      </c>
      <c r="N176" s="277" t="s">
        <v>41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345</v>
      </c>
      <c r="AT176" s="232" t="s">
        <v>225</v>
      </c>
      <c r="AU176" s="232" t="s">
        <v>86</v>
      </c>
      <c r="AY176" s="18" t="s">
        <v>155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249</v>
      </c>
      <c r="BM176" s="232" t="s">
        <v>2853</v>
      </c>
    </row>
    <row r="177" spans="1:65" s="2" customFormat="1" ht="21.75" customHeight="1">
      <c r="A177" s="39"/>
      <c r="B177" s="40"/>
      <c r="C177" s="220" t="s">
        <v>697</v>
      </c>
      <c r="D177" s="220" t="s">
        <v>157</v>
      </c>
      <c r="E177" s="221" t="s">
        <v>2854</v>
      </c>
      <c r="F177" s="222" t="s">
        <v>2855</v>
      </c>
      <c r="G177" s="223" t="s">
        <v>274</v>
      </c>
      <c r="H177" s="224">
        <v>20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41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249</v>
      </c>
      <c r="AT177" s="232" t="s">
        <v>157</v>
      </c>
      <c r="AU177" s="232" t="s">
        <v>86</v>
      </c>
      <c r="AY177" s="18" t="s">
        <v>155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84</v>
      </c>
      <c r="BK177" s="233">
        <f>ROUND(I177*H177,2)</f>
        <v>0</v>
      </c>
      <c r="BL177" s="18" t="s">
        <v>249</v>
      </c>
      <c r="BM177" s="232" t="s">
        <v>2856</v>
      </c>
    </row>
    <row r="178" spans="1:65" s="2" customFormat="1" ht="16.5" customHeight="1">
      <c r="A178" s="39"/>
      <c r="B178" s="40"/>
      <c r="C178" s="267" t="s">
        <v>703</v>
      </c>
      <c r="D178" s="267" t="s">
        <v>225</v>
      </c>
      <c r="E178" s="268" t="s">
        <v>2857</v>
      </c>
      <c r="F178" s="269" t="s">
        <v>2858</v>
      </c>
      <c r="G178" s="270" t="s">
        <v>274</v>
      </c>
      <c r="H178" s="271">
        <v>20</v>
      </c>
      <c r="I178" s="272"/>
      <c r="J178" s="273">
        <f>ROUND(I178*H178,2)</f>
        <v>0</v>
      </c>
      <c r="K178" s="274"/>
      <c r="L178" s="275"/>
      <c r="M178" s="276" t="s">
        <v>1</v>
      </c>
      <c r="N178" s="277" t="s">
        <v>41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345</v>
      </c>
      <c r="AT178" s="232" t="s">
        <v>225</v>
      </c>
      <c r="AU178" s="232" t="s">
        <v>86</v>
      </c>
      <c r="AY178" s="18" t="s">
        <v>155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249</v>
      </c>
      <c r="BM178" s="232" t="s">
        <v>2859</v>
      </c>
    </row>
    <row r="179" spans="1:65" s="2" customFormat="1" ht="16.5" customHeight="1">
      <c r="A179" s="39"/>
      <c r="B179" s="40"/>
      <c r="C179" s="220" t="s">
        <v>691</v>
      </c>
      <c r="D179" s="220" t="s">
        <v>157</v>
      </c>
      <c r="E179" s="221" t="s">
        <v>2860</v>
      </c>
      <c r="F179" s="222" t="s">
        <v>2861</v>
      </c>
      <c r="G179" s="223" t="s">
        <v>2450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41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249</v>
      </c>
      <c r="AT179" s="232" t="s">
        <v>157</v>
      </c>
      <c r="AU179" s="232" t="s">
        <v>86</v>
      </c>
      <c r="AY179" s="18" t="s">
        <v>155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84</v>
      </c>
      <c r="BK179" s="233">
        <f>ROUND(I179*H179,2)</f>
        <v>0</v>
      </c>
      <c r="BL179" s="18" t="s">
        <v>249</v>
      </c>
      <c r="BM179" s="232" t="s">
        <v>2862</v>
      </c>
    </row>
    <row r="180" spans="1:63" s="12" customFormat="1" ht="22.8" customHeight="1">
      <c r="A180" s="12"/>
      <c r="B180" s="204"/>
      <c r="C180" s="205"/>
      <c r="D180" s="206" t="s">
        <v>75</v>
      </c>
      <c r="E180" s="218" t="s">
        <v>2863</v>
      </c>
      <c r="F180" s="218" t="s">
        <v>2864</v>
      </c>
      <c r="G180" s="205"/>
      <c r="H180" s="205"/>
      <c r="I180" s="208"/>
      <c r="J180" s="219">
        <f>BK180</f>
        <v>0</v>
      </c>
      <c r="K180" s="205"/>
      <c r="L180" s="210"/>
      <c r="M180" s="211"/>
      <c r="N180" s="212"/>
      <c r="O180" s="212"/>
      <c r="P180" s="213">
        <f>SUM(P181:P192)</f>
        <v>0</v>
      </c>
      <c r="Q180" s="212"/>
      <c r="R180" s="213">
        <f>SUM(R181:R192)</f>
        <v>0</v>
      </c>
      <c r="S180" s="212"/>
      <c r="T180" s="214">
        <f>SUM(T181:T192)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5" t="s">
        <v>86</v>
      </c>
      <c r="AT180" s="216" t="s">
        <v>75</v>
      </c>
      <c r="AU180" s="216" t="s">
        <v>84</v>
      </c>
      <c r="AY180" s="215" t="s">
        <v>155</v>
      </c>
      <c r="BK180" s="217">
        <f>SUM(BK181:BK192)</f>
        <v>0</v>
      </c>
    </row>
    <row r="181" spans="1:65" s="2" customFormat="1" ht="24.15" customHeight="1">
      <c r="A181" s="39"/>
      <c r="B181" s="40"/>
      <c r="C181" s="220" t="s">
        <v>7</v>
      </c>
      <c r="D181" s="220" t="s">
        <v>157</v>
      </c>
      <c r="E181" s="221" t="s">
        <v>2865</v>
      </c>
      <c r="F181" s="222" t="s">
        <v>2866</v>
      </c>
      <c r="G181" s="223" t="s">
        <v>274</v>
      </c>
      <c r="H181" s="224">
        <v>266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41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249</v>
      </c>
      <c r="AT181" s="232" t="s">
        <v>157</v>
      </c>
      <c r="AU181" s="232" t="s">
        <v>86</v>
      </c>
      <c r="AY181" s="18" t="s">
        <v>155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84</v>
      </c>
      <c r="BK181" s="233">
        <f>ROUND(I181*H181,2)</f>
        <v>0</v>
      </c>
      <c r="BL181" s="18" t="s">
        <v>249</v>
      </c>
      <c r="BM181" s="232" t="s">
        <v>2867</v>
      </c>
    </row>
    <row r="182" spans="1:65" s="2" customFormat="1" ht="16.5" customHeight="1">
      <c r="A182" s="39"/>
      <c r="B182" s="40"/>
      <c r="C182" s="267" t="s">
        <v>282</v>
      </c>
      <c r="D182" s="267" t="s">
        <v>225</v>
      </c>
      <c r="E182" s="268" t="s">
        <v>2868</v>
      </c>
      <c r="F182" s="269" t="s">
        <v>2869</v>
      </c>
      <c r="G182" s="270" t="s">
        <v>274</v>
      </c>
      <c r="H182" s="271">
        <v>266</v>
      </c>
      <c r="I182" s="272"/>
      <c r="J182" s="273">
        <f>ROUND(I182*H182,2)</f>
        <v>0</v>
      </c>
      <c r="K182" s="274"/>
      <c r="L182" s="275"/>
      <c r="M182" s="276" t="s">
        <v>1</v>
      </c>
      <c r="N182" s="277" t="s">
        <v>41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345</v>
      </c>
      <c r="AT182" s="232" t="s">
        <v>225</v>
      </c>
      <c r="AU182" s="232" t="s">
        <v>86</v>
      </c>
      <c r="AY182" s="18" t="s">
        <v>155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84</v>
      </c>
      <c r="BK182" s="233">
        <f>ROUND(I182*H182,2)</f>
        <v>0</v>
      </c>
      <c r="BL182" s="18" t="s">
        <v>249</v>
      </c>
      <c r="BM182" s="232" t="s">
        <v>2870</v>
      </c>
    </row>
    <row r="183" spans="1:65" s="2" customFormat="1" ht="24.15" customHeight="1">
      <c r="A183" s="39"/>
      <c r="B183" s="40"/>
      <c r="C183" s="220" t="s">
        <v>265</v>
      </c>
      <c r="D183" s="220" t="s">
        <v>157</v>
      </c>
      <c r="E183" s="221" t="s">
        <v>2871</v>
      </c>
      <c r="F183" s="222" t="s">
        <v>2872</v>
      </c>
      <c r="G183" s="223" t="s">
        <v>274</v>
      </c>
      <c r="H183" s="224">
        <v>550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41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249</v>
      </c>
      <c r="AT183" s="232" t="s">
        <v>157</v>
      </c>
      <c r="AU183" s="232" t="s">
        <v>86</v>
      </c>
      <c r="AY183" s="18" t="s">
        <v>155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84</v>
      </c>
      <c r="BK183" s="233">
        <f>ROUND(I183*H183,2)</f>
        <v>0</v>
      </c>
      <c r="BL183" s="18" t="s">
        <v>249</v>
      </c>
      <c r="BM183" s="232" t="s">
        <v>2873</v>
      </c>
    </row>
    <row r="184" spans="1:65" s="2" customFormat="1" ht="16.5" customHeight="1">
      <c r="A184" s="39"/>
      <c r="B184" s="40"/>
      <c r="C184" s="267" t="s">
        <v>271</v>
      </c>
      <c r="D184" s="267" t="s">
        <v>225</v>
      </c>
      <c r="E184" s="268" t="s">
        <v>2874</v>
      </c>
      <c r="F184" s="269" t="s">
        <v>2875</v>
      </c>
      <c r="G184" s="270" t="s">
        <v>274</v>
      </c>
      <c r="H184" s="271">
        <v>550</v>
      </c>
      <c r="I184" s="272"/>
      <c r="J184" s="273">
        <f>ROUND(I184*H184,2)</f>
        <v>0</v>
      </c>
      <c r="K184" s="274"/>
      <c r="L184" s="275"/>
      <c r="M184" s="276" t="s">
        <v>1</v>
      </c>
      <c r="N184" s="277" t="s">
        <v>41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345</v>
      </c>
      <c r="AT184" s="232" t="s">
        <v>225</v>
      </c>
      <c r="AU184" s="232" t="s">
        <v>86</v>
      </c>
      <c r="AY184" s="18" t="s">
        <v>155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84</v>
      </c>
      <c r="BK184" s="233">
        <f>ROUND(I184*H184,2)</f>
        <v>0</v>
      </c>
      <c r="BL184" s="18" t="s">
        <v>249</v>
      </c>
      <c r="BM184" s="232" t="s">
        <v>2876</v>
      </c>
    </row>
    <row r="185" spans="1:65" s="2" customFormat="1" ht="33" customHeight="1">
      <c r="A185" s="39"/>
      <c r="B185" s="40"/>
      <c r="C185" s="220" t="s">
        <v>253</v>
      </c>
      <c r="D185" s="220" t="s">
        <v>157</v>
      </c>
      <c r="E185" s="221" t="s">
        <v>2877</v>
      </c>
      <c r="F185" s="222" t="s">
        <v>2878</v>
      </c>
      <c r="G185" s="223" t="s">
        <v>274</v>
      </c>
      <c r="H185" s="224">
        <v>1230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41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249</v>
      </c>
      <c r="AT185" s="232" t="s">
        <v>157</v>
      </c>
      <c r="AU185" s="232" t="s">
        <v>86</v>
      </c>
      <c r="AY185" s="18" t="s">
        <v>155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84</v>
      </c>
      <c r="BK185" s="233">
        <f>ROUND(I185*H185,2)</f>
        <v>0</v>
      </c>
      <c r="BL185" s="18" t="s">
        <v>249</v>
      </c>
      <c r="BM185" s="232" t="s">
        <v>2879</v>
      </c>
    </row>
    <row r="186" spans="1:65" s="2" customFormat="1" ht="16.5" customHeight="1">
      <c r="A186" s="39"/>
      <c r="B186" s="40"/>
      <c r="C186" s="267" t="s">
        <v>259</v>
      </c>
      <c r="D186" s="267" t="s">
        <v>225</v>
      </c>
      <c r="E186" s="268" t="s">
        <v>2880</v>
      </c>
      <c r="F186" s="269" t="s">
        <v>2881</v>
      </c>
      <c r="G186" s="270" t="s">
        <v>274</v>
      </c>
      <c r="H186" s="271">
        <v>1230</v>
      </c>
      <c r="I186" s="272"/>
      <c r="J186" s="273">
        <f>ROUND(I186*H186,2)</f>
        <v>0</v>
      </c>
      <c r="K186" s="274"/>
      <c r="L186" s="275"/>
      <c r="M186" s="276" t="s">
        <v>1</v>
      </c>
      <c r="N186" s="277" t="s">
        <v>41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345</v>
      </c>
      <c r="AT186" s="232" t="s">
        <v>225</v>
      </c>
      <c r="AU186" s="232" t="s">
        <v>86</v>
      </c>
      <c r="AY186" s="18" t="s">
        <v>155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84</v>
      </c>
      <c r="BK186" s="233">
        <f>ROUND(I186*H186,2)</f>
        <v>0</v>
      </c>
      <c r="BL186" s="18" t="s">
        <v>249</v>
      </c>
      <c r="BM186" s="232" t="s">
        <v>2882</v>
      </c>
    </row>
    <row r="187" spans="1:65" s="2" customFormat="1" ht="33" customHeight="1">
      <c r="A187" s="39"/>
      <c r="B187" s="40"/>
      <c r="C187" s="220" t="s">
        <v>236</v>
      </c>
      <c r="D187" s="220" t="s">
        <v>157</v>
      </c>
      <c r="E187" s="221" t="s">
        <v>2883</v>
      </c>
      <c r="F187" s="222" t="s">
        <v>2884</v>
      </c>
      <c r="G187" s="223" t="s">
        <v>274</v>
      </c>
      <c r="H187" s="224">
        <v>125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41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249</v>
      </c>
      <c r="AT187" s="232" t="s">
        <v>157</v>
      </c>
      <c r="AU187" s="232" t="s">
        <v>86</v>
      </c>
      <c r="AY187" s="18" t="s">
        <v>155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84</v>
      </c>
      <c r="BK187" s="233">
        <f>ROUND(I187*H187,2)</f>
        <v>0</v>
      </c>
      <c r="BL187" s="18" t="s">
        <v>249</v>
      </c>
      <c r="BM187" s="232" t="s">
        <v>2885</v>
      </c>
    </row>
    <row r="188" spans="1:65" s="2" customFormat="1" ht="16.5" customHeight="1">
      <c r="A188" s="39"/>
      <c r="B188" s="40"/>
      <c r="C188" s="267" t="s">
        <v>240</v>
      </c>
      <c r="D188" s="267" t="s">
        <v>225</v>
      </c>
      <c r="E188" s="268" t="s">
        <v>2886</v>
      </c>
      <c r="F188" s="269" t="s">
        <v>2887</v>
      </c>
      <c r="G188" s="270" t="s">
        <v>274</v>
      </c>
      <c r="H188" s="271">
        <v>125</v>
      </c>
      <c r="I188" s="272"/>
      <c r="J188" s="273">
        <f>ROUND(I188*H188,2)</f>
        <v>0</v>
      </c>
      <c r="K188" s="274"/>
      <c r="L188" s="275"/>
      <c r="M188" s="276" t="s">
        <v>1</v>
      </c>
      <c r="N188" s="277" t="s">
        <v>41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345</v>
      </c>
      <c r="AT188" s="232" t="s">
        <v>225</v>
      </c>
      <c r="AU188" s="232" t="s">
        <v>86</v>
      </c>
      <c r="AY188" s="18" t="s">
        <v>155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84</v>
      </c>
      <c r="BK188" s="233">
        <f>ROUND(I188*H188,2)</f>
        <v>0</v>
      </c>
      <c r="BL188" s="18" t="s">
        <v>249</v>
      </c>
      <c r="BM188" s="232" t="s">
        <v>2888</v>
      </c>
    </row>
    <row r="189" spans="1:65" s="2" customFormat="1" ht="33" customHeight="1">
      <c r="A189" s="39"/>
      <c r="B189" s="40"/>
      <c r="C189" s="220" t="s">
        <v>8</v>
      </c>
      <c r="D189" s="220" t="s">
        <v>157</v>
      </c>
      <c r="E189" s="221" t="s">
        <v>2883</v>
      </c>
      <c r="F189" s="222" t="s">
        <v>2884</v>
      </c>
      <c r="G189" s="223" t="s">
        <v>274</v>
      </c>
      <c r="H189" s="224">
        <v>266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41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249</v>
      </c>
      <c r="AT189" s="232" t="s">
        <v>157</v>
      </c>
      <c r="AU189" s="232" t="s">
        <v>86</v>
      </c>
      <c r="AY189" s="18" t="s">
        <v>155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249</v>
      </c>
      <c r="BM189" s="232" t="s">
        <v>2889</v>
      </c>
    </row>
    <row r="190" spans="1:65" s="2" customFormat="1" ht="16.5" customHeight="1">
      <c r="A190" s="39"/>
      <c r="B190" s="40"/>
      <c r="C190" s="267" t="s">
        <v>249</v>
      </c>
      <c r="D190" s="267" t="s">
        <v>225</v>
      </c>
      <c r="E190" s="268" t="s">
        <v>2890</v>
      </c>
      <c r="F190" s="269" t="s">
        <v>2891</v>
      </c>
      <c r="G190" s="270" t="s">
        <v>274</v>
      </c>
      <c r="H190" s="271">
        <v>266</v>
      </c>
      <c r="I190" s="272"/>
      <c r="J190" s="273">
        <f>ROUND(I190*H190,2)</f>
        <v>0</v>
      </c>
      <c r="K190" s="274"/>
      <c r="L190" s="275"/>
      <c r="M190" s="276" t="s">
        <v>1</v>
      </c>
      <c r="N190" s="277" t="s">
        <v>41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345</v>
      </c>
      <c r="AT190" s="232" t="s">
        <v>225</v>
      </c>
      <c r="AU190" s="232" t="s">
        <v>86</v>
      </c>
      <c r="AY190" s="18" t="s">
        <v>155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84</v>
      </c>
      <c r="BK190" s="233">
        <f>ROUND(I190*H190,2)</f>
        <v>0</v>
      </c>
      <c r="BL190" s="18" t="s">
        <v>249</v>
      </c>
      <c r="BM190" s="232" t="s">
        <v>2892</v>
      </c>
    </row>
    <row r="191" spans="1:65" s="2" customFormat="1" ht="24.15" customHeight="1">
      <c r="A191" s="39"/>
      <c r="B191" s="40"/>
      <c r="C191" s="220" t="s">
        <v>224</v>
      </c>
      <c r="D191" s="220" t="s">
        <v>157</v>
      </c>
      <c r="E191" s="221" t="s">
        <v>2893</v>
      </c>
      <c r="F191" s="222" t="s">
        <v>2894</v>
      </c>
      <c r="G191" s="223" t="s">
        <v>274</v>
      </c>
      <c r="H191" s="224">
        <v>190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41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249</v>
      </c>
      <c r="AT191" s="232" t="s">
        <v>157</v>
      </c>
      <c r="AU191" s="232" t="s">
        <v>86</v>
      </c>
      <c r="AY191" s="18" t="s">
        <v>155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84</v>
      </c>
      <c r="BK191" s="233">
        <f>ROUND(I191*H191,2)</f>
        <v>0</v>
      </c>
      <c r="BL191" s="18" t="s">
        <v>249</v>
      </c>
      <c r="BM191" s="232" t="s">
        <v>2895</v>
      </c>
    </row>
    <row r="192" spans="1:65" s="2" customFormat="1" ht="16.5" customHeight="1">
      <c r="A192" s="39"/>
      <c r="B192" s="40"/>
      <c r="C192" s="267" t="s">
        <v>231</v>
      </c>
      <c r="D192" s="267" t="s">
        <v>225</v>
      </c>
      <c r="E192" s="268" t="s">
        <v>2896</v>
      </c>
      <c r="F192" s="269" t="s">
        <v>2897</v>
      </c>
      <c r="G192" s="270" t="s">
        <v>274</v>
      </c>
      <c r="H192" s="271">
        <v>190</v>
      </c>
      <c r="I192" s="272"/>
      <c r="J192" s="273">
        <f>ROUND(I192*H192,2)</f>
        <v>0</v>
      </c>
      <c r="K192" s="274"/>
      <c r="L192" s="275"/>
      <c r="M192" s="276" t="s">
        <v>1</v>
      </c>
      <c r="N192" s="277" t="s">
        <v>41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345</v>
      </c>
      <c r="AT192" s="232" t="s">
        <v>225</v>
      </c>
      <c r="AU192" s="232" t="s">
        <v>86</v>
      </c>
      <c r="AY192" s="18" t="s">
        <v>155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84</v>
      </c>
      <c r="BK192" s="233">
        <f>ROUND(I192*H192,2)</f>
        <v>0</v>
      </c>
      <c r="BL192" s="18" t="s">
        <v>249</v>
      </c>
      <c r="BM192" s="232" t="s">
        <v>2898</v>
      </c>
    </row>
    <row r="193" spans="1:63" s="12" customFormat="1" ht="22.8" customHeight="1">
      <c r="A193" s="12"/>
      <c r="B193" s="204"/>
      <c r="C193" s="205"/>
      <c r="D193" s="206" t="s">
        <v>75</v>
      </c>
      <c r="E193" s="218" t="s">
        <v>2899</v>
      </c>
      <c r="F193" s="218" t="s">
        <v>2900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SUM(P194:P220)</f>
        <v>0</v>
      </c>
      <c r="Q193" s="212"/>
      <c r="R193" s="213">
        <f>SUM(R194:R220)</f>
        <v>0</v>
      </c>
      <c r="S193" s="212"/>
      <c r="T193" s="214">
        <f>SUM(T194:T220)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86</v>
      </c>
      <c r="AT193" s="216" t="s">
        <v>75</v>
      </c>
      <c r="AU193" s="216" t="s">
        <v>84</v>
      </c>
      <c r="AY193" s="215" t="s">
        <v>155</v>
      </c>
      <c r="BK193" s="217">
        <f>SUM(BK194:BK220)</f>
        <v>0</v>
      </c>
    </row>
    <row r="194" spans="1:65" s="2" customFormat="1" ht="16.5" customHeight="1">
      <c r="A194" s="39"/>
      <c r="B194" s="40"/>
      <c r="C194" s="220" t="s">
        <v>438</v>
      </c>
      <c r="D194" s="220" t="s">
        <v>157</v>
      </c>
      <c r="E194" s="221" t="s">
        <v>2901</v>
      </c>
      <c r="F194" s="222" t="s">
        <v>2902</v>
      </c>
      <c r="G194" s="223" t="s">
        <v>2392</v>
      </c>
      <c r="H194" s="224">
        <v>2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41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249</v>
      </c>
      <c r="AT194" s="232" t="s">
        <v>157</v>
      </c>
      <c r="AU194" s="232" t="s">
        <v>86</v>
      </c>
      <c r="AY194" s="18" t="s">
        <v>155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84</v>
      </c>
      <c r="BK194" s="233">
        <f>ROUND(I194*H194,2)</f>
        <v>0</v>
      </c>
      <c r="BL194" s="18" t="s">
        <v>249</v>
      </c>
      <c r="BM194" s="232" t="s">
        <v>2903</v>
      </c>
    </row>
    <row r="195" spans="1:65" s="2" customFormat="1" ht="16.5" customHeight="1">
      <c r="A195" s="39"/>
      <c r="B195" s="40"/>
      <c r="C195" s="267" t="s">
        <v>443</v>
      </c>
      <c r="D195" s="267" t="s">
        <v>225</v>
      </c>
      <c r="E195" s="268" t="s">
        <v>2904</v>
      </c>
      <c r="F195" s="269" t="s">
        <v>2905</v>
      </c>
      <c r="G195" s="270" t="s">
        <v>256</v>
      </c>
      <c r="H195" s="271">
        <v>2</v>
      </c>
      <c r="I195" s="272"/>
      <c r="J195" s="273">
        <f>ROUND(I195*H195,2)</f>
        <v>0</v>
      </c>
      <c r="K195" s="274"/>
      <c r="L195" s="275"/>
      <c r="M195" s="276" t="s">
        <v>1</v>
      </c>
      <c r="N195" s="277" t="s">
        <v>41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345</v>
      </c>
      <c r="AT195" s="232" t="s">
        <v>225</v>
      </c>
      <c r="AU195" s="232" t="s">
        <v>86</v>
      </c>
      <c r="AY195" s="18" t="s">
        <v>155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84</v>
      </c>
      <c r="BK195" s="233">
        <f>ROUND(I195*H195,2)</f>
        <v>0</v>
      </c>
      <c r="BL195" s="18" t="s">
        <v>249</v>
      </c>
      <c r="BM195" s="232" t="s">
        <v>2906</v>
      </c>
    </row>
    <row r="196" spans="1:65" s="2" customFormat="1" ht="21.75" customHeight="1">
      <c r="A196" s="39"/>
      <c r="B196" s="40"/>
      <c r="C196" s="220" t="s">
        <v>288</v>
      </c>
      <c r="D196" s="220" t="s">
        <v>157</v>
      </c>
      <c r="E196" s="221" t="s">
        <v>2907</v>
      </c>
      <c r="F196" s="222" t="s">
        <v>2908</v>
      </c>
      <c r="G196" s="223" t="s">
        <v>256</v>
      </c>
      <c r="H196" s="224">
        <v>235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41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249</v>
      </c>
      <c r="AT196" s="232" t="s">
        <v>157</v>
      </c>
      <c r="AU196" s="232" t="s">
        <v>86</v>
      </c>
      <c r="AY196" s="18" t="s">
        <v>155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84</v>
      </c>
      <c r="BK196" s="233">
        <f>ROUND(I196*H196,2)</f>
        <v>0</v>
      </c>
      <c r="BL196" s="18" t="s">
        <v>249</v>
      </c>
      <c r="BM196" s="232" t="s">
        <v>2909</v>
      </c>
    </row>
    <row r="197" spans="1:65" s="2" customFormat="1" ht="16.5" customHeight="1">
      <c r="A197" s="39"/>
      <c r="B197" s="40"/>
      <c r="C197" s="267" t="s">
        <v>293</v>
      </c>
      <c r="D197" s="267" t="s">
        <v>225</v>
      </c>
      <c r="E197" s="268" t="s">
        <v>2910</v>
      </c>
      <c r="F197" s="269" t="s">
        <v>2911</v>
      </c>
      <c r="G197" s="270" t="s">
        <v>256</v>
      </c>
      <c r="H197" s="271">
        <v>235</v>
      </c>
      <c r="I197" s="272"/>
      <c r="J197" s="273">
        <f>ROUND(I197*H197,2)</f>
        <v>0</v>
      </c>
      <c r="K197" s="274"/>
      <c r="L197" s="275"/>
      <c r="M197" s="276" t="s">
        <v>1</v>
      </c>
      <c r="N197" s="277" t="s">
        <v>41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345</v>
      </c>
      <c r="AT197" s="232" t="s">
        <v>225</v>
      </c>
      <c r="AU197" s="232" t="s">
        <v>86</v>
      </c>
      <c r="AY197" s="18" t="s">
        <v>155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84</v>
      </c>
      <c r="BK197" s="233">
        <f>ROUND(I197*H197,2)</f>
        <v>0</v>
      </c>
      <c r="BL197" s="18" t="s">
        <v>249</v>
      </c>
      <c r="BM197" s="232" t="s">
        <v>2912</v>
      </c>
    </row>
    <row r="198" spans="1:65" s="2" customFormat="1" ht="24.15" customHeight="1">
      <c r="A198" s="39"/>
      <c r="B198" s="40"/>
      <c r="C198" s="220" t="s">
        <v>329</v>
      </c>
      <c r="D198" s="220" t="s">
        <v>157</v>
      </c>
      <c r="E198" s="221" t="s">
        <v>2913</v>
      </c>
      <c r="F198" s="222" t="s">
        <v>2914</v>
      </c>
      <c r="G198" s="223" t="s">
        <v>256</v>
      </c>
      <c r="H198" s="224">
        <v>8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41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249</v>
      </c>
      <c r="AT198" s="232" t="s">
        <v>157</v>
      </c>
      <c r="AU198" s="232" t="s">
        <v>86</v>
      </c>
      <c r="AY198" s="18" t="s">
        <v>155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84</v>
      </c>
      <c r="BK198" s="233">
        <f>ROUND(I198*H198,2)</f>
        <v>0</v>
      </c>
      <c r="BL198" s="18" t="s">
        <v>249</v>
      </c>
      <c r="BM198" s="232" t="s">
        <v>2915</v>
      </c>
    </row>
    <row r="199" spans="1:65" s="2" customFormat="1" ht="16.5" customHeight="1">
      <c r="A199" s="39"/>
      <c r="B199" s="40"/>
      <c r="C199" s="267" t="s">
        <v>334</v>
      </c>
      <c r="D199" s="267" t="s">
        <v>225</v>
      </c>
      <c r="E199" s="268" t="s">
        <v>2916</v>
      </c>
      <c r="F199" s="269" t="s">
        <v>2917</v>
      </c>
      <c r="G199" s="270" t="s">
        <v>256</v>
      </c>
      <c r="H199" s="271">
        <v>8</v>
      </c>
      <c r="I199" s="272"/>
      <c r="J199" s="273">
        <f>ROUND(I199*H199,2)</f>
        <v>0</v>
      </c>
      <c r="K199" s="274"/>
      <c r="L199" s="275"/>
      <c r="M199" s="276" t="s">
        <v>1</v>
      </c>
      <c r="N199" s="277" t="s">
        <v>41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345</v>
      </c>
      <c r="AT199" s="232" t="s">
        <v>225</v>
      </c>
      <c r="AU199" s="232" t="s">
        <v>86</v>
      </c>
      <c r="AY199" s="18" t="s">
        <v>155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249</v>
      </c>
      <c r="BM199" s="232" t="s">
        <v>2918</v>
      </c>
    </row>
    <row r="200" spans="1:65" s="2" customFormat="1" ht="16.5" customHeight="1">
      <c r="A200" s="39"/>
      <c r="B200" s="40"/>
      <c r="C200" s="267" t="s">
        <v>340</v>
      </c>
      <c r="D200" s="267" t="s">
        <v>225</v>
      </c>
      <c r="E200" s="268" t="s">
        <v>2919</v>
      </c>
      <c r="F200" s="269" t="s">
        <v>2920</v>
      </c>
      <c r="G200" s="270" t="s">
        <v>256</v>
      </c>
      <c r="H200" s="271">
        <v>8</v>
      </c>
      <c r="I200" s="272"/>
      <c r="J200" s="273">
        <f>ROUND(I200*H200,2)</f>
        <v>0</v>
      </c>
      <c r="K200" s="274"/>
      <c r="L200" s="275"/>
      <c r="M200" s="276" t="s">
        <v>1</v>
      </c>
      <c r="N200" s="277" t="s">
        <v>41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345</v>
      </c>
      <c r="AT200" s="232" t="s">
        <v>225</v>
      </c>
      <c r="AU200" s="232" t="s">
        <v>86</v>
      </c>
      <c r="AY200" s="18" t="s">
        <v>155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84</v>
      </c>
      <c r="BK200" s="233">
        <f>ROUND(I200*H200,2)</f>
        <v>0</v>
      </c>
      <c r="BL200" s="18" t="s">
        <v>249</v>
      </c>
      <c r="BM200" s="232" t="s">
        <v>2921</v>
      </c>
    </row>
    <row r="201" spans="1:65" s="2" customFormat="1" ht="16.5" customHeight="1">
      <c r="A201" s="39"/>
      <c r="B201" s="40"/>
      <c r="C201" s="267" t="s">
        <v>345</v>
      </c>
      <c r="D201" s="267" t="s">
        <v>225</v>
      </c>
      <c r="E201" s="268" t="s">
        <v>2922</v>
      </c>
      <c r="F201" s="269" t="s">
        <v>2923</v>
      </c>
      <c r="G201" s="270" t="s">
        <v>256</v>
      </c>
      <c r="H201" s="271">
        <v>8</v>
      </c>
      <c r="I201" s="272"/>
      <c r="J201" s="273">
        <f>ROUND(I201*H201,2)</f>
        <v>0</v>
      </c>
      <c r="K201" s="274"/>
      <c r="L201" s="275"/>
      <c r="M201" s="276" t="s">
        <v>1</v>
      </c>
      <c r="N201" s="277" t="s">
        <v>41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345</v>
      </c>
      <c r="AT201" s="232" t="s">
        <v>225</v>
      </c>
      <c r="AU201" s="232" t="s">
        <v>86</v>
      </c>
      <c r="AY201" s="18" t="s">
        <v>155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84</v>
      </c>
      <c r="BK201" s="233">
        <f>ROUND(I201*H201,2)</f>
        <v>0</v>
      </c>
      <c r="BL201" s="18" t="s">
        <v>249</v>
      </c>
      <c r="BM201" s="232" t="s">
        <v>2924</v>
      </c>
    </row>
    <row r="202" spans="1:65" s="2" customFormat="1" ht="24.15" customHeight="1">
      <c r="A202" s="39"/>
      <c r="B202" s="40"/>
      <c r="C202" s="220" t="s">
        <v>298</v>
      </c>
      <c r="D202" s="220" t="s">
        <v>157</v>
      </c>
      <c r="E202" s="221" t="s">
        <v>2925</v>
      </c>
      <c r="F202" s="222" t="s">
        <v>2926</v>
      </c>
      <c r="G202" s="223" t="s">
        <v>256</v>
      </c>
      <c r="H202" s="224">
        <v>25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41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249</v>
      </c>
      <c r="AT202" s="232" t="s">
        <v>157</v>
      </c>
      <c r="AU202" s="232" t="s">
        <v>86</v>
      </c>
      <c r="AY202" s="18" t="s">
        <v>155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84</v>
      </c>
      <c r="BK202" s="233">
        <f>ROUND(I202*H202,2)</f>
        <v>0</v>
      </c>
      <c r="BL202" s="18" t="s">
        <v>249</v>
      </c>
      <c r="BM202" s="232" t="s">
        <v>2927</v>
      </c>
    </row>
    <row r="203" spans="1:65" s="2" customFormat="1" ht="16.5" customHeight="1">
      <c r="A203" s="39"/>
      <c r="B203" s="40"/>
      <c r="C203" s="267" t="s">
        <v>304</v>
      </c>
      <c r="D203" s="267" t="s">
        <v>225</v>
      </c>
      <c r="E203" s="268" t="s">
        <v>2928</v>
      </c>
      <c r="F203" s="269" t="s">
        <v>2929</v>
      </c>
      <c r="G203" s="270" t="s">
        <v>256</v>
      </c>
      <c r="H203" s="271">
        <v>25</v>
      </c>
      <c r="I203" s="272"/>
      <c r="J203" s="273">
        <f>ROUND(I203*H203,2)</f>
        <v>0</v>
      </c>
      <c r="K203" s="274"/>
      <c r="L203" s="275"/>
      <c r="M203" s="276" t="s">
        <v>1</v>
      </c>
      <c r="N203" s="277" t="s">
        <v>41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345</v>
      </c>
      <c r="AT203" s="232" t="s">
        <v>225</v>
      </c>
      <c r="AU203" s="232" t="s">
        <v>86</v>
      </c>
      <c r="AY203" s="18" t="s">
        <v>155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84</v>
      </c>
      <c r="BK203" s="233">
        <f>ROUND(I203*H203,2)</f>
        <v>0</v>
      </c>
      <c r="BL203" s="18" t="s">
        <v>249</v>
      </c>
      <c r="BM203" s="232" t="s">
        <v>2930</v>
      </c>
    </row>
    <row r="204" spans="1:65" s="2" customFormat="1" ht="16.5" customHeight="1">
      <c r="A204" s="39"/>
      <c r="B204" s="40"/>
      <c r="C204" s="267" t="s">
        <v>310</v>
      </c>
      <c r="D204" s="267" t="s">
        <v>225</v>
      </c>
      <c r="E204" s="268" t="s">
        <v>2931</v>
      </c>
      <c r="F204" s="269" t="s">
        <v>2932</v>
      </c>
      <c r="G204" s="270" t="s">
        <v>256</v>
      </c>
      <c r="H204" s="271">
        <v>25</v>
      </c>
      <c r="I204" s="272"/>
      <c r="J204" s="273">
        <f>ROUND(I204*H204,2)</f>
        <v>0</v>
      </c>
      <c r="K204" s="274"/>
      <c r="L204" s="275"/>
      <c r="M204" s="276" t="s">
        <v>1</v>
      </c>
      <c r="N204" s="277" t="s">
        <v>41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345</v>
      </c>
      <c r="AT204" s="232" t="s">
        <v>225</v>
      </c>
      <c r="AU204" s="232" t="s">
        <v>86</v>
      </c>
      <c r="AY204" s="18" t="s">
        <v>155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84</v>
      </c>
      <c r="BK204" s="233">
        <f>ROUND(I204*H204,2)</f>
        <v>0</v>
      </c>
      <c r="BL204" s="18" t="s">
        <v>249</v>
      </c>
      <c r="BM204" s="232" t="s">
        <v>2933</v>
      </c>
    </row>
    <row r="205" spans="1:65" s="2" customFormat="1" ht="16.5" customHeight="1">
      <c r="A205" s="39"/>
      <c r="B205" s="40"/>
      <c r="C205" s="267" t="s">
        <v>321</v>
      </c>
      <c r="D205" s="267" t="s">
        <v>225</v>
      </c>
      <c r="E205" s="268" t="s">
        <v>2922</v>
      </c>
      <c r="F205" s="269" t="s">
        <v>2923</v>
      </c>
      <c r="G205" s="270" t="s">
        <v>256</v>
      </c>
      <c r="H205" s="271">
        <v>25</v>
      </c>
      <c r="I205" s="272"/>
      <c r="J205" s="273">
        <f>ROUND(I205*H205,2)</f>
        <v>0</v>
      </c>
      <c r="K205" s="274"/>
      <c r="L205" s="275"/>
      <c r="M205" s="276" t="s">
        <v>1</v>
      </c>
      <c r="N205" s="277" t="s">
        <v>41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345</v>
      </c>
      <c r="AT205" s="232" t="s">
        <v>225</v>
      </c>
      <c r="AU205" s="232" t="s">
        <v>86</v>
      </c>
      <c r="AY205" s="18" t="s">
        <v>155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84</v>
      </c>
      <c r="BK205" s="233">
        <f>ROUND(I205*H205,2)</f>
        <v>0</v>
      </c>
      <c r="BL205" s="18" t="s">
        <v>249</v>
      </c>
      <c r="BM205" s="232" t="s">
        <v>2934</v>
      </c>
    </row>
    <row r="206" spans="1:65" s="2" customFormat="1" ht="21.75" customHeight="1">
      <c r="A206" s="39"/>
      <c r="B206" s="40"/>
      <c r="C206" s="220" t="s">
        <v>376</v>
      </c>
      <c r="D206" s="220" t="s">
        <v>157</v>
      </c>
      <c r="E206" s="221" t="s">
        <v>2935</v>
      </c>
      <c r="F206" s="222" t="s">
        <v>2936</v>
      </c>
      <c r="G206" s="223" t="s">
        <v>256</v>
      </c>
      <c r="H206" s="224">
        <v>15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41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249</v>
      </c>
      <c r="AT206" s="232" t="s">
        <v>157</v>
      </c>
      <c r="AU206" s="232" t="s">
        <v>86</v>
      </c>
      <c r="AY206" s="18" t="s">
        <v>155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84</v>
      </c>
      <c r="BK206" s="233">
        <f>ROUND(I206*H206,2)</f>
        <v>0</v>
      </c>
      <c r="BL206" s="18" t="s">
        <v>249</v>
      </c>
      <c r="BM206" s="232" t="s">
        <v>2937</v>
      </c>
    </row>
    <row r="207" spans="1:65" s="2" customFormat="1" ht="16.5" customHeight="1">
      <c r="A207" s="39"/>
      <c r="B207" s="40"/>
      <c r="C207" s="267" t="s">
        <v>381</v>
      </c>
      <c r="D207" s="267" t="s">
        <v>225</v>
      </c>
      <c r="E207" s="268" t="s">
        <v>2938</v>
      </c>
      <c r="F207" s="269" t="s">
        <v>2939</v>
      </c>
      <c r="G207" s="270" t="s">
        <v>256</v>
      </c>
      <c r="H207" s="271">
        <v>15</v>
      </c>
      <c r="I207" s="272"/>
      <c r="J207" s="273">
        <f>ROUND(I207*H207,2)</f>
        <v>0</v>
      </c>
      <c r="K207" s="274"/>
      <c r="L207" s="275"/>
      <c r="M207" s="276" t="s">
        <v>1</v>
      </c>
      <c r="N207" s="277" t="s">
        <v>41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345</v>
      </c>
      <c r="AT207" s="232" t="s">
        <v>225</v>
      </c>
      <c r="AU207" s="232" t="s">
        <v>86</v>
      </c>
      <c r="AY207" s="18" t="s">
        <v>155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84</v>
      </c>
      <c r="BK207" s="233">
        <f>ROUND(I207*H207,2)</f>
        <v>0</v>
      </c>
      <c r="BL207" s="18" t="s">
        <v>249</v>
      </c>
      <c r="BM207" s="232" t="s">
        <v>2940</v>
      </c>
    </row>
    <row r="208" spans="1:65" s="2" customFormat="1" ht="24.15" customHeight="1">
      <c r="A208" s="39"/>
      <c r="B208" s="40"/>
      <c r="C208" s="220" t="s">
        <v>351</v>
      </c>
      <c r="D208" s="220" t="s">
        <v>157</v>
      </c>
      <c r="E208" s="221" t="s">
        <v>2941</v>
      </c>
      <c r="F208" s="222" t="s">
        <v>2942</v>
      </c>
      <c r="G208" s="223" t="s">
        <v>256</v>
      </c>
      <c r="H208" s="224">
        <v>189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41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249</v>
      </c>
      <c r="AT208" s="232" t="s">
        <v>157</v>
      </c>
      <c r="AU208" s="232" t="s">
        <v>86</v>
      </c>
      <c r="AY208" s="18" t="s">
        <v>155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84</v>
      </c>
      <c r="BK208" s="233">
        <f>ROUND(I208*H208,2)</f>
        <v>0</v>
      </c>
      <c r="BL208" s="18" t="s">
        <v>249</v>
      </c>
      <c r="BM208" s="232" t="s">
        <v>2943</v>
      </c>
    </row>
    <row r="209" spans="1:65" s="2" customFormat="1" ht="16.5" customHeight="1">
      <c r="A209" s="39"/>
      <c r="B209" s="40"/>
      <c r="C209" s="267" t="s">
        <v>357</v>
      </c>
      <c r="D209" s="267" t="s">
        <v>225</v>
      </c>
      <c r="E209" s="268" t="s">
        <v>2944</v>
      </c>
      <c r="F209" s="269" t="s">
        <v>2945</v>
      </c>
      <c r="G209" s="270" t="s">
        <v>256</v>
      </c>
      <c r="H209" s="271">
        <v>189</v>
      </c>
      <c r="I209" s="272"/>
      <c r="J209" s="273">
        <f>ROUND(I209*H209,2)</f>
        <v>0</v>
      </c>
      <c r="K209" s="274"/>
      <c r="L209" s="275"/>
      <c r="M209" s="276" t="s">
        <v>1</v>
      </c>
      <c r="N209" s="277" t="s">
        <v>41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345</v>
      </c>
      <c r="AT209" s="232" t="s">
        <v>225</v>
      </c>
      <c r="AU209" s="232" t="s">
        <v>86</v>
      </c>
      <c r="AY209" s="18" t="s">
        <v>155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84</v>
      </c>
      <c r="BK209" s="233">
        <f>ROUND(I209*H209,2)</f>
        <v>0</v>
      </c>
      <c r="BL209" s="18" t="s">
        <v>249</v>
      </c>
      <c r="BM209" s="232" t="s">
        <v>2946</v>
      </c>
    </row>
    <row r="210" spans="1:65" s="2" customFormat="1" ht="16.5" customHeight="1">
      <c r="A210" s="39"/>
      <c r="B210" s="40"/>
      <c r="C210" s="267" t="s">
        <v>361</v>
      </c>
      <c r="D210" s="267" t="s">
        <v>225</v>
      </c>
      <c r="E210" s="268" t="s">
        <v>2922</v>
      </c>
      <c r="F210" s="269" t="s">
        <v>2923</v>
      </c>
      <c r="G210" s="270" t="s">
        <v>256</v>
      </c>
      <c r="H210" s="271">
        <v>189</v>
      </c>
      <c r="I210" s="272"/>
      <c r="J210" s="273">
        <f>ROUND(I210*H210,2)</f>
        <v>0</v>
      </c>
      <c r="K210" s="274"/>
      <c r="L210" s="275"/>
      <c r="M210" s="276" t="s">
        <v>1</v>
      </c>
      <c r="N210" s="277" t="s">
        <v>41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345</v>
      </c>
      <c r="AT210" s="232" t="s">
        <v>225</v>
      </c>
      <c r="AU210" s="232" t="s">
        <v>86</v>
      </c>
      <c r="AY210" s="18" t="s">
        <v>155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84</v>
      </c>
      <c r="BK210" s="233">
        <f>ROUND(I210*H210,2)</f>
        <v>0</v>
      </c>
      <c r="BL210" s="18" t="s">
        <v>249</v>
      </c>
      <c r="BM210" s="232" t="s">
        <v>2947</v>
      </c>
    </row>
    <row r="211" spans="1:65" s="2" customFormat="1" ht="24.15" customHeight="1">
      <c r="A211" s="39"/>
      <c r="B211" s="40"/>
      <c r="C211" s="220" t="s">
        <v>408</v>
      </c>
      <c r="D211" s="220" t="s">
        <v>157</v>
      </c>
      <c r="E211" s="221" t="s">
        <v>2948</v>
      </c>
      <c r="F211" s="222" t="s">
        <v>2949</v>
      </c>
      <c r="G211" s="223" t="s">
        <v>256</v>
      </c>
      <c r="H211" s="224">
        <v>1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41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249</v>
      </c>
      <c r="AT211" s="232" t="s">
        <v>157</v>
      </c>
      <c r="AU211" s="232" t="s">
        <v>86</v>
      </c>
      <c r="AY211" s="18" t="s">
        <v>155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84</v>
      </c>
      <c r="BK211" s="233">
        <f>ROUND(I211*H211,2)</f>
        <v>0</v>
      </c>
      <c r="BL211" s="18" t="s">
        <v>249</v>
      </c>
      <c r="BM211" s="232" t="s">
        <v>2950</v>
      </c>
    </row>
    <row r="212" spans="1:65" s="2" customFormat="1" ht="16.5" customHeight="1">
      <c r="A212" s="39"/>
      <c r="B212" s="40"/>
      <c r="C212" s="267" t="s">
        <v>412</v>
      </c>
      <c r="D212" s="267" t="s">
        <v>225</v>
      </c>
      <c r="E212" s="268" t="s">
        <v>2951</v>
      </c>
      <c r="F212" s="269" t="s">
        <v>2952</v>
      </c>
      <c r="G212" s="270" t="s">
        <v>256</v>
      </c>
      <c r="H212" s="271">
        <v>1</v>
      </c>
      <c r="I212" s="272"/>
      <c r="J212" s="273">
        <f>ROUND(I212*H212,2)</f>
        <v>0</v>
      </c>
      <c r="K212" s="274"/>
      <c r="L212" s="275"/>
      <c r="M212" s="276" t="s">
        <v>1</v>
      </c>
      <c r="N212" s="277" t="s">
        <v>41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345</v>
      </c>
      <c r="AT212" s="232" t="s">
        <v>225</v>
      </c>
      <c r="AU212" s="232" t="s">
        <v>86</v>
      </c>
      <c r="AY212" s="18" t="s">
        <v>155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84</v>
      </c>
      <c r="BK212" s="233">
        <f>ROUND(I212*H212,2)</f>
        <v>0</v>
      </c>
      <c r="BL212" s="18" t="s">
        <v>249</v>
      </c>
      <c r="BM212" s="232" t="s">
        <v>2953</v>
      </c>
    </row>
    <row r="213" spans="1:65" s="2" customFormat="1" ht="24.15" customHeight="1">
      <c r="A213" s="39"/>
      <c r="B213" s="40"/>
      <c r="C213" s="220" t="s">
        <v>366</v>
      </c>
      <c r="D213" s="220" t="s">
        <v>157</v>
      </c>
      <c r="E213" s="221" t="s">
        <v>2954</v>
      </c>
      <c r="F213" s="222" t="s">
        <v>2955</v>
      </c>
      <c r="G213" s="223" t="s">
        <v>256</v>
      </c>
      <c r="H213" s="224">
        <v>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41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249</v>
      </c>
      <c r="AT213" s="232" t="s">
        <v>157</v>
      </c>
      <c r="AU213" s="232" t="s">
        <v>86</v>
      </c>
      <c r="AY213" s="18" t="s">
        <v>155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84</v>
      </c>
      <c r="BK213" s="233">
        <f>ROUND(I213*H213,2)</f>
        <v>0</v>
      </c>
      <c r="BL213" s="18" t="s">
        <v>249</v>
      </c>
      <c r="BM213" s="232" t="s">
        <v>2956</v>
      </c>
    </row>
    <row r="214" spans="1:65" s="2" customFormat="1" ht="16.5" customHeight="1">
      <c r="A214" s="39"/>
      <c r="B214" s="40"/>
      <c r="C214" s="267" t="s">
        <v>371</v>
      </c>
      <c r="D214" s="267" t="s">
        <v>225</v>
      </c>
      <c r="E214" s="268" t="s">
        <v>2957</v>
      </c>
      <c r="F214" s="269" t="s">
        <v>2958</v>
      </c>
      <c r="G214" s="270" t="s">
        <v>256</v>
      </c>
      <c r="H214" s="271">
        <v>2</v>
      </c>
      <c r="I214" s="272"/>
      <c r="J214" s="273">
        <f>ROUND(I214*H214,2)</f>
        <v>0</v>
      </c>
      <c r="K214" s="274"/>
      <c r="L214" s="275"/>
      <c r="M214" s="276" t="s">
        <v>1</v>
      </c>
      <c r="N214" s="277" t="s">
        <v>41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345</v>
      </c>
      <c r="AT214" s="232" t="s">
        <v>225</v>
      </c>
      <c r="AU214" s="232" t="s">
        <v>86</v>
      </c>
      <c r="AY214" s="18" t="s">
        <v>155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84</v>
      </c>
      <c r="BK214" s="233">
        <f>ROUND(I214*H214,2)</f>
        <v>0</v>
      </c>
      <c r="BL214" s="18" t="s">
        <v>249</v>
      </c>
      <c r="BM214" s="232" t="s">
        <v>2959</v>
      </c>
    </row>
    <row r="215" spans="1:65" s="2" customFormat="1" ht="16.5" customHeight="1">
      <c r="A215" s="39"/>
      <c r="B215" s="40"/>
      <c r="C215" s="220" t="s">
        <v>428</v>
      </c>
      <c r="D215" s="220" t="s">
        <v>157</v>
      </c>
      <c r="E215" s="221" t="s">
        <v>2960</v>
      </c>
      <c r="F215" s="222" t="s">
        <v>2961</v>
      </c>
      <c r="G215" s="223" t="s">
        <v>1</v>
      </c>
      <c r="H215" s="224">
        <v>6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249</v>
      </c>
      <c r="AT215" s="232" t="s">
        <v>157</v>
      </c>
      <c r="AU215" s="232" t="s">
        <v>86</v>
      </c>
      <c r="AY215" s="18" t="s">
        <v>155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249</v>
      </c>
      <c r="BM215" s="232" t="s">
        <v>2962</v>
      </c>
    </row>
    <row r="216" spans="1:65" s="2" customFormat="1" ht="16.5" customHeight="1">
      <c r="A216" s="39"/>
      <c r="B216" s="40"/>
      <c r="C216" s="267" t="s">
        <v>433</v>
      </c>
      <c r="D216" s="267" t="s">
        <v>225</v>
      </c>
      <c r="E216" s="268" t="s">
        <v>2963</v>
      </c>
      <c r="F216" s="269" t="s">
        <v>2964</v>
      </c>
      <c r="G216" s="270" t="s">
        <v>1</v>
      </c>
      <c r="H216" s="271">
        <v>6</v>
      </c>
      <c r="I216" s="272"/>
      <c r="J216" s="273">
        <f>ROUND(I216*H216,2)</f>
        <v>0</v>
      </c>
      <c r="K216" s="274"/>
      <c r="L216" s="275"/>
      <c r="M216" s="276" t="s">
        <v>1</v>
      </c>
      <c r="N216" s="277" t="s">
        <v>41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345</v>
      </c>
      <c r="AT216" s="232" t="s">
        <v>225</v>
      </c>
      <c r="AU216" s="232" t="s">
        <v>86</v>
      </c>
      <c r="AY216" s="18" t="s">
        <v>155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84</v>
      </c>
      <c r="BK216" s="233">
        <f>ROUND(I216*H216,2)</f>
        <v>0</v>
      </c>
      <c r="BL216" s="18" t="s">
        <v>249</v>
      </c>
      <c r="BM216" s="232" t="s">
        <v>2965</v>
      </c>
    </row>
    <row r="217" spans="1:65" s="2" customFormat="1" ht="16.5" customHeight="1">
      <c r="A217" s="39"/>
      <c r="B217" s="40"/>
      <c r="C217" s="220" t="s">
        <v>393</v>
      </c>
      <c r="D217" s="220" t="s">
        <v>157</v>
      </c>
      <c r="E217" s="221" t="s">
        <v>2966</v>
      </c>
      <c r="F217" s="222" t="s">
        <v>2967</v>
      </c>
      <c r="G217" s="223" t="s">
        <v>256</v>
      </c>
      <c r="H217" s="224">
        <v>16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41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249</v>
      </c>
      <c r="AT217" s="232" t="s">
        <v>157</v>
      </c>
      <c r="AU217" s="232" t="s">
        <v>86</v>
      </c>
      <c r="AY217" s="18" t="s">
        <v>155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84</v>
      </c>
      <c r="BK217" s="233">
        <f>ROUND(I217*H217,2)</f>
        <v>0</v>
      </c>
      <c r="BL217" s="18" t="s">
        <v>249</v>
      </c>
      <c r="BM217" s="232" t="s">
        <v>2968</v>
      </c>
    </row>
    <row r="218" spans="1:65" s="2" customFormat="1" ht="21.75" customHeight="1">
      <c r="A218" s="39"/>
      <c r="B218" s="40"/>
      <c r="C218" s="267" t="s">
        <v>403</v>
      </c>
      <c r="D218" s="267" t="s">
        <v>225</v>
      </c>
      <c r="E218" s="268" t="s">
        <v>2969</v>
      </c>
      <c r="F218" s="269" t="s">
        <v>2970</v>
      </c>
      <c r="G218" s="270" t="s">
        <v>2392</v>
      </c>
      <c r="H218" s="271">
        <v>16</v>
      </c>
      <c r="I218" s="272"/>
      <c r="J218" s="273">
        <f>ROUND(I218*H218,2)</f>
        <v>0</v>
      </c>
      <c r="K218" s="274"/>
      <c r="L218" s="275"/>
      <c r="M218" s="276" t="s">
        <v>1</v>
      </c>
      <c r="N218" s="277" t="s">
        <v>41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345</v>
      </c>
      <c r="AT218" s="232" t="s">
        <v>225</v>
      </c>
      <c r="AU218" s="232" t="s">
        <v>86</v>
      </c>
      <c r="AY218" s="18" t="s">
        <v>155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84</v>
      </c>
      <c r="BK218" s="233">
        <f>ROUND(I218*H218,2)</f>
        <v>0</v>
      </c>
      <c r="BL218" s="18" t="s">
        <v>249</v>
      </c>
      <c r="BM218" s="232" t="s">
        <v>2971</v>
      </c>
    </row>
    <row r="219" spans="1:65" s="2" customFormat="1" ht="16.5" customHeight="1">
      <c r="A219" s="39"/>
      <c r="B219" s="40"/>
      <c r="C219" s="220" t="s">
        <v>448</v>
      </c>
      <c r="D219" s="220" t="s">
        <v>157</v>
      </c>
      <c r="E219" s="221" t="s">
        <v>2972</v>
      </c>
      <c r="F219" s="222" t="s">
        <v>2628</v>
      </c>
      <c r="G219" s="223" t="s">
        <v>2392</v>
      </c>
      <c r="H219" s="224">
        <v>4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41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249</v>
      </c>
      <c r="AT219" s="232" t="s">
        <v>157</v>
      </c>
      <c r="AU219" s="232" t="s">
        <v>86</v>
      </c>
      <c r="AY219" s="18" t="s">
        <v>155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84</v>
      </c>
      <c r="BK219" s="233">
        <f>ROUND(I219*H219,2)</f>
        <v>0</v>
      </c>
      <c r="BL219" s="18" t="s">
        <v>249</v>
      </c>
      <c r="BM219" s="232" t="s">
        <v>2973</v>
      </c>
    </row>
    <row r="220" spans="1:65" s="2" customFormat="1" ht="16.5" customHeight="1">
      <c r="A220" s="39"/>
      <c r="B220" s="40"/>
      <c r="C220" s="267" t="s">
        <v>458</v>
      </c>
      <c r="D220" s="267" t="s">
        <v>225</v>
      </c>
      <c r="E220" s="268" t="s">
        <v>2974</v>
      </c>
      <c r="F220" s="269" t="s">
        <v>2975</v>
      </c>
      <c r="G220" s="270" t="s">
        <v>256</v>
      </c>
      <c r="H220" s="271">
        <v>4</v>
      </c>
      <c r="I220" s="272"/>
      <c r="J220" s="273">
        <f>ROUND(I220*H220,2)</f>
        <v>0</v>
      </c>
      <c r="K220" s="274"/>
      <c r="L220" s="275"/>
      <c r="M220" s="276" t="s">
        <v>1</v>
      </c>
      <c r="N220" s="277" t="s">
        <v>41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345</v>
      </c>
      <c r="AT220" s="232" t="s">
        <v>225</v>
      </c>
      <c r="AU220" s="232" t="s">
        <v>86</v>
      </c>
      <c r="AY220" s="18" t="s">
        <v>155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84</v>
      </c>
      <c r="BK220" s="233">
        <f>ROUND(I220*H220,2)</f>
        <v>0</v>
      </c>
      <c r="BL220" s="18" t="s">
        <v>249</v>
      </c>
      <c r="BM220" s="232" t="s">
        <v>2976</v>
      </c>
    </row>
    <row r="221" spans="1:63" s="12" customFormat="1" ht="22.8" customHeight="1">
      <c r="A221" s="12"/>
      <c r="B221" s="204"/>
      <c r="C221" s="205"/>
      <c r="D221" s="206" t="s">
        <v>75</v>
      </c>
      <c r="E221" s="218" t="s">
        <v>2977</v>
      </c>
      <c r="F221" s="218" t="s">
        <v>2978</v>
      </c>
      <c r="G221" s="205"/>
      <c r="H221" s="205"/>
      <c r="I221" s="208"/>
      <c r="J221" s="219">
        <f>BK221</f>
        <v>0</v>
      </c>
      <c r="K221" s="205"/>
      <c r="L221" s="210"/>
      <c r="M221" s="211"/>
      <c r="N221" s="212"/>
      <c r="O221" s="212"/>
      <c r="P221" s="213">
        <f>SUM(P222:P231)</f>
        <v>0</v>
      </c>
      <c r="Q221" s="212"/>
      <c r="R221" s="213">
        <f>SUM(R222:R231)</f>
        <v>0</v>
      </c>
      <c r="S221" s="212"/>
      <c r="T221" s="214">
        <f>SUM(T222:T231)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5" t="s">
        <v>86</v>
      </c>
      <c r="AT221" s="216" t="s">
        <v>75</v>
      </c>
      <c r="AU221" s="216" t="s">
        <v>84</v>
      </c>
      <c r="AY221" s="215" t="s">
        <v>155</v>
      </c>
      <c r="BK221" s="217">
        <f>SUM(BK222:BK231)</f>
        <v>0</v>
      </c>
    </row>
    <row r="222" spans="1:65" s="2" customFormat="1" ht="16.5" customHeight="1">
      <c r="A222" s="39"/>
      <c r="B222" s="40"/>
      <c r="C222" s="267" t="s">
        <v>463</v>
      </c>
      <c r="D222" s="267" t="s">
        <v>225</v>
      </c>
      <c r="E222" s="268" t="s">
        <v>2979</v>
      </c>
      <c r="F222" s="269" t="s">
        <v>2980</v>
      </c>
      <c r="G222" s="270" t="s">
        <v>256</v>
      </c>
      <c r="H222" s="271">
        <v>4</v>
      </c>
      <c r="I222" s="272"/>
      <c r="J222" s="273">
        <f>ROUND(I222*H222,2)</f>
        <v>0</v>
      </c>
      <c r="K222" s="274"/>
      <c r="L222" s="275"/>
      <c r="M222" s="276" t="s">
        <v>1</v>
      </c>
      <c r="N222" s="277" t="s">
        <v>41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345</v>
      </c>
      <c r="AT222" s="232" t="s">
        <v>225</v>
      </c>
      <c r="AU222" s="232" t="s">
        <v>86</v>
      </c>
      <c r="AY222" s="18" t="s">
        <v>155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84</v>
      </c>
      <c r="BK222" s="233">
        <f>ROUND(I222*H222,2)</f>
        <v>0</v>
      </c>
      <c r="BL222" s="18" t="s">
        <v>249</v>
      </c>
      <c r="BM222" s="232" t="s">
        <v>2981</v>
      </c>
    </row>
    <row r="223" spans="1:65" s="2" customFormat="1" ht="21.75" customHeight="1">
      <c r="A223" s="39"/>
      <c r="B223" s="40"/>
      <c r="C223" s="267" t="s">
        <v>468</v>
      </c>
      <c r="D223" s="267" t="s">
        <v>225</v>
      </c>
      <c r="E223" s="268" t="s">
        <v>2982</v>
      </c>
      <c r="F223" s="269" t="s">
        <v>2983</v>
      </c>
      <c r="G223" s="270" t="s">
        <v>256</v>
      </c>
      <c r="H223" s="271">
        <v>17</v>
      </c>
      <c r="I223" s="272"/>
      <c r="J223" s="273">
        <f>ROUND(I223*H223,2)</f>
        <v>0</v>
      </c>
      <c r="K223" s="274"/>
      <c r="L223" s="275"/>
      <c r="M223" s="276" t="s">
        <v>1</v>
      </c>
      <c r="N223" s="277" t="s">
        <v>41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345</v>
      </c>
      <c r="AT223" s="232" t="s">
        <v>225</v>
      </c>
      <c r="AU223" s="232" t="s">
        <v>86</v>
      </c>
      <c r="AY223" s="18" t="s">
        <v>155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249</v>
      </c>
      <c r="BM223" s="232" t="s">
        <v>2984</v>
      </c>
    </row>
    <row r="224" spans="1:65" s="2" customFormat="1" ht="21.75" customHeight="1">
      <c r="A224" s="39"/>
      <c r="B224" s="40"/>
      <c r="C224" s="267" t="s">
        <v>473</v>
      </c>
      <c r="D224" s="267" t="s">
        <v>225</v>
      </c>
      <c r="E224" s="268" t="s">
        <v>2985</v>
      </c>
      <c r="F224" s="269" t="s">
        <v>2986</v>
      </c>
      <c r="G224" s="270" t="s">
        <v>256</v>
      </c>
      <c r="H224" s="271">
        <v>8</v>
      </c>
      <c r="I224" s="272"/>
      <c r="J224" s="273">
        <f>ROUND(I224*H224,2)</f>
        <v>0</v>
      </c>
      <c r="K224" s="274"/>
      <c r="L224" s="275"/>
      <c r="M224" s="276" t="s">
        <v>1</v>
      </c>
      <c r="N224" s="277" t="s">
        <v>41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345</v>
      </c>
      <c r="AT224" s="232" t="s">
        <v>225</v>
      </c>
      <c r="AU224" s="232" t="s">
        <v>86</v>
      </c>
      <c r="AY224" s="18" t="s">
        <v>155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84</v>
      </c>
      <c r="BK224" s="233">
        <f>ROUND(I224*H224,2)</f>
        <v>0</v>
      </c>
      <c r="BL224" s="18" t="s">
        <v>249</v>
      </c>
      <c r="BM224" s="232" t="s">
        <v>2987</v>
      </c>
    </row>
    <row r="225" spans="1:65" s="2" customFormat="1" ht="21.75" customHeight="1">
      <c r="A225" s="39"/>
      <c r="B225" s="40"/>
      <c r="C225" s="267" t="s">
        <v>478</v>
      </c>
      <c r="D225" s="267" t="s">
        <v>225</v>
      </c>
      <c r="E225" s="268" t="s">
        <v>2988</v>
      </c>
      <c r="F225" s="269" t="s">
        <v>2989</v>
      </c>
      <c r="G225" s="270" t="s">
        <v>256</v>
      </c>
      <c r="H225" s="271">
        <v>4</v>
      </c>
      <c r="I225" s="272"/>
      <c r="J225" s="273">
        <f>ROUND(I225*H225,2)</f>
        <v>0</v>
      </c>
      <c r="K225" s="274"/>
      <c r="L225" s="275"/>
      <c r="M225" s="276" t="s">
        <v>1</v>
      </c>
      <c r="N225" s="277" t="s">
        <v>41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345</v>
      </c>
      <c r="AT225" s="232" t="s">
        <v>225</v>
      </c>
      <c r="AU225" s="232" t="s">
        <v>86</v>
      </c>
      <c r="AY225" s="18" t="s">
        <v>155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84</v>
      </c>
      <c r="BK225" s="233">
        <f>ROUND(I225*H225,2)</f>
        <v>0</v>
      </c>
      <c r="BL225" s="18" t="s">
        <v>249</v>
      </c>
      <c r="BM225" s="232" t="s">
        <v>2990</v>
      </c>
    </row>
    <row r="226" spans="1:65" s="2" customFormat="1" ht="21.75" customHeight="1">
      <c r="A226" s="39"/>
      <c r="B226" s="40"/>
      <c r="C226" s="267" t="s">
        <v>485</v>
      </c>
      <c r="D226" s="267" t="s">
        <v>225</v>
      </c>
      <c r="E226" s="268" t="s">
        <v>2991</v>
      </c>
      <c r="F226" s="269" t="s">
        <v>2992</v>
      </c>
      <c r="G226" s="270" t="s">
        <v>256</v>
      </c>
      <c r="H226" s="271">
        <v>92</v>
      </c>
      <c r="I226" s="272"/>
      <c r="J226" s="273">
        <f>ROUND(I226*H226,2)</f>
        <v>0</v>
      </c>
      <c r="K226" s="274"/>
      <c r="L226" s="275"/>
      <c r="M226" s="276" t="s">
        <v>1</v>
      </c>
      <c r="N226" s="277" t="s">
        <v>41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345</v>
      </c>
      <c r="AT226" s="232" t="s">
        <v>225</v>
      </c>
      <c r="AU226" s="232" t="s">
        <v>86</v>
      </c>
      <c r="AY226" s="18" t="s">
        <v>155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84</v>
      </c>
      <c r="BK226" s="233">
        <f>ROUND(I226*H226,2)</f>
        <v>0</v>
      </c>
      <c r="BL226" s="18" t="s">
        <v>249</v>
      </c>
      <c r="BM226" s="232" t="s">
        <v>2993</v>
      </c>
    </row>
    <row r="227" spans="1:65" s="2" customFormat="1" ht="16.5" customHeight="1">
      <c r="A227" s="39"/>
      <c r="B227" s="40"/>
      <c r="C227" s="267" t="s">
        <v>501</v>
      </c>
      <c r="D227" s="267" t="s">
        <v>225</v>
      </c>
      <c r="E227" s="268" t="s">
        <v>2994</v>
      </c>
      <c r="F227" s="269" t="s">
        <v>2995</v>
      </c>
      <c r="G227" s="270" t="s">
        <v>256</v>
      </c>
      <c r="H227" s="271">
        <v>5</v>
      </c>
      <c r="I227" s="272"/>
      <c r="J227" s="273">
        <f>ROUND(I227*H227,2)</f>
        <v>0</v>
      </c>
      <c r="K227" s="274"/>
      <c r="L227" s="275"/>
      <c r="M227" s="276" t="s">
        <v>1</v>
      </c>
      <c r="N227" s="277" t="s">
        <v>41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345</v>
      </c>
      <c r="AT227" s="232" t="s">
        <v>225</v>
      </c>
      <c r="AU227" s="232" t="s">
        <v>86</v>
      </c>
      <c r="AY227" s="18" t="s">
        <v>155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84</v>
      </c>
      <c r="BK227" s="233">
        <f>ROUND(I227*H227,2)</f>
        <v>0</v>
      </c>
      <c r="BL227" s="18" t="s">
        <v>249</v>
      </c>
      <c r="BM227" s="232" t="s">
        <v>2996</v>
      </c>
    </row>
    <row r="228" spans="1:65" s="2" customFormat="1" ht="21.75" customHeight="1">
      <c r="A228" s="39"/>
      <c r="B228" s="40"/>
      <c r="C228" s="267" t="s">
        <v>508</v>
      </c>
      <c r="D228" s="267" t="s">
        <v>225</v>
      </c>
      <c r="E228" s="268" t="s">
        <v>2997</v>
      </c>
      <c r="F228" s="269" t="s">
        <v>2998</v>
      </c>
      <c r="G228" s="270" t="s">
        <v>256</v>
      </c>
      <c r="H228" s="271">
        <v>8</v>
      </c>
      <c r="I228" s="272"/>
      <c r="J228" s="273">
        <f>ROUND(I228*H228,2)</f>
        <v>0</v>
      </c>
      <c r="K228" s="274"/>
      <c r="L228" s="275"/>
      <c r="M228" s="276" t="s">
        <v>1</v>
      </c>
      <c r="N228" s="277" t="s">
        <v>41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345</v>
      </c>
      <c r="AT228" s="232" t="s">
        <v>225</v>
      </c>
      <c r="AU228" s="232" t="s">
        <v>86</v>
      </c>
      <c r="AY228" s="18" t="s">
        <v>155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84</v>
      </c>
      <c r="BK228" s="233">
        <f>ROUND(I228*H228,2)</f>
        <v>0</v>
      </c>
      <c r="BL228" s="18" t="s">
        <v>249</v>
      </c>
      <c r="BM228" s="232" t="s">
        <v>2999</v>
      </c>
    </row>
    <row r="229" spans="1:65" s="2" customFormat="1" ht="24.15" customHeight="1">
      <c r="A229" s="39"/>
      <c r="B229" s="40"/>
      <c r="C229" s="220" t="s">
        <v>514</v>
      </c>
      <c r="D229" s="220" t="s">
        <v>157</v>
      </c>
      <c r="E229" s="221" t="s">
        <v>3000</v>
      </c>
      <c r="F229" s="222" t="s">
        <v>3001</v>
      </c>
      <c r="G229" s="223" t="s">
        <v>256</v>
      </c>
      <c r="H229" s="224">
        <v>138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41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249</v>
      </c>
      <c r="AT229" s="232" t="s">
        <v>157</v>
      </c>
      <c r="AU229" s="232" t="s">
        <v>86</v>
      </c>
      <c r="AY229" s="18" t="s">
        <v>155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84</v>
      </c>
      <c r="BK229" s="233">
        <f>ROUND(I229*H229,2)</f>
        <v>0</v>
      </c>
      <c r="BL229" s="18" t="s">
        <v>249</v>
      </c>
      <c r="BM229" s="232" t="s">
        <v>3002</v>
      </c>
    </row>
    <row r="230" spans="1:65" s="2" customFormat="1" ht="24.15" customHeight="1">
      <c r="A230" s="39"/>
      <c r="B230" s="40"/>
      <c r="C230" s="220" t="s">
        <v>519</v>
      </c>
      <c r="D230" s="220" t="s">
        <v>157</v>
      </c>
      <c r="E230" s="221" t="s">
        <v>2415</v>
      </c>
      <c r="F230" s="222" t="s">
        <v>3003</v>
      </c>
      <c r="G230" s="223" t="s">
        <v>256</v>
      </c>
      <c r="H230" s="224">
        <v>2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41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249</v>
      </c>
      <c r="AT230" s="232" t="s">
        <v>157</v>
      </c>
      <c r="AU230" s="232" t="s">
        <v>86</v>
      </c>
      <c r="AY230" s="18" t="s">
        <v>155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84</v>
      </c>
      <c r="BK230" s="233">
        <f>ROUND(I230*H230,2)</f>
        <v>0</v>
      </c>
      <c r="BL230" s="18" t="s">
        <v>249</v>
      </c>
      <c r="BM230" s="232" t="s">
        <v>3004</v>
      </c>
    </row>
    <row r="231" spans="1:65" s="2" customFormat="1" ht="16.5" customHeight="1">
      <c r="A231" s="39"/>
      <c r="B231" s="40"/>
      <c r="C231" s="220" t="s">
        <v>525</v>
      </c>
      <c r="D231" s="220" t="s">
        <v>157</v>
      </c>
      <c r="E231" s="221" t="s">
        <v>2448</v>
      </c>
      <c r="F231" s="222" t="s">
        <v>3005</v>
      </c>
      <c r="G231" s="223" t="s">
        <v>256</v>
      </c>
      <c r="H231" s="224">
        <v>2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41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249</v>
      </c>
      <c r="AT231" s="232" t="s">
        <v>157</v>
      </c>
      <c r="AU231" s="232" t="s">
        <v>86</v>
      </c>
      <c r="AY231" s="18" t="s">
        <v>155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84</v>
      </c>
      <c r="BK231" s="233">
        <f>ROUND(I231*H231,2)</f>
        <v>0</v>
      </c>
      <c r="BL231" s="18" t="s">
        <v>249</v>
      </c>
      <c r="BM231" s="232" t="s">
        <v>3006</v>
      </c>
    </row>
    <row r="232" spans="1:63" s="12" customFormat="1" ht="22.8" customHeight="1">
      <c r="A232" s="12"/>
      <c r="B232" s="204"/>
      <c r="C232" s="205"/>
      <c r="D232" s="206" t="s">
        <v>75</v>
      </c>
      <c r="E232" s="218" t="s">
        <v>3007</v>
      </c>
      <c r="F232" s="218" t="s">
        <v>3008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SUM(P233:P238)</f>
        <v>0</v>
      </c>
      <c r="Q232" s="212"/>
      <c r="R232" s="213">
        <f>SUM(R233:R238)</f>
        <v>0</v>
      </c>
      <c r="S232" s="212"/>
      <c r="T232" s="214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5" t="s">
        <v>86</v>
      </c>
      <c r="AT232" s="216" t="s">
        <v>75</v>
      </c>
      <c r="AU232" s="216" t="s">
        <v>84</v>
      </c>
      <c r="AY232" s="215" t="s">
        <v>155</v>
      </c>
      <c r="BK232" s="217">
        <f>SUM(BK233:BK238)</f>
        <v>0</v>
      </c>
    </row>
    <row r="233" spans="1:65" s="2" customFormat="1" ht="16.5" customHeight="1">
      <c r="A233" s="39"/>
      <c r="B233" s="40"/>
      <c r="C233" s="220" t="s">
        <v>708</v>
      </c>
      <c r="D233" s="220" t="s">
        <v>157</v>
      </c>
      <c r="E233" s="221" t="s">
        <v>3009</v>
      </c>
      <c r="F233" s="222" t="s">
        <v>3010</v>
      </c>
      <c r="G233" s="223" t="s">
        <v>2450</v>
      </c>
      <c r="H233" s="224">
        <v>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41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249</v>
      </c>
      <c r="AT233" s="232" t="s">
        <v>157</v>
      </c>
      <c r="AU233" s="232" t="s">
        <v>86</v>
      </c>
      <c r="AY233" s="18" t="s">
        <v>155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84</v>
      </c>
      <c r="BK233" s="233">
        <f>ROUND(I233*H233,2)</f>
        <v>0</v>
      </c>
      <c r="BL233" s="18" t="s">
        <v>249</v>
      </c>
      <c r="BM233" s="232" t="s">
        <v>3011</v>
      </c>
    </row>
    <row r="234" spans="1:65" s="2" customFormat="1" ht="16.5" customHeight="1">
      <c r="A234" s="39"/>
      <c r="B234" s="40"/>
      <c r="C234" s="220" t="s">
        <v>714</v>
      </c>
      <c r="D234" s="220" t="s">
        <v>157</v>
      </c>
      <c r="E234" s="221" t="s">
        <v>3012</v>
      </c>
      <c r="F234" s="222" t="s">
        <v>3013</v>
      </c>
      <c r="G234" s="223" t="s">
        <v>2450</v>
      </c>
      <c r="H234" s="224">
        <v>1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41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249</v>
      </c>
      <c r="AT234" s="232" t="s">
        <v>157</v>
      </c>
      <c r="AU234" s="232" t="s">
        <v>86</v>
      </c>
      <c r="AY234" s="18" t="s">
        <v>155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84</v>
      </c>
      <c r="BK234" s="233">
        <f>ROUND(I234*H234,2)</f>
        <v>0</v>
      </c>
      <c r="BL234" s="18" t="s">
        <v>249</v>
      </c>
      <c r="BM234" s="232" t="s">
        <v>3014</v>
      </c>
    </row>
    <row r="235" spans="1:65" s="2" customFormat="1" ht="16.5" customHeight="1">
      <c r="A235" s="39"/>
      <c r="B235" s="40"/>
      <c r="C235" s="220" t="s">
        <v>721</v>
      </c>
      <c r="D235" s="220" t="s">
        <v>157</v>
      </c>
      <c r="E235" s="221" t="s">
        <v>3015</v>
      </c>
      <c r="F235" s="222" t="s">
        <v>3016</v>
      </c>
      <c r="G235" s="223" t="s">
        <v>2450</v>
      </c>
      <c r="H235" s="224">
        <v>1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41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249</v>
      </c>
      <c r="AT235" s="232" t="s">
        <v>157</v>
      </c>
      <c r="AU235" s="232" t="s">
        <v>86</v>
      </c>
      <c r="AY235" s="18" t="s">
        <v>155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84</v>
      </c>
      <c r="BK235" s="233">
        <f>ROUND(I235*H235,2)</f>
        <v>0</v>
      </c>
      <c r="BL235" s="18" t="s">
        <v>249</v>
      </c>
      <c r="BM235" s="232" t="s">
        <v>3017</v>
      </c>
    </row>
    <row r="236" spans="1:65" s="2" customFormat="1" ht="16.5" customHeight="1">
      <c r="A236" s="39"/>
      <c r="B236" s="40"/>
      <c r="C236" s="220" t="s">
        <v>733</v>
      </c>
      <c r="D236" s="220" t="s">
        <v>157</v>
      </c>
      <c r="E236" s="221" t="s">
        <v>3018</v>
      </c>
      <c r="F236" s="222" t="s">
        <v>3019</v>
      </c>
      <c r="G236" s="223" t="s">
        <v>2450</v>
      </c>
      <c r="H236" s="224">
        <v>1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41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249</v>
      </c>
      <c r="AT236" s="232" t="s">
        <v>157</v>
      </c>
      <c r="AU236" s="232" t="s">
        <v>86</v>
      </c>
      <c r="AY236" s="18" t="s">
        <v>155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84</v>
      </c>
      <c r="BK236" s="233">
        <f>ROUND(I236*H236,2)</f>
        <v>0</v>
      </c>
      <c r="BL236" s="18" t="s">
        <v>249</v>
      </c>
      <c r="BM236" s="232" t="s">
        <v>3020</v>
      </c>
    </row>
    <row r="237" spans="1:65" s="2" customFormat="1" ht="16.5" customHeight="1">
      <c r="A237" s="39"/>
      <c r="B237" s="40"/>
      <c r="C237" s="220" t="s">
        <v>738</v>
      </c>
      <c r="D237" s="220" t="s">
        <v>157</v>
      </c>
      <c r="E237" s="221" t="s">
        <v>3021</v>
      </c>
      <c r="F237" s="222" t="s">
        <v>3022</v>
      </c>
      <c r="G237" s="223" t="s">
        <v>2450</v>
      </c>
      <c r="H237" s="224">
        <v>1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41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249</v>
      </c>
      <c r="AT237" s="232" t="s">
        <v>157</v>
      </c>
      <c r="AU237" s="232" t="s">
        <v>86</v>
      </c>
      <c r="AY237" s="18" t="s">
        <v>155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84</v>
      </c>
      <c r="BK237" s="233">
        <f>ROUND(I237*H237,2)</f>
        <v>0</v>
      </c>
      <c r="BL237" s="18" t="s">
        <v>249</v>
      </c>
      <c r="BM237" s="232" t="s">
        <v>3023</v>
      </c>
    </row>
    <row r="238" spans="1:65" s="2" customFormat="1" ht="16.5" customHeight="1">
      <c r="A238" s="39"/>
      <c r="B238" s="40"/>
      <c r="C238" s="220" t="s">
        <v>744</v>
      </c>
      <c r="D238" s="220" t="s">
        <v>157</v>
      </c>
      <c r="E238" s="221" t="s">
        <v>458</v>
      </c>
      <c r="F238" s="222" t="s">
        <v>2738</v>
      </c>
      <c r="G238" s="223" t="s">
        <v>839</v>
      </c>
      <c r="H238" s="224">
        <v>30</v>
      </c>
      <c r="I238" s="225"/>
      <c r="J238" s="226">
        <f>ROUND(I238*H238,2)</f>
        <v>0</v>
      </c>
      <c r="K238" s="227"/>
      <c r="L238" s="45"/>
      <c r="M238" s="290" t="s">
        <v>1</v>
      </c>
      <c r="N238" s="291" t="s">
        <v>41</v>
      </c>
      <c r="O238" s="292"/>
      <c r="P238" s="293">
        <f>O238*H238</f>
        <v>0</v>
      </c>
      <c r="Q238" s="293">
        <v>0</v>
      </c>
      <c r="R238" s="293">
        <f>Q238*H238</f>
        <v>0</v>
      </c>
      <c r="S238" s="293">
        <v>0</v>
      </c>
      <c r="T238" s="29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249</v>
      </c>
      <c r="AT238" s="232" t="s">
        <v>157</v>
      </c>
      <c r="AU238" s="232" t="s">
        <v>86</v>
      </c>
      <c r="AY238" s="18" t="s">
        <v>155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84</v>
      </c>
      <c r="BK238" s="233">
        <f>ROUND(I238*H238,2)</f>
        <v>0</v>
      </c>
      <c r="BL238" s="18" t="s">
        <v>249</v>
      </c>
      <c r="BM238" s="232" t="s">
        <v>3024</v>
      </c>
    </row>
    <row r="239" spans="1:31" s="2" customFormat="1" ht="6.95" customHeight="1">
      <c r="A239" s="39"/>
      <c r="B239" s="67"/>
      <c r="C239" s="68"/>
      <c r="D239" s="68"/>
      <c r="E239" s="68"/>
      <c r="F239" s="68"/>
      <c r="G239" s="68"/>
      <c r="H239" s="68"/>
      <c r="I239" s="68"/>
      <c r="J239" s="68"/>
      <c r="K239" s="68"/>
      <c r="L239" s="45"/>
      <c r="M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</sheetData>
  <sheetProtection password="CC35" sheet="1" objects="1" scenarios="1" formatColumns="0" formatRows="0" autoFilter="0"/>
  <autoFilter ref="C127:K23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2022-02-20T14:27:53Z</dcterms:created>
  <dcterms:modified xsi:type="dcterms:W3CDTF">2022-02-20T14:28:02Z</dcterms:modified>
  <cp:category/>
  <cp:version/>
  <cp:contentType/>
  <cp:contentStatus/>
</cp:coreProperties>
</file>