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255" activeTab="0"/>
  </bookViews>
  <sheets>
    <sheet name="Rekapitulace stavby" sheetId="1" r:id="rId1"/>
    <sheet name="02a-2023 - Výstavba příst..." sheetId="2" r:id="rId2"/>
    <sheet name="02b-2023 - Výstavba příst..." sheetId="3" r:id="rId3"/>
  </sheets>
  <definedNames>
    <definedName name="_xlnm._FilterDatabase" localSheetId="1" hidden="1">'02a-2023 - Výstavba příst...'!$C$128:$K$239</definedName>
    <definedName name="_xlnm._FilterDatabase" localSheetId="2" hidden="1">'02b-2023 - Výstavba příst...'!$C$128:$K$247</definedName>
    <definedName name="_xlnm.Print_Area" localSheetId="1">'02a-2023 - Výstavba příst...'!$C$4:$J$76,'02a-2023 - Výstavba příst...'!$C$82:$J$110,'02a-2023 - Výstavba příst...'!$C$116:$J$239</definedName>
    <definedName name="_xlnm.Print_Area" localSheetId="2">'02b-2023 - Výstavba příst...'!$C$4:$J$76,'02b-2023 - Výstavba příst...'!$C$82:$J$110,'02b-2023 - Výstavba příst...'!$C$116:$J$247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'02a-2023 - Výstavba příst...'!$128:$128</definedName>
    <definedName name="_xlnm.Print_Titles" localSheetId="2">'02b-2023 - Výstavba příst...'!$128:$128</definedName>
  </definedNames>
  <calcPr calcId="162913"/>
</workbook>
</file>

<file path=xl/sharedStrings.xml><?xml version="1.0" encoding="utf-8"?>
<sst xmlns="http://schemas.openxmlformats.org/spreadsheetml/2006/main" count="2803" uniqueCount="429">
  <si>
    <t>Export Komplet</t>
  </si>
  <si>
    <t/>
  </si>
  <si>
    <t>2.0</t>
  </si>
  <si>
    <t>ZAMOK</t>
  </si>
  <si>
    <t>False</t>
  </si>
  <si>
    <t>{fcc5cd34-146a-44c2-bdbc-e2e39feada9b}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</si>
  <si>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</si>
  <si>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</si>
  <si>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</si>
  <si>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</si>
  <si>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</si>
  <si>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</si>
  <si>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</si>
  <si>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</si>
  <si>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</si>
  <si>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</si>
  <si>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</si>
  <si>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přístřešků pro autobusové zastávky v lokalitě Skalka Cheb</t>
  </si>
  <si>
    <t>KSO:</t>
  </si>
  <si>
    <t>CC-CZ:</t>
  </si>
  <si>
    <t>Místo:</t>
  </si>
  <si>
    <t>Ul. Americká, Přátelství.</t>
  </si>
  <si>
    <t>Datum:</t>
  </si>
  <si>
    <t>21. 8. 2023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</si>
  <si>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</si>
  <si>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</si>
  <si>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</si>
  <si>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</si>
  <si>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</si>
  <si>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</si>
  <si>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</si>
  <si>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</si>
  <si>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</si>
  <si>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</si>
  <si>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</si>
  <si>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</si>
  <si>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</si>
  <si>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</si>
  <si>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</si>
  <si>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</si>
  <si>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</si>
  <si>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</si>
  <si>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</si>
  <si>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</si>
  <si>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</si>
  <si>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</si>
  <si>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</si>
  <si>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</si>
  <si>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</si>
  <si>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</si>
  <si>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</si>
  <si>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</si>
  <si>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</si>
  <si>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</si>
  <si>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</si>
  <si>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</si>
  <si>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</si>
  <si>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</si>
  <si>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</si>
  <si>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</si>
  <si>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</si>
  <si>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</si>
  <si>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</si>
  <si>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</si>
  <si>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</si>
  <si>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</si>
  <si>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</si>
  <si>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</si>
  <si>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</si>
  <si>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</si>
  <si>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</si>
  <si>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</si>
  <si>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</si>
  <si>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</si>
  <si>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</si>
  <si>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</si>
  <si>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</si>
  <si>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</si>
  <si>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</si>
  <si>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02a-2023</t>
  </si>
  <si>
    <t>Výstavba přístřešku autobusovéí zastávky na st.p.č. 5909a p.p.č.2062/4 k.ú.Cheb</t>
  </si>
  <si>
    <t>STA</t>
  </si>
  <si>
    <t>1</t>
  </si>
  <si>
    <t>{6428c390-967a-4826-b150-dd1fa7aa7432}</t>
  </si>
  <si>
    <t>2</t>
  </si>
  <si>
    <t>02b-2023</t>
  </si>
  <si>
    <t>Výstavba přístřešku autobusovéí zastávky na  p.p.č.2069/11 a 2069/17 k.ú.Cheb</t>
  </si>
  <si>
    <t>{ac923ae1-d8f5-4139-8dbc-539b30dd8b69}</t>
  </si>
  <si>
    <t>KRYCÍ LIST SOUPISU PRACÍ</t>
  </si>
  <si>
    <t>Objekt:</t>
  </si>
  <si>
    <t>02a-2023 - Výstavba přístřešku autobusovéí zastávky na st.p.č. 5909a p.p.č.2062/4 k.ú.Cheb</t>
  </si>
  <si>
    <t>Ul. Americká, Cheb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</si>
  <si>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</si>
  <si>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</si>
  <si>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</si>
  <si>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</si>
  <si>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</si>
  <si>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</si>
  <si>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</si>
  <si>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</si>
  <si>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</si>
  <si>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</si>
  <si>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</si>
  <si>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</si>
  <si>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</si>
  <si>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</si>
  <si>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</si>
  <si>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</si>
  <si>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</si>
  <si>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</si>
  <si>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</si>
  <si>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</si>
  <si>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</si>
  <si>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</si>
  <si>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</si>
  <si>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</si>
  <si>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</si>
  <si>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</si>
  <si>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</si>
  <si>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</si>
  <si>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</si>
  <si>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</si>
  <si>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</si>
  <si>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</si>
  <si>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</si>
  <si>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</si>
  <si>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</si>
  <si>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48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</si>
  <si>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</si>
  <si>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</si>
  <si>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</si>
  <si>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</si>
  <si>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4</t>
  </si>
  <si>
    <t>479297741</t>
  </si>
  <si>
    <t>VV</t>
  </si>
  <si>
    <t>15*2,5</t>
  </si>
  <si>
    <t>Součet</t>
  </si>
  <si>
    <t>50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</si>
  <si>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</si>
  <si>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</si>
  <si>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-1403408216</t>
  </si>
  <si>
    <t>49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</si>
  <si>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</si>
  <si>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</si>
  <si>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-1035731328</t>
  </si>
  <si>
    <t>4*2,5</t>
  </si>
  <si>
    <t>51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</si>
  <si>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</si>
  <si>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</si>
  <si>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</si>
  <si>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-251049281</t>
  </si>
  <si>
    <t>2,5+2,5+15</t>
  </si>
  <si>
    <t>121101102</t>
  </si>
  <si>
    <t>Sejmutí ornice nebo lesní půdy  s vodorovným přemístěním na hromady v místě upotřebení nebo na dočasné či trvalé skládky se složením, na vzdálenost přes 50 do 100 m</t>
  </si>
  <si>
    <t>m3</t>
  </si>
  <si>
    <t>378058071</t>
  </si>
  <si>
    <t>3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</si>
  <si>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</si>
  <si>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</si>
  <si>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-1638142079</t>
  </si>
  <si>
    <t>46</t>
  </si>
  <si>
    <t>122451101</t>
  </si>
  <si>
    <t>Odkopávky a prokopávky nezapažené strojně v hornině třídy těžitelnosti II skupiny 5 do 20 m3</t>
  </si>
  <si>
    <t>-1707279513</t>
  </si>
  <si>
    <t>2,2*10*0,4</t>
  </si>
  <si>
    <t>5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</si>
  <si>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</si>
  <si>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</si>
  <si>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1222723714</t>
  </si>
  <si>
    <t>47</t>
  </si>
  <si>
    <t>132254201</t>
  </si>
  <si>
    <t>Hloubení zapažených rýh šířky přes 800 do 2 000 mm strojně s urovnáním dna do předepsaného profilu a spádu v hornině třídy těžitelnosti I skupiny 3 do 20 m3</t>
  </si>
  <si>
    <t>-1369765638</t>
  </si>
  <si>
    <t>9*1*1" rýha pro základ</t>
  </si>
  <si>
    <t>6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</si>
  <si>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</si>
  <si>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</si>
  <si>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-1505694254</t>
  </si>
  <si>
    <t>8,8+9</t>
  </si>
  <si>
    <t>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</si>
  <si>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</si>
  <si>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</si>
  <si>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1639177860</t>
  </si>
  <si>
    <t>17,8</t>
  </si>
  <si>
    <t>8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</si>
  <si>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</si>
  <si>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</si>
  <si>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-1498358936</t>
  </si>
  <si>
    <t>17,8*15</t>
  </si>
  <si>
    <t>9</t>
  </si>
  <si>
    <t>171201201</t>
  </si>
  <si>
    <t>Uložení sypaniny  na skládky</t>
  </si>
  <si>
    <t>-382016081</t>
  </si>
  <si>
    <t>10</t>
  </si>
  <si>
    <t>171201211</t>
  </si>
  <si>
    <t>Poplatek za uložení stavebního odpadu na skládce (skládkovné) zeminy a kameniva zatříděného do Katalogu odpadů pod kódem 170 504</t>
  </si>
  <si>
    <t>t</t>
  </si>
  <si>
    <t>179706652</t>
  </si>
  <si>
    <t>17,8*1,8</t>
  </si>
  <si>
    <t>13</t>
  </si>
  <si>
    <t>181301101</t>
  </si>
  <si>
    <t>Rozprostření a urovnání ornice v rovině nebo ve svahu sklonu do 1:5 při souvislé ploše do 500 m2, tl. vrstvy do 100 mm</t>
  </si>
  <si>
    <t>-2044565470</t>
  </si>
  <si>
    <t>14*1</t>
  </si>
  <si>
    <t>61</t>
  </si>
  <si>
    <t>181411131</t>
  </si>
  <si>
    <t>Založení trávníku na půdě předem připravené plochy do 1000 m2 výsevem včetně utažení parkového v rovině nebo na svahu do 1:5</t>
  </si>
  <si>
    <t>-1694215299</t>
  </si>
  <si>
    <t>62</t>
  </si>
  <si>
    <t>M</t>
  </si>
  <si>
    <t>00572410</t>
  </si>
  <si>
    <t>osivo směs travní parková</t>
  </si>
  <si>
    <t>kg</t>
  </si>
  <si>
    <t>1690219206</t>
  </si>
  <si>
    <t>20*0,02 'Přepočtené koeficientem množství</t>
  </si>
  <si>
    <t>14</t>
  </si>
  <si>
    <t>181951102</t>
  </si>
  <si>
    <t>Úprava pláně vyrovnáním výškových rozdílů  v hornině tř. 1 až 4 se zhutněním</t>
  </si>
  <si>
    <t>-102895819</t>
  </si>
  <si>
    <t>Zakládání</t>
  </si>
  <si>
    <t>57</t>
  </si>
  <si>
    <t>271532211</t>
  </si>
  <si>
    <t>Podsyp pod základové konstrukce se zhutněním a urovnáním povrchu z kameniva hrubého, frakce 32 - 63 mm</t>
  </si>
  <si>
    <t>-2018812042</t>
  </si>
  <si>
    <t>9*1*0,1</t>
  </si>
  <si>
    <t>58</t>
  </si>
  <si>
    <t>274313711</t>
  </si>
  <si>
    <t>Základy z betonu prostého pasy betonu kamenem neprokládaného tř. C 20/25</t>
  </si>
  <si>
    <t>1010479521</t>
  </si>
  <si>
    <t>9*1*0,8</t>
  </si>
  <si>
    <t>59</t>
  </si>
  <si>
    <t>274351121</t>
  </si>
  <si>
    <t>Bednění základů pasů rovné zřízení</t>
  </si>
  <si>
    <t>1210279438</t>
  </si>
  <si>
    <t>9*1*2+2</t>
  </si>
  <si>
    <t>60</t>
  </si>
  <si>
    <t>274351122</t>
  </si>
  <si>
    <t>Bednění základů pasů rovné odstranění</t>
  </si>
  <si>
    <t>-1981232747</t>
  </si>
  <si>
    <t>Komunikace pozemní</t>
  </si>
  <si>
    <t>564661111</t>
  </si>
  <si>
    <t>Podklad z kameniva hrubého drceného  vel. 63-125 mm, s rozprostřením a zhutněním, po zhutnění tl. 200 mm</t>
  </si>
  <si>
    <t>-561509902</t>
  </si>
  <si>
    <t>12*2 "</t>
  </si>
  <si>
    <t>16</t>
  </si>
  <si>
    <t>564861111</t>
  </si>
  <si>
    <t>Podklad ze štěrkodrti ŠD  s rozprostřením a zhutněním, po zhutnění tl. 200 mm</t>
  </si>
  <si>
    <t>1057266532</t>
  </si>
  <si>
    <t>17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</si>
  <si>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</si>
  <si>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</si>
  <si>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-432441072</t>
  </si>
  <si>
    <t>18</t>
  </si>
  <si>
    <t>BET.K06C01</t>
  </si>
  <si>
    <t>dlažba BEST-KLASIKO 20 x 10 x 6 cm přírodní</t>
  </si>
  <si>
    <t>198185150</t>
  </si>
  <si>
    <t>37,5*1,1</t>
  </si>
  <si>
    <t>Ostatní konstrukce a práce, bourání</t>
  </si>
  <si>
    <t>22</t>
  </si>
  <si>
    <t>914111111</t>
  </si>
  <si>
    <t>Montáž svislé dopravní značky základní  velikosti do 1 m2 objímkami na sloupky nebo konzoly</t>
  </si>
  <si>
    <t>kus</t>
  </si>
  <si>
    <t>67871663</t>
  </si>
  <si>
    <t>23</t>
  </si>
  <si>
    <t>IP 01</t>
  </si>
  <si>
    <t>Označník BUS IJ 4b</t>
  </si>
  <si>
    <t>kpl</t>
  </si>
  <si>
    <t>1285738110</t>
  </si>
  <si>
    <t>30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</si>
  <si>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</si>
  <si>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</si>
  <si>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1955809359</t>
  </si>
  <si>
    <t>4,5+10</t>
  </si>
  <si>
    <t>56</t>
  </si>
  <si>
    <t>DTN.24111</t>
  </si>
  <si>
    <t>obrubník betonový chodníkový Standard 100x10x25cm</t>
  </si>
  <si>
    <t>193356679</t>
  </si>
  <si>
    <t>33</t>
  </si>
  <si>
    <t>10371500</t>
  </si>
  <si>
    <t>substrát pro trávníky VL</t>
  </si>
  <si>
    <t>1965733298</t>
  </si>
  <si>
    <t>14*0,1</t>
  </si>
  <si>
    <t>63</t>
  </si>
  <si>
    <t>966001211</t>
  </si>
  <si>
    <t>Odstranění lavičky parkové stabilní zabetonované</t>
  </si>
  <si>
    <t>-1728909538</t>
  </si>
  <si>
    <t>997</t>
  </si>
  <si>
    <t>Přesun sutě</t>
  </si>
  <si>
    <t>52</t>
  </si>
  <si>
    <t>997221561</t>
  </si>
  <si>
    <t>Vodorovná doprava suti bez naložení, ale se složením a s hrubým urovnáním z kusových materiálů, na vzdálenost do 1 km</t>
  </si>
  <si>
    <t>1921827363</t>
  </si>
  <si>
    <t>53</t>
  </si>
  <si>
    <t>997221569</t>
  </si>
  <si>
    <t>Vodorovná doprava suti bez naložení, ale se složením a s hrubým urovnáním Příplatek k ceně za každý další i započatý 1 km přes 1 km</t>
  </si>
  <si>
    <t>-949166814</t>
  </si>
  <si>
    <t>28,485*15</t>
  </si>
  <si>
    <t>54</t>
  </si>
  <si>
    <t>997221611</t>
  </si>
  <si>
    <t>Nakládání na dopravní prostředky pro vodorovnou dopravu suti</t>
  </si>
  <si>
    <t>-188501184</t>
  </si>
  <si>
    <t>55</t>
  </si>
  <si>
    <t>997221861</t>
  </si>
  <si>
    <t>Poplatek za uložení stavebního odpadu na recyklační skládce (skládkovné) z prostého betonu zatříděného do Katalogu odpadů pod kódem 17 01 01</t>
  </si>
  <si>
    <t>185096992</t>
  </si>
  <si>
    <t>998</t>
  </si>
  <si>
    <t>Přesun hmot</t>
  </si>
  <si>
    <t>40</t>
  </si>
  <si>
    <t>998223011</t>
  </si>
  <si>
    <t>Přesun hmot pro pozemní komunikace s krytem dlážděným  dopravní vzdálenost do 200 m jakékoliv délky objektu</t>
  </si>
  <si>
    <t>2145097661</t>
  </si>
  <si>
    <t>VRN</t>
  </si>
  <si>
    <t>Vedlejší rozpočtové náklady</t>
  </si>
  <si>
    <t>64</t>
  </si>
  <si>
    <t>Demontáž stávajícího BUS přístřešku vč. likvidace</t>
  </si>
  <si>
    <t>1085615723</t>
  </si>
  <si>
    <t>65</t>
  </si>
  <si>
    <t>IP 02</t>
  </si>
  <si>
    <t xml:space="preserve">Dodávka a montáž BUS přístřešku SITEO </t>
  </si>
  <si>
    <t>-1550509363</t>
  </si>
  <si>
    <t>VRN1</t>
  </si>
  <si>
    <t>Průzkumné, geodetické a projektové práce</t>
  </si>
  <si>
    <t>41</t>
  </si>
  <si>
    <t>012002000</t>
  </si>
  <si>
    <t>Geodetické práce</t>
  </si>
  <si>
    <t>1024</t>
  </si>
  <si>
    <t>-1970125472</t>
  </si>
  <si>
    <t>1*15000 " zaměření a geometrický plán</t>
  </si>
  <si>
    <t>VRN2</t>
  </si>
  <si>
    <t>Příprava staveniště</t>
  </si>
  <si>
    <t>42</t>
  </si>
  <si>
    <t>020001000</t>
  </si>
  <si>
    <t>-296990633</t>
  </si>
  <si>
    <t>VRN3</t>
  </si>
  <si>
    <t>Zařízení staveniště</t>
  </si>
  <si>
    <t>43</t>
  </si>
  <si>
    <t>030001000</t>
  </si>
  <si>
    <t>32790464</t>
  </si>
  <si>
    <t>VRN4</t>
  </si>
  <si>
    <t>Inženýrská činnost</t>
  </si>
  <si>
    <t>44</t>
  </si>
  <si>
    <t>043002000</t>
  </si>
  <si>
    <t>Zkoušky a ostatní měření</t>
  </si>
  <si>
    <t>1172465398</t>
  </si>
  <si>
    <t>VRN7</t>
  </si>
  <si>
    <t>Provozní vlivy</t>
  </si>
  <si>
    <t>45</t>
  </si>
  <si>
    <t>072103011</t>
  </si>
  <si>
    <t>Zajištění DIO komunikace II. a III. třídy - jednoduché el. vedení</t>
  </si>
  <si>
    <t>-247788731</t>
  </si>
  <si>
    <t>02b-2023 - Výstavba přístřešku autobusovéí zastávky na  p.p.č.2069/11 a 2069/17 k.ú.Cheb</t>
  </si>
  <si>
    <t>Ul. Přátelství , Cheb</t>
  </si>
  <si>
    <t>1721532650</t>
  </si>
  <si>
    <t>-1763291754</t>
  </si>
  <si>
    <t>4*2</t>
  </si>
  <si>
    <t>-1569351144</t>
  </si>
  <si>
    <t>965329468</t>
  </si>
  <si>
    <t>1135284048</t>
  </si>
  <si>
    <t>5*1*0,2</t>
  </si>
  <si>
    <t>593131520</t>
  </si>
  <si>
    <t>1431719761</t>
  </si>
  <si>
    <t>5*2*0,4</t>
  </si>
  <si>
    <t>2071521250</t>
  </si>
  <si>
    <t>-494628434</t>
  </si>
  <si>
    <t>3,5*1*1" rýha pro základ</t>
  </si>
  <si>
    <t>-121341848</t>
  </si>
  <si>
    <t>3,5+4</t>
  </si>
  <si>
    <t>11</t>
  </si>
  <si>
    <t>-2064590954</t>
  </si>
  <si>
    <t>7,5</t>
  </si>
  <si>
    <t>12</t>
  </si>
  <si>
    <t>2067111464</t>
  </si>
  <si>
    <t>7,5*15</t>
  </si>
  <si>
    <t>-512932845</t>
  </si>
  <si>
    <t>-1106597876</t>
  </si>
  <si>
    <t>7,5*1,8</t>
  </si>
  <si>
    <t>-752985029</t>
  </si>
  <si>
    <t>5*1</t>
  </si>
  <si>
    <t>1972033119</t>
  </si>
  <si>
    <t>1748692368</t>
  </si>
  <si>
    <t>-251767250</t>
  </si>
  <si>
    <t>3,5*2</t>
  </si>
  <si>
    <t>19</t>
  </si>
  <si>
    <t>722191047</t>
  </si>
  <si>
    <t>3,5*1*0,1</t>
  </si>
  <si>
    <t>20</t>
  </si>
  <si>
    <t>-1121110869</t>
  </si>
  <si>
    <t>3,5*1*0,8</t>
  </si>
  <si>
    <t>928436160</t>
  </si>
  <si>
    <t>3,5*1*2+2</t>
  </si>
  <si>
    <t>79694841</t>
  </si>
  <si>
    <t>-1466828588</t>
  </si>
  <si>
    <t>3,5*2 "</t>
  </si>
  <si>
    <t>24</t>
  </si>
  <si>
    <t>1611663149</t>
  </si>
  <si>
    <t>25</t>
  </si>
  <si>
    <t>-2028894105</t>
  </si>
  <si>
    <t>26</t>
  </si>
  <si>
    <t>-856407467</t>
  </si>
  <si>
    <t>27</t>
  </si>
  <si>
    <t>-1363594381</t>
  </si>
  <si>
    <t>28</t>
  </si>
  <si>
    <t>641704775</t>
  </si>
  <si>
    <t>29</t>
  </si>
  <si>
    <t>-19537054</t>
  </si>
  <si>
    <t>1235270834</t>
  </si>
  <si>
    <t>31</t>
  </si>
  <si>
    <t>-1850673388</t>
  </si>
  <si>
    <t>3,5*0,1</t>
  </si>
  <si>
    <t>32</t>
  </si>
  <si>
    <t>-1509997272</t>
  </si>
  <si>
    <t>826964159</t>
  </si>
  <si>
    <t>6,5</t>
  </si>
  <si>
    <t>34</t>
  </si>
  <si>
    <t>-954627923</t>
  </si>
  <si>
    <t>6,5*15</t>
  </si>
  <si>
    <t>35</t>
  </si>
  <si>
    <t>398677910</t>
  </si>
  <si>
    <t>36</t>
  </si>
  <si>
    <t>2035553180</t>
  </si>
  <si>
    <t>37</t>
  </si>
  <si>
    <t>1129553222</t>
  </si>
  <si>
    <t>39</t>
  </si>
  <si>
    <t>879924415</t>
  </si>
  <si>
    <t>-2092925824</t>
  </si>
  <si>
    <t>157719632</t>
  </si>
  <si>
    <t>1449565339</t>
  </si>
  <si>
    <t>-135407829</t>
  </si>
  <si>
    <t>220284605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</si>
</sst>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1"/>
      <c r="AL5" s="21"/>
      <c r="AM5" s="21"/>
      <c r="AN5" s="21"/>
      <c r="AO5" s="21"/>
      <c r="AP5" s="21"/>
      <c r="AQ5" s="21"/>
      <c r="AR5" s="19"/>
      <c r="BE5" s="23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1"/>
      <c r="AL6" s="21"/>
      <c r="AM6" s="21"/>
      <c r="AN6" s="21"/>
      <c r="AO6" s="21"/>
      <c r="AP6" s="21"/>
      <c r="AQ6" s="21"/>
      <c r="AR6" s="19"/>
      <c r="BE6" s="24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0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0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0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0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0"/>
      <c r="BS13" s="16" t="s">
        <v>6</v>
      </c>
    </row>
    <row r="14" spans="2:71" ht="12.75">
      <c r="B14" s="20"/>
      <c r="C14" s="21"/>
      <c r="D14" s="21"/>
      <c r="E14" s="245" t="s">
        <v>29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0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0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0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0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0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0"/>
    </row>
    <row r="23" spans="2:57" s="1" customFormat="1" ht="16.5" customHeight="1">
      <c r="B23" s="20"/>
      <c r="C23" s="21"/>
      <c r="D23" s="21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1"/>
      <c r="AP23" s="21"/>
      <c r="AQ23" s="21"/>
      <c r="AR23" s="19"/>
      <c r="BE23" s="24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0"/>
    </row>
    <row r="26" spans="1:57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8">
        <f>ROUND(AG94,2)</f>
        <v>0</v>
      </c>
      <c r="AL26" s="249"/>
      <c r="AM26" s="249"/>
      <c r="AN26" s="249"/>
      <c r="AO26" s="249"/>
      <c r="AP26" s="35"/>
      <c r="AQ26" s="35"/>
      <c r="AR26" s="38"/>
      <c r="BE26" s="24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0" t="s">
        <v>35</v>
      </c>
      <c r="M28" s="250"/>
      <c r="N28" s="250"/>
      <c r="O28" s="250"/>
      <c r="P28" s="250"/>
      <c r="Q28" s="35"/>
      <c r="R28" s="35"/>
      <c r="S28" s="35"/>
      <c r="T28" s="35"/>
      <c r="U28" s="35"/>
      <c r="V28" s="35"/>
      <c r="W28" s="250" t="s">
        <v>36</v>
      </c>
      <c r="X28" s="250"/>
      <c r="Y28" s="250"/>
      <c r="Z28" s="250"/>
      <c r="AA28" s="250"/>
      <c r="AB28" s="250"/>
      <c r="AC28" s="250"/>
      <c r="AD28" s="250"/>
      <c r="AE28" s="250"/>
      <c r="AF28" s="35"/>
      <c r="AG28" s="35"/>
      <c r="AH28" s="35"/>
      <c r="AI28" s="35"/>
      <c r="AJ28" s="35"/>
      <c r="AK28" s="250" t="s">
        <v>37</v>
      </c>
      <c r="AL28" s="250"/>
      <c r="AM28" s="250"/>
      <c r="AN28" s="250"/>
      <c r="AO28" s="250"/>
      <c r="AP28" s="35"/>
      <c r="AQ28" s="35"/>
      <c r="AR28" s="38"/>
      <c r="BE28" s="240"/>
    </row>
    <row r="29" spans="2:57" s="3" customFormat="1" ht="14.45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53">
        <v>0.21</v>
      </c>
      <c r="M29" s="252"/>
      <c r="N29" s="252"/>
      <c r="O29" s="252"/>
      <c r="P29" s="252"/>
      <c r="Q29" s="40"/>
      <c r="R29" s="40"/>
      <c r="S29" s="40"/>
      <c r="T29" s="40"/>
      <c r="U29" s="40"/>
      <c r="V29" s="40"/>
      <c r="W29" s="251">
        <f>ROUND(AZ94,2)</f>
        <v>0</v>
      </c>
      <c r="X29" s="252"/>
      <c r="Y29" s="252"/>
      <c r="Z29" s="252"/>
      <c r="AA29" s="252"/>
      <c r="AB29" s="252"/>
      <c r="AC29" s="252"/>
      <c r="AD29" s="252"/>
      <c r="AE29" s="252"/>
      <c r="AF29" s="40"/>
      <c r="AG29" s="40"/>
      <c r="AH29" s="40"/>
      <c r="AI29" s="40"/>
      <c r="AJ29" s="40"/>
      <c r="AK29" s="251">
        <f>ROUND(AV94,2)</f>
        <v>0</v>
      </c>
      <c r="AL29" s="252"/>
      <c r="AM29" s="252"/>
      <c r="AN29" s="252"/>
      <c r="AO29" s="252"/>
      <c r="AP29" s="40"/>
      <c r="AQ29" s="40"/>
      <c r="AR29" s="41"/>
      <c r="BE29" s="241"/>
    </row>
    <row r="30" spans="2:57" s="3" customFormat="1" ht="14.45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53">
        <v>0.15</v>
      </c>
      <c r="M30" s="252"/>
      <c r="N30" s="252"/>
      <c r="O30" s="252"/>
      <c r="P30" s="252"/>
      <c r="Q30" s="40"/>
      <c r="R30" s="40"/>
      <c r="S30" s="40"/>
      <c r="T30" s="40"/>
      <c r="U30" s="40"/>
      <c r="V30" s="40"/>
      <c r="W30" s="251">
        <f>ROUND(BA94,2)</f>
        <v>0</v>
      </c>
      <c r="X30" s="252"/>
      <c r="Y30" s="252"/>
      <c r="Z30" s="252"/>
      <c r="AA30" s="252"/>
      <c r="AB30" s="252"/>
      <c r="AC30" s="252"/>
      <c r="AD30" s="252"/>
      <c r="AE30" s="252"/>
      <c r="AF30" s="40"/>
      <c r="AG30" s="40"/>
      <c r="AH30" s="40"/>
      <c r="AI30" s="40"/>
      <c r="AJ30" s="40"/>
      <c r="AK30" s="251">
        <f>ROUND(AW94,2)</f>
        <v>0</v>
      </c>
      <c r="AL30" s="252"/>
      <c r="AM30" s="252"/>
      <c r="AN30" s="252"/>
      <c r="AO30" s="252"/>
      <c r="AP30" s="40"/>
      <c r="AQ30" s="40"/>
      <c r="AR30" s="41"/>
      <c r="BE30" s="241"/>
    </row>
    <row r="31" spans="2:57" s="3" customFormat="1" ht="14.45" customHeight="1" hidden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53">
        <v>0.21</v>
      </c>
      <c r="M31" s="252"/>
      <c r="N31" s="252"/>
      <c r="O31" s="252"/>
      <c r="P31" s="252"/>
      <c r="Q31" s="40"/>
      <c r="R31" s="40"/>
      <c r="S31" s="40"/>
      <c r="T31" s="40"/>
      <c r="U31" s="40"/>
      <c r="V31" s="40"/>
      <c r="W31" s="251">
        <f>ROUND(BB94,2)</f>
        <v>0</v>
      </c>
      <c r="X31" s="252"/>
      <c r="Y31" s="252"/>
      <c r="Z31" s="252"/>
      <c r="AA31" s="252"/>
      <c r="AB31" s="252"/>
      <c r="AC31" s="252"/>
      <c r="AD31" s="252"/>
      <c r="AE31" s="252"/>
      <c r="AF31" s="40"/>
      <c r="AG31" s="40"/>
      <c r="AH31" s="40"/>
      <c r="AI31" s="40"/>
      <c r="AJ31" s="40"/>
      <c r="AK31" s="251">
        <v>0</v>
      </c>
      <c r="AL31" s="252"/>
      <c r="AM31" s="252"/>
      <c r="AN31" s="252"/>
      <c r="AO31" s="252"/>
      <c r="AP31" s="40"/>
      <c r="AQ31" s="40"/>
      <c r="AR31" s="41"/>
      <c r="BE31" s="241"/>
    </row>
    <row r="32" spans="2:57" s="3" customFormat="1" ht="14.45" customHeight="1" hidden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53">
        <v>0.15</v>
      </c>
      <c r="M32" s="252"/>
      <c r="N32" s="252"/>
      <c r="O32" s="252"/>
      <c r="P32" s="252"/>
      <c r="Q32" s="40"/>
      <c r="R32" s="40"/>
      <c r="S32" s="40"/>
      <c r="T32" s="40"/>
      <c r="U32" s="40"/>
      <c r="V32" s="40"/>
      <c r="W32" s="251">
        <f>ROUND(BC94,2)</f>
        <v>0</v>
      </c>
      <c r="X32" s="252"/>
      <c r="Y32" s="252"/>
      <c r="Z32" s="252"/>
      <c r="AA32" s="252"/>
      <c r="AB32" s="252"/>
      <c r="AC32" s="252"/>
      <c r="AD32" s="252"/>
      <c r="AE32" s="252"/>
      <c r="AF32" s="40"/>
      <c r="AG32" s="40"/>
      <c r="AH32" s="40"/>
      <c r="AI32" s="40"/>
      <c r="AJ32" s="40"/>
      <c r="AK32" s="251">
        <v>0</v>
      </c>
      <c r="AL32" s="252"/>
      <c r="AM32" s="252"/>
      <c r="AN32" s="252"/>
      <c r="AO32" s="252"/>
      <c r="AP32" s="40"/>
      <c r="AQ32" s="40"/>
      <c r="AR32" s="41"/>
      <c r="BE32" s="241"/>
    </row>
    <row r="33" spans="2:57" s="3" customFormat="1" ht="14.45" customHeight="1" hidden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53">
        <v>0</v>
      </c>
      <c r="M33" s="252"/>
      <c r="N33" s="252"/>
      <c r="O33" s="252"/>
      <c r="P33" s="252"/>
      <c r="Q33" s="40"/>
      <c r="R33" s="40"/>
      <c r="S33" s="40"/>
      <c r="T33" s="40"/>
      <c r="U33" s="40"/>
      <c r="V33" s="40"/>
      <c r="W33" s="251">
        <f>ROUND(BD94,2)</f>
        <v>0</v>
      </c>
      <c r="X33" s="252"/>
      <c r="Y33" s="252"/>
      <c r="Z33" s="252"/>
      <c r="AA33" s="252"/>
      <c r="AB33" s="252"/>
      <c r="AC33" s="252"/>
      <c r="AD33" s="252"/>
      <c r="AE33" s="252"/>
      <c r="AF33" s="40"/>
      <c r="AG33" s="40"/>
      <c r="AH33" s="40"/>
      <c r="AI33" s="40"/>
      <c r="AJ33" s="40"/>
      <c r="AK33" s="251">
        <v>0</v>
      </c>
      <c r="AL33" s="252"/>
      <c r="AM33" s="252"/>
      <c r="AN33" s="252"/>
      <c r="AO33" s="252"/>
      <c r="AP33" s="40"/>
      <c r="AQ33" s="40"/>
      <c r="AR33" s="41"/>
      <c r="BE33" s="2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0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54" t="s">
        <v>46</v>
      </c>
      <c r="Y35" s="255"/>
      <c r="Z35" s="255"/>
      <c r="AA35" s="255"/>
      <c r="AB35" s="255"/>
      <c r="AC35" s="44"/>
      <c r="AD35" s="44"/>
      <c r="AE35" s="44"/>
      <c r="AF35" s="44"/>
      <c r="AG35" s="44"/>
      <c r="AH35" s="44"/>
      <c r="AI35" s="44"/>
      <c r="AJ35" s="44"/>
      <c r="AK35" s="256">
        <f>SUM(AK26:AK33)</f>
        <v>0</v>
      </c>
      <c r="AL35" s="255"/>
      <c r="AM35" s="255"/>
      <c r="AN35" s="255"/>
      <c r="AO35" s="25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02-2023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8" t="str">
        <f>K6</f>
        <v>Výstavba přístřešků pro autobusové zastávky v lokalitě Skalka Cheb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Ul. Americká, Přátelství.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0" t="str">
        <f>IF(AN8="","",AN8)</f>
        <v>21. 8. 2023</v>
      </c>
      <c r="AN87" s="260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61" t="str">
        <f>IF(E17="","",E17)</f>
        <v xml:space="preserve"> </v>
      </c>
      <c r="AN89" s="262"/>
      <c r="AO89" s="262"/>
      <c r="AP89" s="262"/>
      <c r="AQ89" s="35"/>
      <c r="AR89" s="38"/>
      <c r="AS89" s="263" t="s">
        <v>54</v>
      </c>
      <c r="AT89" s="26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61" t="str">
        <f>IF(E20="","",E20)</f>
        <v xml:space="preserve"> </v>
      </c>
      <c r="AN90" s="262"/>
      <c r="AO90" s="262"/>
      <c r="AP90" s="262"/>
      <c r="AQ90" s="35"/>
      <c r="AR90" s="38"/>
      <c r="AS90" s="265"/>
      <c r="AT90" s="26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7"/>
      <c r="AT91" s="26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9" t="s">
        <v>55</v>
      </c>
      <c r="D92" s="270"/>
      <c r="E92" s="270"/>
      <c r="F92" s="270"/>
      <c r="G92" s="270"/>
      <c r="H92" s="72"/>
      <c r="I92" s="271" t="s">
        <v>56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57</v>
      </c>
      <c r="AH92" s="270"/>
      <c r="AI92" s="270"/>
      <c r="AJ92" s="270"/>
      <c r="AK92" s="270"/>
      <c r="AL92" s="270"/>
      <c r="AM92" s="270"/>
      <c r="AN92" s="271" t="s">
        <v>58</v>
      </c>
      <c r="AO92" s="270"/>
      <c r="AP92" s="273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7">
        <f>ROUND(SUM(AG95:AG96),2)</f>
        <v>0</v>
      </c>
      <c r="AH94" s="277"/>
      <c r="AI94" s="277"/>
      <c r="AJ94" s="277"/>
      <c r="AK94" s="277"/>
      <c r="AL94" s="277"/>
      <c r="AM94" s="277"/>
      <c r="AN94" s="278">
        <f>SUM(AG94,AT94)</f>
        <v>0</v>
      </c>
      <c r="AO94" s="278"/>
      <c r="AP94" s="278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73</v>
      </c>
      <c r="BT94" s="90" t="s">
        <v>74</v>
      </c>
      <c r="BU94" s="91" t="s">
        <v>75</v>
      </c>
      <c r="BV94" s="90" t="s">
        <v>76</v>
      </c>
      <c r="BW94" s="90" t="s">
        <v>5</v>
      </c>
      <c r="BX94" s="90" t="s">
        <v>77</v>
      </c>
      <c r="CL94" s="90" t="s">
        <v>1</v>
      </c>
    </row>
    <row r="95" spans="1:91" s="7" customFormat="1" ht="24.75" customHeight="1">
      <c r="A95" s="92" t="s">
        <v>78</v>
      </c>
      <c r="B95" s="93"/>
      <c r="C95" s="94"/>
      <c r="D95" s="276" t="s">
        <v>79</v>
      </c>
      <c r="E95" s="276"/>
      <c r="F95" s="276"/>
      <c r="G95" s="276"/>
      <c r="H95" s="276"/>
      <c r="I95" s="95"/>
      <c r="J95" s="276" t="s">
        <v>80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'02a-2023 - Výstavba příst...'!J30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6" t="s">
        <v>81</v>
      </c>
      <c r="AR95" s="97"/>
      <c r="AS95" s="98">
        <v>0</v>
      </c>
      <c r="AT95" s="99">
        <f>ROUND(SUM(AV95:AW95),2)</f>
        <v>0</v>
      </c>
      <c r="AU95" s="100">
        <f>'02a-2023 - Výstavba příst...'!P129</f>
        <v>0</v>
      </c>
      <c r="AV95" s="99">
        <f>'02a-2023 - Výstavba příst...'!J33</f>
        <v>0</v>
      </c>
      <c r="AW95" s="99">
        <f>'02a-2023 - Výstavba příst...'!J34</f>
        <v>0</v>
      </c>
      <c r="AX95" s="99">
        <f>'02a-2023 - Výstavba příst...'!J35</f>
        <v>0</v>
      </c>
      <c r="AY95" s="99">
        <f>'02a-2023 - Výstavba příst...'!J36</f>
        <v>0</v>
      </c>
      <c r="AZ95" s="99">
        <f>'02a-2023 - Výstavba příst...'!F33</f>
        <v>0</v>
      </c>
      <c r="BA95" s="99">
        <f>'02a-2023 - Výstavba příst...'!F34</f>
        <v>0</v>
      </c>
      <c r="BB95" s="99">
        <f>'02a-2023 - Výstavba příst...'!F35</f>
        <v>0</v>
      </c>
      <c r="BC95" s="99">
        <f>'02a-2023 - Výstavba příst...'!F36</f>
        <v>0</v>
      </c>
      <c r="BD95" s="101">
        <f>'02a-2023 - Výstavba příst...'!F37</f>
        <v>0</v>
      </c>
      <c r="BT95" s="102" t="s">
        <v>82</v>
      </c>
      <c r="BV95" s="102" t="s">
        <v>76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1" s="7" customFormat="1" ht="24.75" customHeight="1">
      <c r="A96" s="92" t="s">
        <v>78</v>
      </c>
      <c r="B96" s="93"/>
      <c r="C96" s="94"/>
      <c r="D96" s="276" t="s">
        <v>85</v>
      </c>
      <c r="E96" s="276"/>
      <c r="F96" s="276"/>
      <c r="G96" s="276"/>
      <c r="H96" s="276"/>
      <c r="I96" s="95"/>
      <c r="J96" s="276" t="s">
        <v>86</v>
      </c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4">
        <f>'02b-2023 - Výstavba příst...'!J30</f>
        <v>0</v>
      </c>
      <c r="AH96" s="275"/>
      <c r="AI96" s="275"/>
      <c r="AJ96" s="275"/>
      <c r="AK96" s="275"/>
      <c r="AL96" s="275"/>
      <c r="AM96" s="275"/>
      <c r="AN96" s="274">
        <f>SUM(AG96,AT96)</f>
        <v>0</v>
      </c>
      <c r="AO96" s="275"/>
      <c r="AP96" s="275"/>
      <c r="AQ96" s="96" t="s">
        <v>81</v>
      </c>
      <c r="AR96" s="97"/>
      <c r="AS96" s="103">
        <v>0</v>
      </c>
      <c r="AT96" s="104">
        <f>ROUND(SUM(AV96:AW96),2)</f>
        <v>0</v>
      </c>
      <c r="AU96" s="105">
        <f>'02b-2023 - Výstavba příst...'!P129</f>
        <v>0</v>
      </c>
      <c r="AV96" s="104">
        <f>'02b-2023 - Výstavba příst...'!J33</f>
        <v>0</v>
      </c>
      <c r="AW96" s="104">
        <f>'02b-2023 - Výstavba příst...'!J34</f>
        <v>0</v>
      </c>
      <c r="AX96" s="104">
        <f>'02b-2023 - Výstavba příst...'!J35</f>
        <v>0</v>
      </c>
      <c r="AY96" s="104">
        <f>'02b-2023 - Výstavba příst...'!J36</f>
        <v>0</v>
      </c>
      <c r="AZ96" s="104">
        <f>'02b-2023 - Výstavba příst...'!F33</f>
        <v>0</v>
      </c>
      <c r="BA96" s="104">
        <f>'02b-2023 - Výstavba příst...'!F34</f>
        <v>0</v>
      </c>
      <c r="BB96" s="104">
        <f>'02b-2023 - Výstavba příst...'!F35</f>
        <v>0</v>
      </c>
      <c r="BC96" s="104">
        <f>'02b-2023 - Výstavba příst...'!F36</f>
        <v>0</v>
      </c>
      <c r="BD96" s="106">
        <f>'02b-2023 - Výstavba příst...'!F37</f>
        <v>0</v>
      </c>
      <c r="BT96" s="102" t="s">
        <v>82</v>
      </c>
      <c r="BV96" s="102" t="s">
        <v>76</v>
      </c>
      <c r="BW96" s="102" t="s">
        <v>87</v>
      </c>
      <c r="BX96" s="102" t="s">
        <v>5</v>
      </c>
      <c r="CL96" s="102" t="s">
        <v>1</v>
      </c>
      <c r="CM96" s="102" t="s">
        <v>84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vitixhpSIXTERN5L8g1/ZXKWHBO4IKWeeWNwmTUm2mBU1IBD3OftWzG2d1tH/Q7OlG+RS69iRfU54sHbMAx42w==" saltValue="6S5ip517C6ZbIPdCErVKrcNDPEI7tt2wzMBXvY1uemaUn7mGjqMLDZEgFaVA3/f+0UIMcV2sn3PIweuZE/CiM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a-2023 - Výstavba příst...'!C2" display="/"/>
    <hyperlink ref="A96" location="'02b-2023 - Výstavba pří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83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5" customHeight="1">
      <c r="B4" s="19"/>
      <c r="D4" s="109" t="s">
        <v>88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Výstavba přístřešků pro autobusové zastávky v lokalitě Skalka Cheb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2" t="s">
        <v>90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91</v>
      </c>
      <c r="G12" s="33"/>
      <c r="H12" s="33"/>
      <c r="I12" s="111" t="s">
        <v>22</v>
      </c>
      <c r="J12" s="113" t="str">
        <f>'Rekapitulace stavby'!AN8</f>
        <v>21. 8. 2023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27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38</v>
      </c>
      <c r="E33" s="111" t="s">
        <v>39</v>
      </c>
      <c r="F33" s="122">
        <f>ROUND((SUM(BE129:BE239)),2)</f>
        <v>0</v>
      </c>
      <c r="G33" s="33"/>
      <c r="H33" s="33"/>
      <c r="I33" s="123">
        <v>0.21</v>
      </c>
      <c r="J33" s="122">
        <f>ROUND(((SUM(BE129:BE239))*I33),2)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40</v>
      </c>
      <c r="F34" s="122">
        <f>ROUND((SUM(BF129:BF239)),2)</f>
        <v>0</v>
      </c>
      <c r="G34" s="33"/>
      <c r="H34" s="33"/>
      <c r="I34" s="123">
        <v>0.15</v>
      </c>
      <c r="J34" s="122">
        <f>ROUND(((SUM(BF129:BF239))*I34),2)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ROUND((SUM(BG129:BG239)),2)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ROUND((SUM(BH129:BH239)),2)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ROUND((SUM(BI129:BI239)),2)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Výstavba přístřešků pro autobusové zastávky v lokalitě Skalka Cheb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8" t="str">
        <f>E9</f>
        <v>02a-2023 - Výstavba přístřešku autobusovéí zastávky na st.p.č. 5909a p.p.č.2062/4 k.ú.Cheb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Ul. Americká, Cheb</v>
      </c>
      <c r="G89" s="35"/>
      <c r="H89" s="35"/>
      <c r="I89" s="28" t="s">
        <v>22</v>
      </c>
      <c r="J89" s="65" t="str">
        <f>IF(J12="","",J12)</f>
        <v>21. 8. 2023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J130</f>
        <v>0</v>
      </c>
      <c r="K97" s="147"/>
      <c r="L97" s="151"/>
    </row>
    <row r="98" spans="2:12" s="10" customFormat="1" ht="19.9" customHeight="1">
      <c r="B98" s="152"/>
      <c r="C98" s="153"/>
      <c r="D98" s="154" t="s">
        <v>98</v>
      </c>
      <c r="E98" s="155"/>
      <c r="F98" s="155"/>
      <c r="G98" s="155"/>
      <c r="H98" s="155"/>
      <c r="I98" s="155"/>
      <c r="J98" s="156">
        <f>J131</f>
        <v>0</v>
      </c>
      <c r="K98" s="153"/>
      <c r="L98" s="157"/>
    </row>
    <row r="99" spans="2:12" s="10" customFormat="1" ht="19.9" customHeight="1">
      <c r="B99" s="152"/>
      <c r="C99" s="153"/>
      <c r="D99" s="154" t="s">
        <v>99</v>
      </c>
      <c r="E99" s="155"/>
      <c r="F99" s="155"/>
      <c r="G99" s="155"/>
      <c r="H99" s="155"/>
      <c r="I99" s="155"/>
      <c r="J99" s="156">
        <f>J177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J188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101</v>
      </c>
      <c r="E101" s="155"/>
      <c r="F101" s="155"/>
      <c r="G101" s="155"/>
      <c r="H101" s="155"/>
      <c r="I101" s="155"/>
      <c r="J101" s="156">
        <f>J201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102</v>
      </c>
      <c r="E102" s="155"/>
      <c r="F102" s="155"/>
      <c r="G102" s="155"/>
      <c r="H102" s="155"/>
      <c r="I102" s="155"/>
      <c r="J102" s="156">
        <f>J216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103</v>
      </c>
      <c r="E103" s="155"/>
      <c r="F103" s="155"/>
      <c r="G103" s="155"/>
      <c r="H103" s="155"/>
      <c r="I103" s="155"/>
      <c r="J103" s="156">
        <f>J223</f>
        <v>0</v>
      </c>
      <c r="K103" s="153"/>
      <c r="L103" s="157"/>
    </row>
    <row r="104" spans="2:12" s="9" customFormat="1" ht="24.95" customHeight="1">
      <c r="B104" s="146"/>
      <c r="C104" s="147"/>
      <c r="D104" s="148" t="s">
        <v>104</v>
      </c>
      <c r="E104" s="149"/>
      <c r="F104" s="149"/>
      <c r="G104" s="149"/>
      <c r="H104" s="149"/>
      <c r="I104" s="149"/>
      <c r="J104" s="150">
        <f>J225</f>
        <v>0</v>
      </c>
      <c r="K104" s="147"/>
      <c r="L104" s="151"/>
    </row>
    <row r="105" spans="2:12" s="10" customFormat="1" ht="19.9" customHeight="1">
      <c r="B105" s="152"/>
      <c r="C105" s="153"/>
      <c r="D105" s="154" t="s">
        <v>105</v>
      </c>
      <c r="E105" s="155"/>
      <c r="F105" s="155"/>
      <c r="G105" s="155"/>
      <c r="H105" s="155"/>
      <c r="I105" s="155"/>
      <c r="J105" s="156">
        <f>J228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106</v>
      </c>
      <c r="E106" s="155"/>
      <c r="F106" s="155"/>
      <c r="G106" s="155"/>
      <c r="H106" s="155"/>
      <c r="I106" s="155"/>
      <c r="J106" s="156">
        <f>J232</f>
        <v>0</v>
      </c>
      <c r="K106" s="153"/>
      <c r="L106" s="157"/>
    </row>
    <row r="107" spans="2:12" s="10" customFormat="1" ht="19.9" customHeight="1">
      <c r="B107" s="152"/>
      <c r="C107" s="153"/>
      <c r="D107" s="154" t="s">
        <v>107</v>
      </c>
      <c r="E107" s="155"/>
      <c r="F107" s="155"/>
      <c r="G107" s="155"/>
      <c r="H107" s="155"/>
      <c r="I107" s="155"/>
      <c r="J107" s="156">
        <f>J234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108</v>
      </c>
      <c r="E108" s="155"/>
      <c r="F108" s="155"/>
      <c r="G108" s="155"/>
      <c r="H108" s="155"/>
      <c r="I108" s="155"/>
      <c r="J108" s="156">
        <f>J236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109</v>
      </c>
      <c r="E109" s="155"/>
      <c r="F109" s="155"/>
      <c r="G109" s="155"/>
      <c r="H109" s="155"/>
      <c r="I109" s="155"/>
      <c r="J109" s="156">
        <f>J238</f>
        <v>0</v>
      </c>
      <c r="K109" s="153"/>
      <c r="L109" s="157"/>
    </row>
    <row r="110" spans="1:31" s="2" customFormat="1" ht="21.7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110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287" t="str">
        <f>E7</f>
        <v>Výstavba přístřešků pro autobusové zastávky v lokalitě Skalka Cheb</v>
      </c>
      <c r="F119" s="288"/>
      <c r="G119" s="288"/>
      <c r="H119" s="288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89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5"/>
      <c r="D121" s="35"/>
      <c r="E121" s="258" t="str">
        <f>E9</f>
        <v>02a-2023 - Výstavba přístřešku autobusovéí zastávky na st.p.č. 5909a p.p.č.2062/4 k.ú.Cheb</v>
      </c>
      <c r="F121" s="289"/>
      <c r="G121" s="289"/>
      <c r="H121" s="289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5"/>
      <c r="E123" s="35"/>
      <c r="F123" s="26" t="str">
        <f>F12</f>
        <v>Ul. Americká, Cheb</v>
      </c>
      <c r="G123" s="35"/>
      <c r="H123" s="35"/>
      <c r="I123" s="28" t="s">
        <v>22</v>
      </c>
      <c r="J123" s="65" t="str">
        <f>IF(J12="","",J12)</f>
        <v>21. 8. 2023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24</v>
      </c>
      <c r="D125" s="35"/>
      <c r="E125" s="35"/>
      <c r="F125" s="26" t="str">
        <f>E15</f>
        <v xml:space="preserve"> </v>
      </c>
      <c r="G125" s="35"/>
      <c r="H125" s="35"/>
      <c r="I125" s="28" t="s">
        <v>30</v>
      </c>
      <c r="J125" s="31" t="str">
        <f>E21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28</v>
      </c>
      <c r="D126" s="35"/>
      <c r="E126" s="35"/>
      <c r="F126" s="26" t="str">
        <f>IF(E18="","",E18)</f>
        <v>Vyplň údaj</v>
      </c>
      <c r="G126" s="35"/>
      <c r="H126" s="35"/>
      <c r="I126" s="28" t="s">
        <v>32</v>
      </c>
      <c r="J126" s="31" t="str">
        <f>E24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58"/>
      <c r="B128" s="159"/>
      <c r="C128" s="160" t="s">
        <v>111</v>
      </c>
      <c r="D128" s="161" t="s">
        <v>59</v>
      </c>
      <c r="E128" s="161" t="s">
        <v>55</v>
      </c>
      <c r="F128" s="161" t="s">
        <v>56</v>
      </c>
      <c r="G128" s="161" t="s">
        <v>112</v>
      </c>
      <c r="H128" s="161" t="s">
        <v>113</v>
      </c>
      <c r="I128" s="161" t="s">
        <v>114</v>
      </c>
      <c r="J128" s="162" t="s">
        <v>94</v>
      </c>
      <c r="K128" s="163" t="s">
        <v>115</v>
      </c>
      <c r="L128" s="164"/>
      <c r="M128" s="74" t="s">
        <v>1</v>
      </c>
      <c r="N128" s="75" t="s">
        <v>38</v>
      </c>
      <c r="O128" s="75" t="s">
        <v>116</v>
      </c>
      <c r="P128" s="75" t="s">
        <v>117</v>
      </c>
      <c r="Q128" s="75" t="s">
        <v>118</v>
      </c>
      <c r="R128" s="75" t="s">
        <v>119</v>
      </c>
      <c r="S128" s="75" t="s">
        <v>120</v>
      </c>
      <c r="T128" s="76" t="s">
        <v>121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pans="1:63" s="2" customFormat="1" ht="22.9" customHeight="1">
      <c r="A129" s="33"/>
      <c r="B129" s="34"/>
      <c r="C129" s="81" t="s">
        <v>122</v>
      </c>
      <c r="D129" s="35"/>
      <c r="E129" s="35"/>
      <c r="F129" s="35"/>
      <c r="G129" s="35"/>
      <c r="H129" s="35"/>
      <c r="I129" s="35"/>
      <c r="J129" s="165">
        <f>BK129</f>
        <v>0</v>
      </c>
      <c r="K129" s="35"/>
      <c r="L129" s="38"/>
      <c r="M129" s="77"/>
      <c r="N129" s="166"/>
      <c r="O129" s="78"/>
      <c r="P129" s="167">
        <f>P130+P225</f>
        <v>0</v>
      </c>
      <c r="Q129" s="78"/>
      <c r="R129" s="167">
        <f>R130+R225</f>
        <v>32.154393999999996</v>
      </c>
      <c r="S129" s="78"/>
      <c r="T129" s="168">
        <f>T130+T225</f>
        <v>28.957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73</v>
      </c>
      <c r="AU129" s="16" t="s">
        <v>96</v>
      </c>
      <c r="BK129" s="169">
        <f>BK130+BK225</f>
        <v>0</v>
      </c>
    </row>
    <row r="130" spans="2:63" s="12" customFormat="1" ht="25.9" customHeight="1">
      <c r="B130" s="170"/>
      <c r="C130" s="171"/>
      <c r="D130" s="172" t="s">
        <v>73</v>
      </c>
      <c r="E130" s="173" t="s">
        <v>123</v>
      </c>
      <c r="F130" s="173" t="s">
        <v>124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P131+P177+P188+P201+P216+P223</f>
        <v>0</v>
      </c>
      <c r="Q130" s="178"/>
      <c r="R130" s="179">
        <f>R131+R177+R188+R201+R216+R223</f>
        <v>32.154393999999996</v>
      </c>
      <c r="S130" s="178"/>
      <c r="T130" s="180">
        <f>T131+T177+T188+T201+T216+T223</f>
        <v>28.957</v>
      </c>
      <c r="AR130" s="181" t="s">
        <v>82</v>
      </c>
      <c r="AT130" s="182" t="s">
        <v>73</v>
      </c>
      <c r="AU130" s="182" t="s">
        <v>74</v>
      </c>
      <c r="AY130" s="181" t="s">
        <v>125</v>
      </c>
      <c r="BK130" s="183">
        <f>BK131+BK177+BK188+BK201+BK216+BK223</f>
        <v>0</v>
      </c>
    </row>
    <row r="131" spans="2:63" s="12" customFormat="1" ht="22.9" customHeight="1">
      <c r="B131" s="170"/>
      <c r="C131" s="171"/>
      <c r="D131" s="172" t="s">
        <v>73</v>
      </c>
      <c r="E131" s="184" t="s">
        <v>82</v>
      </c>
      <c r="F131" s="184" t="s">
        <v>126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SUM(P132:P176)</f>
        <v>0</v>
      </c>
      <c r="Q131" s="178"/>
      <c r="R131" s="179">
        <f>SUM(R132:R176)</f>
        <v>0.0004</v>
      </c>
      <c r="S131" s="178"/>
      <c r="T131" s="180">
        <f>SUM(T132:T176)</f>
        <v>28.475</v>
      </c>
      <c r="AR131" s="181" t="s">
        <v>82</v>
      </c>
      <c r="AT131" s="182" t="s">
        <v>73</v>
      </c>
      <c r="AU131" s="182" t="s">
        <v>82</v>
      </c>
      <c r="AY131" s="181" t="s">
        <v>125</v>
      </c>
      <c r="BK131" s="183">
        <f>SUM(BK132:BK176)</f>
        <v>0</v>
      </c>
    </row>
    <row r="132" spans="1:65" s="2" customFormat="1" ht="62.65" customHeight="1">
      <c r="A132" s="33"/>
      <c r="B132" s="34"/>
      <c r="C132" s="186" t="s">
        <v>127</v>
      </c>
      <c r="D132" s="186" t="s">
        <v>128</v>
      </c>
      <c r="E132" s="187" t="s">
        <v>129</v>
      </c>
      <c r="F132" s="188" t="s">
        <v>130</v>
      </c>
      <c r="G132" s="189" t="s">
        <v>131</v>
      </c>
      <c r="H132" s="190">
        <v>37.5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0.26</v>
      </c>
      <c r="T132" s="197">
        <f>S132*H132</f>
        <v>9.75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132</v>
      </c>
      <c r="AT132" s="198" t="s">
        <v>128</v>
      </c>
      <c r="AU132" s="198" t="s">
        <v>84</v>
      </c>
      <c r="AY132" s="16" t="s">
        <v>125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82</v>
      </c>
      <c r="BK132" s="199">
        <f>ROUND(I132*H132,2)</f>
        <v>0</v>
      </c>
      <c r="BL132" s="16" t="s">
        <v>132</v>
      </c>
      <c r="BM132" s="198" t="s">
        <v>133</v>
      </c>
    </row>
    <row r="133" spans="2:51" s="13" customFormat="1" ht="11.25">
      <c r="B133" s="200"/>
      <c r="C133" s="201"/>
      <c r="D133" s="202" t="s">
        <v>134</v>
      </c>
      <c r="E133" s="203" t="s">
        <v>1</v>
      </c>
      <c r="F133" s="204" t="s">
        <v>135</v>
      </c>
      <c r="G133" s="201"/>
      <c r="H133" s="205">
        <v>37.5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134</v>
      </c>
      <c r="AU133" s="211" t="s">
        <v>84</v>
      </c>
      <c r="AV133" s="13" t="s">
        <v>84</v>
      </c>
      <c r="AW133" s="13" t="s">
        <v>31</v>
      </c>
      <c r="AX133" s="13" t="s">
        <v>74</v>
      </c>
      <c r="AY133" s="211" t="s">
        <v>125</v>
      </c>
    </row>
    <row r="134" spans="2:51" s="14" customFormat="1" ht="11.25">
      <c r="B134" s="212"/>
      <c r="C134" s="213"/>
      <c r="D134" s="202" t="s">
        <v>134</v>
      </c>
      <c r="E134" s="214" t="s">
        <v>1</v>
      </c>
      <c r="F134" s="215" t="s">
        <v>136</v>
      </c>
      <c r="G134" s="213"/>
      <c r="H134" s="216">
        <v>37.5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134</v>
      </c>
      <c r="AU134" s="222" t="s">
        <v>84</v>
      </c>
      <c r="AV134" s="14" t="s">
        <v>132</v>
      </c>
      <c r="AW134" s="14" t="s">
        <v>31</v>
      </c>
      <c r="AX134" s="14" t="s">
        <v>82</v>
      </c>
      <c r="AY134" s="222" t="s">
        <v>125</v>
      </c>
    </row>
    <row r="135" spans="1:65" s="2" customFormat="1" ht="55.5" customHeight="1">
      <c r="A135" s="33"/>
      <c r="B135" s="34"/>
      <c r="C135" s="186" t="s">
        <v>137</v>
      </c>
      <c r="D135" s="186" t="s">
        <v>128</v>
      </c>
      <c r="E135" s="187" t="s">
        <v>138</v>
      </c>
      <c r="F135" s="188" t="s">
        <v>139</v>
      </c>
      <c r="G135" s="189" t="s">
        <v>131</v>
      </c>
      <c r="H135" s="190">
        <v>37.5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0.29</v>
      </c>
      <c r="T135" s="197">
        <f>S135*H135</f>
        <v>10.875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132</v>
      </c>
      <c r="AT135" s="198" t="s">
        <v>128</v>
      </c>
      <c r="AU135" s="198" t="s">
        <v>84</v>
      </c>
      <c r="AY135" s="16" t="s">
        <v>125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82</v>
      </c>
      <c r="BK135" s="199">
        <f>ROUND(I135*H135,2)</f>
        <v>0</v>
      </c>
      <c r="BL135" s="16" t="s">
        <v>132</v>
      </c>
      <c r="BM135" s="198" t="s">
        <v>140</v>
      </c>
    </row>
    <row r="136" spans="2:51" s="13" customFormat="1" ht="11.25">
      <c r="B136" s="200"/>
      <c r="C136" s="201"/>
      <c r="D136" s="202" t="s">
        <v>134</v>
      </c>
      <c r="E136" s="203" t="s">
        <v>1</v>
      </c>
      <c r="F136" s="204" t="s">
        <v>135</v>
      </c>
      <c r="G136" s="201"/>
      <c r="H136" s="205">
        <v>37.5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134</v>
      </c>
      <c r="AU136" s="211" t="s">
        <v>84</v>
      </c>
      <c r="AV136" s="13" t="s">
        <v>84</v>
      </c>
      <c r="AW136" s="13" t="s">
        <v>31</v>
      </c>
      <c r="AX136" s="13" t="s">
        <v>74</v>
      </c>
      <c r="AY136" s="211" t="s">
        <v>125</v>
      </c>
    </row>
    <row r="137" spans="2:51" s="14" customFormat="1" ht="11.25">
      <c r="B137" s="212"/>
      <c r="C137" s="213"/>
      <c r="D137" s="202" t="s">
        <v>134</v>
      </c>
      <c r="E137" s="214" t="s">
        <v>1</v>
      </c>
      <c r="F137" s="215" t="s">
        <v>136</v>
      </c>
      <c r="G137" s="213"/>
      <c r="H137" s="216">
        <v>37.5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134</v>
      </c>
      <c r="AU137" s="222" t="s">
        <v>84</v>
      </c>
      <c r="AV137" s="14" t="s">
        <v>132</v>
      </c>
      <c r="AW137" s="14" t="s">
        <v>31</v>
      </c>
      <c r="AX137" s="14" t="s">
        <v>82</v>
      </c>
      <c r="AY137" s="222" t="s">
        <v>125</v>
      </c>
    </row>
    <row r="138" spans="1:65" s="2" customFormat="1" ht="55.5" customHeight="1">
      <c r="A138" s="33"/>
      <c r="B138" s="34"/>
      <c r="C138" s="186" t="s">
        <v>141</v>
      </c>
      <c r="D138" s="186" t="s">
        <v>128</v>
      </c>
      <c r="E138" s="187" t="s">
        <v>142</v>
      </c>
      <c r="F138" s="188" t="s">
        <v>143</v>
      </c>
      <c r="G138" s="189" t="s">
        <v>131</v>
      </c>
      <c r="H138" s="190">
        <v>10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0.325</v>
      </c>
      <c r="T138" s="197">
        <f>S138*H138</f>
        <v>3.25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132</v>
      </c>
      <c r="AT138" s="198" t="s">
        <v>128</v>
      </c>
      <c r="AU138" s="198" t="s">
        <v>84</v>
      </c>
      <c r="AY138" s="16" t="s">
        <v>125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82</v>
      </c>
      <c r="BK138" s="199">
        <f>ROUND(I138*H138,2)</f>
        <v>0</v>
      </c>
      <c r="BL138" s="16" t="s">
        <v>132</v>
      </c>
      <c r="BM138" s="198" t="s">
        <v>144</v>
      </c>
    </row>
    <row r="139" spans="2:51" s="13" customFormat="1" ht="11.25">
      <c r="B139" s="200"/>
      <c r="C139" s="201"/>
      <c r="D139" s="202" t="s">
        <v>134</v>
      </c>
      <c r="E139" s="203" t="s">
        <v>1</v>
      </c>
      <c r="F139" s="204" t="s">
        <v>145</v>
      </c>
      <c r="G139" s="201"/>
      <c r="H139" s="205">
        <v>10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134</v>
      </c>
      <c r="AU139" s="211" t="s">
        <v>84</v>
      </c>
      <c r="AV139" s="13" t="s">
        <v>84</v>
      </c>
      <c r="AW139" s="13" t="s">
        <v>31</v>
      </c>
      <c r="AX139" s="13" t="s">
        <v>74</v>
      </c>
      <c r="AY139" s="211" t="s">
        <v>125</v>
      </c>
    </row>
    <row r="140" spans="2:51" s="14" customFormat="1" ht="11.25">
      <c r="B140" s="212"/>
      <c r="C140" s="213"/>
      <c r="D140" s="202" t="s">
        <v>134</v>
      </c>
      <c r="E140" s="214" t="s">
        <v>1</v>
      </c>
      <c r="F140" s="215" t="s">
        <v>136</v>
      </c>
      <c r="G140" s="213"/>
      <c r="H140" s="216">
        <v>10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134</v>
      </c>
      <c r="AU140" s="222" t="s">
        <v>84</v>
      </c>
      <c r="AV140" s="14" t="s">
        <v>132</v>
      </c>
      <c r="AW140" s="14" t="s">
        <v>31</v>
      </c>
      <c r="AX140" s="14" t="s">
        <v>82</v>
      </c>
      <c r="AY140" s="222" t="s">
        <v>125</v>
      </c>
    </row>
    <row r="141" spans="1:65" s="2" customFormat="1" ht="44.25" customHeight="1">
      <c r="A141" s="33"/>
      <c r="B141" s="34"/>
      <c r="C141" s="186" t="s">
        <v>146</v>
      </c>
      <c r="D141" s="186" t="s">
        <v>128</v>
      </c>
      <c r="E141" s="187" t="s">
        <v>147</v>
      </c>
      <c r="F141" s="188" t="s">
        <v>148</v>
      </c>
      <c r="G141" s="189" t="s">
        <v>149</v>
      </c>
      <c r="H141" s="190">
        <v>20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0.23</v>
      </c>
      <c r="T141" s="197">
        <f>S141*H141</f>
        <v>4.6000000000000005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132</v>
      </c>
      <c r="AT141" s="198" t="s">
        <v>128</v>
      </c>
      <c r="AU141" s="198" t="s">
        <v>84</v>
      </c>
      <c r="AY141" s="16" t="s">
        <v>125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82</v>
      </c>
      <c r="BK141" s="199">
        <f>ROUND(I141*H141,2)</f>
        <v>0</v>
      </c>
      <c r="BL141" s="16" t="s">
        <v>132</v>
      </c>
      <c r="BM141" s="198" t="s">
        <v>150</v>
      </c>
    </row>
    <row r="142" spans="2:51" s="13" customFormat="1" ht="11.25">
      <c r="B142" s="200"/>
      <c r="C142" s="201"/>
      <c r="D142" s="202" t="s">
        <v>134</v>
      </c>
      <c r="E142" s="203" t="s">
        <v>1</v>
      </c>
      <c r="F142" s="204" t="s">
        <v>151</v>
      </c>
      <c r="G142" s="201"/>
      <c r="H142" s="205">
        <v>20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134</v>
      </c>
      <c r="AU142" s="211" t="s">
        <v>84</v>
      </c>
      <c r="AV142" s="13" t="s">
        <v>84</v>
      </c>
      <c r="AW142" s="13" t="s">
        <v>31</v>
      </c>
      <c r="AX142" s="13" t="s">
        <v>74</v>
      </c>
      <c r="AY142" s="211" t="s">
        <v>125</v>
      </c>
    </row>
    <row r="143" spans="2:51" s="14" customFormat="1" ht="11.25">
      <c r="B143" s="212"/>
      <c r="C143" s="213"/>
      <c r="D143" s="202" t="s">
        <v>134</v>
      </c>
      <c r="E143" s="214" t="s">
        <v>1</v>
      </c>
      <c r="F143" s="215" t="s">
        <v>136</v>
      </c>
      <c r="G143" s="213"/>
      <c r="H143" s="216">
        <v>20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134</v>
      </c>
      <c r="AU143" s="222" t="s">
        <v>84</v>
      </c>
      <c r="AV143" s="14" t="s">
        <v>132</v>
      </c>
      <c r="AW143" s="14" t="s">
        <v>31</v>
      </c>
      <c r="AX143" s="14" t="s">
        <v>82</v>
      </c>
      <c r="AY143" s="222" t="s">
        <v>125</v>
      </c>
    </row>
    <row r="144" spans="1:65" s="2" customFormat="1" ht="49.15" customHeight="1">
      <c r="A144" s="33"/>
      <c r="B144" s="34"/>
      <c r="C144" s="186" t="s">
        <v>82</v>
      </c>
      <c r="D144" s="186" t="s">
        <v>128</v>
      </c>
      <c r="E144" s="187" t="s">
        <v>152</v>
      </c>
      <c r="F144" s="188" t="s">
        <v>153</v>
      </c>
      <c r="G144" s="189" t="s">
        <v>154</v>
      </c>
      <c r="H144" s="190">
        <v>0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132</v>
      </c>
      <c r="AT144" s="198" t="s">
        <v>128</v>
      </c>
      <c r="AU144" s="198" t="s">
        <v>84</v>
      </c>
      <c r="AY144" s="16" t="s">
        <v>125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82</v>
      </c>
      <c r="BK144" s="199">
        <f>ROUND(I144*H144,2)</f>
        <v>0</v>
      </c>
      <c r="BL144" s="16" t="s">
        <v>132</v>
      </c>
      <c r="BM144" s="198" t="s">
        <v>155</v>
      </c>
    </row>
    <row r="145" spans="1:65" s="2" customFormat="1" ht="55.5" customHeight="1">
      <c r="A145" s="33"/>
      <c r="B145" s="34"/>
      <c r="C145" s="186" t="s">
        <v>156</v>
      </c>
      <c r="D145" s="186" t="s">
        <v>128</v>
      </c>
      <c r="E145" s="187" t="s">
        <v>157</v>
      </c>
      <c r="F145" s="188" t="s">
        <v>158</v>
      </c>
      <c r="G145" s="189" t="s">
        <v>154</v>
      </c>
      <c r="H145" s="190">
        <v>8.8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132</v>
      </c>
      <c r="AT145" s="198" t="s">
        <v>128</v>
      </c>
      <c r="AU145" s="198" t="s">
        <v>84</v>
      </c>
      <c r="AY145" s="16" t="s">
        <v>125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82</v>
      </c>
      <c r="BK145" s="199">
        <f>ROUND(I145*H145,2)</f>
        <v>0</v>
      </c>
      <c r="BL145" s="16" t="s">
        <v>132</v>
      </c>
      <c r="BM145" s="198" t="s">
        <v>159</v>
      </c>
    </row>
    <row r="146" spans="1:65" s="2" customFormat="1" ht="24.2" customHeight="1">
      <c r="A146" s="33"/>
      <c r="B146" s="34"/>
      <c r="C146" s="186" t="s">
        <v>160</v>
      </c>
      <c r="D146" s="186" t="s">
        <v>128</v>
      </c>
      <c r="E146" s="187" t="s">
        <v>161</v>
      </c>
      <c r="F146" s="188" t="s">
        <v>162</v>
      </c>
      <c r="G146" s="189" t="s">
        <v>154</v>
      </c>
      <c r="H146" s="190">
        <v>8.8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39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132</v>
      </c>
      <c r="AT146" s="198" t="s">
        <v>128</v>
      </c>
      <c r="AU146" s="198" t="s">
        <v>84</v>
      </c>
      <c r="AY146" s="16" t="s">
        <v>125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82</v>
      </c>
      <c r="BK146" s="199">
        <f>ROUND(I146*H146,2)</f>
        <v>0</v>
      </c>
      <c r="BL146" s="16" t="s">
        <v>132</v>
      </c>
      <c r="BM146" s="198" t="s">
        <v>163</v>
      </c>
    </row>
    <row r="147" spans="2:51" s="13" customFormat="1" ht="11.25">
      <c r="B147" s="200"/>
      <c r="C147" s="201"/>
      <c r="D147" s="202" t="s">
        <v>134</v>
      </c>
      <c r="E147" s="203" t="s">
        <v>1</v>
      </c>
      <c r="F147" s="204" t="s">
        <v>164</v>
      </c>
      <c r="G147" s="201"/>
      <c r="H147" s="205">
        <v>8.8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134</v>
      </c>
      <c r="AU147" s="211" t="s">
        <v>84</v>
      </c>
      <c r="AV147" s="13" t="s">
        <v>84</v>
      </c>
      <c r="AW147" s="13" t="s">
        <v>31</v>
      </c>
      <c r="AX147" s="13" t="s">
        <v>74</v>
      </c>
      <c r="AY147" s="211" t="s">
        <v>125</v>
      </c>
    </row>
    <row r="148" spans="2:51" s="14" customFormat="1" ht="11.25">
      <c r="B148" s="212"/>
      <c r="C148" s="213"/>
      <c r="D148" s="202" t="s">
        <v>134</v>
      </c>
      <c r="E148" s="214" t="s">
        <v>1</v>
      </c>
      <c r="F148" s="215" t="s">
        <v>136</v>
      </c>
      <c r="G148" s="213"/>
      <c r="H148" s="216">
        <v>8.8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134</v>
      </c>
      <c r="AU148" s="222" t="s">
        <v>84</v>
      </c>
      <c r="AV148" s="14" t="s">
        <v>132</v>
      </c>
      <c r="AW148" s="14" t="s">
        <v>31</v>
      </c>
      <c r="AX148" s="14" t="s">
        <v>82</v>
      </c>
      <c r="AY148" s="222" t="s">
        <v>125</v>
      </c>
    </row>
    <row r="149" spans="1:65" s="2" customFormat="1" ht="49.15" customHeight="1">
      <c r="A149" s="33"/>
      <c r="B149" s="34"/>
      <c r="C149" s="186" t="s">
        <v>165</v>
      </c>
      <c r="D149" s="186" t="s">
        <v>128</v>
      </c>
      <c r="E149" s="187" t="s">
        <v>166</v>
      </c>
      <c r="F149" s="188" t="s">
        <v>167</v>
      </c>
      <c r="G149" s="189" t="s">
        <v>154</v>
      </c>
      <c r="H149" s="190">
        <v>9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39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132</v>
      </c>
      <c r="AT149" s="198" t="s">
        <v>128</v>
      </c>
      <c r="AU149" s="198" t="s">
        <v>84</v>
      </c>
      <c r="AY149" s="16" t="s">
        <v>125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82</v>
      </c>
      <c r="BK149" s="199">
        <f>ROUND(I149*H149,2)</f>
        <v>0</v>
      </c>
      <c r="BL149" s="16" t="s">
        <v>132</v>
      </c>
      <c r="BM149" s="198" t="s">
        <v>168</v>
      </c>
    </row>
    <row r="150" spans="1:65" s="2" customFormat="1" ht="44.25" customHeight="1">
      <c r="A150" s="33"/>
      <c r="B150" s="34"/>
      <c r="C150" s="186" t="s">
        <v>169</v>
      </c>
      <c r="D150" s="186" t="s">
        <v>128</v>
      </c>
      <c r="E150" s="187" t="s">
        <v>170</v>
      </c>
      <c r="F150" s="188" t="s">
        <v>171</v>
      </c>
      <c r="G150" s="189" t="s">
        <v>154</v>
      </c>
      <c r="H150" s="190">
        <v>9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39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132</v>
      </c>
      <c r="AT150" s="198" t="s">
        <v>128</v>
      </c>
      <c r="AU150" s="198" t="s">
        <v>84</v>
      </c>
      <c r="AY150" s="16" t="s">
        <v>125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82</v>
      </c>
      <c r="BK150" s="199">
        <f>ROUND(I150*H150,2)</f>
        <v>0</v>
      </c>
      <c r="BL150" s="16" t="s">
        <v>132</v>
      </c>
      <c r="BM150" s="198" t="s">
        <v>172</v>
      </c>
    </row>
    <row r="151" spans="2:51" s="13" customFormat="1" ht="11.25">
      <c r="B151" s="200"/>
      <c r="C151" s="201"/>
      <c r="D151" s="202" t="s">
        <v>134</v>
      </c>
      <c r="E151" s="203" t="s">
        <v>1</v>
      </c>
      <c r="F151" s="204" t="s">
        <v>173</v>
      </c>
      <c r="G151" s="201"/>
      <c r="H151" s="205">
        <v>9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134</v>
      </c>
      <c r="AU151" s="211" t="s">
        <v>84</v>
      </c>
      <c r="AV151" s="13" t="s">
        <v>84</v>
      </c>
      <c r="AW151" s="13" t="s">
        <v>31</v>
      </c>
      <c r="AX151" s="13" t="s">
        <v>74</v>
      </c>
      <c r="AY151" s="211" t="s">
        <v>125</v>
      </c>
    </row>
    <row r="152" spans="2:51" s="14" customFormat="1" ht="11.25">
      <c r="B152" s="212"/>
      <c r="C152" s="213"/>
      <c r="D152" s="202" t="s">
        <v>134</v>
      </c>
      <c r="E152" s="214" t="s">
        <v>1</v>
      </c>
      <c r="F152" s="215" t="s">
        <v>136</v>
      </c>
      <c r="G152" s="213"/>
      <c r="H152" s="216">
        <v>9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134</v>
      </c>
      <c r="AU152" s="222" t="s">
        <v>84</v>
      </c>
      <c r="AV152" s="14" t="s">
        <v>132</v>
      </c>
      <c r="AW152" s="14" t="s">
        <v>31</v>
      </c>
      <c r="AX152" s="14" t="s">
        <v>82</v>
      </c>
      <c r="AY152" s="222" t="s">
        <v>125</v>
      </c>
    </row>
    <row r="153" spans="1:65" s="2" customFormat="1" ht="55.5" customHeight="1">
      <c r="A153" s="33"/>
      <c r="B153" s="34"/>
      <c r="C153" s="186" t="s">
        <v>174</v>
      </c>
      <c r="D153" s="186" t="s">
        <v>128</v>
      </c>
      <c r="E153" s="187" t="s">
        <v>175</v>
      </c>
      <c r="F153" s="188" t="s">
        <v>176</v>
      </c>
      <c r="G153" s="189" t="s">
        <v>154</v>
      </c>
      <c r="H153" s="190">
        <v>17.8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132</v>
      </c>
      <c r="AT153" s="198" t="s">
        <v>128</v>
      </c>
      <c r="AU153" s="198" t="s">
        <v>84</v>
      </c>
      <c r="AY153" s="16" t="s">
        <v>125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82</v>
      </c>
      <c r="BK153" s="199">
        <f>ROUND(I153*H153,2)</f>
        <v>0</v>
      </c>
      <c r="BL153" s="16" t="s">
        <v>132</v>
      </c>
      <c r="BM153" s="198" t="s">
        <v>177</v>
      </c>
    </row>
    <row r="154" spans="2:51" s="13" customFormat="1" ht="11.25">
      <c r="B154" s="200"/>
      <c r="C154" s="201"/>
      <c r="D154" s="202" t="s">
        <v>134</v>
      </c>
      <c r="E154" s="203" t="s">
        <v>1</v>
      </c>
      <c r="F154" s="204" t="s">
        <v>178</v>
      </c>
      <c r="G154" s="201"/>
      <c r="H154" s="205">
        <v>17.8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134</v>
      </c>
      <c r="AU154" s="211" t="s">
        <v>84</v>
      </c>
      <c r="AV154" s="13" t="s">
        <v>84</v>
      </c>
      <c r="AW154" s="13" t="s">
        <v>31</v>
      </c>
      <c r="AX154" s="13" t="s">
        <v>74</v>
      </c>
      <c r="AY154" s="211" t="s">
        <v>125</v>
      </c>
    </row>
    <row r="155" spans="2:51" s="14" customFormat="1" ht="11.25">
      <c r="B155" s="212"/>
      <c r="C155" s="213"/>
      <c r="D155" s="202" t="s">
        <v>134</v>
      </c>
      <c r="E155" s="214" t="s">
        <v>1</v>
      </c>
      <c r="F155" s="215" t="s">
        <v>136</v>
      </c>
      <c r="G155" s="213"/>
      <c r="H155" s="216">
        <v>17.8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134</v>
      </c>
      <c r="AU155" s="222" t="s">
        <v>84</v>
      </c>
      <c r="AV155" s="14" t="s">
        <v>132</v>
      </c>
      <c r="AW155" s="14" t="s">
        <v>31</v>
      </c>
      <c r="AX155" s="14" t="s">
        <v>82</v>
      </c>
      <c r="AY155" s="222" t="s">
        <v>125</v>
      </c>
    </row>
    <row r="156" spans="1:65" s="2" customFormat="1" ht="55.5" customHeight="1">
      <c r="A156" s="33"/>
      <c r="B156" s="34"/>
      <c r="C156" s="186" t="s">
        <v>179</v>
      </c>
      <c r="D156" s="186" t="s">
        <v>128</v>
      </c>
      <c r="E156" s="187" t="s">
        <v>180</v>
      </c>
      <c r="F156" s="188" t="s">
        <v>181</v>
      </c>
      <c r="G156" s="189" t="s">
        <v>154</v>
      </c>
      <c r="H156" s="190">
        <v>17.8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39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132</v>
      </c>
      <c r="AT156" s="198" t="s">
        <v>128</v>
      </c>
      <c r="AU156" s="198" t="s">
        <v>84</v>
      </c>
      <c r="AY156" s="16" t="s">
        <v>125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82</v>
      </c>
      <c r="BK156" s="199">
        <f>ROUND(I156*H156,2)</f>
        <v>0</v>
      </c>
      <c r="BL156" s="16" t="s">
        <v>132</v>
      </c>
      <c r="BM156" s="198" t="s">
        <v>182</v>
      </c>
    </row>
    <row r="157" spans="2:51" s="13" customFormat="1" ht="11.25">
      <c r="B157" s="200"/>
      <c r="C157" s="201"/>
      <c r="D157" s="202" t="s">
        <v>134</v>
      </c>
      <c r="E157" s="203" t="s">
        <v>1</v>
      </c>
      <c r="F157" s="204" t="s">
        <v>183</v>
      </c>
      <c r="G157" s="201"/>
      <c r="H157" s="205">
        <v>17.8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134</v>
      </c>
      <c r="AU157" s="211" t="s">
        <v>84</v>
      </c>
      <c r="AV157" s="13" t="s">
        <v>84</v>
      </c>
      <c r="AW157" s="13" t="s">
        <v>31</v>
      </c>
      <c r="AX157" s="13" t="s">
        <v>74</v>
      </c>
      <c r="AY157" s="211" t="s">
        <v>125</v>
      </c>
    </row>
    <row r="158" spans="2:51" s="14" customFormat="1" ht="11.25">
      <c r="B158" s="212"/>
      <c r="C158" s="213"/>
      <c r="D158" s="202" t="s">
        <v>134</v>
      </c>
      <c r="E158" s="214" t="s">
        <v>1</v>
      </c>
      <c r="F158" s="215" t="s">
        <v>136</v>
      </c>
      <c r="G158" s="213"/>
      <c r="H158" s="216">
        <v>17.8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134</v>
      </c>
      <c r="AU158" s="222" t="s">
        <v>84</v>
      </c>
      <c r="AV158" s="14" t="s">
        <v>132</v>
      </c>
      <c r="AW158" s="14" t="s">
        <v>31</v>
      </c>
      <c r="AX158" s="14" t="s">
        <v>82</v>
      </c>
      <c r="AY158" s="222" t="s">
        <v>125</v>
      </c>
    </row>
    <row r="159" spans="1:65" s="2" customFormat="1" ht="66.75" customHeight="1">
      <c r="A159" s="33"/>
      <c r="B159" s="34"/>
      <c r="C159" s="186" t="s">
        <v>184</v>
      </c>
      <c r="D159" s="186" t="s">
        <v>128</v>
      </c>
      <c r="E159" s="187" t="s">
        <v>185</v>
      </c>
      <c r="F159" s="188" t="s">
        <v>186</v>
      </c>
      <c r="G159" s="189" t="s">
        <v>154</v>
      </c>
      <c r="H159" s="190">
        <v>267</v>
      </c>
      <c r="I159" s="191"/>
      <c r="J159" s="192">
        <f>ROUND(I159*H159,2)</f>
        <v>0</v>
      </c>
      <c r="K159" s="193"/>
      <c r="L159" s="38"/>
      <c r="M159" s="194" t="s">
        <v>1</v>
      </c>
      <c r="N159" s="195" t="s">
        <v>39</v>
      </c>
      <c r="O159" s="70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132</v>
      </c>
      <c r="AT159" s="198" t="s">
        <v>128</v>
      </c>
      <c r="AU159" s="198" t="s">
        <v>84</v>
      </c>
      <c r="AY159" s="16" t="s">
        <v>125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6" t="s">
        <v>82</v>
      </c>
      <c r="BK159" s="199">
        <f>ROUND(I159*H159,2)</f>
        <v>0</v>
      </c>
      <c r="BL159" s="16" t="s">
        <v>132</v>
      </c>
      <c r="BM159" s="198" t="s">
        <v>187</v>
      </c>
    </row>
    <row r="160" spans="2:51" s="13" customFormat="1" ht="11.25">
      <c r="B160" s="200"/>
      <c r="C160" s="201"/>
      <c r="D160" s="202" t="s">
        <v>134</v>
      </c>
      <c r="E160" s="203" t="s">
        <v>1</v>
      </c>
      <c r="F160" s="204" t="s">
        <v>188</v>
      </c>
      <c r="G160" s="201"/>
      <c r="H160" s="205">
        <v>267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134</v>
      </c>
      <c r="AU160" s="211" t="s">
        <v>84</v>
      </c>
      <c r="AV160" s="13" t="s">
        <v>84</v>
      </c>
      <c r="AW160" s="13" t="s">
        <v>31</v>
      </c>
      <c r="AX160" s="13" t="s">
        <v>74</v>
      </c>
      <c r="AY160" s="211" t="s">
        <v>125</v>
      </c>
    </row>
    <row r="161" spans="2:51" s="14" customFormat="1" ht="11.25">
      <c r="B161" s="212"/>
      <c r="C161" s="213"/>
      <c r="D161" s="202" t="s">
        <v>134</v>
      </c>
      <c r="E161" s="214" t="s">
        <v>1</v>
      </c>
      <c r="F161" s="215" t="s">
        <v>136</v>
      </c>
      <c r="G161" s="213"/>
      <c r="H161" s="216">
        <v>267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134</v>
      </c>
      <c r="AU161" s="222" t="s">
        <v>84</v>
      </c>
      <c r="AV161" s="14" t="s">
        <v>132</v>
      </c>
      <c r="AW161" s="14" t="s">
        <v>31</v>
      </c>
      <c r="AX161" s="14" t="s">
        <v>82</v>
      </c>
      <c r="AY161" s="222" t="s">
        <v>125</v>
      </c>
    </row>
    <row r="162" spans="1:65" s="2" customFormat="1" ht="16.5" customHeight="1">
      <c r="A162" s="33"/>
      <c r="B162" s="34"/>
      <c r="C162" s="186" t="s">
        <v>189</v>
      </c>
      <c r="D162" s="186" t="s">
        <v>128</v>
      </c>
      <c r="E162" s="187" t="s">
        <v>190</v>
      </c>
      <c r="F162" s="188" t="s">
        <v>191</v>
      </c>
      <c r="G162" s="189" t="s">
        <v>154</v>
      </c>
      <c r="H162" s="190">
        <v>17.8</v>
      </c>
      <c r="I162" s="191"/>
      <c r="J162" s="192">
        <f>ROUND(I162*H162,2)</f>
        <v>0</v>
      </c>
      <c r="K162" s="193"/>
      <c r="L162" s="38"/>
      <c r="M162" s="194" t="s">
        <v>1</v>
      </c>
      <c r="N162" s="195" t="s">
        <v>39</v>
      </c>
      <c r="O162" s="70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132</v>
      </c>
      <c r="AT162" s="198" t="s">
        <v>128</v>
      </c>
      <c r="AU162" s="198" t="s">
        <v>84</v>
      </c>
      <c r="AY162" s="16" t="s">
        <v>125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6" t="s">
        <v>82</v>
      </c>
      <c r="BK162" s="199">
        <f>ROUND(I162*H162,2)</f>
        <v>0</v>
      </c>
      <c r="BL162" s="16" t="s">
        <v>132</v>
      </c>
      <c r="BM162" s="198" t="s">
        <v>192</v>
      </c>
    </row>
    <row r="163" spans="2:51" s="13" customFormat="1" ht="11.25">
      <c r="B163" s="200"/>
      <c r="C163" s="201"/>
      <c r="D163" s="202" t="s">
        <v>134</v>
      </c>
      <c r="E163" s="203" t="s">
        <v>1</v>
      </c>
      <c r="F163" s="204" t="s">
        <v>183</v>
      </c>
      <c r="G163" s="201"/>
      <c r="H163" s="205">
        <v>17.8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134</v>
      </c>
      <c r="AU163" s="211" t="s">
        <v>84</v>
      </c>
      <c r="AV163" s="13" t="s">
        <v>84</v>
      </c>
      <c r="AW163" s="13" t="s">
        <v>31</v>
      </c>
      <c r="AX163" s="13" t="s">
        <v>74</v>
      </c>
      <c r="AY163" s="211" t="s">
        <v>125</v>
      </c>
    </row>
    <row r="164" spans="2:51" s="14" customFormat="1" ht="11.25">
      <c r="B164" s="212"/>
      <c r="C164" s="213"/>
      <c r="D164" s="202" t="s">
        <v>134</v>
      </c>
      <c r="E164" s="214" t="s">
        <v>1</v>
      </c>
      <c r="F164" s="215" t="s">
        <v>136</v>
      </c>
      <c r="G164" s="213"/>
      <c r="H164" s="216">
        <v>17.8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134</v>
      </c>
      <c r="AU164" s="222" t="s">
        <v>84</v>
      </c>
      <c r="AV164" s="14" t="s">
        <v>132</v>
      </c>
      <c r="AW164" s="14" t="s">
        <v>31</v>
      </c>
      <c r="AX164" s="14" t="s">
        <v>82</v>
      </c>
      <c r="AY164" s="222" t="s">
        <v>125</v>
      </c>
    </row>
    <row r="165" spans="1:65" s="2" customFormat="1" ht="44.25" customHeight="1">
      <c r="A165" s="33"/>
      <c r="B165" s="34"/>
      <c r="C165" s="186" t="s">
        <v>193</v>
      </c>
      <c r="D165" s="186" t="s">
        <v>128</v>
      </c>
      <c r="E165" s="187" t="s">
        <v>194</v>
      </c>
      <c r="F165" s="188" t="s">
        <v>195</v>
      </c>
      <c r="G165" s="189" t="s">
        <v>196</v>
      </c>
      <c r="H165" s="190">
        <v>32.04</v>
      </c>
      <c r="I165" s="191"/>
      <c r="J165" s="192">
        <f>ROUND(I165*H165,2)</f>
        <v>0</v>
      </c>
      <c r="K165" s="193"/>
      <c r="L165" s="38"/>
      <c r="M165" s="194" t="s">
        <v>1</v>
      </c>
      <c r="N165" s="195" t="s">
        <v>39</v>
      </c>
      <c r="O165" s="70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132</v>
      </c>
      <c r="AT165" s="198" t="s">
        <v>128</v>
      </c>
      <c r="AU165" s="198" t="s">
        <v>84</v>
      </c>
      <c r="AY165" s="16" t="s">
        <v>125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6" t="s">
        <v>82</v>
      </c>
      <c r="BK165" s="199">
        <f>ROUND(I165*H165,2)</f>
        <v>0</v>
      </c>
      <c r="BL165" s="16" t="s">
        <v>132</v>
      </c>
      <c r="BM165" s="198" t="s">
        <v>197</v>
      </c>
    </row>
    <row r="166" spans="2:51" s="13" customFormat="1" ht="11.25">
      <c r="B166" s="200"/>
      <c r="C166" s="201"/>
      <c r="D166" s="202" t="s">
        <v>134</v>
      </c>
      <c r="E166" s="203" t="s">
        <v>1</v>
      </c>
      <c r="F166" s="204" t="s">
        <v>198</v>
      </c>
      <c r="G166" s="201"/>
      <c r="H166" s="205">
        <v>32.04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134</v>
      </c>
      <c r="AU166" s="211" t="s">
        <v>84</v>
      </c>
      <c r="AV166" s="13" t="s">
        <v>84</v>
      </c>
      <c r="AW166" s="13" t="s">
        <v>31</v>
      </c>
      <c r="AX166" s="13" t="s">
        <v>74</v>
      </c>
      <c r="AY166" s="211" t="s">
        <v>125</v>
      </c>
    </row>
    <row r="167" spans="2:51" s="14" customFormat="1" ht="11.25">
      <c r="B167" s="212"/>
      <c r="C167" s="213"/>
      <c r="D167" s="202" t="s">
        <v>134</v>
      </c>
      <c r="E167" s="214" t="s">
        <v>1</v>
      </c>
      <c r="F167" s="215" t="s">
        <v>136</v>
      </c>
      <c r="G167" s="213"/>
      <c r="H167" s="216">
        <v>32.04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134</v>
      </c>
      <c r="AU167" s="222" t="s">
        <v>84</v>
      </c>
      <c r="AV167" s="14" t="s">
        <v>132</v>
      </c>
      <c r="AW167" s="14" t="s">
        <v>31</v>
      </c>
      <c r="AX167" s="14" t="s">
        <v>82</v>
      </c>
      <c r="AY167" s="222" t="s">
        <v>125</v>
      </c>
    </row>
    <row r="168" spans="1:65" s="2" customFormat="1" ht="37.9" customHeight="1">
      <c r="A168" s="33"/>
      <c r="B168" s="34"/>
      <c r="C168" s="186" t="s">
        <v>199</v>
      </c>
      <c r="D168" s="186" t="s">
        <v>128</v>
      </c>
      <c r="E168" s="187" t="s">
        <v>200</v>
      </c>
      <c r="F168" s="188" t="s">
        <v>201</v>
      </c>
      <c r="G168" s="189" t="s">
        <v>131</v>
      </c>
      <c r="H168" s="190">
        <v>14</v>
      </c>
      <c r="I168" s="191"/>
      <c r="J168" s="192">
        <f>ROUND(I168*H168,2)</f>
        <v>0</v>
      </c>
      <c r="K168" s="193"/>
      <c r="L168" s="38"/>
      <c r="M168" s="194" t="s">
        <v>1</v>
      </c>
      <c r="N168" s="195" t="s">
        <v>39</v>
      </c>
      <c r="O168" s="70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132</v>
      </c>
      <c r="AT168" s="198" t="s">
        <v>128</v>
      </c>
      <c r="AU168" s="198" t="s">
        <v>84</v>
      </c>
      <c r="AY168" s="16" t="s">
        <v>125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82</v>
      </c>
      <c r="BK168" s="199">
        <f>ROUND(I168*H168,2)</f>
        <v>0</v>
      </c>
      <c r="BL168" s="16" t="s">
        <v>132</v>
      </c>
      <c r="BM168" s="198" t="s">
        <v>202</v>
      </c>
    </row>
    <row r="169" spans="2:51" s="13" customFormat="1" ht="11.25">
      <c r="B169" s="200"/>
      <c r="C169" s="201"/>
      <c r="D169" s="202" t="s">
        <v>134</v>
      </c>
      <c r="E169" s="203" t="s">
        <v>1</v>
      </c>
      <c r="F169" s="204" t="s">
        <v>203</v>
      </c>
      <c r="G169" s="201"/>
      <c r="H169" s="205">
        <v>14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134</v>
      </c>
      <c r="AU169" s="211" t="s">
        <v>84</v>
      </c>
      <c r="AV169" s="13" t="s">
        <v>84</v>
      </c>
      <c r="AW169" s="13" t="s">
        <v>31</v>
      </c>
      <c r="AX169" s="13" t="s">
        <v>74</v>
      </c>
      <c r="AY169" s="211" t="s">
        <v>125</v>
      </c>
    </row>
    <row r="170" spans="2:51" s="14" customFormat="1" ht="11.25">
      <c r="B170" s="212"/>
      <c r="C170" s="213"/>
      <c r="D170" s="202" t="s">
        <v>134</v>
      </c>
      <c r="E170" s="214" t="s">
        <v>1</v>
      </c>
      <c r="F170" s="215" t="s">
        <v>136</v>
      </c>
      <c r="G170" s="213"/>
      <c r="H170" s="216">
        <v>14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134</v>
      </c>
      <c r="AU170" s="222" t="s">
        <v>84</v>
      </c>
      <c r="AV170" s="14" t="s">
        <v>132</v>
      </c>
      <c r="AW170" s="14" t="s">
        <v>31</v>
      </c>
      <c r="AX170" s="14" t="s">
        <v>82</v>
      </c>
      <c r="AY170" s="222" t="s">
        <v>125</v>
      </c>
    </row>
    <row r="171" spans="1:65" s="2" customFormat="1" ht="37.9" customHeight="1">
      <c r="A171" s="33"/>
      <c r="B171" s="34"/>
      <c r="C171" s="186" t="s">
        <v>204</v>
      </c>
      <c r="D171" s="186" t="s">
        <v>128</v>
      </c>
      <c r="E171" s="187" t="s">
        <v>205</v>
      </c>
      <c r="F171" s="188" t="s">
        <v>206</v>
      </c>
      <c r="G171" s="189" t="s">
        <v>131</v>
      </c>
      <c r="H171" s="190">
        <v>20</v>
      </c>
      <c r="I171" s="191"/>
      <c r="J171" s="192">
        <f>ROUND(I171*H171,2)</f>
        <v>0</v>
      </c>
      <c r="K171" s="193"/>
      <c r="L171" s="38"/>
      <c r="M171" s="194" t="s">
        <v>1</v>
      </c>
      <c r="N171" s="195" t="s">
        <v>39</v>
      </c>
      <c r="O171" s="70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132</v>
      </c>
      <c r="AT171" s="198" t="s">
        <v>128</v>
      </c>
      <c r="AU171" s="198" t="s">
        <v>84</v>
      </c>
      <c r="AY171" s="16" t="s">
        <v>125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6" t="s">
        <v>82</v>
      </c>
      <c r="BK171" s="199">
        <f>ROUND(I171*H171,2)</f>
        <v>0</v>
      </c>
      <c r="BL171" s="16" t="s">
        <v>132</v>
      </c>
      <c r="BM171" s="198" t="s">
        <v>207</v>
      </c>
    </row>
    <row r="172" spans="1:65" s="2" customFormat="1" ht="16.5" customHeight="1">
      <c r="A172" s="33"/>
      <c r="B172" s="34"/>
      <c r="C172" s="223" t="s">
        <v>208</v>
      </c>
      <c r="D172" s="223" t="s">
        <v>209</v>
      </c>
      <c r="E172" s="224" t="s">
        <v>210</v>
      </c>
      <c r="F172" s="225" t="s">
        <v>211</v>
      </c>
      <c r="G172" s="226" t="s">
        <v>212</v>
      </c>
      <c r="H172" s="227">
        <v>0.4</v>
      </c>
      <c r="I172" s="228"/>
      <c r="J172" s="229">
        <f>ROUND(I172*H172,2)</f>
        <v>0</v>
      </c>
      <c r="K172" s="230"/>
      <c r="L172" s="231"/>
      <c r="M172" s="232" t="s">
        <v>1</v>
      </c>
      <c r="N172" s="233" t="s">
        <v>39</v>
      </c>
      <c r="O172" s="70"/>
      <c r="P172" s="196">
        <f>O172*H172</f>
        <v>0</v>
      </c>
      <c r="Q172" s="196">
        <v>0.001</v>
      </c>
      <c r="R172" s="196">
        <f>Q172*H172</f>
        <v>0.0004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184</v>
      </c>
      <c r="AT172" s="198" t="s">
        <v>209</v>
      </c>
      <c r="AU172" s="198" t="s">
        <v>84</v>
      </c>
      <c r="AY172" s="16" t="s">
        <v>125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82</v>
      </c>
      <c r="BK172" s="199">
        <f>ROUND(I172*H172,2)</f>
        <v>0</v>
      </c>
      <c r="BL172" s="16" t="s">
        <v>132</v>
      </c>
      <c r="BM172" s="198" t="s">
        <v>213</v>
      </c>
    </row>
    <row r="173" spans="2:51" s="13" customFormat="1" ht="11.25">
      <c r="B173" s="200"/>
      <c r="C173" s="201"/>
      <c r="D173" s="202" t="s">
        <v>134</v>
      </c>
      <c r="E173" s="201"/>
      <c r="F173" s="204" t="s">
        <v>214</v>
      </c>
      <c r="G173" s="201"/>
      <c r="H173" s="205">
        <v>0.4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134</v>
      </c>
      <c r="AU173" s="211" t="s">
        <v>84</v>
      </c>
      <c r="AV173" s="13" t="s">
        <v>84</v>
      </c>
      <c r="AW173" s="13" t="s">
        <v>4</v>
      </c>
      <c r="AX173" s="13" t="s">
        <v>82</v>
      </c>
      <c r="AY173" s="211" t="s">
        <v>125</v>
      </c>
    </row>
    <row r="174" spans="1:65" s="2" customFormat="1" ht="24.2" customHeight="1">
      <c r="A174" s="33"/>
      <c r="B174" s="34"/>
      <c r="C174" s="186" t="s">
        <v>215</v>
      </c>
      <c r="D174" s="186" t="s">
        <v>128</v>
      </c>
      <c r="E174" s="187" t="s">
        <v>216</v>
      </c>
      <c r="F174" s="188" t="s">
        <v>217</v>
      </c>
      <c r="G174" s="189" t="s">
        <v>131</v>
      </c>
      <c r="H174" s="190">
        <v>37.5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39</v>
      </c>
      <c r="O174" s="70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132</v>
      </c>
      <c r="AT174" s="198" t="s">
        <v>128</v>
      </c>
      <c r="AU174" s="198" t="s">
        <v>84</v>
      </c>
      <c r="AY174" s="16" t="s">
        <v>125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82</v>
      </c>
      <c r="BK174" s="199">
        <f>ROUND(I174*H174,2)</f>
        <v>0</v>
      </c>
      <c r="BL174" s="16" t="s">
        <v>132</v>
      </c>
      <c r="BM174" s="198" t="s">
        <v>218</v>
      </c>
    </row>
    <row r="175" spans="2:51" s="13" customFormat="1" ht="11.25">
      <c r="B175" s="200"/>
      <c r="C175" s="201"/>
      <c r="D175" s="202" t="s">
        <v>134</v>
      </c>
      <c r="E175" s="203" t="s">
        <v>1</v>
      </c>
      <c r="F175" s="204" t="s">
        <v>135</v>
      </c>
      <c r="G175" s="201"/>
      <c r="H175" s="205">
        <v>37.5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134</v>
      </c>
      <c r="AU175" s="211" t="s">
        <v>84</v>
      </c>
      <c r="AV175" s="13" t="s">
        <v>84</v>
      </c>
      <c r="AW175" s="13" t="s">
        <v>31</v>
      </c>
      <c r="AX175" s="13" t="s">
        <v>74</v>
      </c>
      <c r="AY175" s="211" t="s">
        <v>125</v>
      </c>
    </row>
    <row r="176" spans="2:51" s="14" customFormat="1" ht="11.25">
      <c r="B176" s="212"/>
      <c r="C176" s="213"/>
      <c r="D176" s="202" t="s">
        <v>134</v>
      </c>
      <c r="E176" s="214" t="s">
        <v>1</v>
      </c>
      <c r="F176" s="215" t="s">
        <v>136</v>
      </c>
      <c r="G176" s="213"/>
      <c r="H176" s="216">
        <v>37.5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134</v>
      </c>
      <c r="AU176" s="222" t="s">
        <v>84</v>
      </c>
      <c r="AV176" s="14" t="s">
        <v>132</v>
      </c>
      <c r="AW176" s="14" t="s">
        <v>31</v>
      </c>
      <c r="AX176" s="14" t="s">
        <v>82</v>
      </c>
      <c r="AY176" s="222" t="s">
        <v>125</v>
      </c>
    </row>
    <row r="177" spans="2:63" s="12" customFormat="1" ht="22.9" customHeight="1">
      <c r="B177" s="170"/>
      <c r="C177" s="171"/>
      <c r="D177" s="172" t="s">
        <v>73</v>
      </c>
      <c r="E177" s="184" t="s">
        <v>84</v>
      </c>
      <c r="F177" s="184" t="s">
        <v>219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SUM(P178:P187)</f>
        <v>0</v>
      </c>
      <c r="Q177" s="178"/>
      <c r="R177" s="179">
        <f>SUM(R178:R187)</f>
        <v>20.011263999999997</v>
      </c>
      <c r="S177" s="178"/>
      <c r="T177" s="180">
        <f>SUM(T178:T187)</f>
        <v>0</v>
      </c>
      <c r="AR177" s="181" t="s">
        <v>82</v>
      </c>
      <c r="AT177" s="182" t="s">
        <v>73</v>
      </c>
      <c r="AU177" s="182" t="s">
        <v>82</v>
      </c>
      <c r="AY177" s="181" t="s">
        <v>125</v>
      </c>
      <c r="BK177" s="183">
        <f>SUM(BK178:BK187)</f>
        <v>0</v>
      </c>
    </row>
    <row r="178" spans="1:65" s="2" customFormat="1" ht="37.9" customHeight="1">
      <c r="A178" s="33"/>
      <c r="B178" s="34"/>
      <c r="C178" s="186" t="s">
        <v>220</v>
      </c>
      <c r="D178" s="186" t="s">
        <v>128</v>
      </c>
      <c r="E178" s="187" t="s">
        <v>221</v>
      </c>
      <c r="F178" s="188" t="s">
        <v>222</v>
      </c>
      <c r="G178" s="189" t="s">
        <v>154</v>
      </c>
      <c r="H178" s="190">
        <v>0.9</v>
      </c>
      <c r="I178" s="191"/>
      <c r="J178" s="192">
        <f>ROUND(I178*H178,2)</f>
        <v>0</v>
      </c>
      <c r="K178" s="193"/>
      <c r="L178" s="38"/>
      <c r="M178" s="194" t="s">
        <v>1</v>
      </c>
      <c r="N178" s="195" t="s">
        <v>39</v>
      </c>
      <c r="O178" s="70"/>
      <c r="P178" s="196">
        <f>O178*H178</f>
        <v>0</v>
      </c>
      <c r="Q178" s="196">
        <v>2.16</v>
      </c>
      <c r="R178" s="196">
        <f>Q178*H178</f>
        <v>1.9440000000000002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132</v>
      </c>
      <c r="AT178" s="198" t="s">
        <v>128</v>
      </c>
      <c r="AU178" s="198" t="s">
        <v>84</v>
      </c>
      <c r="AY178" s="16" t="s">
        <v>125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82</v>
      </c>
      <c r="BK178" s="199">
        <f>ROUND(I178*H178,2)</f>
        <v>0</v>
      </c>
      <c r="BL178" s="16" t="s">
        <v>132</v>
      </c>
      <c r="BM178" s="198" t="s">
        <v>223</v>
      </c>
    </row>
    <row r="179" spans="2:51" s="13" customFormat="1" ht="11.25">
      <c r="B179" s="200"/>
      <c r="C179" s="201"/>
      <c r="D179" s="202" t="s">
        <v>134</v>
      </c>
      <c r="E179" s="203" t="s">
        <v>1</v>
      </c>
      <c r="F179" s="204" t="s">
        <v>224</v>
      </c>
      <c r="G179" s="201"/>
      <c r="H179" s="205">
        <v>0.9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134</v>
      </c>
      <c r="AU179" s="211" t="s">
        <v>84</v>
      </c>
      <c r="AV179" s="13" t="s">
        <v>84</v>
      </c>
      <c r="AW179" s="13" t="s">
        <v>31</v>
      </c>
      <c r="AX179" s="13" t="s">
        <v>74</v>
      </c>
      <c r="AY179" s="211" t="s">
        <v>125</v>
      </c>
    </row>
    <row r="180" spans="2:51" s="14" customFormat="1" ht="11.25">
      <c r="B180" s="212"/>
      <c r="C180" s="213"/>
      <c r="D180" s="202" t="s">
        <v>134</v>
      </c>
      <c r="E180" s="214" t="s">
        <v>1</v>
      </c>
      <c r="F180" s="215" t="s">
        <v>136</v>
      </c>
      <c r="G180" s="213"/>
      <c r="H180" s="216">
        <v>0.9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134</v>
      </c>
      <c r="AU180" s="222" t="s">
        <v>84</v>
      </c>
      <c r="AV180" s="14" t="s">
        <v>132</v>
      </c>
      <c r="AW180" s="14" t="s">
        <v>31</v>
      </c>
      <c r="AX180" s="14" t="s">
        <v>82</v>
      </c>
      <c r="AY180" s="222" t="s">
        <v>125</v>
      </c>
    </row>
    <row r="181" spans="1:65" s="2" customFormat="1" ht="24.2" customHeight="1">
      <c r="A181" s="33"/>
      <c r="B181" s="34"/>
      <c r="C181" s="186" t="s">
        <v>225</v>
      </c>
      <c r="D181" s="186" t="s">
        <v>128</v>
      </c>
      <c r="E181" s="187" t="s">
        <v>226</v>
      </c>
      <c r="F181" s="188" t="s">
        <v>227</v>
      </c>
      <c r="G181" s="189" t="s">
        <v>154</v>
      </c>
      <c r="H181" s="190">
        <v>7.2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39</v>
      </c>
      <c r="O181" s="70"/>
      <c r="P181" s="196">
        <f>O181*H181</f>
        <v>0</v>
      </c>
      <c r="Q181" s="196">
        <v>2.50187</v>
      </c>
      <c r="R181" s="196">
        <f>Q181*H181</f>
        <v>18.013464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132</v>
      </c>
      <c r="AT181" s="198" t="s">
        <v>128</v>
      </c>
      <c r="AU181" s="198" t="s">
        <v>84</v>
      </c>
      <c r="AY181" s="16" t="s">
        <v>125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82</v>
      </c>
      <c r="BK181" s="199">
        <f>ROUND(I181*H181,2)</f>
        <v>0</v>
      </c>
      <c r="BL181" s="16" t="s">
        <v>132</v>
      </c>
      <c r="BM181" s="198" t="s">
        <v>228</v>
      </c>
    </row>
    <row r="182" spans="2:51" s="13" customFormat="1" ht="11.25">
      <c r="B182" s="200"/>
      <c r="C182" s="201"/>
      <c r="D182" s="202" t="s">
        <v>134</v>
      </c>
      <c r="E182" s="203" t="s">
        <v>1</v>
      </c>
      <c r="F182" s="204" t="s">
        <v>229</v>
      </c>
      <c r="G182" s="201"/>
      <c r="H182" s="205">
        <v>7.2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134</v>
      </c>
      <c r="AU182" s="211" t="s">
        <v>84</v>
      </c>
      <c r="AV182" s="13" t="s">
        <v>84</v>
      </c>
      <c r="AW182" s="13" t="s">
        <v>31</v>
      </c>
      <c r="AX182" s="13" t="s">
        <v>74</v>
      </c>
      <c r="AY182" s="211" t="s">
        <v>125</v>
      </c>
    </row>
    <row r="183" spans="2:51" s="14" customFormat="1" ht="11.25">
      <c r="B183" s="212"/>
      <c r="C183" s="213"/>
      <c r="D183" s="202" t="s">
        <v>134</v>
      </c>
      <c r="E183" s="214" t="s">
        <v>1</v>
      </c>
      <c r="F183" s="215" t="s">
        <v>136</v>
      </c>
      <c r="G183" s="213"/>
      <c r="H183" s="216">
        <v>7.2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134</v>
      </c>
      <c r="AU183" s="222" t="s">
        <v>84</v>
      </c>
      <c r="AV183" s="14" t="s">
        <v>132</v>
      </c>
      <c r="AW183" s="14" t="s">
        <v>31</v>
      </c>
      <c r="AX183" s="14" t="s">
        <v>82</v>
      </c>
      <c r="AY183" s="222" t="s">
        <v>125</v>
      </c>
    </row>
    <row r="184" spans="1:65" s="2" customFormat="1" ht="16.5" customHeight="1">
      <c r="A184" s="33"/>
      <c r="B184" s="34"/>
      <c r="C184" s="186" t="s">
        <v>230</v>
      </c>
      <c r="D184" s="186" t="s">
        <v>128</v>
      </c>
      <c r="E184" s="187" t="s">
        <v>231</v>
      </c>
      <c r="F184" s="188" t="s">
        <v>232</v>
      </c>
      <c r="G184" s="189" t="s">
        <v>131</v>
      </c>
      <c r="H184" s="190">
        <v>20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39</v>
      </c>
      <c r="O184" s="70"/>
      <c r="P184" s="196">
        <f>O184*H184</f>
        <v>0</v>
      </c>
      <c r="Q184" s="196">
        <v>0.00269</v>
      </c>
      <c r="R184" s="196">
        <f>Q184*H184</f>
        <v>0.0538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132</v>
      </c>
      <c r="AT184" s="198" t="s">
        <v>128</v>
      </c>
      <c r="AU184" s="198" t="s">
        <v>84</v>
      </c>
      <c r="AY184" s="16" t="s">
        <v>125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82</v>
      </c>
      <c r="BK184" s="199">
        <f>ROUND(I184*H184,2)</f>
        <v>0</v>
      </c>
      <c r="BL184" s="16" t="s">
        <v>132</v>
      </c>
      <c r="BM184" s="198" t="s">
        <v>233</v>
      </c>
    </row>
    <row r="185" spans="2:51" s="13" customFormat="1" ht="11.25">
      <c r="B185" s="200"/>
      <c r="C185" s="201"/>
      <c r="D185" s="202" t="s">
        <v>134</v>
      </c>
      <c r="E185" s="203" t="s">
        <v>1</v>
      </c>
      <c r="F185" s="204" t="s">
        <v>234</v>
      </c>
      <c r="G185" s="201"/>
      <c r="H185" s="205">
        <v>20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134</v>
      </c>
      <c r="AU185" s="211" t="s">
        <v>84</v>
      </c>
      <c r="AV185" s="13" t="s">
        <v>84</v>
      </c>
      <c r="AW185" s="13" t="s">
        <v>31</v>
      </c>
      <c r="AX185" s="13" t="s">
        <v>74</v>
      </c>
      <c r="AY185" s="211" t="s">
        <v>125</v>
      </c>
    </row>
    <row r="186" spans="2:51" s="14" customFormat="1" ht="11.25">
      <c r="B186" s="212"/>
      <c r="C186" s="213"/>
      <c r="D186" s="202" t="s">
        <v>134</v>
      </c>
      <c r="E186" s="214" t="s">
        <v>1</v>
      </c>
      <c r="F186" s="215" t="s">
        <v>136</v>
      </c>
      <c r="G186" s="213"/>
      <c r="H186" s="216">
        <v>20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134</v>
      </c>
      <c r="AU186" s="222" t="s">
        <v>84</v>
      </c>
      <c r="AV186" s="14" t="s">
        <v>132</v>
      </c>
      <c r="AW186" s="14" t="s">
        <v>31</v>
      </c>
      <c r="AX186" s="14" t="s">
        <v>82</v>
      </c>
      <c r="AY186" s="222" t="s">
        <v>125</v>
      </c>
    </row>
    <row r="187" spans="1:65" s="2" customFormat="1" ht="16.5" customHeight="1">
      <c r="A187" s="33"/>
      <c r="B187" s="34"/>
      <c r="C187" s="186" t="s">
        <v>235</v>
      </c>
      <c r="D187" s="186" t="s">
        <v>128</v>
      </c>
      <c r="E187" s="187" t="s">
        <v>236</v>
      </c>
      <c r="F187" s="188" t="s">
        <v>237</v>
      </c>
      <c r="G187" s="189" t="s">
        <v>131</v>
      </c>
      <c r="H187" s="190">
        <v>20</v>
      </c>
      <c r="I187" s="191"/>
      <c r="J187" s="192">
        <f>ROUND(I187*H187,2)</f>
        <v>0</v>
      </c>
      <c r="K187" s="193"/>
      <c r="L187" s="38"/>
      <c r="M187" s="194" t="s">
        <v>1</v>
      </c>
      <c r="N187" s="195" t="s">
        <v>39</v>
      </c>
      <c r="O187" s="7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132</v>
      </c>
      <c r="AT187" s="198" t="s">
        <v>128</v>
      </c>
      <c r="AU187" s="198" t="s">
        <v>84</v>
      </c>
      <c r="AY187" s="16" t="s">
        <v>125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82</v>
      </c>
      <c r="BK187" s="199">
        <f>ROUND(I187*H187,2)</f>
        <v>0</v>
      </c>
      <c r="BL187" s="16" t="s">
        <v>132</v>
      </c>
      <c r="BM187" s="198" t="s">
        <v>238</v>
      </c>
    </row>
    <row r="188" spans="2:63" s="12" customFormat="1" ht="22.9" customHeight="1">
      <c r="B188" s="170"/>
      <c r="C188" s="171"/>
      <c r="D188" s="172" t="s">
        <v>73</v>
      </c>
      <c r="E188" s="184" t="s">
        <v>165</v>
      </c>
      <c r="F188" s="184" t="s">
        <v>239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SUM(P189:P200)</f>
        <v>0</v>
      </c>
      <c r="Q188" s="178"/>
      <c r="R188" s="179">
        <f>SUM(R189:R200)</f>
        <v>8.563125000000001</v>
      </c>
      <c r="S188" s="178"/>
      <c r="T188" s="180">
        <f>SUM(T189:T200)</f>
        <v>0</v>
      </c>
      <c r="AR188" s="181" t="s">
        <v>82</v>
      </c>
      <c r="AT188" s="182" t="s">
        <v>73</v>
      </c>
      <c r="AU188" s="182" t="s">
        <v>82</v>
      </c>
      <c r="AY188" s="181" t="s">
        <v>125</v>
      </c>
      <c r="BK188" s="183">
        <f>SUM(BK189:BK200)</f>
        <v>0</v>
      </c>
    </row>
    <row r="189" spans="1:65" s="2" customFormat="1" ht="37.9" customHeight="1">
      <c r="A189" s="33"/>
      <c r="B189" s="34"/>
      <c r="C189" s="186" t="s">
        <v>8</v>
      </c>
      <c r="D189" s="186" t="s">
        <v>128</v>
      </c>
      <c r="E189" s="187" t="s">
        <v>240</v>
      </c>
      <c r="F189" s="188" t="s">
        <v>241</v>
      </c>
      <c r="G189" s="189" t="s">
        <v>131</v>
      </c>
      <c r="H189" s="190">
        <v>24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132</v>
      </c>
      <c r="AT189" s="198" t="s">
        <v>128</v>
      </c>
      <c r="AU189" s="198" t="s">
        <v>84</v>
      </c>
      <c r="AY189" s="16" t="s">
        <v>125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82</v>
      </c>
      <c r="BK189" s="199">
        <f>ROUND(I189*H189,2)</f>
        <v>0</v>
      </c>
      <c r="BL189" s="16" t="s">
        <v>132</v>
      </c>
      <c r="BM189" s="198" t="s">
        <v>242</v>
      </c>
    </row>
    <row r="190" spans="2:51" s="13" customFormat="1" ht="11.25">
      <c r="B190" s="200"/>
      <c r="C190" s="201"/>
      <c r="D190" s="202" t="s">
        <v>134</v>
      </c>
      <c r="E190" s="203" t="s">
        <v>1</v>
      </c>
      <c r="F190" s="204" t="s">
        <v>243</v>
      </c>
      <c r="G190" s="201"/>
      <c r="H190" s="205">
        <v>24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134</v>
      </c>
      <c r="AU190" s="211" t="s">
        <v>84</v>
      </c>
      <c r="AV190" s="13" t="s">
        <v>84</v>
      </c>
      <c r="AW190" s="13" t="s">
        <v>31</v>
      </c>
      <c r="AX190" s="13" t="s">
        <v>74</v>
      </c>
      <c r="AY190" s="211" t="s">
        <v>125</v>
      </c>
    </row>
    <row r="191" spans="2:51" s="14" customFormat="1" ht="11.25">
      <c r="B191" s="212"/>
      <c r="C191" s="213"/>
      <c r="D191" s="202" t="s">
        <v>134</v>
      </c>
      <c r="E191" s="214" t="s">
        <v>1</v>
      </c>
      <c r="F191" s="215" t="s">
        <v>136</v>
      </c>
      <c r="G191" s="213"/>
      <c r="H191" s="216">
        <v>24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134</v>
      </c>
      <c r="AU191" s="222" t="s">
        <v>84</v>
      </c>
      <c r="AV191" s="14" t="s">
        <v>132</v>
      </c>
      <c r="AW191" s="14" t="s">
        <v>31</v>
      </c>
      <c r="AX191" s="14" t="s">
        <v>82</v>
      </c>
      <c r="AY191" s="222" t="s">
        <v>125</v>
      </c>
    </row>
    <row r="192" spans="1:65" s="2" customFormat="1" ht="24.2" customHeight="1">
      <c r="A192" s="33"/>
      <c r="B192" s="34"/>
      <c r="C192" s="186" t="s">
        <v>244</v>
      </c>
      <c r="D192" s="186" t="s">
        <v>128</v>
      </c>
      <c r="E192" s="187" t="s">
        <v>245</v>
      </c>
      <c r="F192" s="188" t="s">
        <v>246</v>
      </c>
      <c r="G192" s="189" t="s">
        <v>131</v>
      </c>
      <c r="H192" s="190">
        <v>37.5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39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132</v>
      </c>
      <c r="AT192" s="198" t="s">
        <v>128</v>
      </c>
      <c r="AU192" s="198" t="s">
        <v>84</v>
      </c>
      <c r="AY192" s="16" t="s">
        <v>125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82</v>
      </c>
      <c r="BK192" s="199">
        <f>ROUND(I192*H192,2)</f>
        <v>0</v>
      </c>
      <c r="BL192" s="16" t="s">
        <v>132</v>
      </c>
      <c r="BM192" s="198" t="s">
        <v>247</v>
      </c>
    </row>
    <row r="193" spans="2:51" s="13" customFormat="1" ht="11.25">
      <c r="B193" s="200"/>
      <c r="C193" s="201"/>
      <c r="D193" s="202" t="s">
        <v>134</v>
      </c>
      <c r="E193" s="203" t="s">
        <v>1</v>
      </c>
      <c r="F193" s="204" t="s">
        <v>135</v>
      </c>
      <c r="G193" s="201"/>
      <c r="H193" s="205">
        <v>37.5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134</v>
      </c>
      <c r="AU193" s="211" t="s">
        <v>84</v>
      </c>
      <c r="AV193" s="13" t="s">
        <v>84</v>
      </c>
      <c r="AW193" s="13" t="s">
        <v>31</v>
      </c>
      <c r="AX193" s="13" t="s">
        <v>74</v>
      </c>
      <c r="AY193" s="211" t="s">
        <v>125</v>
      </c>
    </row>
    <row r="194" spans="2:51" s="14" customFormat="1" ht="11.25">
      <c r="B194" s="212"/>
      <c r="C194" s="213"/>
      <c r="D194" s="202" t="s">
        <v>134</v>
      </c>
      <c r="E194" s="214" t="s">
        <v>1</v>
      </c>
      <c r="F194" s="215" t="s">
        <v>136</v>
      </c>
      <c r="G194" s="213"/>
      <c r="H194" s="216">
        <v>37.5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134</v>
      </c>
      <c r="AU194" s="222" t="s">
        <v>84</v>
      </c>
      <c r="AV194" s="14" t="s">
        <v>132</v>
      </c>
      <c r="AW194" s="14" t="s">
        <v>31</v>
      </c>
      <c r="AX194" s="14" t="s">
        <v>82</v>
      </c>
      <c r="AY194" s="222" t="s">
        <v>125</v>
      </c>
    </row>
    <row r="195" spans="1:65" s="2" customFormat="1" ht="76.35" customHeight="1">
      <c r="A195" s="33"/>
      <c r="B195" s="34"/>
      <c r="C195" s="186" t="s">
        <v>248</v>
      </c>
      <c r="D195" s="186" t="s">
        <v>128</v>
      </c>
      <c r="E195" s="187" t="s">
        <v>249</v>
      </c>
      <c r="F195" s="188" t="s">
        <v>250</v>
      </c>
      <c r="G195" s="189" t="s">
        <v>131</v>
      </c>
      <c r="H195" s="190">
        <v>37.5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>O195*H195</f>
        <v>0</v>
      </c>
      <c r="Q195" s="196">
        <v>0.08425</v>
      </c>
      <c r="R195" s="196">
        <f>Q195*H195</f>
        <v>3.1593750000000003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132</v>
      </c>
      <c r="AT195" s="198" t="s">
        <v>128</v>
      </c>
      <c r="AU195" s="198" t="s">
        <v>84</v>
      </c>
      <c r="AY195" s="16" t="s">
        <v>125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82</v>
      </c>
      <c r="BK195" s="199">
        <f>ROUND(I195*H195,2)</f>
        <v>0</v>
      </c>
      <c r="BL195" s="16" t="s">
        <v>132</v>
      </c>
      <c r="BM195" s="198" t="s">
        <v>251</v>
      </c>
    </row>
    <row r="196" spans="2:51" s="13" customFormat="1" ht="11.25">
      <c r="B196" s="200"/>
      <c r="C196" s="201"/>
      <c r="D196" s="202" t="s">
        <v>134</v>
      </c>
      <c r="E196" s="203" t="s">
        <v>1</v>
      </c>
      <c r="F196" s="204" t="s">
        <v>135</v>
      </c>
      <c r="G196" s="201"/>
      <c r="H196" s="205">
        <v>37.5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134</v>
      </c>
      <c r="AU196" s="211" t="s">
        <v>84</v>
      </c>
      <c r="AV196" s="13" t="s">
        <v>84</v>
      </c>
      <c r="AW196" s="13" t="s">
        <v>31</v>
      </c>
      <c r="AX196" s="13" t="s">
        <v>74</v>
      </c>
      <c r="AY196" s="211" t="s">
        <v>125</v>
      </c>
    </row>
    <row r="197" spans="2:51" s="14" customFormat="1" ht="11.25">
      <c r="B197" s="212"/>
      <c r="C197" s="213"/>
      <c r="D197" s="202" t="s">
        <v>134</v>
      </c>
      <c r="E197" s="214" t="s">
        <v>1</v>
      </c>
      <c r="F197" s="215" t="s">
        <v>136</v>
      </c>
      <c r="G197" s="213"/>
      <c r="H197" s="216">
        <v>37.5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134</v>
      </c>
      <c r="AU197" s="222" t="s">
        <v>84</v>
      </c>
      <c r="AV197" s="14" t="s">
        <v>132</v>
      </c>
      <c r="AW197" s="14" t="s">
        <v>31</v>
      </c>
      <c r="AX197" s="14" t="s">
        <v>82</v>
      </c>
      <c r="AY197" s="222" t="s">
        <v>125</v>
      </c>
    </row>
    <row r="198" spans="1:65" s="2" customFormat="1" ht="16.5" customHeight="1">
      <c r="A198" s="33"/>
      <c r="B198" s="34"/>
      <c r="C198" s="223" t="s">
        <v>252</v>
      </c>
      <c r="D198" s="223" t="s">
        <v>209</v>
      </c>
      <c r="E198" s="224" t="s">
        <v>253</v>
      </c>
      <c r="F198" s="225" t="s">
        <v>254</v>
      </c>
      <c r="G198" s="226" t="s">
        <v>131</v>
      </c>
      <c r="H198" s="227">
        <v>41.25</v>
      </c>
      <c r="I198" s="228"/>
      <c r="J198" s="229">
        <f>ROUND(I198*H198,2)</f>
        <v>0</v>
      </c>
      <c r="K198" s="230"/>
      <c r="L198" s="231"/>
      <c r="M198" s="232" t="s">
        <v>1</v>
      </c>
      <c r="N198" s="233" t="s">
        <v>39</v>
      </c>
      <c r="O198" s="70"/>
      <c r="P198" s="196">
        <f>O198*H198</f>
        <v>0</v>
      </c>
      <c r="Q198" s="196">
        <v>0.131</v>
      </c>
      <c r="R198" s="196">
        <f>Q198*H198</f>
        <v>5.4037500000000005</v>
      </c>
      <c r="S198" s="196">
        <v>0</v>
      </c>
      <c r="T198" s="19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184</v>
      </c>
      <c r="AT198" s="198" t="s">
        <v>209</v>
      </c>
      <c r="AU198" s="198" t="s">
        <v>84</v>
      </c>
      <c r="AY198" s="16" t="s">
        <v>125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6" t="s">
        <v>82</v>
      </c>
      <c r="BK198" s="199">
        <f>ROUND(I198*H198,2)</f>
        <v>0</v>
      </c>
      <c r="BL198" s="16" t="s">
        <v>132</v>
      </c>
      <c r="BM198" s="198" t="s">
        <v>255</v>
      </c>
    </row>
    <row r="199" spans="2:51" s="13" customFormat="1" ht="11.25">
      <c r="B199" s="200"/>
      <c r="C199" s="201"/>
      <c r="D199" s="202" t="s">
        <v>134</v>
      </c>
      <c r="E199" s="203" t="s">
        <v>1</v>
      </c>
      <c r="F199" s="204" t="s">
        <v>256</v>
      </c>
      <c r="G199" s="201"/>
      <c r="H199" s="205">
        <v>41.25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134</v>
      </c>
      <c r="AU199" s="211" t="s">
        <v>84</v>
      </c>
      <c r="AV199" s="13" t="s">
        <v>84</v>
      </c>
      <c r="AW199" s="13" t="s">
        <v>31</v>
      </c>
      <c r="AX199" s="13" t="s">
        <v>74</v>
      </c>
      <c r="AY199" s="211" t="s">
        <v>125</v>
      </c>
    </row>
    <row r="200" spans="2:51" s="14" customFormat="1" ht="11.25">
      <c r="B200" s="212"/>
      <c r="C200" s="213"/>
      <c r="D200" s="202" t="s">
        <v>134</v>
      </c>
      <c r="E200" s="214" t="s">
        <v>1</v>
      </c>
      <c r="F200" s="215" t="s">
        <v>136</v>
      </c>
      <c r="G200" s="213"/>
      <c r="H200" s="216">
        <v>41.25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134</v>
      </c>
      <c r="AU200" s="222" t="s">
        <v>84</v>
      </c>
      <c r="AV200" s="14" t="s">
        <v>132</v>
      </c>
      <c r="AW200" s="14" t="s">
        <v>31</v>
      </c>
      <c r="AX200" s="14" t="s">
        <v>82</v>
      </c>
      <c r="AY200" s="222" t="s">
        <v>125</v>
      </c>
    </row>
    <row r="201" spans="2:63" s="12" customFormat="1" ht="22.9" customHeight="1">
      <c r="B201" s="170"/>
      <c r="C201" s="171"/>
      <c r="D201" s="172" t="s">
        <v>73</v>
      </c>
      <c r="E201" s="184" t="s">
        <v>189</v>
      </c>
      <c r="F201" s="184" t="s">
        <v>257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SUM(P202:P215)</f>
        <v>0</v>
      </c>
      <c r="Q201" s="178"/>
      <c r="R201" s="179">
        <f>SUM(R202:R215)</f>
        <v>3.5796050000000004</v>
      </c>
      <c r="S201" s="178"/>
      <c r="T201" s="180">
        <f>SUM(T202:T215)</f>
        <v>0.482</v>
      </c>
      <c r="AR201" s="181" t="s">
        <v>82</v>
      </c>
      <c r="AT201" s="182" t="s">
        <v>73</v>
      </c>
      <c r="AU201" s="182" t="s">
        <v>82</v>
      </c>
      <c r="AY201" s="181" t="s">
        <v>125</v>
      </c>
      <c r="BK201" s="183">
        <f>SUM(BK202:BK215)</f>
        <v>0</v>
      </c>
    </row>
    <row r="202" spans="1:65" s="2" customFormat="1" ht="24.2" customHeight="1">
      <c r="A202" s="33"/>
      <c r="B202" s="34"/>
      <c r="C202" s="186" t="s">
        <v>258</v>
      </c>
      <c r="D202" s="186" t="s">
        <v>128</v>
      </c>
      <c r="E202" s="187" t="s">
        <v>259</v>
      </c>
      <c r="F202" s="188" t="s">
        <v>260</v>
      </c>
      <c r="G202" s="189" t="s">
        <v>261</v>
      </c>
      <c r="H202" s="190">
        <v>1</v>
      </c>
      <c r="I202" s="191"/>
      <c r="J202" s="192">
        <f>ROUND(I202*H202,2)</f>
        <v>0</v>
      </c>
      <c r="K202" s="193"/>
      <c r="L202" s="38"/>
      <c r="M202" s="194" t="s">
        <v>1</v>
      </c>
      <c r="N202" s="195" t="s">
        <v>39</v>
      </c>
      <c r="O202" s="70"/>
      <c r="P202" s="196">
        <f>O202*H202</f>
        <v>0</v>
      </c>
      <c r="Q202" s="196">
        <v>0.0007</v>
      </c>
      <c r="R202" s="196">
        <f>Q202*H202</f>
        <v>0.0007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132</v>
      </c>
      <c r="AT202" s="198" t="s">
        <v>128</v>
      </c>
      <c r="AU202" s="198" t="s">
        <v>84</v>
      </c>
      <c r="AY202" s="16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82</v>
      </c>
      <c r="BK202" s="199">
        <f>ROUND(I202*H202,2)</f>
        <v>0</v>
      </c>
      <c r="BL202" s="16" t="s">
        <v>132</v>
      </c>
      <c r="BM202" s="198" t="s">
        <v>262</v>
      </c>
    </row>
    <row r="203" spans="2:51" s="13" customFormat="1" ht="11.25">
      <c r="B203" s="200"/>
      <c r="C203" s="201"/>
      <c r="D203" s="202" t="s">
        <v>134</v>
      </c>
      <c r="E203" s="203" t="s">
        <v>1</v>
      </c>
      <c r="F203" s="204" t="s">
        <v>82</v>
      </c>
      <c r="G203" s="201"/>
      <c r="H203" s="205">
        <v>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134</v>
      </c>
      <c r="AU203" s="211" t="s">
        <v>84</v>
      </c>
      <c r="AV203" s="13" t="s">
        <v>84</v>
      </c>
      <c r="AW203" s="13" t="s">
        <v>31</v>
      </c>
      <c r="AX203" s="13" t="s">
        <v>74</v>
      </c>
      <c r="AY203" s="211" t="s">
        <v>125</v>
      </c>
    </row>
    <row r="204" spans="2:51" s="14" customFormat="1" ht="11.25">
      <c r="B204" s="212"/>
      <c r="C204" s="213"/>
      <c r="D204" s="202" t="s">
        <v>134</v>
      </c>
      <c r="E204" s="214" t="s">
        <v>1</v>
      </c>
      <c r="F204" s="215" t="s">
        <v>136</v>
      </c>
      <c r="G204" s="213"/>
      <c r="H204" s="216">
        <v>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134</v>
      </c>
      <c r="AU204" s="222" t="s">
        <v>84</v>
      </c>
      <c r="AV204" s="14" t="s">
        <v>132</v>
      </c>
      <c r="AW204" s="14" t="s">
        <v>31</v>
      </c>
      <c r="AX204" s="14" t="s">
        <v>82</v>
      </c>
      <c r="AY204" s="222" t="s">
        <v>125</v>
      </c>
    </row>
    <row r="205" spans="1:65" s="2" customFormat="1" ht="16.5" customHeight="1">
      <c r="A205" s="33"/>
      <c r="B205" s="34"/>
      <c r="C205" s="223" t="s">
        <v>263</v>
      </c>
      <c r="D205" s="223" t="s">
        <v>209</v>
      </c>
      <c r="E205" s="224" t="s">
        <v>264</v>
      </c>
      <c r="F205" s="225" t="s">
        <v>265</v>
      </c>
      <c r="G205" s="226" t="s">
        <v>266</v>
      </c>
      <c r="H205" s="227">
        <v>1</v>
      </c>
      <c r="I205" s="228"/>
      <c r="J205" s="229">
        <f>ROUND(I205*H205,2)</f>
        <v>0</v>
      </c>
      <c r="K205" s="230"/>
      <c r="L205" s="231"/>
      <c r="M205" s="232" t="s">
        <v>1</v>
      </c>
      <c r="N205" s="233" t="s">
        <v>39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184</v>
      </c>
      <c r="AT205" s="198" t="s">
        <v>209</v>
      </c>
      <c r="AU205" s="198" t="s">
        <v>84</v>
      </c>
      <c r="AY205" s="16" t="s">
        <v>125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82</v>
      </c>
      <c r="BK205" s="199">
        <f>ROUND(I205*H205,2)</f>
        <v>0</v>
      </c>
      <c r="BL205" s="16" t="s">
        <v>132</v>
      </c>
      <c r="BM205" s="198" t="s">
        <v>267</v>
      </c>
    </row>
    <row r="206" spans="1:65" s="2" customFormat="1" ht="49.15" customHeight="1">
      <c r="A206" s="33"/>
      <c r="B206" s="34"/>
      <c r="C206" s="186" t="s">
        <v>268</v>
      </c>
      <c r="D206" s="186" t="s">
        <v>128</v>
      </c>
      <c r="E206" s="187" t="s">
        <v>269</v>
      </c>
      <c r="F206" s="188" t="s">
        <v>270</v>
      </c>
      <c r="G206" s="189" t="s">
        <v>149</v>
      </c>
      <c r="H206" s="190">
        <v>14.5</v>
      </c>
      <c r="I206" s="191"/>
      <c r="J206" s="192">
        <f>ROUND(I206*H206,2)</f>
        <v>0</v>
      </c>
      <c r="K206" s="193"/>
      <c r="L206" s="38"/>
      <c r="M206" s="194" t="s">
        <v>1</v>
      </c>
      <c r="N206" s="195" t="s">
        <v>39</v>
      </c>
      <c r="O206" s="70"/>
      <c r="P206" s="196">
        <f>O206*H206</f>
        <v>0</v>
      </c>
      <c r="Q206" s="196">
        <v>0.16849</v>
      </c>
      <c r="R206" s="196">
        <f>Q206*H206</f>
        <v>2.443105</v>
      </c>
      <c r="S206" s="196">
        <v>0</v>
      </c>
      <c r="T206" s="19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8" t="s">
        <v>132</v>
      </c>
      <c r="AT206" s="198" t="s">
        <v>128</v>
      </c>
      <c r="AU206" s="198" t="s">
        <v>84</v>
      </c>
      <c r="AY206" s="16" t="s">
        <v>125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6" t="s">
        <v>82</v>
      </c>
      <c r="BK206" s="199">
        <f>ROUND(I206*H206,2)</f>
        <v>0</v>
      </c>
      <c r="BL206" s="16" t="s">
        <v>132</v>
      </c>
      <c r="BM206" s="198" t="s">
        <v>271</v>
      </c>
    </row>
    <row r="207" spans="2:51" s="13" customFormat="1" ht="11.25">
      <c r="B207" s="200"/>
      <c r="C207" s="201"/>
      <c r="D207" s="202" t="s">
        <v>134</v>
      </c>
      <c r="E207" s="203" t="s">
        <v>1</v>
      </c>
      <c r="F207" s="204" t="s">
        <v>272</v>
      </c>
      <c r="G207" s="201"/>
      <c r="H207" s="205">
        <v>14.5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134</v>
      </c>
      <c r="AU207" s="211" t="s">
        <v>84</v>
      </c>
      <c r="AV207" s="13" t="s">
        <v>84</v>
      </c>
      <c r="AW207" s="13" t="s">
        <v>31</v>
      </c>
      <c r="AX207" s="13" t="s">
        <v>74</v>
      </c>
      <c r="AY207" s="211" t="s">
        <v>125</v>
      </c>
    </row>
    <row r="208" spans="2:51" s="14" customFormat="1" ht="11.25">
      <c r="B208" s="212"/>
      <c r="C208" s="213"/>
      <c r="D208" s="202" t="s">
        <v>134</v>
      </c>
      <c r="E208" s="214" t="s">
        <v>1</v>
      </c>
      <c r="F208" s="215" t="s">
        <v>136</v>
      </c>
      <c r="G208" s="213"/>
      <c r="H208" s="216">
        <v>14.5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134</v>
      </c>
      <c r="AU208" s="222" t="s">
        <v>84</v>
      </c>
      <c r="AV208" s="14" t="s">
        <v>132</v>
      </c>
      <c r="AW208" s="14" t="s">
        <v>31</v>
      </c>
      <c r="AX208" s="14" t="s">
        <v>82</v>
      </c>
      <c r="AY208" s="222" t="s">
        <v>125</v>
      </c>
    </row>
    <row r="209" spans="1:65" s="2" customFormat="1" ht="21.75" customHeight="1">
      <c r="A209" s="33"/>
      <c r="B209" s="34"/>
      <c r="C209" s="223" t="s">
        <v>273</v>
      </c>
      <c r="D209" s="223" t="s">
        <v>209</v>
      </c>
      <c r="E209" s="224" t="s">
        <v>274</v>
      </c>
      <c r="F209" s="225" t="s">
        <v>275</v>
      </c>
      <c r="G209" s="226" t="s">
        <v>261</v>
      </c>
      <c r="H209" s="227">
        <v>15</v>
      </c>
      <c r="I209" s="228"/>
      <c r="J209" s="229">
        <f>ROUND(I209*H209,2)</f>
        <v>0</v>
      </c>
      <c r="K209" s="230"/>
      <c r="L209" s="231"/>
      <c r="M209" s="232" t="s">
        <v>1</v>
      </c>
      <c r="N209" s="233" t="s">
        <v>39</v>
      </c>
      <c r="O209" s="70"/>
      <c r="P209" s="196">
        <f>O209*H209</f>
        <v>0</v>
      </c>
      <c r="Q209" s="196">
        <v>0.05612</v>
      </c>
      <c r="R209" s="196">
        <f>Q209*H209</f>
        <v>0.8418000000000001</v>
      </c>
      <c r="S209" s="196">
        <v>0</v>
      </c>
      <c r="T209" s="19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184</v>
      </c>
      <c r="AT209" s="198" t="s">
        <v>209</v>
      </c>
      <c r="AU209" s="198" t="s">
        <v>84</v>
      </c>
      <c r="AY209" s="16" t="s">
        <v>125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6" t="s">
        <v>82</v>
      </c>
      <c r="BK209" s="199">
        <f>ROUND(I209*H209,2)</f>
        <v>0</v>
      </c>
      <c r="BL209" s="16" t="s">
        <v>132</v>
      </c>
      <c r="BM209" s="198" t="s">
        <v>276</v>
      </c>
    </row>
    <row r="210" spans="2:51" s="13" customFormat="1" ht="11.25">
      <c r="B210" s="200"/>
      <c r="C210" s="201"/>
      <c r="D210" s="202" t="s">
        <v>134</v>
      </c>
      <c r="E210" s="203" t="s">
        <v>1</v>
      </c>
      <c r="F210" s="204" t="s">
        <v>8</v>
      </c>
      <c r="G210" s="201"/>
      <c r="H210" s="205">
        <v>15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134</v>
      </c>
      <c r="AU210" s="211" t="s">
        <v>84</v>
      </c>
      <c r="AV210" s="13" t="s">
        <v>84</v>
      </c>
      <c r="AW210" s="13" t="s">
        <v>31</v>
      </c>
      <c r="AX210" s="13" t="s">
        <v>74</v>
      </c>
      <c r="AY210" s="211" t="s">
        <v>125</v>
      </c>
    </row>
    <row r="211" spans="2:51" s="14" customFormat="1" ht="11.25">
      <c r="B211" s="212"/>
      <c r="C211" s="213"/>
      <c r="D211" s="202" t="s">
        <v>134</v>
      </c>
      <c r="E211" s="214" t="s">
        <v>1</v>
      </c>
      <c r="F211" s="215" t="s">
        <v>136</v>
      </c>
      <c r="G211" s="213"/>
      <c r="H211" s="216">
        <v>15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134</v>
      </c>
      <c r="AU211" s="222" t="s">
        <v>84</v>
      </c>
      <c r="AV211" s="14" t="s">
        <v>132</v>
      </c>
      <c r="AW211" s="14" t="s">
        <v>31</v>
      </c>
      <c r="AX211" s="14" t="s">
        <v>82</v>
      </c>
      <c r="AY211" s="222" t="s">
        <v>125</v>
      </c>
    </row>
    <row r="212" spans="1:65" s="2" customFormat="1" ht="16.5" customHeight="1">
      <c r="A212" s="33"/>
      <c r="B212" s="34"/>
      <c r="C212" s="223" t="s">
        <v>277</v>
      </c>
      <c r="D212" s="223" t="s">
        <v>209</v>
      </c>
      <c r="E212" s="224" t="s">
        <v>278</v>
      </c>
      <c r="F212" s="225" t="s">
        <v>279</v>
      </c>
      <c r="G212" s="226" t="s">
        <v>154</v>
      </c>
      <c r="H212" s="227">
        <v>1.4</v>
      </c>
      <c r="I212" s="228"/>
      <c r="J212" s="229">
        <f>ROUND(I212*H212,2)</f>
        <v>0</v>
      </c>
      <c r="K212" s="230"/>
      <c r="L212" s="231"/>
      <c r="M212" s="232" t="s">
        <v>1</v>
      </c>
      <c r="N212" s="233" t="s">
        <v>39</v>
      </c>
      <c r="O212" s="70"/>
      <c r="P212" s="196">
        <f>O212*H212</f>
        <v>0</v>
      </c>
      <c r="Q212" s="196">
        <v>0.21</v>
      </c>
      <c r="R212" s="196">
        <f>Q212*H212</f>
        <v>0.294</v>
      </c>
      <c r="S212" s="196">
        <v>0</v>
      </c>
      <c r="T212" s="19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184</v>
      </c>
      <c r="AT212" s="198" t="s">
        <v>209</v>
      </c>
      <c r="AU212" s="198" t="s">
        <v>84</v>
      </c>
      <c r="AY212" s="16" t="s">
        <v>125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6" t="s">
        <v>82</v>
      </c>
      <c r="BK212" s="199">
        <f>ROUND(I212*H212,2)</f>
        <v>0</v>
      </c>
      <c r="BL212" s="16" t="s">
        <v>132</v>
      </c>
      <c r="BM212" s="198" t="s">
        <v>280</v>
      </c>
    </row>
    <row r="213" spans="2:51" s="13" customFormat="1" ht="11.25">
      <c r="B213" s="200"/>
      <c r="C213" s="201"/>
      <c r="D213" s="202" t="s">
        <v>134</v>
      </c>
      <c r="E213" s="203" t="s">
        <v>1</v>
      </c>
      <c r="F213" s="204" t="s">
        <v>281</v>
      </c>
      <c r="G213" s="201"/>
      <c r="H213" s="205">
        <v>1.4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134</v>
      </c>
      <c r="AU213" s="211" t="s">
        <v>84</v>
      </c>
      <c r="AV213" s="13" t="s">
        <v>84</v>
      </c>
      <c r="AW213" s="13" t="s">
        <v>31</v>
      </c>
      <c r="AX213" s="13" t="s">
        <v>74</v>
      </c>
      <c r="AY213" s="211" t="s">
        <v>125</v>
      </c>
    </row>
    <row r="214" spans="2:51" s="14" customFormat="1" ht="11.25">
      <c r="B214" s="212"/>
      <c r="C214" s="213"/>
      <c r="D214" s="202" t="s">
        <v>134</v>
      </c>
      <c r="E214" s="214" t="s">
        <v>1</v>
      </c>
      <c r="F214" s="215" t="s">
        <v>136</v>
      </c>
      <c r="G214" s="213"/>
      <c r="H214" s="216">
        <v>1.4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134</v>
      </c>
      <c r="AU214" s="222" t="s">
        <v>84</v>
      </c>
      <c r="AV214" s="14" t="s">
        <v>132</v>
      </c>
      <c r="AW214" s="14" t="s">
        <v>31</v>
      </c>
      <c r="AX214" s="14" t="s">
        <v>82</v>
      </c>
      <c r="AY214" s="222" t="s">
        <v>125</v>
      </c>
    </row>
    <row r="215" spans="1:65" s="2" customFormat="1" ht="16.5" customHeight="1">
      <c r="A215" s="33"/>
      <c r="B215" s="34"/>
      <c r="C215" s="186" t="s">
        <v>282</v>
      </c>
      <c r="D215" s="186" t="s">
        <v>128</v>
      </c>
      <c r="E215" s="187" t="s">
        <v>283</v>
      </c>
      <c r="F215" s="188" t="s">
        <v>284</v>
      </c>
      <c r="G215" s="189" t="s">
        <v>261</v>
      </c>
      <c r="H215" s="190">
        <v>1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39</v>
      </c>
      <c r="O215" s="70"/>
      <c r="P215" s="196">
        <f>O215*H215</f>
        <v>0</v>
      </c>
      <c r="Q215" s="196">
        <v>0</v>
      </c>
      <c r="R215" s="196">
        <f>Q215*H215</f>
        <v>0</v>
      </c>
      <c r="S215" s="196">
        <v>0.482</v>
      </c>
      <c r="T215" s="197">
        <f>S215*H215</f>
        <v>0.482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132</v>
      </c>
      <c r="AT215" s="198" t="s">
        <v>128</v>
      </c>
      <c r="AU215" s="198" t="s">
        <v>84</v>
      </c>
      <c r="AY215" s="16" t="s">
        <v>125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82</v>
      </c>
      <c r="BK215" s="199">
        <f>ROUND(I215*H215,2)</f>
        <v>0</v>
      </c>
      <c r="BL215" s="16" t="s">
        <v>132</v>
      </c>
      <c r="BM215" s="198" t="s">
        <v>285</v>
      </c>
    </row>
    <row r="216" spans="2:63" s="12" customFormat="1" ht="22.9" customHeight="1">
      <c r="B216" s="170"/>
      <c r="C216" s="171"/>
      <c r="D216" s="172" t="s">
        <v>73</v>
      </c>
      <c r="E216" s="184" t="s">
        <v>286</v>
      </c>
      <c r="F216" s="184" t="s">
        <v>287</v>
      </c>
      <c r="G216" s="171"/>
      <c r="H216" s="171"/>
      <c r="I216" s="174"/>
      <c r="J216" s="185">
        <f>BK216</f>
        <v>0</v>
      </c>
      <c r="K216" s="171"/>
      <c r="L216" s="176"/>
      <c r="M216" s="177"/>
      <c r="N216" s="178"/>
      <c r="O216" s="178"/>
      <c r="P216" s="179">
        <f>SUM(P217:P222)</f>
        <v>0</v>
      </c>
      <c r="Q216" s="178"/>
      <c r="R216" s="179">
        <f>SUM(R217:R222)</f>
        <v>0</v>
      </c>
      <c r="S216" s="178"/>
      <c r="T216" s="180">
        <f>SUM(T217:T222)</f>
        <v>0</v>
      </c>
      <c r="AR216" s="181" t="s">
        <v>82</v>
      </c>
      <c r="AT216" s="182" t="s">
        <v>73</v>
      </c>
      <c r="AU216" s="182" t="s">
        <v>82</v>
      </c>
      <c r="AY216" s="181" t="s">
        <v>125</v>
      </c>
      <c r="BK216" s="183">
        <f>SUM(BK217:BK222)</f>
        <v>0</v>
      </c>
    </row>
    <row r="217" spans="1:65" s="2" customFormat="1" ht="37.9" customHeight="1">
      <c r="A217" s="33"/>
      <c r="B217" s="34"/>
      <c r="C217" s="186" t="s">
        <v>288</v>
      </c>
      <c r="D217" s="186" t="s">
        <v>128</v>
      </c>
      <c r="E217" s="187" t="s">
        <v>289</v>
      </c>
      <c r="F217" s="188" t="s">
        <v>290</v>
      </c>
      <c r="G217" s="189" t="s">
        <v>196</v>
      </c>
      <c r="H217" s="190">
        <v>28.957</v>
      </c>
      <c r="I217" s="191"/>
      <c r="J217" s="192">
        <f>ROUND(I217*H217,2)</f>
        <v>0</v>
      </c>
      <c r="K217" s="193"/>
      <c r="L217" s="38"/>
      <c r="M217" s="194" t="s">
        <v>1</v>
      </c>
      <c r="N217" s="195" t="s">
        <v>39</v>
      </c>
      <c r="O217" s="70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132</v>
      </c>
      <c r="AT217" s="198" t="s">
        <v>128</v>
      </c>
      <c r="AU217" s="198" t="s">
        <v>84</v>
      </c>
      <c r="AY217" s="16" t="s">
        <v>125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6" t="s">
        <v>82</v>
      </c>
      <c r="BK217" s="199">
        <f>ROUND(I217*H217,2)</f>
        <v>0</v>
      </c>
      <c r="BL217" s="16" t="s">
        <v>132</v>
      </c>
      <c r="BM217" s="198" t="s">
        <v>291</v>
      </c>
    </row>
    <row r="218" spans="1:65" s="2" customFormat="1" ht="37.9" customHeight="1">
      <c r="A218" s="33"/>
      <c r="B218" s="34"/>
      <c r="C218" s="186" t="s">
        <v>292</v>
      </c>
      <c r="D218" s="186" t="s">
        <v>128</v>
      </c>
      <c r="E218" s="187" t="s">
        <v>293</v>
      </c>
      <c r="F218" s="188" t="s">
        <v>294</v>
      </c>
      <c r="G218" s="189" t="s">
        <v>196</v>
      </c>
      <c r="H218" s="190">
        <v>427.275</v>
      </c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39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132</v>
      </c>
      <c r="AT218" s="198" t="s">
        <v>128</v>
      </c>
      <c r="AU218" s="198" t="s">
        <v>84</v>
      </c>
      <c r="AY218" s="16" t="s">
        <v>125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82</v>
      </c>
      <c r="BK218" s="199">
        <f>ROUND(I218*H218,2)</f>
        <v>0</v>
      </c>
      <c r="BL218" s="16" t="s">
        <v>132</v>
      </c>
      <c r="BM218" s="198" t="s">
        <v>295</v>
      </c>
    </row>
    <row r="219" spans="2:51" s="13" customFormat="1" ht="11.25">
      <c r="B219" s="200"/>
      <c r="C219" s="201"/>
      <c r="D219" s="202" t="s">
        <v>134</v>
      </c>
      <c r="E219" s="203" t="s">
        <v>1</v>
      </c>
      <c r="F219" s="204" t="s">
        <v>296</v>
      </c>
      <c r="G219" s="201"/>
      <c r="H219" s="205">
        <v>427.275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134</v>
      </c>
      <c r="AU219" s="211" t="s">
        <v>84</v>
      </c>
      <c r="AV219" s="13" t="s">
        <v>84</v>
      </c>
      <c r="AW219" s="13" t="s">
        <v>31</v>
      </c>
      <c r="AX219" s="13" t="s">
        <v>74</v>
      </c>
      <c r="AY219" s="211" t="s">
        <v>125</v>
      </c>
    </row>
    <row r="220" spans="2:51" s="14" customFormat="1" ht="11.25">
      <c r="B220" s="212"/>
      <c r="C220" s="213"/>
      <c r="D220" s="202" t="s">
        <v>134</v>
      </c>
      <c r="E220" s="214" t="s">
        <v>1</v>
      </c>
      <c r="F220" s="215" t="s">
        <v>136</v>
      </c>
      <c r="G220" s="213"/>
      <c r="H220" s="216">
        <v>427.275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134</v>
      </c>
      <c r="AU220" s="222" t="s">
        <v>84</v>
      </c>
      <c r="AV220" s="14" t="s">
        <v>132</v>
      </c>
      <c r="AW220" s="14" t="s">
        <v>31</v>
      </c>
      <c r="AX220" s="14" t="s">
        <v>82</v>
      </c>
      <c r="AY220" s="222" t="s">
        <v>125</v>
      </c>
    </row>
    <row r="221" spans="1:65" s="2" customFormat="1" ht="24.2" customHeight="1">
      <c r="A221" s="33"/>
      <c r="B221" s="34"/>
      <c r="C221" s="186" t="s">
        <v>297</v>
      </c>
      <c r="D221" s="186" t="s">
        <v>128</v>
      </c>
      <c r="E221" s="187" t="s">
        <v>298</v>
      </c>
      <c r="F221" s="188" t="s">
        <v>299</v>
      </c>
      <c r="G221" s="189" t="s">
        <v>196</v>
      </c>
      <c r="H221" s="190">
        <v>28.957</v>
      </c>
      <c r="I221" s="191"/>
      <c r="J221" s="192">
        <f>ROUND(I221*H221,2)</f>
        <v>0</v>
      </c>
      <c r="K221" s="193"/>
      <c r="L221" s="38"/>
      <c r="M221" s="194" t="s">
        <v>1</v>
      </c>
      <c r="N221" s="195" t="s">
        <v>39</v>
      </c>
      <c r="O221" s="70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132</v>
      </c>
      <c r="AT221" s="198" t="s">
        <v>128</v>
      </c>
      <c r="AU221" s="198" t="s">
        <v>84</v>
      </c>
      <c r="AY221" s="16" t="s">
        <v>125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6" t="s">
        <v>82</v>
      </c>
      <c r="BK221" s="199">
        <f>ROUND(I221*H221,2)</f>
        <v>0</v>
      </c>
      <c r="BL221" s="16" t="s">
        <v>132</v>
      </c>
      <c r="BM221" s="198" t="s">
        <v>300</v>
      </c>
    </row>
    <row r="222" spans="1:65" s="2" customFormat="1" ht="44.25" customHeight="1">
      <c r="A222" s="33"/>
      <c r="B222" s="34"/>
      <c r="C222" s="186" t="s">
        <v>301</v>
      </c>
      <c r="D222" s="186" t="s">
        <v>128</v>
      </c>
      <c r="E222" s="187" t="s">
        <v>302</v>
      </c>
      <c r="F222" s="188" t="s">
        <v>303</v>
      </c>
      <c r="G222" s="189" t="s">
        <v>196</v>
      </c>
      <c r="H222" s="190">
        <v>28.475</v>
      </c>
      <c r="I222" s="191"/>
      <c r="J222" s="192">
        <f>ROUND(I222*H222,2)</f>
        <v>0</v>
      </c>
      <c r="K222" s="193"/>
      <c r="L222" s="38"/>
      <c r="M222" s="194" t="s">
        <v>1</v>
      </c>
      <c r="N222" s="195" t="s">
        <v>39</v>
      </c>
      <c r="O222" s="70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132</v>
      </c>
      <c r="AT222" s="198" t="s">
        <v>128</v>
      </c>
      <c r="AU222" s="198" t="s">
        <v>84</v>
      </c>
      <c r="AY222" s="16" t="s">
        <v>125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6" t="s">
        <v>82</v>
      </c>
      <c r="BK222" s="199">
        <f>ROUND(I222*H222,2)</f>
        <v>0</v>
      </c>
      <c r="BL222" s="16" t="s">
        <v>132</v>
      </c>
      <c r="BM222" s="198" t="s">
        <v>304</v>
      </c>
    </row>
    <row r="223" spans="2:63" s="12" customFormat="1" ht="22.9" customHeight="1">
      <c r="B223" s="170"/>
      <c r="C223" s="171"/>
      <c r="D223" s="172" t="s">
        <v>73</v>
      </c>
      <c r="E223" s="184" t="s">
        <v>305</v>
      </c>
      <c r="F223" s="184" t="s">
        <v>306</v>
      </c>
      <c r="G223" s="171"/>
      <c r="H223" s="171"/>
      <c r="I223" s="174"/>
      <c r="J223" s="185">
        <f>BK223</f>
        <v>0</v>
      </c>
      <c r="K223" s="171"/>
      <c r="L223" s="176"/>
      <c r="M223" s="177"/>
      <c r="N223" s="178"/>
      <c r="O223" s="178"/>
      <c r="P223" s="179">
        <f>P224</f>
        <v>0</v>
      </c>
      <c r="Q223" s="178"/>
      <c r="R223" s="179">
        <f>R224</f>
        <v>0</v>
      </c>
      <c r="S223" s="178"/>
      <c r="T223" s="180">
        <f>T224</f>
        <v>0</v>
      </c>
      <c r="AR223" s="181" t="s">
        <v>82</v>
      </c>
      <c r="AT223" s="182" t="s">
        <v>73</v>
      </c>
      <c r="AU223" s="182" t="s">
        <v>82</v>
      </c>
      <c r="AY223" s="181" t="s">
        <v>125</v>
      </c>
      <c r="BK223" s="183">
        <f>BK224</f>
        <v>0</v>
      </c>
    </row>
    <row r="224" spans="1:65" s="2" customFormat="1" ht="37.9" customHeight="1">
      <c r="A224" s="33"/>
      <c r="B224" s="34"/>
      <c r="C224" s="186" t="s">
        <v>307</v>
      </c>
      <c r="D224" s="186" t="s">
        <v>128</v>
      </c>
      <c r="E224" s="187" t="s">
        <v>308</v>
      </c>
      <c r="F224" s="188" t="s">
        <v>309</v>
      </c>
      <c r="G224" s="189" t="s">
        <v>196</v>
      </c>
      <c r="H224" s="190">
        <v>32.154</v>
      </c>
      <c r="I224" s="191"/>
      <c r="J224" s="192">
        <f>ROUND(I224*H224,2)</f>
        <v>0</v>
      </c>
      <c r="K224" s="193"/>
      <c r="L224" s="38"/>
      <c r="M224" s="194" t="s">
        <v>1</v>
      </c>
      <c r="N224" s="195" t="s">
        <v>39</v>
      </c>
      <c r="O224" s="70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132</v>
      </c>
      <c r="AT224" s="198" t="s">
        <v>128</v>
      </c>
      <c r="AU224" s="198" t="s">
        <v>84</v>
      </c>
      <c r="AY224" s="16" t="s">
        <v>125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6" t="s">
        <v>82</v>
      </c>
      <c r="BK224" s="199">
        <f>ROUND(I224*H224,2)</f>
        <v>0</v>
      </c>
      <c r="BL224" s="16" t="s">
        <v>132</v>
      </c>
      <c r="BM224" s="198" t="s">
        <v>310</v>
      </c>
    </row>
    <row r="225" spans="2:63" s="12" customFormat="1" ht="25.9" customHeight="1">
      <c r="B225" s="170"/>
      <c r="C225" s="171"/>
      <c r="D225" s="172" t="s">
        <v>73</v>
      </c>
      <c r="E225" s="173" t="s">
        <v>311</v>
      </c>
      <c r="F225" s="173" t="s">
        <v>312</v>
      </c>
      <c r="G225" s="171"/>
      <c r="H225" s="171"/>
      <c r="I225" s="174"/>
      <c r="J225" s="175">
        <f>BK225</f>
        <v>0</v>
      </c>
      <c r="K225" s="171"/>
      <c r="L225" s="176"/>
      <c r="M225" s="177"/>
      <c r="N225" s="178"/>
      <c r="O225" s="178"/>
      <c r="P225" s="179">
        <f>P226+P227+P228+P232+P234+P236+P238</f>
        <v>0</v>
      </c>
      <c r="Q225" s="178"/>
      <c r="R225" s="179">
        <f>R226+R227+R228+R232+R234+R236+R238</f>
        <v>0</v>
      </c>
      <c r="S225" s="178"/>
      <c r="T225" s="180">
        <f>T226+T227+T228+T232+T234+T236+T238</f>
        <v>0</v>
      </c>
      <c r="AR225" s="181" t="s">
        <v>165</v>
      </c>
      <c r="AT225" s="182" t="s">
        <v>73</v>
      </c>
      <c r="AU225" s="182" t="s">
        <v>74</v>
      </c>
      <c r="AY225" s="181" t="s">
        <v>125</v>
      </c>
      <c r="BK225" s="183">
        <f>BK226+BK227+BK228+BK232+BK234+BK236+BK238</f>
        <v>0</v>
      </c>
    </row>
    <row r="226" spans="1:65" s="2" customFormat="1" ht="16.5" customHeight="1">
      <c r="A226" s="33"/>
      <c r="B226" s="34"/>
      <c r="C226" s="186" t="s">
        <v>313</v>
      </c>
      <c r="D226" s="186" t="s">
        <v>128</v>
      </c>
      <c r="E226" s="187" t="s">
        <v>264</v>
      </c>
      <c r="F226" s="188" t="s">
        <v>314</v>
      </c>
      <c r="G226" s="189" t="s">
        <v>266</v>
      </c>
      <c r="H226" s="190">
        <v>1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39</v>
      </c>
      <c r="O226" s="70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132</v>
      </c>
      <c r="AT226" s="198" t="s">
        <v>128</v>
      </c>
      <c r="AU226" s="198" t="s">
        <v>82</v>
      </c>
      <c r="AY226" s="16" t="s">
        <v>125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82</v>
      </c>
      <c r="BK226" s="199">
        <f>ROUND(I226*H226,2)</f>
        <v>0</v>
      </c>
      <c r="BL226" s="16" t="s">
        <v>132</v>
      </c>
      <c r="BM226" s="198" t="s">
        <v>315</v>
      </c>
    </row>
    <row r="227" spans="1:65" s="2" customFormat="1" ht="16.5" customHeight="1">
      <c r="A227" s="33"/>
      <c r="B227" s="34"/>
      <c r="C227" s="186" t="s">
        <v>316</v>
      </c>
      <c r="D227" s="186" t="s">
        <v>128</v>
      </c>
      <c r="E227" s="187" t="s">
        <v>317</v>
      </c>
      <c r="F227" s="188" t="s">
        <v>318</v>
      </c>
      <c r="G227" s="189" t="s">
        <v>266</v>
      </c>
      <c r="H227" s="190">
        <v>1</v>
      </c>
      <c r="I227" s="191"/>
      <c r="J227" s="192">
        <f>ROUND(I227*H227,2)</f>
        <v>0</v>
      </c>
      <c r="K227" s="193"/>
      <c r="L227" s="38"/>
      <c r="M227" s="194" t="s">
        <v>1</v>
      </c>
      <c r="N227" s="195" t="s">
        <v>39</v>
      </c>
      <c r="O227" s="70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8" t="s">
        <v>132</v>
      </c>
      <c r="AT227" s="198" t="s">
        <v>128</v>
      </c>
      <c r="AU227" s="198" t="s">
        <v>82</v>
      </c>
      <c r="AY227" s="16" t="s">
        <v>125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6" t="s">
        <v>82</v>
      </c>
      <c r="BK227" s="199">
        <f>ROUND(I227*H227,2)</f>
        <v>0</v>
      </c>
      <c r="BL227" s="16" t="s">
        <v>132</v>
      </c>
      <c r="BM227" s="198" t="s">
        <v>319</v>
      </c>
    </row>
    <row r="228" spans="2:63" s="12" customFormat="1" ht="22.9" customHeight="1">
      <c r="B228" s="170"/>
      <c r="C228" s="171"/>
      <c r="D228" s="172" t="s">
        <v>73</v>
      </c>
      <c r="E228" s="184" t="s">
        <v>320</v>
      </c>
      <c r="F228" s="184" t="s">
        <v>321</v>
      </c>
      <c r="G228" s="171"/>
      <c r="H228" s="171"/>
      <c r="I228" s="174"/>
      <c r="J228" s="185">
        <f>BK228</f>
        <v>0</v>
      </c>
      <c r="K228" s="171"/>
      <c r="L228" s="176"/>
      <c r="M228" s="177"/>
      <c r="N228" s="178"/>
      <c r="O228" s="178"/>
      <c r="P228" s="179">
        <f>SUM(P229:P231)</f>
        <v>0</v>
      </c>
      <c r="Q228" s="178"/>
      <c r="R228" s="179">
        <f>SUM(R229:R231)</f>
        <v>0</v>
      </c>
      <c r="S228" s="178"/>
      <c r="T228" s="180">
        <f>SUM(T229:T231)</f>
        <v>0</v>
      </c>
      <c r="AR228" s="181" t="s">
        <v>165</v>
      </c>
      <c r="AT228" s="182" t="s">
        <v>73</v>
      </c>
      <c r="AU228" s="182" t="s">
        <v>82</v>
      </c>
      <c r="AY228" s="181" t="s">
        <v>125</v>
      </c>
      <c r="BK228" s="183">
        <f>SUM(BK229:BK231)</f>
        <v>0</v>
      </c>
    </row>
    <row r="229" spans="1:65" s="2" customFormat="1" ht="16.5" customHeight="1">
      <c r="A229" s="33"/>
      <c r="B229" s="34"/>
      <c r="C229" s="186" t="s">
        <v>322</v>
      </c>
      <c r="D229" s="186" t="s">
        <v>128</v>
      </c>
      <c r="E229" s="187" t="s">
        <v>323</v>
      </c>
      <c r="F229" s="188" t="s">
        <v>324</v>
      </c>
      <c r="G229" s="189" t="s">
        <v>266</v>
      </c>
      <c r="H229" s="190">
        <v>15000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39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325</v>
      </c>
      <c r="AT229" s="198" t="s">
        <v>128</v>
      </c>
      <c r="AU229" s="198" t="s">
        <v>84</v>
      </c>
      <c r="AY229" s="16" t="s">
        <v>125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82</v>
      </c>
      <c r="BK229" s="199">
        <f>ROUND(I229*H229,2)</f>
        <v>0</v>
      </c>
      <c r="BL229" s="16" t="s">
        <v>325</v>
      </c>
      <c r="BM229" s="198" t="s">
        <v>326</v>
      </c>
    </row>
    <row r="230" spans="2:51" s="13" customFormat="1" ht="11.25">
      <c r="B230" s="200"/>
      <c r="C230" s="201"/>
      <c r="D230" s="202" t="s">
        <v>134</v>
      </c>
      <c r="E230" s="203" t="s">
        <v>1</v>
      </c>
      <c r="F230" s="204" t="s">
        <v>327</v>
      </c>
      <c r="G230" s="201"/>
      <c r="H230" s="205">
        <v>15000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134</v>
      </c>
      <c r="AU230" s="211" t="s">
        <v>84</v>
      </c>
      <c r="AV230" s="13" t="s">
        <v>84</v>
      </c>
      <c r="AW230" s="13" t="s">
        <v>31</v>
      </c>
      <c r="AX230" s="13" t="s">
        <v>74</v>
      </c>
      <c r="AY230" s="211" t="s">
        <v>125</v>
      </c>
    </row>
    <row r="231" spans="2:51" s="14" customFormat="1" ht="11.25">
      <c r="B231" s="212"/>
      <c r="C231" s="213"/>
      <c r="D231" s="202" t="s">
        <v>134</v>
      </c>
      <c r="E231" s="214" t="s">
        <v>1</v>
      </c>
      <c r="F231" s="215" t="s">
        <v>136</v>
      </c>
      <c r="G231" s="213"/>
      <c r="H231" s="216">
        <v>15000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134</v>
      </c>
      <c r="AU231" s="222" t="s">
        <v>84</v>
      </c>
      <c r="AV231" s="14" t="s">
        <v>132</v>
      </c>
      <c r="AW231" s="14" t="s">
        <v>31</v>
      </c>
      <c r="AX231" s="14" t="s">
        <v>82</v>
      </c>
      <c r="AY231" s="222" t="s">
        <v>125</v>
      </c>
    </row>
    <row r="232" spans="2:63" s="12" customFormat="1" ht="22.9" customHeight="1">
      <c r="B232" s="170"/>
      <c r="C232" s="171"/>
      <c r="D232" s="172" t="s">
        <v>73</v>
      </c>
      <c r="E232" s="184" t="s">
        <v>328</v>
      </c>
      <c r="F232" s="184" t="s">
        <v>329</v>
      </c>
      <c r="G232" s="171"/>
      <c r="H232" s="171"/>
      <c r="I232" s="174"/>
      <c r="J232" s="185">
        <f>BK232</f>
        <v>0</v>
      </c>
      <c r="K232" s="171"/>
      <c r="L232" s="176"/>
      <c r="M232" s="177"/>
      <c r="N232" s="178"/>
      <c r="O232" s="178"/>
      <c r="P232" s="179">
        <f>P233</f>
        <v>0</v>
      </c>
      <c r="Q232" s="178"/>
      <c r="R232" s="179">
        <f>R233</f>
        <v>0</v>
      </c>
      <c r="S232" s="178"/>
      <c r="T232" s="180">
        <f>T233</f>
        <v>0</v>
      </c>
      <c r="AR232" s="181" t="s">
        <v>165</v>
      </c>
      <c r="AT232" s="182" t="s">
        <v>73</v>
      </c>
      <c r="AU232" s="182" t="s">
        <v>82</v>
      </c>
      <c r="AY232" s="181" t="s">
        <v>125</v>
      </c>
      <c r="BK232" s="183">
        <f>BK233</f>
        <v>0</v>
      </c>
    </row>
    <row r="233" spans="1:65" s="2" customFormat="1" ht="16.5" customHeight="1">
      <c r="A233" s="33"/>
      <c r="B233" s="34"/>
      <c r="C233" s="186" t="s">
        <v>330</v>
      </c>
      <c r="D233" s="186" t="s">
        <v>128</v>
      </c>
      <c r="E233" s="187" t="s">
        <v>331</v>
      </c>
      <c r="F233" s="188" t="s">
        <v>329</v>
      </c>
      <c r="G233" s="189" t="s">
        <v>266</v>
      </c>
      <c r="H233" s="190">
        <v>15000</v>
      </c>
      <c r="I233" s="191"/>
      <c r="J233" s="192">
        <f>ROUND(I233*H233,2)</f>
        <v>0</v>
      </c>
      <c r="K233" s="193"/>
      <c r="L233" s="38"/>
      <c r="M233" s="194" t="s">
        <v>1</v>
      </c>
      <c r="N233" s="195" t="s">
        <v>39</v>
      </c>
      <c r="O233" s="70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8" t="s">
        <v>325</v>
      </c>
      <c r="AT233" s="198" t="s">
        <v>128</v>
      </c>
      <c r="AU233" s="198" t="s">
        <v>84</v>
      </c>
      <c r="AY233" s="16" t="s">
        <v>125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6" t="s">
        <v>82</v>
      </c>
      <c r="BK233" s="199">
        <f>ROUND(I233*H233,2)</f>
        <v>0</v>
      </c>
      <c r="BL233" s="16" t="s">
        <v>325</v>
      </c>
      <c r="BM233" s="198" t="s">
        <v>332</v>
      </c>
    </row>
    <row r="234" spans="2:63" s="12" customFormat="1" ht="22.9" customHeight="1">
      <c r="B234" s="170"/>
      <c r="C234" s="171"/>
      <c r="D234" s="172" t="s">
        <v>73</v>
      </c>
      <c r="E234" s="184" t="s">
        <v>333</v>
      </c>
      <c r="F234" s="184" t="s">
        <v>334</v>
      </c>
      <c r="G234" s="171"/>
      <c r="H234" s="171"/>
      <c r="I234" s="174"/>
      <c r="J234" s="185">
        <f>BK234</f>
        <v>0</v>
      </c>
      <c r="K234" s="171"/>
      <c r="L234" s="176"/>
      <c r="M234" s="177"/>
      <c r="N234" s="178"/>
      <c r="O234" s="178"/>
      <c r="P234" s="179">
        <f>P235</f>
        <v>0</v>
      </c>
      <c r="Q234" s="178"/>
      <c r="R234" s="179">
        <f>R235</f>
        <v>0</v>
      </c>
      <c r="S234" s="178"/>
      <c r="T234" s="180">
        <f>T235</f>
        <v>0</v>
      </c>
      <c r="AR234" s="181" t="s">
        <v>165</v>
      </c>
      <c r="AT234" s="182" t="s">
        <v>73</v>
      </c>
      <c r="AU234" s="182" t="s">
        <v>82</v>
      </c>
      <c r="AY234" s="181" t="s">
        <v>125</v>
      </c>
      <c r="BK234" s="183">
        <f>BK235</f>
        <v>0</v>
      </c>
    </row>
    <row r="235" spans="1:65" s="2" customFormat="1" ht="16.5" customHeight="1">
      <c r="A235" s="33"/>
      <c r="B235" s="34"/>
      <c r="C235" s="186" t="s">
        <v>335</v>
      </c>
      <c r="D235" s="186" t="s">
        <v>128</v>
      </c>
      <c r="E235" s="187" t="s">
        <v>336</v>
      </c>
      <c r="F235" s="188" t="s">
        <v>334</v>
      </c>
      <c r="G235" s="189" t="s">
        <v>266</v>
      </c>
      <c r="H235" s="190">
        <v>12500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39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325</v>
      </c>
      <c r="AT235" s="198" t="s">
        <v>128</v>
      </c>
      <c r="AU235" s="198" t="s">
        <v>84</v>
      </c>
      <c r="AY235" s="16" t="s">
        <v>125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82</v>
      </c>
      <c r="BK235" s="199">
        <f>ROUND(I235*H235,2)</f>
        <v>0</v>
      </c>
      <c r="BL235" s="16" t="s">
        <v>325</v>
      </c>
      <c r="BM235" s="198" t="s">
        <v>337</v>
      </c>
    </row>
    <row r="236" spans="2:63" s="12" customFormat="1" ht="22.9" customHeight="1">
      <c r="B236" s="170"/>
      <c r="C236" s="171"/>
      <c r="D236" s="172" t="s">
        <v>73</v>
      </c>
      <c r="E236" s="184" t="s">
        <v>338</v>
      </c>
      <c r="F236" s="184" t="s">
        <v>339</v>
      </c>
      <c r="G236" s="171"/>
      <c r="H236" s="171"/>
      <c r="I236" s="174"/>
      <c r="J236" s="185">
        <f>BK236</f>
        <v>0</v>
      </c>
      <c r="K236" s="171"/>
      <c r="L236" s="176"/>
      <c r="M236" s="177"/>
      <c r="N236" s="178"/>
      <c r="O236" s="178"/>
      <c r="P236" s="179">
        <f>P237</f>
        <v>0</v>
      </c>
      <c r="Q236" s="178"/>
      <c r="R236" s="179">
        <f>R237</f>
        <v>0</v>
      </c>
      <c r="S236" s="178"/>
      <c r="T236" s="180">
        <f>T237</f>
        <v>0</v>
      </c>
      <c r="AR236" s="181" t="s">
        <v>165</v>
      </c>
      <c r="AT236" s="182" t="s">
        <v>73</v>
      </c>
      <c r="AU236" s="182" t="s">
        <v>82</v>
      </c>
      <c r="AY236" s="181" t="s">
        <v>125</v>
      </c>
      <c r="BK236" s="183">
        <f>BK237</f>
        <v>0</v>
      </c>
    </row>
    <row r="237" spans="1:65" s="2" customFormat="1" ht="16.5" customHeight="1">
      <c r="A237" s="33"/>
      <c r="B237" s="34"/>
      <c r="C237" s="186" t="s">
        <v>340</v>
      </c>
      <c r="D237" s="186" t="s">
        <v>128</v>
      </c>
      <c r="E237" s="187" t="s">
        <v>341</v>
      </c>
      <c r="F237" s="188" t="s">
        <v>342</v>
      </c>
      <c r="G237" s="189" t="s">
        <v>266</v>
      </c>
      <c r="H237" s="190">
        <v>5000</v>
      </c>
      <c r="I237" s="191"/>
      <c r="J237" s="192">
        <f>ROUND(I237*H237,2)</f>
        <v>0</v>
      </c>
      <c r="K237" s="193"/>
      <c r="L237" s="38"/>
      <c r="M237" s="194" t="s">
        <v>1</v>
      </c>
      <c r="N237" s="195" t="s">
        <v>39</v>
      </c>
      <c r="O237" s="70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325</v>
      </c>
      <c r="AT237" s="198" t="s">
        <v>128</v>
      </c>
      <c r="AU237" s="198" t="s">
        <v>84</v>
      </c>
      <c r="AY237" s="16" t="s">
        <v>125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82</v>
      </c>
      <c r="BK237" s="199">
        <f>ROUND(I237*H237,2)</f>
        <v>0</v>
      </c>
      <c r="BL237" s="16" t="s">
        <v>325</v>
      </c>
      <c r="BM237" s="198" t="s">
        <v>343</v>
      </c>
    </row>
    <row r="238" spans="2:63" s="12" customFormat="1" ht="22.9" customHeight="1">
      <c r="B238" s="170"/>
      <c r="C238" s="171"/>
      <c r="D238" s="172" t="s">
        <v>73</v>
      </c>
      <c r="E238" s="184" t="s">
        <v>344</v>
      </c>
      <c r="F238" s="184" t="s">
        <v>345</v>
      </c>
      <c r="G238" s="171"/>
      <c r="H238" s="171"/>
      <c r="I238" s="174"/>
      <c r="J238" s="185">
        <f>BK238</f>
        <v>0</v>
      </c>
      <c r="K238" s="171"/>
      <c r="L238" s="176"/>
      <c r="M238" s="177"/>
      <c r="N238" s="178"/>
      <c r="O238" s="178"/>
      <c r="P238" s="179">
        <f>P239</f>
        <v>0</v>
      </c>
      <c r="Q238" s="178"/>
      <c r="R238" s="179">
        <f>R239</f>
        <v>0</v>
      </c>
      <c r="S238" s="178"/>
      <c r="T238" s="180">
        <f>T239</f>
        <v>0</v>
      </c>
      <c r="AR238" s="181" t="s">
        <v>165</v>
      </c>
      <c r="AT238" s="182" t="s">
        <v>73</v>
      </c>
      <c r="AU238" s="182" t="s">
        <v>82</v>
      </c>
      <c r="AY238" s="181" t="s">
        <v>125</v>
      </c>
      <c r="BK238" s="183">
        <f>BK239</f>
        <v>0</v>
      </c>
    </row>
    <row r="239" spans="1:65" s="2" customFormat="1" ht="24.2" customHeight="1">
      <c r="A239" s="33"/>
      <c r="B239" s="34"/>
      <c r="C239" s="186" t="s">
        <v>346</v>
      </c>
      <c r="D239" s="186" t="s">
        <v>128</v>
      </c>
      <c r="E239" s="187" t="s">
        <v>347</v>
      </c>
      <c r="F239" s="188" t="s">
        <v>348</v>
      </c>
      <c r="G239" s="189" t="s">
        <v>266</v>
      </c>
      <c r="H239" s="190">
        <v>4500</v>
      </c>
      <c r="I239" s="191"/>
      <c r="J239" s="192">
        <f>ROUND(I239*H239,2)</f>
        <v>0</v>
      </c>
      <c r="K239" s="193"/>
      <c r="L239" s="38"/>
      <c r="M239" s="234" t="s">
        <v>1</v>
      </c>
      <c r="N239" s="235" t="s">
        <v>39</v>
      </c>
      <c r="O239" s="236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8" t="s">
        <v>325</v>
      </c>
      <c r="AT239" s="198" t="s">
        <v>128</v>
      </c>
      <c r="AU239" s="198" t="s">
        <v>84</v>
      </c>
      <c r="AY239" s="16" t="s">
        <v>125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6" t="s">
        <v>82</v>
      </c>
      <c r="BK239" s="199">
        <f>ROUND(I239*H239,2)</f>
        <v>0</v>
      </c>
      <c r="BL239" s="16" t="s">
        <v>325</v>
      </c>
      <c r="BM239" s="198" t="s">
        <v>349</v>
      </c>
    </row>
    <row r="240" spans="1:31" s="2" customFormat="1" ht="6.95" customHeight="1">
      <c r="A240" s="33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38"/>
      <c r="M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</row>
  </sheetData>
  <sheetProtection algorithmName="SHA-512" hashValue="emh+pSS4B/qtZk0qSosuUaH+HQmPgSX1+N6M39LTUrpR9t2TtJqenTYRXiNcDLqtbutYEfztQ8z6fqvDUBk1nA==" saltValue="oDUmp42hx/aLY3Is8Bv7V1jlvLwpVFN/KMjqTGJPxROTw9wx53cl17QCGv2amTDlvu+QZvxBon94rjqwYtDZjA==" spinCount="100000" sheet="1" objects="1" scenarios="1" formatColumns="0" formatRows="0" autoFilter="0"/>
  <autoFilter ref="C128:K239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84</v>
      </c>
    </row>
    <row r="4" spans="2:46" s="1" customFormat="1" ht="24.95" customHeight="1">
      <c r="B4" s="19"/>
      <c r="D4" s="109" t="s">
        <v>88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Výstavba přístřešků pro autobusové zastávky v lokalitě Skalka Cheb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2" t="s">
        <v>350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351</v>
      </c>
      <c r="G12" s="33"/>
      <c r="H12" s="33"/>
      <c r="I12" s="111" t="s">
        <v>22</v>
      </c>
      <c r="J12" s="113" t="str">
        <f>'Rekapitulace stavby'!AN8</f>
        <v>21. 8. 2023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27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38</v>
      </c>
      <c r="E33" s="111" t="s">
        <v>39</v>
      </c>
      <c r="F33" s="122">
        <f>ROUND((SUM(BE129:BE247)),2)</f>
        <v>0</v>
      </c>
      <c r="G33" s="33"/>
      <c r="H33" s="33"/>
      <c r="I33" s="123">
        <v>0.21</v>
      </c>
      <c r="J33" s="122">
        <f>ROUND(((SUM(BE129:BE247))*I33),2)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40</v>
      </c>
      <c r="F34" s="122">
        <f>ROUND((SUM(BF129:BF247)),2)</f>
        <v>0</v>
      </c>
      <c r="G34" s="33"/>
      <c r="H34" s="33"/>
      <c r="I34" s="123">
        <v>0.15</v>
      </c>
      <c r="J34" s="122">
        <f>ROUND(((SUM(BF129:BF247))*I34),2)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ROUND((SUM(BG129:BG247)),2)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ROUND((SUM(BH129:BH247)),2)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ROUND((SUM(BI129:BI247)),2)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Výstavba přístřešků pro autobusové zastávky v lokalitě Skalka Cheb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8" t="str">
        <f>E9</f>
        <v>02b-2023 - Výstavba přístřešku autobusovéí zastávky na  p.p.č.2069/11 a 2069/17 k.ú.Cheb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Ul. Přátelství , Cheb</v>
      </c>
      <c r="G89" s="35"/>
      <c r="H89" s="35"/>
      <c r="I89" s="28" t="s">
        <v>22</v>
      </c>
      <c r="J89" s="65" t="str">
        <f>IF(J12="","",J12)</f>
        <v>21. 8. 2023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J130</f>
        <v>0</v>
      </c>
      <c r="K97" s="147"/>
      <c r="L97" s="151"/>
    </row>
    <row r="98" spans="2:12" s="10" customFormat="1" ht="19.9" customHeight="1">
      <c r="B98" s="152"/>
      <c r="C98" s="153"/>
      <c r="D98" s="154" t="s">
        <v>98</v>
      </c>
      <c r="E98" s="155"/>
      <c r="F98" s="155"/>
      <c r="G98" s="155"/>
      <c r="H98" s="155"/>
      <c r="I98" s="155"/>
      <c r="J98" s="156">
        <f>J131</f>
        <v>0</v>
      </c>
      <c r="K98" s="153"/>
      <c r="L98" s="157"/>
    </row>
    <row r="99" spans="2:12" s="10" customFormat="1" ht="19.9" customHeight="1">
      <c r="B99" s="152"/>
      <c r="C99" s="153"/>
      <c r="D99" s="154" t="s">
        <v>99</v>
      </c>
      <c r="E99" s="155"/>
      <c r="F99" s="155"/>
      <c r="G99" s="155"/>
      <c r="H99" s="155"/>
      <c r="I99" s="155"/>
      <c r="J99" s="156">
        <f>J182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J195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101</v>
      </c>
      <c r="E101" s="155"/>
      <c r="F101" s="155"/>
      <c r="G101" s="155"/>
      <c r="H101" s="155"/>
      <c r="I101" s="155"/>
      <c r="J101" s="156">
        <f>J206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102</v>
      </c>
      <c r="E102" s="155"/>
      <c r="F102" s="155"/>
      <c r="G102" s="155"/>
      <c r="H102" s="155"/>
      <c r="I102" s="155"/>
      <c r="J102" s="156">
        <f>J221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103</v>
      </c>
      <c r="E103" s="155"/>
      <c r="F103" s="155"/>
      <c r="G103" s="155"/>
      <c r="H103" s="155"/>
      <c r="I103" s="155"/>
      <c r="J103" s="156">
        <f>J234</f>
        <v>0</v>
      </c>
      <c r="K103" s="153"/>
      <c r="L103" s="157"/>
    </row>
    <row r="104" spans="2:12" s="9" customFormat="1" ht="24.95" customHeight="1">
      <c r="B104" s="146"/>
      <c r="C104" s="147"/>
      <c r="D104" s="148" t="s">
        <v>104</v>
      </c>
      <c r="E104" s="149"/>
      <c r="F104" s="149"/>
      <c r="G104" s="149"/>
      <c r="H104" s="149"/>
      <c r="I104" s="149"/>
      <c r="J104" s="150">
        <f>J236</f>
        <v>0</v>
      </c>
      <c r="K104" s="147"/>
      <c r="L104" s="151"/>
    </row>
    <row r="105" spans="2:12" s="10" customFormat="1" ht="19.9" customHeight="1">
      <c r="B105" s="152"/>
      <c r="C105" s="153"/>
      <c r="D105" s="154" t="s">
        <v>105</v>
      </c>
      <c r="E105" s="155"/>
      <c r="F105" s="155"/>
      <c r="G105" s="155"/>
      <c r="H105" s="155"/>
      <c r="I105" s="155"/>
      <c r="J105" s="156">
        <f>J238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106</v>
      </c>
      <c r="E106" s="155"/>
      <c r="F106" s="155"/>
      <c r="G106" s="155"/>
      <c r="H106" s="155"/>
      <c r="I106" s="155"/>
      <c r="J106" s="156">
        <f>J240</f>
        <v>0</v>
      </c>
      <c r="K106" s="153"/>
      <c r="L106" s="157"/>
    </row>
    <row r="107" spans="2:12" s="10" customFormat="1" ht="19.9" customHeight="1">
      <c r="B107" s="152"/>
      <c r="C107" s="153"/>
      <c r="D107" s="154" t="s">
        <v>107</v>
      </c>
      <c r="E107" s="155"/>
      <c r="F107" s="155"/>
      <c r="G107" s="155"/>
      <c r="H107" s="155"/>
      <c r="I107" s="155"/>
      <c r="J107" s="156">
        <f>J242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108</v>
      </c>
      <c r="E108" s="155"/>
      <c r="F108" s="155"/>
      <c r="G108" s="155"/>
      <c r="H108" s="155"/>
      <c r="I108" s="155"/>
      <c r="J108" s="156">
        <f>J244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109</v>
      </c>
      <c r="E109" s="155"/>
      <c r="F109" s="155"/>
      <c r="G109" s="155"/>
      <c r="H109" s="155"/>
      <c r="I109" s="155"/>
      <c r="J109" s="156">
        <f>J246</f>
        <v>0</v>
      </c>
      <c r="K109" s="153"/>
      <c r="L109" s="157"/>
    </row>
    <row r="110" spans="1:31" s="2" customFormat="1" ht="21.7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110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287" t="str">
        <f>E7</f>
        <v>Výstavba přístřešků pro autobusové zastávky v lokalitě Skalka Cheb</v>
      </c>
      <c r="F119" s="288"/>
      <c r="G119" s="288"/>
      <c r="H119" s="288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89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5"/>
      <c r="D121" s="35"/>
      <c r="E121" s="258" t="str">
        <f>E9</f>
        <v>02b-2023 - Výstavba přístřešku autobusovéí zastávky na  p.p.č.2069/11 a 2069/17 k.ú.Cheb</v>
      </c>
      <c r="F121" s="289"/>
      <c r="G121" s="289"/>
      <c r="H121" s="289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5"/>
      <c r="E123" s="35"/>
      <c r="F123" s="26" t="str">
        <f>F12</f>
        <v>Ul. Přátelství , Cheb</v>
      </c>
      <c r="G123" s="35"/>
      <c r="H123" s="35"/>
      <c r="I123" s="28" t="s">
        <v>22</v>
      </c>
      <c r="J123" s="65" t="str">
        <f>IF(J12="","",J12)</f>
        <v>21. 8. 2023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24</v>
      </c>
      <c r="D125" s="35"/>
      <c r="E125" s="35"/>
      <c r="F125" s="26" t="str">
        <f>E15</f>
        <v xml:space="preserve"> </v>
      </c>
      <c r="G125" s="35"/>
      <c r="H125" s="35"/>
      <c r="I125" s="28" t="s">
        <v>30</v>
      </c>
      <c r="J125" s="31" t="str">
        <f>E21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28</v>
      </c>
      <c r="D126" s="35"/>
      <c r="E126" s="35"/>
      <c r="F126" s="26" t="str">
        <f>IF(E18="","",E18)</f>
        <v>Vyplň údaj</v>
      </c>
      <c r="G126" s="35"/>
      <c r="H126" s="35"/>
      <c r="I126" s="28" t="s">
        <v>32</v>
      </c>
      <c r="J126" s="31" t="str">
        <f>E24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58"/>
      <c r="B128" s="159"/>
      <c r="C128" s="160" t="s">
        <v>111</v>
      </c>
      <c r="D128" s="161" t="s">
        <v>59</v>
      </c>
      <c r="E128" s="161" t="s">
        <v>55</v>
      </c>
      <c r="F128" s="161" t="s">
        <v>56</v>
      </c>
      <c r="G128" s="161" t="s">
        <v>112</v>
      </c>
      <c r="H128" s="161" t="s">
        <v>113</v>
      </c>
      <c r="I128" s="161" t="s">
        <v>114</v>
      </c>
      <c r="J128" s="162" t="s">
        <v>94</v>
      </c>
      <c r="K128" s="163" t="s">
        <v>115</v>
      </c>
      <c r="L128" s="164"/>
      <c r="M128" s="74" t="s">
        <v>1</v>
      </c>
      <c r="N128" s="75" t="s">
        <v>38</v>
      </c>
      <c r="O128" s="75" t="s">
        <v>116</v>
      </c>
      <c r="P128" s="75" t="s">
        <v>117</v>
      </c>
      <c r="Q128" s="75" t="s">
        <v>118</v>
      </c>
      <c r="R128" s="75" t="s">
        <v>119</v>
      </c>
      <c r="S128" s="75" t="s">
        <v>120</v>
      </c>
      <c r="T128" s="76" t="s">
        <v>121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pans="1:63" s="2" customFormat="1" ht="22.9" customHeight="1">
      <c r="A129" s="33"/>
      <c r="B129" s="34"/>
      <c r="C129" s="81" t="s">
        <v>122</v>
      </c>
      <c r="D129" s="35"/>
      <c r="E129" s="35"/>
      <c r="F129" s="35"/>
      <c r="G129" s="35"/>
      <c r="H129" s="35"/>
      <c r="I129" s="35"/>
      <c r="J129" s="165">
        <f>BK129</f>
        <v>0</v>
      </c>
      <c r="K129" s="35"/>
      <c r="L129" s="38"/>
      <c r="M129" s="77"/>
      <c r="N129" s="166"/>
      <c r="O129" s="78"/>
      <c r="P129" s="167">
        <f>P130+P236</f>
        <v>0</v>
      </c>
      <c r="Q129" s="78"/>
      <c r="R129" s="167">
        <f>R130+R236</f>
        <v>10.269836</v>
      </c>
      <c r="S129" s="78"/>
      <c r="T129" s="168">
        <f>T130+T236</f>
        <v>6.5520000000000005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73</v>
      </c>
      <c r="AU129" s="16" t="s">
        <v>96</v>
      </c>
      <c r="BK129" s="169">
        <f>BK130+BK236</f>
        <v>0</v>
      </c>
    </row>
    <row r="130" spans="2:63" s="12" customFormat="1" ht="25.9" customHeight="1">
      <c r="B130" s="170"/>
      <c r="C130" s="171"/>
      <c r="D130" s="172" t="s">
        <v>73</v>
      </c>
      <c r="E130" s="173" t="s">
        <v>123</v>
      </c>
      <c r="F130" s="173" t="s">
        <v>124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P131+P182+P195+P206+P221+P234</f>
        <v>0</v>
      </c>
      <c r="Q130" s="178"/>
      <c r="R130" s="179">
        <f>R131+R182+R195+R206+R221+R234</f>
        <v>10.269836</v>
      </c>
      <c r="S130" s="178"/>
      <c r="T130" s="180">
        <f>T131+T182+T195+T206+T221+T234</f>
        <v>6.5520000000000005</v>
      </c>
      <c r="AR130" s="181" t="s">
        <v>82</v>
      </c>
      <c r="AT130" s="182" t="s">
        <v>73</v>
      </c>
      <c r="AU130" s="182" t="s">
        <v>74</v>
      </c>
      <c r="AY130" s="181" t="s">
        <v>125</v>
      </c>
      <c r="BK130" s="183">
        <f>BK131+BK182+BK195+BK206+BK221+BK234</f>
        <v>0</v>
      </c>
    </row>
    <row r="131" spans="2:63" s="12" customFormat="1" ht="22.9" customHeight="1">
      <c r="B131" s="170"/>
      <c r="C131" s="171"/>
      <c r="D131" s="172" t="s">
        <v>73</v>
      </c>
      <c r="E131" s="184" t="s">
        <v>82</v>
      </c>
      <c r="F131" s="184" t="s">
        <v>126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SUM(P132:P181)</f>
        <v>0</v>
      </c>
      <c r="Q131" s="178"/>
      <c r="R131" s="179">
        <f>SUM(R132:R181)</f>
        <v>0.005</v>
      </c>
      <c r="S131" s="178"/>
      <c r="T131" s="180">
        <f>SUM(T132:T181)</f>
        <v>6.07</v>
      </c>
      <c r="AR131" s="181" t="s">
        <v>82</v>
      </c>
      <c r="AT131" s="182" t="s">
        <v>73</v>
      </c>
      <c r="AU131" s="182" t="s">
        <v>82</v>
      </c>
      <c r="AY131" s="181" t="s">
        <v>125</v>
      </c>
      <c r="BK131" s="183">
        <f>SUM(BK132:BK181)</f>
        <v>0</v>
      </c>
    </row>
    <row r="132" spans="1:65" s="2" customFormat="1" ht="62.65" customHeight="1">
      <c r="A132" s="33"/>
      <c r="B132" s="34"/>
      <c r="C132" s="186" t="s">
        <v>82</v>
      </c>
      <c r="D132" s="186" t="s">
        <v>128</v>
      </c>
      <c r="E132" s="187" t="s">
        <v>129</v>
      </c>
      <c r="F132" s="188" t="s">
        <v>130</v>
      </c>
      <c r="G132" s="189" t="s">
        <v>131</v>
      </c>
      <c r="H132" s="190">
        <v>10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0.26</v>
      </c>
      <c r="T132" s="197">
        <f>S132*H132</f>
        <v>2.6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132</v>
      </c>
      <c r="AT132" s="198" t="s">
        <v>128</v>
      </c>
      <c r="AU132" s="198" t="s">
        <v>84</v>
      </c>
      <c r="AY132" s="16" t="s">
        <v>125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82</v>
      </c>
      <c r="BK132" s="199">
        <f>ROUND(I132*H132,2)</f>
        <v>0</v>
      </c>
      <c r="BL132" s="16" t="s">
        <v>132</v>
      </c>
      <c r="BM132" s="198" t="s">
        <v>352</v>
      </c>
    </row>
    <row r="133" spans="2:51" s="13" customFormat="1" ht="11.25">
      <c r="B133" s="200"/>
      <c r="C133" s="201"/>
      <c r="D133" s="202" t="s">
        <v>134</v>
      </c>
      <c r="E133" s="203" t="s">
        <v>1</v>
      </c>
      <c r="F133" s="204" t="s">
        <v>145</v>
      </c>
      <c r="G133" s="201"/>
      <c r="H133" s="205">
        <v>10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134</v>
      </c>
      <c r="AU133" s="211" t="s">
        <v>84</v>
      </c>
      <c r="AV133" s="13" t="s">
        <v>84</v>
      </c>
      <c r="AW133" s="13" t="s">
        <v>31</v>
      </c>
      <c r="AX133" s="13" t="s">
        <v>74</v>
      </c>
      <c r="AY133" s="211" t="s">
        <v>125</v>
      </c>
    </row>
    <row r="134" spans="2:51" s="14" customFormat="1" ht="11.25">
      <c r="B134" s="212"/>
      <c r="C134" s="213"/>
      <c r="D134" s="202" t="s">
        <v>134</v>
      </c>
      <c r="E134" s="214" t="s">
        <v>1</v>
      </c>
      <c r="F134" s="215" t="s">
        <v>136</v>
      </c>
      <c r="G134" s="213"/>
      <c r="H134" s="216">
        <v>10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134</v>
      </c>
      <c r="AU134" s="222" t="s">
        <v>84</v>
      </c>
      <c r="AV134" s="14" t="s">
        <v>132</v>
      </c>
      <c r="AW134" s="14" t="s">
        <v>31</v>
      </c>
      <c r="AX134" s="14" t="s">
        <v>82</v>
      </c>
      <c r="AY134" s="222" t="s">
        <v>125</v>
      </c>
    </row>
    <row r="135" spans="1:65" s="2" customFormat="1" ht="55.5" customHeight="1">
      <c r="A135" s="33"/>
      <c r="B135" s="34"/>
      <c r="C135" s="186" t="s">
        <v>84</v>
      </c>
      <c r="D135" s="186" t="s">
        <v>128</v>
      </c>
      <c r="E135" s="187" t="s">
        <v>138</v>
      </c>
      <c r="F135" s="188" t="s">
        <v>139</v>
      </c>
      <c r="G135" s="189" t="s">
        <v>131</v>
      </c>
      <c r="H135" s="190">
        <v>8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0.29</v>
      </c>
      <c r="T135" s="197">
        <f>S135*H135</f>
        <v>2.32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132</v>
      </c>
      <c r="AT135" s="198" t="s">
        <v>128</v>
      </c>
      <c r="AU135" s="198" t="s">
        <v>84</v>
      </c>
      <c r="AY135" s="16" t="s">
        <v>125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82</v>
      </c>
      <c r="BK135" s="199">
        <f>ROUND(I135*H135,2)</f>
        <v>0</v>
      </c>
      <c r="BL135" s="16" t="s">
        <v>132</v>
      </c>
      <c r="BM135" s="198" t="s">
        <v>353</v>
      </c>
    </row>
    <row r="136" spans="2:51" s="13" customFormat="1" ht="11.25">
      <c r="B136" s="200"/>
      <c r="C136" s="201"/>
      <c r="D136" s="202" t="s">
        <v>134</v>
      </c>
      <c r="E136" s="203" t="s">
        <v>1</v>
      </c>
      <c r="F136" s="204" t="s">
        <v>354</v>
      </c>
      <c r="G136" s="201"/>
      <c r="H136" s="205">
        <v>8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134</v>
      </c>
      <c r="AU136" s="211" t="s">
        <v>84</v>
      </c>
      <c r="AV136" s="13" t="s">
        <v>84</v>
      </c>
      <c r="AW136" s="13" t="s">
        <v>31</v>
      </c>
      <c r="AX136" s="13" t="s">
        <v>74</v>
      </c>
      <c r="AY136" s="211" t="s">
        <v>125</v>
      </c>
    </row>
    <row r="137" spans="2:51" s="14" customFormat="1" ht="11.25">
      <c r="B137" s="212"/>
      <c r="C137" s="213"/>
      <c r="D137" s="202" t="s">
        <v>134</v>
      </c>
      <c r="E137" s="214" t="s">
        <v>1</v>
      </c>
      <c r="F137" s="215" t="s">
        <v>136</v>
      </c>
      <c r="G137" s="213"/>
      <c r="H137" s="216">
        <v>8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134</v>
      </c>
      <c r="AU137" s="222" t="s">
        <v>84</v>
      </c>
      <c r="AV137" s="14" t="s">
        <v>132</v>
      </c>
      <c r="AW137" s="14" t="s">
        <v>31</v>
      </c>
      <c r="AX137" s="14" t="s">
        <v>82</v>
      </c>
      <c r="AY137" s="222" t="s">
        <v>125</v>
      </c>
    </row>
    <row r="138" spans="1:65" s="2" customFormat="1" ht="55.5" customHeight="1">
      <c r="A138" s="33"/>
      <c r="B138" s="34"/>
      <c r="C138" s="186" t="s">
        <v>156</v>
      </c>
      <c r="D138" s="186" t="s">
        <v>128</v>
      </c>
      <c r="E138" s="187" t="s">
        <v>142</v>
      </c>
      <c r="F138" s="188" t="s">
        <v>143</v>
      </c>
      <c r="G138" s="189" t="s">
        <v>131</v>
      </c>
      <c r="H138" s="190">
        <v>0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0.325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132</v>
      </c>
      <c r="AT138" s="198" t="s">
        <v>128</v>
      </c>
      <c r="AU138" s="198" t="s">
        <v>84</v>
      </c>
      <c r="AY138" s="16" t="s">
        <v>125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82</v>
      </c>
      <c r="BK138" s="199">
        <f>ROUND(I138*H138,2)</f>
        <v>0</v>
      </c>
      <c r="BL138" s="16" t="s">
        <v>132</v>
      </c>
      <c r="BM138" s="198" t="s">
        <v>355</v>
      </c>
    </row>
    <row r="139" spans="1:65" s="2" customFormat="1" ht="44.25" customHeight="1">
      <c r="A139" s="33"/>
      <c r="B139" s="34"/>
      <c r="C139" s="186" t="s">
        <v>132</v>
      </c>
      <c r="D139" s="186" t="s">
        <v>128</v>
      </c>
      <c r="E139" s="187" t="s">
        <v>147</v>
      </c>
      <c r="F139" s="188" t="s">
        <v>148</v>
      </c>
      <c r="G139" s="189" t="s">
        <v>149</v>
      </c>
      <c r="H139" s="190">
        <v>5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0.23</v>
      </c>
      <c r="T139" s="197">
        <f>S139*H139</f>
        <v>1.1500000000000001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132</v>
      </c>
      <c r="AT139" s="198" t="s">
        <v>128</v>
      </c>
      <c r="AU139" s="198" t="s">
        <v>84</v>
      </c>
      <c r="AY139" s="16" t="s">
        <v>125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82</v>
      </c>
      <c r="BK139" s="199">
        <f>ROUND(I139*H139,2)</f>
        <v>0</v>
      </c>
      <c r="BL139" s="16" t="s">
        <v>132</v>
      </c>
      <c r="BM139" s="198" t="s">
        <v>356</v>
      </c>
    </row>
    <row r="140" spans="2:51" s="13" customFormat="1" ht="11.25">
      <c r="B140" s="200"/>
      <c r="C140" s="201"/>
      <c r="D140" s="202" t="s">
        <v>134</v>
      </c>
      <c r="E140" s="203" t="s">
        <v>1</v>
      </c>
      <c r="F140" s="204" t="s">
        <v>165</v>
      </c>
      <c r="G140" s="201"/>
      <c r="H140" s="205">
        <v>5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134</v>
      </c>
      <c r="AU140" s="211" t="s">
        <v>84</v>
      </c>
      <c r="AV140" s="13" t="s">
        <v>84</v>
      </c>
      <c r="AW140" s="13" t="s">
        <v>31</v>
      </c>
      <c r="AX140" s="13" t="s">
        <v>74</v>
      </c>
      <c r="AY140" s="211" t="s">
        <v>125</v>
      </c>
    </row>
    <row r="141" spans="2:51" s="14" customFormat="1" ht="11.25">
      <c r="B141" s="212"/>
      <c r="C141" s="213"/>
      <c r="D141" s="202" t="s">
        <v>134</v>
      </c>
      <c r="E141" s="214" t="s">
        <v>1</v>
      </c>
      <c r="F141" s="215" t="s">
        <v>136</v>
      </c>
      <c r="G141" s="213"/>
      <c r="H141" s="216">
        <v>5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134</v>
      </c>
      <c r="AU141" s="222" t="s">
        <v>84</v>
      </c>
      <c r="AV141" s="14" t="s">
        <v>132</v>
      </c>
      <c r="AW141" s="14" t="s">
        <v>31</v>
      </c>
      <c r="AX141" s="14" t="s">
        <v>82</v>
      </c>
      <c r="AY141" s="222" t="s">
        <v>125</v>
      </c>
    </row>
    <row r="142" spans="1:65" s="2" customFormat="1" ht="49.15" customHeight="1">
      <c r="A142" s="33"/>
      <c r="B142" s="34"/>
      <c r="C142" s="186" t="s">
        <v>165</v>
      </c>
      <c r="D142" s="186" t="s">
        <v>128</v>
      </c>
      <c r="E142" s="187" t="s">
        <v>152</v>
      </c>
      <c r="F142" s="188" t="s">
        <v>153</v>
      </c>
      <c r="G142" s="189" t="s">
        <v>154</v>
      </c>
      <c r="H142" s="190">
        <v>1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132</v>
      </c>
      <c r="AT142" s="198" t="s">
        <v>128</v>
      </c>
      <c r="AU142" s="198" t="s">
        <v>84</v>
      </c>
      <c r="AY142" s="16" t="s">
        <v>125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82</v>
      </c>
      <c r="BK142" s="199">
        <f>ROUND(I142*H142,2)</f>
        <v>0</v>
      </c>
      <c r="BL142" s="16" t="s">
        <v>132</v>
      </c>
      <c r="BM142" s="198" t="s">
        <v>357</v>
      </c>
    </row>
    <row r="143" spans="2:51" s="13" customFormat="1" ht="11.25">
      <c r="B143" s="200"/>
      <c r="C143" s="201"/>
      <c r="D143" s="202" t="s">
        <v>134</v>
      </c>
      <c r="E143" s="203" t="s">
        <v>1</v>
      </c>
      <c r="F143" s="204" t="s">
        <v>358</v>
      </c>
      <c r="G143" s="201"/>
      <c r="H143" s="20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134</v>
      </c>
      <c r="AU143" s="211" t="s">
        <v>84</v>
      </c>
      <c r="AV143" s="13" t="s">
        <v>84</v>
      </c>
      <c r="AW143" s="13" t="s">
        <v>31</v>
      </c>
      <c r="AX143" s="13" t="s">
        <v>74</v>
      </c>
      <c r="AY143" s="211" t="s">
        <v>125</v>
      </c>
    </row>
    <row r="144" spans="2:51" s="14" customFormat="1" ht="11.25">
      <c r="B144" s="212"/>
      <c r="C144" s="213"/>
      <c r="D144" s="202" t="s">
        <v>134</v>
      </c>
      <c r="E144" s="214" t="s">
        <v>1</v>
      </c>
      <c r="F144" s="215" t="s">
        <v>136</v>
      </c>
      <c r="G144" s="213"/>
      <c r="H144" s="216">
        <v>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134</v>
      </c>
      <c r="AU144" s="222" t="s">
        <v>84</v>
      </c>
      <c r="AV144" s="14" t="s">
        <v>132</v>
      </c>
      <c r="AW144" s="14" t="s">
        <v>31</v>
      </c>
      <c r="AX144" s="14" t="s">
        <v>82</v>
      </c>
      <c r="AY144" s="222" t="s">
        <v>125</v>
      </c>
    </row>
    <row r="145" spans="1:65" s="2" customFormat="1" ht="55.5" customHeight="1">
      <c r="A145" s="33"/>
      <c r="B145" s="34"/>
      <c r="C145" s="186" t="s">
        <v>174</v>
      </c>
      <c r="D145" s="186" t="s">
        <v>128</v>
      </c>
      <c r="E145" s="187" t="s">
        <v>157</v>
      </c>
      <c r="F145" s="188" t="s">
        <v>158</v>
      </c>
      <c r="G145" s="189" t="s">
        <v>154</v>
      </c>
      <c r="H145" s="190">
        <v>8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132</v>
      </c>
      <c r="AT145" s="198" t="s">
        <v>128</v>
      </c>
      <c r="AU145" s="198" t="s">
        <v>84</v>
      </c>
      <c r="AY145" s="16" t="s">
        <v>125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82</v>
      </c>
      <c r="BK145" s="199">
        <f>ROUND(I145*H145,2)</f>
        <v>0</v>
      </c>
      <c r="BL145" s="16" t="s">
        <v>132</v>
      </c>
      <c r="BM145" s="198" t="s">
        <v>359</v>
      </c>
    </row>
    <row r="146" spans="2:51" s="13" customFormat="1" ht="11.25">
      <c r="B146" s="200"/>
      <c r="C146" s="201"/>
      <c r="D146" s="202" t="s">
        <v>134</v>
      </c>
      <c r="E146" s="203" t="s">
        <v>1</v>
      </c>
      <c r="F146" s="204" t="s">
        <v>354</v>
      </c>
      <c r="G146" s="201"/>
      <c r="H146" s="205">
        <v>8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134</v>
      </c>
      <c r="AU146" s="211" t="s">
        <v>84</v>
      </c>
      <c r="AV146" s="13" t="s">
        <v>84</v>
      </c>
      <c r="AW146" s="13" t="s">
        <v>31</v>
      </c>
      <c r="AX146" s="13" t="s">
        <v>74</v>
      </c>
      <c r="AY146" s="211" t="s">
        <v>125</v>
      </c>
    </row>
    <row r="147" spans="2:51" s="14" customFormat="1" ht="11.25">
      <c r="B147" s="212"/>
      <c r="C147" s="213"/>
      <c r="D147" s="202" t="s">
        <v>134</v>
      </c>
      <c r="E147" s="214" t="s">
        <v>1</v>
      </c>
      <c r="F147" s="215" t="s">
        <v>136</v>
      </c>
      <c r="G147" s="213"/>
      <c r="H147" s="216">
        <v>8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134</v>
      </c>
      <c r="AU147" s="222" t="s">
        <v>84</v>
      </c>
      <c r="AV147" s="14" t="s">
        <v>132</v>
      </c>
      <c r="AW147" s="14" t="s">
        <v>31</v>
      </c>
      <c r="AX147" s="14" t="s">
        <v>82</v>
      </c>
      <c r="AY147" s="222" t="s">
        <v>125</v>
      </c>
    </row>
    <row r="148" spans="1:65" s="2" customFormat="1" ht="24.2" customHeight="1">
      <c r="A148" s="33"/>
      <c r="B148" s="34"/>
      <c r="C148" s="186" t="s">
        <v>179</v>
      </c>
      <c r="D148" s="186" t="s">
        <v>128</v>
      </c>
      <c r="E148" s="187" t="s">
        <v>161</v>
      </c>
      <c r="F148" s="188" t="s">
        <v>162</v>
      </c>
      <c r="G148" s="189" t="s">
        <v>154</v>
      </c>
      <c r="H148" s="190">
        <v>4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132</v>
      </c>
      <c r="AT148" s="198" t="s">
        <v>128</v>
      </c>
      <c r="AU148" s="198" t="s">
        <v>84</v>
      </c>
      <c r="AY148" s="16" t="s">
        <v>125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82</v>
      </c>
      <c r="BK148" s="199">
        <f>ROUND(I148*H148,2)</f>
        <v>0</v>
      </c>
      <c r="BL148" s="16" t="s">
        <v>132</v>
      </c>
      <c r="BM148" s="198" t="s">
        <v>360</v>
      </c>
    </row>
    <row r="149" spans="2:51" s="13" customFormat="1" ht="11.25">
      <c r="B149" s="200"/>
      <c r="C149" s="201"/>
      <c r="D149" s="202" t="s">
        <v>134</v>
      </c>
      <c r="E149" s="203" t="s">
        <v>1</v>
      </c>
      <c r="F149" s="204" t="s">
        <v>361</v>
      </c>
      <c r="G149" s="201"/>
      <c r="H149" s="205">
        <v>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134</v>
      </c>
      <c r="AU149" s="211" t="s">
        <v>84</v>
      </c>
      <c r="AV149" s="13" t="s">
        <v>84</v>
      </c>
      <c r="AW149" s="13" t="s">
        <v>31</v>
      </c>
      <c r="AX149" s="13" t="s">
        <v>74</v>
      </c>
      <c r="AY149" s="211" t="s">
        <v>125</v>
      </c>
    </row>
    <row r="150" spans="2:51" s="14" customFormat="1" ht="11.25">
      <c r="B150" s="212"/>
      <c r="C150" s="213"/>
      <c r="D150" s="202" t="s">
        <v>134</v>
      </c>
      <c r="E150" s="214" t="s">
        <v>1</v>
      </c>
      <c r="F150" s="215" t="s">
        <v>136</v>
      </c>
      <c r="G150" s="213"/>
      <c r="H150" s="216">
        <v>4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134</v>
      </c>
      <c r="AU150" s="222" t="s">
        <v>84</v>
      </c>
      <c r="AV150" s="14" t="s">
        <v>132</v>
      </c>
      <c r="AW150" s="14" t="s">
        <v>31</v>
      </c>
      <c r="AX150" s="14" t="s">
        <v>82</v>
      </c>
      <c r="AY150" s="222" t="s">
        <v>125</v>
      </c>
    </row>
    <row r="151" spans="1:65" s="2" customFormat="1" ht="49.15" customHeight="1">
      <c r="A151" s="33"/>
      <c r="B151" s="34"/>
      <c r="C151" s="186" t="s">
        <v>184</v>
      </c>
      <c r="D151" s="186" t="s">
        <v>128</v>
      </c>
      <c r="E151" s="187" t="s">
        <v>166</v>
      </c>
      <c r="F151" s="188" t="s">
        <v>167</v>
      </c>
      <c r="G151" s="189" t="s">
        <v>154</v>
      </c>
      <c r="H151" s="190">
        <v>4</v>
      </c>
      <c r="I151" s="191"/>
      <c r="J151" s="192">
        <f>ROUND(I151*H151,2)</f>
        <v>0</v>
      </c>
      <c r="K151" s="193"/>
      <c r="L151" s="38"/>
      <c r="M151" s="194" t="s">
        <v>1</v>
      </c>
      <c r="N151" s="195" t="s">
        <v>39</v>
      </c>
      <c r="O151" s="7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132</v>
      </c>
      <c r="AT151" s="198" t="s">
        <v>128</v>
      </c>
      <c r="AU151" s="198" t="s">
        <v>84</v>
      </c>
      <c r="AY151" s="16" t="s">
        <v>125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82</v>
      </c>
      <c r="BK151" s="199">
        <f>ROUND(I151*H151,2)</f>
        <v>0</v>
      </c>
      <c r="BL151" s="16" t="s">
        <v>132</v>
      </c>
      <c r="BM151" s="198" t="s">
        <v>362</v>
      </c>
    </row>
    <row r="152" spans="2:51" s="13" customFormat="1" ht="11.25">
      <c r="B152" s="200"/>
      <c r="C152" s="201"/>
      <c r="D152" s="202" t="s">
        <v>134</v>
      </c>
      <c r="E152" s="203" t="s">
        <v>1</v>
      </c>
      <c r="F152" s="204" t="s">
        <v>132</v>
      </c>
      <c r="G152" s="201"/>
      <c r="H152" s="205">
        <v>4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134</v>
      </c>
      <c r="AU152" s="211" t="s">
        <v>84</v>
      </c>
      <c r="AV152" s="13" t="s">
        <v>84</v>
      </c>
      <c r="AW152" s="13" t="s">
        <v>31</v>
      </c>
      <c r="AX152" s="13" t="s">
        <v>74</v>
      </c>
      <c r="AY152" s="211" t="s">
        <v>125</v>
      </c>
    </row>
    <row r="153" spans="2:51" s="14" customFormat="1" ht="11.25">
      <c r="B153" s="212"/>
      <c r="C153" s="213"/>
      <c r="D153" s="202" t="s">
        <v>134</v>
      </c>
      <c r="E153" s="214" t="s">
        <v>1</v>
      </c>
      <c r="F153" s="215" t="s">
        <v>136</v>
      </c>
      <c r="G153" s="213"/>
      <c r="H153" s="216">
        <v>4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134</v>
      </c>
      <c r="AU153" s="222" t="s">
        <v>84</v>
      </c>
      <c r="AV153" s="14" t="s">
        <v>132</v>
      </c>
      <c r="AW153" s="14" t="s">
        <v>31</v>
      </c>
      <c r="AX153" s="14" t="s">
        <v>82</v>
      </c>
      <c r="AY153" s="222" t="s">
        <v>125</v>
      </c>
    </row>
    <row r="154" spans="1:65" s="2" customFormat="1" ht="44.25" customHeight="1">
      <c r="A154" s="33"/>
      <c r="B154" s="34"/>
      <c r="C154" s="186" t="s">
        <v>189</v>
      </c>
      <c r="D154" s="186" t="s">
        <v>128</v>
      </c>
      <c r="E154" s="187" t="s">
        <v>170</v>
      </c>
      <c r="F154" s="188" t="s">
        <v>171</v>
      </c>
      <c r="G154" s="189" t="s">
        <v>154</v>
      </c>
      <c r="H154" s="190">
        <v>3.5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132</v>
      </c>
      <c r="AT154" s="198" t="s">
        <v>128</v>
      </c>
      <c r="AU154" s="198" t="s">
        <v>84</v>
      </c>
      <c r="AY154" s="16" t="s">
        <v>125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82</v>
      </c>
      <c r="BK154" s="199">
        <f>ROUND(I154*H154,2)</f>
        <v>0</v>
      </c>
      <c r="BL154" s="16" t="s">
        <v>132</v>
      </c>
      <c r="BM154" s="198" t="s">
        <v>363</v>
      </c>
    </row>
    <row r="155" spans="2:51" s="13" customFormat="1" ht="11.25">
      <c r="B155" s="200"/>
      <c r="C155" s="201"/>
      <c r="D155" s="202" t="s">
        <v>134</v>
      </c>
      <c r="E155" s="203" t="s">
        <v>1</v>
      </c>
      <c r="F155" s="204" t="s">
        <v>364</v>
      </c>
      <c r="G155" s="201"/>
      <c r="H155" s="205">
        <v>3.5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134</v>
      </c>
      <c r="AU155" s="211" t="s">
        <v>84</v>
      </c>
      <c r="AV155" s="13" t="s">
        <v>84</v>
      </c>
      <c r="AW155" s="13" t="s">
        <v>31</v>
      </c>
      <c r="AX155" s="13" t="s">
        <v>74</v>
      </c>
      <c r="AY155" s="211" t="s">
        <v>125</v>
      </c>
    </row>
    <row r="156" spans="2:51" s="14" customFormat="1" ht="11.25">
      <c r="B156" s="212"/>
      <c r="C156" s="213"/>
      <c r="D156" s="202" t="s">
        <v>134</v>
      </c>
      <c r="E156" s="214" t="s">
        <v>1</v>
      </c>
      <c r="F156" s="215" t="s">
        <v>136</v>
      </c>
      <c r="G156" s="213"/>
      <c r="H156" s="216">
        <v>3.5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134</v>
      </c>
      <c r="AU156" s="222" t="s">
        <v>84</v>
      </c>
      <c r="AV156" s="14" t="s">
        <v>132</v>
      </c>
      <c r="AW156" s="14" t="s">
        <v>31</v>
      </c>
      <c r="AX156" s="14" t="s">
        <v>82</v>
      </c>
      <c r="AY156" s="222" t="s">
        <v>125</v>
      </c>
    </row>
    <row r="157" spans="1:65" s="2" customFormat="1" ht="55.5" customHeight="1">
      <c r="A157" s="33"/>
      <c r="B157" s="34"/>
      <c r="C157" s="186" t="s">
        <v>193</v>
      </c>
      <c r="D157" s="186" t="s">
        <v>128</v>
      </c>
      <c r="E157" s="187" t="s">
        <v>175</v>
      </c>
      <c r="F157" s="188" t="s">
        <v>176</v>
      </c>
      <c r="G157" s="189" t="s">
        <v>154</v>
      </c>
      <c r="H157" s="190">
        <v>7.5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132</v>
      </c>
      <c r="AT157" s="198" t="s">
        <v>128</v>
      </c>
      <c r="AU157" s="198" t="s">
        <v>84</v>
      </c>
      <c r="AY157" s="16" t="s">
        <v>125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82</v>
      </c>
      <c r="BK157" s="199">
        <f>ROUND(I157*H157,2)</f>
        <v>0</v>
      </c>
      <c r="BL157" s="16" t="s">
        <v>132</v>
      </c>
      <c r="BM157" s="198" t="s">
        <v>365</v>
      </c>
    </row>
    <row r="158" spans="2:51" s="13" customFormat="1" ht="11.25">
      <c r="B158" s="200"/>
      <c r="C158" s="201"/>
      <c r="D158" s="202" t="s">
        <v>134</v>
      </c>
      <c r="E158" s="203" t="s">
        <v>1</v>
      </c>
      <c r="F158" s="204" t="s">
        <v>366</v>
      </c>
      <c r="G158" s="201"/>
      <c r="H158" s="205">
        <v>7.5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134</v>
      </c>
      <c r="AU158" s="211" t="s">
        <v>84</v>
      </c>
      <c r="AV158" s="13" t="s">
        <v>84</v>
      </c>
      <c r="AW158" s="13" t="s">
        <v>31</v>
      </c>
      <c r="AX158" s="13" t="s">
        <v>74</v>
      </c>
      <c r="AY158" s="211" t="s">
        <v>125</v>
      </c>
    </row>
    <row r="159" spans="2:51" s="14" customFormat="1" ht="11.25">
      <c r="B159" s="212"/>
      <c r="C159" s="213"/>
      <c r="D159" s="202" t="s">
        <v>134</v>
      </c>
      <c r="E159" s="214" t="s">
        <v>1</v>
      </c>
      <c r="F159" s="215" t="s">
        <v>136</v>
      </c>
      <c r="G159" s="213"/>
      <c r="H159" s="216">
        <v>7.5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134</v>
      </c>
      <c r="AU159" s="222" t="s">
        <v>84</v>
      </c>
      <c r="AV159" s="14" t="s">
        <v>132</v>
      </c>
      <c r="AW159" s="14" t="s">
        <v>31</v>
      </c>
      <c r="AX159" s="14" t="s">
        <v>82</v>
      </c>
      <c r="AY159" s="222" t="s">
        <v>125</v>
      </c>
    </row>
    <row r="160" spans="1:65" s="2" customFormat="1" ht="55.5" customHeight="1">
      <c r="A160" s="33"/>
      <c r="B160" s="34"/>
      <c r="C160" s="186" t="s">
        <v>367</v>
      </c>
      <c r="D160" s="186" t="s">
        <v>128</v>
      </c>
      <c r="E160" s="187" t="s">
        <v>180</v>
      </c>
      <c r="F160" s="188" t="s">
        <v>181</v>
      </c>
      <c r="G160" s="189" t="s">
        <v>154</v>
      </c>
      <c r="H160" s="190">
        <v>7.5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132</v>
      </c>
      <c r="AT160" s="198" t="s">
        <v>128</v>
      </c>
      <c r="AU160" s="198" t="s">
        <v>84</v>
      </c>
      <c r="AY160" s="16" t="s">
        <v>125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82</v>
      </c>
      <c r="BK160" s="199">
        <f>ROUND(I160*H160,2)</f>
        <v>0</v>
      </c>
      <c r="BL160" s="16" t="s">
        <v>132</v>
      </c>
      <c r="BM160" s="198" t="s">
        <v>368</v>
      </c>
    </row>
    <row r="161" spans="2:51" s="13" customFormat="1" ht="11.25">
      <c r="B161" s="200"/>
      <c r="C161" s="201"/>
      <c r="D161" s="202" t="s">
        <v>134</v>
      </c>
      <c r="E161" s="203" t="s">
        <v>1</v>
      </c>
      <c r="F161" s="204" t="s">
        <v>369</v>
      </c>
      <c r="G161" s="201"/>
      <c r="H161" s="205">
        <v>7.5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134</v>
      </c>
      <c r="AU161" s="211" t="s">
        <v>84</v>
      </c>
      <c r="AV161" s="13" t="s">
        <v>84</v>
      </c>
      <c r="AW161" s="13" t="s">
        <v>31</v>
      </c>
      <c r="AX161" s="13" t="s">
        <v>74</v>
      </c>
      <c r="AY161" s="211" t="s">
        <v>125</v>
      </c>
    </row>
    <row r="162" spans="2:51" s="14" customFormat="1" ht="11.25">
      <c r="B162" s="212"/>
      <c r="C162" s="213"/>
      <c r="D162" s="202" t="s">
        <v>134</v>
      </c>
      <c r="E162" s="214" t="s">
        <v>1</v>
      </c>
      <c r="F162" s="215" t="s">
        <v>136</v>
      </c>
      <c r="G162" s="213"/>
      <c r="H162" s="216">
        <v>7.5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134</v>
      </c>
      <c r="AU162" s="222" t="s">
        <v>84</v>
      </c>
      <c r="AV162" s="14" t="s">
        <v>132</v>
      </c>
      <c r="AW162" s="14" t="s">
        <v>31</v>
      </c>
      <c r="AX162" s="14" t="s">
        <v>82</v>
      </c>
      <c r="AY162" s="222" t="s">
        <v>125</v>
      </c>
    </row>
    <row r="163" spans="1:65" s="2" customFormat="1" ht="66.75" customHeight="1">
      <c r="A163" s="33"/>
      <c r="B163" s="34"/>
      <c r="C163" s="186" t="s">
        <v>370</v>
      </c>
      <c r="D163" s="186" t="s">
        <v>128</v>
      </c>
      <c r="E163" s="187" t="s">
        <v>185</v>
      </c>
      <c r="F163" s="188" t="s">
        <v>186</v>
      </c>
      <c r="G163" s="189" t="s">
        <v>154</v>
      </c>
      <c r="H163" s="190">
        <v>112.5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39</v>
      </c>
      <c r="O163" s="70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132</v>
      </c>
      <c r="AT163" s="198" t="s">
        <v>128</v>
      </c>
      <c r="AU163" s="198" t="s">
        <v>84</v>
      </c>
      <c r="AY163" s="16" t="s">
        <v>125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82</v>
      </c>
      <c r="BK163" s="199">
        <f>ROUND(I163*H163,2)</f>
        <v>0</v>
      </c>
      <c r="BL163" s="16" t="s">
        <v>132</v>
      </c>
      <c r="BM163" s="198" t="s">
        <v>371</v>
      </c>
    </row>
    <row r="164" spans="2:51" s="13" customFormat="1" ht="11.25">
      <c r="B164" s="200"/>
      <c r="C164" s="201"/>
      <c r="D164" s="202" t="s">
        <v>134</v>
      </c>
      <c r="E164" s="203" t="s">
        <v>1</v>
      </c>
      <c r="F164" s="204" t="s">
        <v>372</v>
      </c>
      <c r="G164" s="201"/>
      <c r="H164" s="205">
        <v>112.5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134</v>
      </c>
      <c r="AU164" s="211" t="s">
        <v>84</v>
      </c>
      <c r="AV164" s="13" t="s">
        <v>84</v>
      </c>
      <c r="AW164" s="13" t="s">
        <v>31</v>
      </c>
      <c r="AX164" s="13" t="s">
        <v>74</v>
      </c>
      <c r="AY164" s="211" t="s">
        <v>125</v>
      </c>
    </row>
    <row r="165" spans="2:51" s="14" customFormat="1" ht="11.25">
      <c r="B165" s="212"/>
      <c r="C165" s="213"/>
      <c r="D165" s="202" t="s">
        <v>134</v>
      </c>
      <c r="E165" s="214" t="s">
        <v>1</v>
      </c>
      <c r="F165" s="215" t="s">
        <v>136</v>
      </c>
      <c r="G165" s="213"/>
      <c r="H165" s="216">
        <v>112.5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134</v>
      </c>
      <c r="AU165" s="222" t="s">
        <v>84</v>
      </c>
      <c r="AV165" s="14" t="s">
        <v>132</v>
      </c>
      <c r="AW165" s="14" t="s">
        <v>31</v>
      </c>
      <c r="AX165" s="14" t="s">
        <v>82</v>
      </c>
      <c r="AY165" s="222" t="s">
        <v>125</v>
      </c>
    </row>
    <row r="166" spans="1:65" s="2" customFormat="1" ht="16.5" customHeight="1">
      <c r="A166" s="33"/>
      <c r="B166" s="34"/>
      <c r="C166" s="186" t="s">
        <v>199</v>
      </c>
      <c r="D166" s="186" t="s">
        <v>128</v>
      </c>
      <c r="E166" s="187" t="s">
        <v>190</v>
      </c>
      <c r="F166" s="188" t="s">
        <v>191</v>
      </c>
      <c r="G166" s="189" t="s">
        <v>154</v>
      </c>
      <c r="H166" s="190">
        <v>7.5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39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132</v>
      </c>
      <c r="AT166" s="198" t="s">
        <v>128</v>
      </c>
      <c r="AU166" s="198" t="s">
        <v>84</v>
      </c>
      <c r="AY166" s="16" t="s">
        <v>125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82</v>
      </c>
      <c r="BK166" s="199">
        <f>ROUND(I166*H166,2)</f>
        <v>0</v>
      </c>
      <c r="BL166" s="16" t="s">
        <v>132</v>
      </c>
      <c r="BM166" s="198" t="s">
        <v>373</v>
      </c>
    </row>
    <row r="167" spans="2:51" s="13" customFormat="1" ht="11.25">
      <c r="B167" s="200"/>
      <c r="C167" s="201"/>
      <c r="D167" s="202" t="s">
        <v>134</v>
      </c>
      <c r="E167" s="203" t="s">
        <v>1</v>
      </c>
      <c r="F167" s="204" t="s">
        <v>369</v>
      </c>
      <c r="G167" s="201"/>
      <c r="H167" s="205">
        <v>7.5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134</v>
      </c>
      <c r="AU167" s="211" t="s">
        <v>84</v>
      </c>
      <c r="AV167" s="13" t="s">
        <v>84</v>
      </c>
      <c r="AW167" s="13" t="s">
        <v>31</v>
      </c>
      <c r="AX167" s="13" t="s">
        <v>74</v>
      </c>
      <c r="AY167" s="211" t="s">
        <v>125</v>
      </c>
    </row>
    <row r="168" spans="2:51" s="14" customFormat="1" ht="11.25">
      <c r="B168" s="212"/>
      <c r="C168" s="213"/>
      <c r="D168" s="202" t="s">
        <v>134</v>
      </c>
      <c r="E168" s="214" t="s">
        <v>1</v>
      </c>
      <c r="F168" s="215" t="s">
        <v>136</v>
      </c>
      <c r="G168" s="213"/>
      <c r="H168" s="216">
        <v>7.5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134</v>
      </c>
      <c r="AU168" s="222" t="s">
        <v>84</v>
      </c>
      <c r="AV168" s="14" t="s">
        <v>132</v>
      </c>
      <c r="AW168" s="14" t="s">
        <v>31</v>
      </c>
      <c r="AX168" s="14" t="s">
        <v>82</v>
      </c>
      <c r="AY168" s="222" t="s">
        <v>125</v>
      </c>
    </row>
    <row r="169" spans="1:65" s="2" customFormat="1" ht="44.25" customHeight="1">
      <c r="A169" s="33"/>
      <c r="B169" s="34"/>
      <c r="C169" s="186" t="s">
        <v>215</v>
      </c>
      <c r="D169" s="186" t="s">
        <v>128</v>
      </c>
      <c r="E169" s="187" t="s">
        <v>194</v>
      </c>
      <c r="F169" s="188" t="s">
        <v>195</v>
      </c>
      <c r="G169" s="189" t="s">
        <v>196</v>
      </c>
      <c r="H169" s="190">
        <v>13.5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39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132</v>
      </c>
      <c r="AT169" s="198" t="s">
        <v>128</v>
      </c>
      <c r="AU169" s="198" t="s">
        <v>84</v>
      </c>
      <c r="AY169" s="16" t="s">
        <v>125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82</v>
      </c>
      <c r="BK169" s="199">
        <f>ROUND(I169*H169,2)</f>
        <v>0</v>
      </c>
      <c r="BL169" s="16" t="s">
        <v>132</v>
      </c>
      <c r="BM169" s="198" t="s">
        <v>374</v>
      </c>
    </row>
    <row r="170" spans="2:51" s="13" customFormat="1" ht="11.25">
      <c r="B170" s="200"/>
      <c r="C170" s="201"/>
      <c r="D170" s="202" t="s">
        <v>134</v>
      </c>
      <c r="E170" s="203" t="s">
        <v>1</v>
      </c>
      <c r="F170" s="204" t="s">
        <v>375</v>
      </c>
      <c r="G170" s="201"/>
      <c r="H170" s="205">
        <v>13.5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134</v>
      </c>
      <c r="AU170" s="211" t="s">
        <v>84</v>
      </c>
      <c r="AV170" s="13" t="s">
        <v>84</v>
      </c>
      <c r="AW170" s="13" t="s">
        <v>31</v>
      </c>
      <c r="AX170" s="13" t="s">
        <v>74</v>
      </c>
      <c r="AY170" s="211" t="s">
        <v>125</v>
      </c>
    </row>
    <row r="171" spans="2:51" s="14" customFormat="1" ht="11.25">
      <c r="B171" s="212"/>
      <c r="C171" s="213"/>
      <c r="D171" s="202" t="s">
        <v>134</v>
      </c>
      <c r="E171" s="214" t="s">
        <v>1</v>
      </c>
      <c r="F171" s="215" t="s">
        <v>136</v>
      </c>
      <c r="G171" s="213"/>
      <c r="H171" s="216">
        <v>13.5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134</v>
      </c>
      <c r="AU171" s="222" t="s">
        <v>84</v>
      </c>
      <c r="AV171" s="14" t="s">
        <v>132</v>
      </c>
      <c r="AW171" s="14" t="s">
        <v>31</v>
      </c>
      <c r="AX171" s="14" t="s">
        <v>82</v>
      </c>
      <c r="AY171" s="222" t="s">
        <v>125</v>
      </c>
    </row>
    <row r="172" spans="1:65" s="2" customFormat="1" ht="37.9" customHeight="1">
      <c r="A172" s="33"/>
      <c r="B172" s="34"/>
      <c r="C172" s="186" t="s">
        <v>8</v>
      </c>
      <c r="D172" s="186" t="s">
        <v>128</v>
      </c>
      <c r="E172" s="187" t="s">
        <v>200</v>
      </c>
      <c r="F172" s="188" t="s">
        <v>201</v>
      </c>
      <c r="G172" s="189" t="s">
        <v>131</v>
      </c>
      <c r="H172" s="190">
        <v>5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39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132</v>
      </c>
      <c r="AT172" s="198" t="s">
        <v>128</v>
      </c>
      <c r="AU172" s="198" t="s">
        <v>84</v>
      </c>
      <c r="AY172" s="16" t="s">
        <v>125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82</v>
      </c>
      <c r="BK172" s="199">
        <f>ROUND(I172*H172,2)</f>
        <v>0</v>
      </c>
      <c r="BL172" s="16" t="s">
        <v>132</v>
      </c>
      <c r="BM172" s="198" t="s">
        <v>376</v>
      </c>
    </row>
    <row r="173" spans="2:51" s="13" customFormat="1" ht="11.25">
      <c r="B173" s="200"/>
      <c r="C173" s="201"/>
      <c r="D173" s="202" t="s">
        <v>134</v>
      </c>
      <c r="E173" s="203" t="s">
        <v>1</v>
      </c>
      <c r="F173" s="204" t="s">
        <v>377</v>
      </c>
      <c r="G173" s="201"/>
      <c r="H173" s="205">
        <v>5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134</v>
      </c>
      <c r="AU173" s="211" t="s">
        <v>84</v>
      </c>
      <c r="AV173" s="13" t="s">
        <v>84</v>
      </c>
      <c r="AW173" s="13" t="s">
        <v>31</v>
      </c>
      <c r="AX173" s="13" t="s">
        <v>74</v>
      </c>
      <c r="AY173" s="211" t="s">
        <v>125</v>
      </c>
    </row>
    <row r="174" spans="2:51" s="14" customFormat="1" ht="11.25">
      <c r="B174" s="212"/>
      <c r="C174" s="213"/>
      <c r="D174" s="202" t="s">
        <v>134</v>
      </c>
      <c r="E174" s="214" t="s">
        <v>1</v>
      </c>
      <c r="F174" s="215" t="s">
        <v>136</v>
      </c>
      <c r="G174" s="213"/>
      <c r="H174" s="216">
        <v>5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134</v>
      </c>
      <c r="AU174" s="222" t="s">
        <v>84</v>
      </c>
      <c r="AV174" s="14" t="s">
        <v>132</v>
      </c>
      <c r="AW174" s="14" t="s">
        <v>31</v>
      </c>
      <c r="AX174" s="14" t="s">
        <v>82</v>
      </c>
      <c r="AY174" s="222" t="s">
        <v>125</v>
      </c>
    </row>
    <row r="175" spans="1:65" s="2" customFormat="1" ht="37.9" customHeight="1">
      <c r="A175" s="33"/>
      <c r="B175" s="34"/>
      <c r="C175" s="186" t="s">
        <v>244</v>
      </c>
      <c r="D175" s="186" t="s">
        <v>128</v>
      </c>
      <c r="E175" s="187" t="s">
        <v>205</v>
      </c>
      <c r="F175" s="188" t="s">
        <v>206</v>
      </c>
      <c r="G175" s="189" t="s">
        <v>131</v>
      </c>
      <c r="H175" s="190">
        <v>5</v>
      </c>
      <c r="I175" s="191"/>
      <c r="J175" s="192">
        <f>ROUND(I175*H175,2)</f>
        <v>0</v>
      </c>
      <c r="K175" s="193"/>
      <c r="L175" s="38"/>
      <c r="M175" s="194" t="s">
        <v>1</v>
      </c>
      <c r="N175" s="195" t="s">
        <v>39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132</v>
      </c>
      <c r="AT175" s="198" t="s">
        <v>128</v>
      </c>
      <c r="AU175" s="198" t="s">
        <v>84</v>
      </c>
      <c r="AY175" s="16" t="s">
        <v>125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82</v>
      </c>
      <c r="BK175" s="199">
        <f>ROUND(I175*H175,2)</f>
        <v>0</v>
      </c>
      <c r="BL175" s="16" t="s">
        <v>132</v>
      </c>
      <c r="BM175" s="198" t="s">
        <v>378</v>
      </c>
    </row>
    <row r="176" spans="2:51" s="13" customFormat="1" ht="11.25">
      <c r="B176" s="200"/>
      <c r="C176" s="201"/>
      <c r="D176" s="202" t="s">
        <v>134</v>
      </c>
      <c r="E176" s="203" t="s">
        <v>1</v>
      </c>
      <c r="F176" s="204" t="s">
        <v>165</v>
      </c>
      <c r="G176" s="201"/>
      <c r="H176" s="205">
        <v>5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134</v>
      </c>
      <c r="AU176" s="211" t="s">
        <v>84</v>
      </c>
      <c r="AV176" s="13" t="s">
        <v>84</v>
      </c>
      <c r="AW176" s="13" t="s">
        <v>31</v>
      </c>
      <c r="AX176" s="13" t="s">
        <v>74</v>
      </c>
      <c r="AY176" s="211" t="s">
        <v>125</v>
      </c>
    </row>
    <row r="177" spans="2:51" s="14" customFormat="1" ht="11.25">
      <c r="B177" s="212"/>
      <c r="C177" s="213"/>
      <c r="D177" s="202" t="s">
        <v>134</v>
      </c>
      <c r="E177" s="214" t="s">
        <v>1</v>
      </c>
      <c r="F177" s="215" t="s">
        <v>136</v>
      </c>
      <c r="G177" s="213"/>
      <c r="H177" s="216">
        <v>5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134</v>
      </c>
      <c r="AU177" s="222" t="s">
        <v>84</v>
      </c>
      <c r="AV177" s="14" t="s">
        <v>132</v>
      </c>
      <c r="AW177" s="14" t="s">
        <v>31</v>
      </c>
      <c r="AX177" s="14" t="s">
        <v>82</v>
      </c>
      <c r="AY177" s="222" t="s">
        <v>125</v>
      </c>
    </row>
    <row r="178" spans="1:65" s="2" customFormat="1" ht="16.5" customHeight="1">
      <c r="A178" s="33"/>
      <c r="B178" s="34"/>
      <c r="C178" s="223" t="s">
        <v>248</v>
      </c>
      <c r="D178" s="223" t="s">
        <v>209</v>
      </c>
      <c r="E178" s="224" t="s">
        <v>210</v>
      </c>
      <c r="F178" s="225" t="s">
        <v>211</v>
      </c>
      <c r="G178" s="226" t="s">
        <v>212</v>
      </c>
      <c r="H178" s="227">
        <v>5</v>
      </c>
      <c r="I178" s="228"/>
      <c r="J178" s="229">
        <f>ROUND(I178*H178,2)</f>
        <v>0</v>
      </c>
      <c r="K178" s="230"/>
      <c r="L178" s="231"/>
      <c r="M178" s="232" t="s">
        <v>1</v>
      </c>
      <c r="N178" s="233" t="s">
        <v>39</v>
      </c>
      <c r="O178" s="70"/>
      <c r="P178" s="196">
        <f>O178*H178</f>
        <v>0</v>
      </c>
      <c r="Q178" s="196">
        <v>0.001</v>
      </c>
      <c r="R178" s="196">
        <f>Q178*H178</f>
        <v>0.005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184</v>
      </c>
      <c r="AT178" s="198" t="s">
        <v>209</v>
      </c>
      <c r="AU178" s="198" t="s">
        <v>84</v>
      </c>
      <c r="AY178" s="16" t="s">
        <v>125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82</v>
      </c>
      <c r="BK178" s="199">
        <f>ROUND(I178*H178,2)</f>
        <v>0</v>
      </c>
      <c r="BL178" s="16" t="s">
        <v>132</v>
      </c>
      <c r="BM178" s="198" t="s">
        <v>379</v>
      </c>
    </row>
    <row r="179" spans="1:65" s="2" customFormat="1" ht="24.2" customHeight="1">
      <c r="A179" s="33"/>
      <c r="B179" s="34"/>
      <c r="C179" s="186" t="s">
        <v>252</v>
      </c>
      <c r="D179" s="186" t="s">
        <v>128</v>
      </c>
      <c r="E179" s="187" t="s">
        <v>216</v>
      </c>
      <c r="F179" s="188" t="s">
        <v>217</v>
      </c>
      <c r="G179" s="189" t="s">
        <v>131</v>
      </c>
      <c r="H179" s="190">
        <v>7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39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132</v>
      </c>
      <c r="AT179" s="198" t="s">
        <v>128</v>
      </c>
      <c r="AU179" s="198" t="s">
        <v>84</v>
      </c>
      <c r="AY179" s="16" t="s">
        <v>125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82</v>
      </c>
      <c r="BK179" s="199">
        <f>ROUND(I179*H179,2)</f>
        <v>0</v>
      </c>
      <c r="BL179" s="16" t="s">
        <v>132</v>
      </c>
      <c r="BM179" s="198" t="s">
        <v>380</v>
      </c>
    </row>
    <row r="180" spans="2:51" s="13" customFormat="1" ht="11.25">
      <c r="B180" s="200"/>
      <c r="C180" s="201"/>
      <c r="D180" s="202" t="s">
        <v>134</v>
      </c>
      <c r="E180" s="203" t="s">
        <v>1</v>
      </c>
      <c r="F180" s="204" t="s">
        <v>381</v>
      </c>
      <c r="G180" s="201"/>
      <c r="H180" s="205">
        <v>7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134</v>
      </c>
      <c r="AU180" s="211" t="s">
        <v>84</v>
      </c>
      <c r="AV180" s="13" t="s">
        <v>84</v>
      </c>
      <c r="AW180" s="13" t="s">
        <v>31</v>
      </c>
      <c r="AX180" s="13" t="s">
        <v>74</v>
      </c>
      <c r="AY180" s="211" t="s">
        <v>125</v>
      </c>
    </row>
    <row r="181" spans="2:51" s="14" customFormat="1" ht="11.25">
      <c r="B181" s="212"/>
      <c r="C181" s="213"/>
      <c r="D181" s="202" t="s">
        <v>134</v>
      </c>
      <c r="E181" s="214" t="s">
        <v>1</v>
      </c>
      <c r="F181" s="215" t="s">
        <v>136</v>
      </c>
      <c r="G181" s="213"/>
      <c r="H181" s="216">
        <v>7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134</v>
      </c>
      <c r="AU181" s="222" t="s">
        <v>84</v>
      </c>
      <c r="AV181" s="14" t="s">
        <v>132</v>
      </c>
      <c r="AW181" s="14" t="s">
        <v>31</v>
      </c>
      <c r="AX181" s="14" t="s">
        <v>82</v>
      </c>
      <c r="AY181" s="222" t="s">
        <v>125</v>
      </c>
    </row>
    <row r="182" spans="2:63" s="12" customFormat="1" ht="22.9" customHeight="1">
      <c r="B182" s="170"/>
      <c r="C182" s="171"/>
      <c r="D182" s="172" t="s">
        <v>73</v>
      </c>
      <c r="E182" s="184" t="s">
        <v>84</v>
      </c>
      <c r="F182" s="184" t="s">
        <v>219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SUM(P183:P194)</f>
        <v>0</v>
      </c>
      <c r="Q182" s="178"/>
      <c r="R182" s="179">
        <f>SUM(R183:R194)</f>
        <v>7.785445999999999</v>
      </c>
      <c r="S182" s="178"/>
      <c r="T182" s="180">
        <f>SUM(T183:T194)</f>
        <v>0</v>
      </c>
      <c r="AR182" s="181" t="s">
        <v>82</v>
      </c>
      <c r="AT182" s="182" t="s">
        <v>73</v>
      </c>
      <c r="AU182" s="182" t="s">
        <v>82</v>
      </c>
      <c r="AY182" s="181" t="s">
        <v>125</v>
      </c>
      <c r="BK182" s="183">
        <f>SUM(BK183:BK194)</f>
        <v>0</v>
      </c>
    </row>
    <row r="183" spans="1:65" s="2" customFormat="1" ht="37.9" customHeight="1">
      <c r="A183" s="33"/>
      <c r="B183" s="34"/>
      <c r="C183" s="186" t="s">
        <v>382</v>
      </c>
      <c r="D183" s="186" t="s">
        <v>128</v>
      </c>
      <c r="E183" s="187" t="s">
        <v>221</v>
      </c>
      <c r="F183" s="188" t="s">
        <v>222</v>
      </c>
      <c r="G183" s="189" t="s">
        <v>154</v>
      </c>
      <c r="H183" s="190">
        <v>0.35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39</v>
      </c>
      <c r="O183" s="70"/>
      <c r="P183" s="196">
        <f>O183*H183</f>
        <v>0</v>
      </c>
      <c r="Q183" s="196">
        <v>2.16</v>
      </c>
      <c r="R183" s="196">
        <f>Q183*H183</f>
        <v>0.756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132</v>
      </c>
      <c r="AT183" s="198" t="s">
        <v>128</v>
      </c>
      <c r="AU183" s="198" t="s">
        <v>84</v>
      </c>
      <c r="AY183" s="16" t="s">
        <v>125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82</v>
      </c>
      <c r="BK183" s="199">
        <f>ROUND(I183*H183,2)</f>
        <v>0</v>
      </c>
      <c r="BL183" s="16" t="s">
        <v>132</v>
      </c>
      <c r="BM183" s="198" t="s">
        <v>383</v>
      </c>
    </row>
    <row r="184" spans="2:51" s="13" customFormat="1" ht="11.25">
      <c r="B184" s="200"/>
      <c r="C184" s="201"/>
      <c r="D184" s="202" t="s">
        <v>134</v>
      </c>
      <c r="E184" s="203" t="s">
        <v>1</v>
      </c>
      <c r="F184" s="204" t="s">
        <v>384</v>
      </c>
      <c r="G184" s="201"/>
      <c r="H184" s="205">
        <v>0.35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134</v>
      </c>
      <c r="AU184" s="211" t="s">
        <v>84</v>
      </c>
      <c r="AV184" s="13" t="s">
        <v>84</v>
      </c>
      <c r="AW184" s="13" t="s">
        <v>31</v>
      </c>
      <c r="AX184" s="13" t="s">
        <v>74</v>
      </c>
      <c r="AY184" s="211" t="s">
        <v>125</v>
      </c>
    </row>
    <row r="185" spans="2:51" s="14" customFormat="1" ht="11.25">
      <c r="B185" s="212"/>
      <c r="C185" s="213"/>
      <c r="D185" s="202" t="s">
        <v>134</v>
      </c>
      <c r="E185" s="214" t="s">
        <v>1</v>
      </c>
      <c r="F185" s="215" t="s">
        <v>136</v>
      </c>
      <c r="G185" s="213"/>
      <c r="H185" s="216">
        <v>0.35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134</v>
      </c>
      <c r="AU185" s="222" t="s">
        <v>84</v>
      </c>
      <c r="AV185" s="14" t="s">
        <v>132</v>
      </c>
      <c r="AW185" s="14" t="s">
        <v>31</v>
      </c>
      <c r="AX185" s="14" t="s">
        <v>82</v>
      </c>
      <c r="AY185" s="222" t="s">
        <v>125</v>
      </c>
    </row>
    <row r="186" spans="1:65" s="2" customFormat="1" ht="24.2" customHeight="1">
      <c r="A186" s="33"/>
      <c r="B186" s="34"/>
      <c r="C186" s="186" t="s">
        <v>385</v>
      </c>
      <c r="D186" s="186" t="s">
        <v>128</v>
      </c>
      <c r="E186" s="187" t="s">
        <v>226</v>
      </c>
      <c r="F186" s="188" t="s">
        <v>227</v>
      </c>
      <c r="G186" s="189" t="s">
        <v>154</v>
      </c>
      <c r="H186" s="190">
        <v>2.8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39</v>
      </c>
      <c r="O186" s="70"/>
      <c r="P186" s="196">
        <f>O186*H186</f>
        <v>0</v>
      </c>
      <c r="Q186" s="196">
        <v>2.50187</v>
      </c>
      <c r="R186" s="196">
        <f>Q186*H186</f>
        <v>7.005235999999999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132</v>
      </c>
      <c r="AT186" s="198" t="s">
        <v>128</v>
      </c>
      <c r="AU186" s="198" t="s">
        <v>84</v>
      </c>
      <c r="AY186" s="16" t="s">
        <v>125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82</v>
      </c>
      <c r="BK186" s="199">
        <f>ROUND(I186*H186,2)</f>
        <v>0</v>
      </c>
      <c r="BL186" s="16" t="s">
        <v>132</v>
      </c>
      <c r="BM186" s="198" t="s">
        <v>386</v>
      </c>
    </row>
    <row r="187" spans="2:51" s="13" customFormat="1" ht="11.25">
      <c r="B187" s="200"/>
      <c r="C187" s="201"/>
      <c r="D187" s="202" t="s">
        <v>134</v>
      </c>
      <c r="E187" s="203" t="s">
        <v>1</v>
      </c>
      <c r="F187" s="204" t="s">
        <v>387</v>
      </c>
      <c r="G187" s="201"/>
      <c r="H187" s="205">
        <v>2.8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134</v>
      </c>
      <c r="AU187" s="211" t="s">
        <v>84</v>
      </c>
      <c r="AV187" s="13" t="s">
        <v>84</v>
      </c>
      <c r="AW187" s="13" t="s">
        <v>31</v>
      </c>
      <c r="AX187" s="13" t="s">
        <v>74</v>
      </c>
      <c r="AY187" s="211" t="s">
        <v>125</v>
      </c>
    </row>
    <row r="188" spans="2:51" s="14" customFormat="1" ht="11.25">
      <c r="B188" s="212"/>
      <c r="C188" s="213"/>
      <c r="D188" s="202" t="s">
        <v>134</v>
      </c>
      <c r="E188" s="214" t="s">
        <v>1</v>
      </c>
      <c r="F188" s="215" t="s">
        <v>136</v>
      </c>
      <c r="G188" s="213"/>
      <c r="H188" s="216">
        <v>2.8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134</v>
      </c>
      <c r="AU188" s="222" t="s">
        <v>84</v>
      </c>
      <c r="AV188" s="14" t="s">
        <v>132</v>
      </c>
      <c r="AW188" s="14" t="s">
        <v>31</v>
      </c>
      <c r="AX188" s="14" t="s">
        <v>82</v>
      </c>
      <c r="AY188" s="222" t="s">
        <v>125</v>
      </c>
    </row>
    <row r="189" spans="1:65" s="2" customFormat="1" ht="16.5" customHeight="1">
      <c r="A189" s="33"/>
      <c r="B189" s="34"/>
      <c r="C189" s="186" t="s">
        <v>7</v>
      </c>
      <c r="D189" s="186" t="s">
        <v>128</v>
      </c>
      <c r="E189" s="187" t="s">
        <v>231</v>
      </c>
      <c r="F189" s="188" t="s">
        <v>232</v>
      </c>
      <c r="G189" s="189" t="s">
        <v>131</v>
      </c>
      <c r="H189" s="190">
        <v>9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0.00269</v>
      </c>
      <c r="R189" s="196">
        <f>Q189*H189</f>
        <v>0.024210000000000002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132</v>
      </c>
      <c r="AT189" s="198" t="s">
        <v>128</v>
      </c>
      <c r="AU189" s="198" t="s">
        <v>84</v>
      </c>
      <c r="AY189" s="16" t="s">
        <v>125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82</v>
      </c>
      <c r="BK189" s="199">
        <f>ROUND(I189*H189,2)</f>
        <v>0</v>
      </c>
      <c r="BL189" s="16" t="s">
        <v>132</v>
      </c>
      <c r="BM189" s="198" t="s">
        <v>388</v>
      </c>
    </row>
    <row r="190" spans="2:51" s="13" customFormat="1" ht="11.25">
      <c r="B190" s="200"/>
      <c r="C190" s="201"/>
      <c r="D190" s="202" t="s">
        <v>134</v>
      </c>
      <c r="E190" s="203" t="s">
        <v>1</v>
      </c>
      <c r="F190" s="204" t="s">
        <v>389</v>
      </c>
      <c r="G190" s="201"/>
      <c r="H190" s="205">
        <v>9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134</v>
      </c>
      <c r="AU190" s="211" t="s">
        <v>84</v>
      </c>
      <c r="AV190" s="13" t="s">
        <v>84</v>
      </c>
      <c r="AW190" s="13" t="s">
        <v>31</v>
      </c>
      <c r="AX190" s="13" t="s">
        <v>74</v>
      </c>
      <c r="AY190" s="211" t="s">
        <v>125</v>
      </c>
    </row>
    <row r="191" spans="2:51" s="14" customFormat="1" ht="11.25">
      <c r="B191" s="212"/>
      <c r="C191" s="213"/>
      <c r="D191" s="202" t="s">
        <v>134</v>
      </c>
      <c r="E191" s="214" t="s">
        <v>1</v>
      </c>
      <c r="F191" s="215" t="s">
        <v>136</v>
      </c>
      <c r="G191" s="213"/>
      <c r="H191" s="216">
        <v>9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134</v>
      </c>
      <c r="AU191" s="222" t="s">
        <v>84</v>
      </c>
      <c r="AV191" s="14" t="s">
        <v>132</v>
      </c>
      <c r="AW191" s="14" t="s">
        <v>31</v>
      </c>
      <c r="AX191" s="14" t="s">
        <v>82</v>
      </c>
      <c r="AY191" s="222" t="s">
        <v>125</v>
      </c>
    </row>
    <row r="192" spans="1:65" s="2" customFormat="1" ht="16.5" customHeight="1">
      <c r="A192" s="33"/>
      <c r="B192" s="34"/>
      <c r="C192" s="186" t="s">
        <v>258</v>
      </c>
      <c r="D192" s="186" t="s">
        <v>128</v>
      </c>
      <c r="E192" s="187" t="s">
        <v>236</v>
      </c>
      <c r="F192" s="188" t="s">
        <v>237</v>
      </c>
      <c r="G192" s="189" t="s">
        <v>131</v>
      </c>
      <c r="H192" s="190">
        <v>9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39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132</v>
      </c>
      <c r="AT192" s="198" t="s">
        <v>128</v>
      </c>
      <c r="AU192" s="198" t="s">
        <v>84</v>
      </c>
      <c r="AY192" s="16" t="s">
        <v>125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82</v>
      </c>
      <c r="BK192" s="199">
        <f>ROUND(I192*H192,2)</f>
        <v>0</v>
      </c>
      <c r="BL192" s="16" t="s">
        <v>132</v>
      </c>
      <c r="BM192" s="198" t="s">
        <v>390</v>
      </c>
    </row>
    <row r="193" spans="2:51" s="13" customFormat="1" ht="11.25">
      <c r="B193" s="200"/>
      <c r="C193" s="201"/>
      <c r="D193" s="202" t="s">
        <v>134</v>
      </c>
      <c r="E193" s="203" t="s">
        <v>1</v>
      </c>
      <c r="F193" s="204" t="s">
        <v>189</v>
      </c>
      <c r="G193" s="201"/>
      <c r="H193" s="205">
        <v>9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134</v>
      </c>
      <c r="AU193" s="211" t="s">
        <v>84</v>
      </c>
      <c r="AV193" s="13" t="s">
        <v>84</v>
      </c>
      <c r="AW193" s="13" t="s">
        <v>31</v>
      </c>
      <c r="AX193" s="13" t="s">
        <v>74</v>
      </c>
      <c r="AY193" s="211" t="s">
        <v>125</v>
      </c>
    </row>
    <row r="194" spans="2:51" s="14" customFormat="1" ht="11.25">
      <c r="B194" s="212"/>
      <c r="C194" s="213"/>
      <c r="D194" s="202" t="s">
        <v>134</v>
      </c>
      <c r="E194" s="214" t="s">
        <v>1</v>
      </c>
      <c r="F194" s="215" t="s">
        <v>136</v>
      </c>
      <c r="G194" s="213"/>
      <c r="H194" s="216">
        <v>9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134</v>
      </c>
      <c r="AU194" s="222" t="s">
        <v>84</v>
      </c>
      <c r="AV194" s="14" t="s">
        <v>132</v>
      </c>
      <c r="AW194" s="14" t="s">
        <v>31</v>
      </c>
      <c r="AX194" s="14" t="s">
        <v>82</v>
      </c>
      <c r="AY194" s="222" t="s">
        <v>125</v>
      </c>
    </row>
    <row r="195" spans="2:63" s="12" customFormat="1" ht="22.9" customHeight="1">
      <c r="B195" s="170"/>
      <c r="C195" s="171"/>
      <c r="D195" s="172" t="s">
        <v>73</v>
      </c>
      <c r="E195" s="184" t="s">
        <v>165</v>
      </c>
      <c r="F195" s="184" t="s">
        <v>239</v>
      </c>
      <c r="G195" s="171"/>
      <c r="H195" s="171"/>
      <c r="I195" s="174"/>
      <c r="J195" s="185">
        <f>BK195</f>
        <v>0</v>
      </c>
      <c r="K195" s="171"/>
      <c r="L195" s="176"/>
      <c r="M195" s="177"/>
      <c r="N195" s="178"/>
      <c r="O195" s="178"/>
      <c r="P195" s="179">
        <f>SUM(P196:P205)</f>
        <v>0</v>
      </c>
      <c r="Q195" s="178"/>
      <c r="R195" s="179">
        <f>SUM(R196:R205)</f>
        <v>1.50675</v>
      </c>
      <c r="S195" s="178"/>
      <c r="T195" s="180">
        <f>SUM(T196:T205)</f>
        <v>0</v>
      </c>
      <c r="AR195" s="181" t="s">
        <v>82</v>
      </c>
      <c r="AT195" s="182" t="s">
        <v>73</v>
      </c>
      <c r="AU195" s="182" t="s">
        <v>82</v>
      </c>
      <c r="AY195" s="181" t="s">
        <v>125</v>
      </c>
      <c r="BK195" s="183">
        <f>SUM(BK196:BK205)</f>
        <v>0</v>
      </c>
    </row>
    <row r="196" spans="1:65" s="2" customFormat="1" ht="37.9" customHeight="1">
      <c r="A196" s="33"/>
      <c r="B196" s="34"/>
      <c r="C196" s="186" t="s">
        <v>263</v>
      </c>
      <c r="D196" s="186" t="s">
        <v>128</v>
      </c>
      <c r="E196" s="187" t="s">
        <v>240</v>
      </c>
      <c r="F196" s="188" t="s">
        <v>241</v>
      </c>
      <c r="G196" s="189" t="s">
        <v>131</v>
      </c>
      <c r="H196" s="190">
        <v>7</v>
      </c>
      <c r="I196" s="191"/>
      <c r="J196" s="192">
        <f>ROUND(I196*H196,2)</f>
        <v>0</v>
      </c>
      <c r="K196" s="193"/>
      <c r="L196" s="38"/>
      <c r="M196" s="194" t="s">
        <v>1</v>
      </c>
      <c r="N196" s="195" t="s">
        <v>39</v>
      </c>
      <c r="O196" s="70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132</v>
      </c>
      <c r="AT196" s="198" t="s">
        <v>128</v>
      </c>
      <c r="AU196" s="198" t="s">
        <v>84</v>
      </c>
      <c r="AY196" s="16" t="s">
        <v>125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82</v>
      </c>
      <c r="BK196" s="199">
        <f>ROUND(I196*H196,2)</f>
        <v>0</v>
      </c>
      <c r="BL196" s="16" t="s">
        <v>132</v>
      </c>
      <c r="BM196" s="198" t="s">
        <v>391</v>
      </c>
    </row>
    <row r="197" spans="2:51" s="13" customFormat="1" ht="11.25">
      <c r="B197" s="200"/>
      <c r="C197" s="201"/>
      <c r="D197" s="202" t="s">
        <v>134</v>
      </c>
      <c r="E197" s="203" t="s">
        <v>1</v>
      </c>
      <c r="F197" s="204" t="s">
        <v>392</v>
      </c>
      <c r="G197" s="201"/>
      <c r="H197" s="205">
        <v>7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134</v>
      </c>
      <c r="AU197" s="211" t="s">
        <v>84</v>
      </c>
      <c r="AV197" s="13" t="s">
        <v>84</v>
      </c>
      <c r="AW197" s="13" t="s">
        <v>31</v>
      </c>
      <c r="AX197" s="13" t="s">
        <v>74</v>
      </c>
      <c r="AY197" s="211" t="s">
        <v>125</v>
      </c>
    </row>
    <row r="198" spans="2:51" s="14" customFormat="1" ht="11.25">
      <c r="B198" s="212"/>
      <c r="C198" s="213"/>
      <c r="D198" s="202" t="s">
        <v>134</v>
      </c>
      <c r="E198" s="214" t="s">
        <v>1</v>
      </c>
      <c r="F198" s="215" t="s">
        <v>136</v>
      </c>
      <c r="G198" s="213"/>
      <c r="H198" s="216">
        <v>7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134</v>
      </c>
      <c r="AU198" s="222" t="s">
        <v>84</v>
      </c>
      <c r="AV198" s="14" t="s">
        <v>132</v>
      </c>
      <c r="AW198" s="14" t="s">
        <v>31</v>
      </c>
      <c r="AX198" s="14" t="s">
        <v>82</v>
      </c>
      <c r="AY198" s="222" t="s">
        <v>125</v>
      </c>
    </row>
    <row r="199" spans="1:65" s="2" customFormat="1" ht="24.2" customHeight="1">
      <c r="A199" s="33"/>
      <c r="B199" s="34"/>
      <c r="C199" s="186" t="s">
        <v>393</v>
      </c>
      <c r="D199" s="186" t="s">
        <v>128</v>
      </c>
      <c r="E199" s="187" t="s">
        <v>245</v>
      </c>
      <c r="F199" s="188" t="s">
        <v>246</v>
      </c>
      <c r="G199" s="189" t="s">
        <v>131</v>
      </c>
      <c r="H199" s="190">
        <v>7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39</v>
      </c>
      <c r="O199" s="70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132</v>
      </c>
      <c r="AT199" s="198" t="s">
        <v>128</v>
      </c>
      <c r="AU199" s="198" t="s">
        <v>84</v>
      </c>
      <c r="AY199" s="16" t="s">
        <v>125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82</v>
      </c>
      <c r="BK199" s="199">
        <f>ROUND(I199*H199,2)</f>
        <v>0</v>
      </c>
      <c r="BL199" s="16" t="s">
        <v>132</v>
      </c>
      <c r="BM199" s="198" t="s">
        <v>394</v>
      </c>
    </row>
    <row r="200" spans="2:51" s="13" customFormat="1" ht="11.25">
      <c r="B200" s="200"/>
      <c r="C200" s="201"/>
      <c r="D200" s="202" t="s">
        <v>134</v>
      </c>
      <c r="E200" s="203" t="s">
        <v>1</v>
      </c>
      <c r="F200" s="204" t="s">
        <v>381</v>
      </c>
      <c r="G200" s="201"/>
      <c r="H200" s="205">
        <v>7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134</v>
      </c>
      <c r="AU200" s="211" t="s">
        <v>84</v>
      </c>
      <c r="AV200" s="13" t="s">
        <v>84</v>
      </c>
      <c r="AW200" s="13" t="s">
        <v>31</v>
      </c>
      <c r="AX200" s="13" t="s">
        <v>74</v>
      </c>
      <c r="AY200" s="211" t="s">
        <v>125</v>
      </c>
    </row>
    <row r="201" spans="2:51" s="14" customFormat="1" ht="11.25">
      <c r="B201" s="212"/>
      <c r="C201" s="213"/>
      <c r="D201" s="202" t="s">
        <v>134</v>
      </c>
      <c r="E201" s="214" t="s">
        <v>1</v>
      </c>
      <c r="F201" s="215" t="s">
        <v>136</v>
      </c>
      <c r="G201" s="213"/>
      <c r="H201" s="216">
        <v>7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134</v>
      </c>
      <c r="AU201" s="222" t="s">
        <v>84</v>
      </c>
      <c r="AV201" s="14" t="s">
        <v>132</v>
      </c>
      <c r="AW201" s="14" t="s">
        <v>31</v>
      </c>
      <c r="AX201" s="14" t="s">
        <v>82</v>
      </c>
      <c r="AY201" s="222" t="s">
        <v>125</v>
      </c>
    </row>
    <row r="202" spans="1:65" s="2" customFormat="1" ht="76.35" customHeight="1">
      <c r="A202" s="33"/>
      <c r="B202" s="34"/>
      <c r="C202" s="186" t="s">
        <v>395</v>
      </c>
      <c r="D202" s="186" t="s">
        <v>128</v>
      </c>
      <c r="E202" s="187" t="s">
        <v>249</v>
      </c>
      <c r="F202" s="188" t="s">
        <v>250</v>
      </c>
      <c r="G202" s="189" t="s">
        <v>131</v>
      </c>
      <c r="H202" s="190">
        <v>7</v>
      </c>
      <c r="I202" s="191"/>
      <c r="J202" s="192">
        <f>ROUND(I202*H202,2)</f>
        <v>0</v>
      </c>
      <c r="K202" s="193"/>
      <c r="L202" s="38"/>
      <c r="M202" s="194" t="s">
        <v>1</v>
      </c>
      <c r="N202" s="195" t="s">
        <v>39</v>
      </c>
      <c r="O202" s="70"/>
      <c r="P202" s="196">
        <f>O202*H202</f>
        <v>0</v>
      </c>
      <c r="Q202" s="196">
        <v>0.08425</v>
      </c>
      <c r="R202" s="196">
        <f>Q202*H202</f>
        <v>0.58975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132</v>
      </c>
      <c r="AT202" s="198" t="s">
        <v>128</v>
      </c>
      <c r="AU202" s="198" t="s">
        <v>84</v>
      </c>
      <c r="AY202" s="16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82</v>
      </c>
      <c r="BK202" s="199">
        <f>ROUND(I202*H202,2)</f>
        <v>0</v>
      </c>
      <c r="BL202" s="16" t="s">
        <v>132</v>
      </c>
      <c r="BM202" s="198" t="s">
        <v>396</v>
      </c>
    </row>
    <row r="203" spans="2:51" s="13" customFormat="1" ht="11.25">
      <c r="B203" s="200"/>
      <c r="C203" s="201"/>
      <c r="D203" s="202" t="s">
        <v>134</v>
      </c>
      <c r="E203" s="203" t="s">
        <v>1</v>
      </c>
      <c r="F203" s="204" t="s">
        <v>381</v>
      </c>
      <c r="G203" s="201"/>
      <c r="H203" s="205">
        <v>7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134</v>
      </c>
      <c r="AU203" s="211" t="s">
        <v>84</v>
      </c>
      <c r="AV203" s="13" t="s">
        <v>84</v>
      </c>
      <c r="AW203" s="13" t="s">
        <v>31</v>
      </c>
      <c r="AX203" s="13" t="s">
        <v>74</v>
      </c>
      <c r="AY203" s="211" t="s">
        <v>125</v>
      </c>
    </row>
    <row r="204" spans="2:51" s="14" customFormat="1" ht="11.25">
      <c r="B204" s="212"/>
      <c r="C204" s="213"/>
      <c r="D204" s="202" t="s">
        <v>134</v>
      </c>
      <c r="E204" s="214" t="s">
        <v>1</v>
      </c>
      <c r="F204" s="215" t="s">
        <v>136</v>
      </c>
      <c r="G204" s="213"/>
      <c r="H204" s="216">
        <v>7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134</v>
      </c>
      <c r="AU204" s="222" t="s">
        <v>84</v>
      </c>
      <c r="AV204" s="14" t="s">
        <v>132</v>
      </c>
      <c r="AW204" s="14" t="s">
        <v>31</v>
      </c>
      <c r="AX204" s="14" t="s">
        <v>82</v>
      </c>
      <c r="AY204" s="222" t="s">
        <v>125</v>
      </c>
    </row>
    <row r="205" spans="1:65" s="2" customFormat="1" ht="16.5" customHeight="1">
      <c r="A205" s="33"/>
      <c r="B205" s="34"/>
      <c r="C205" s="223" t="s">
        <v>397</v>
      </c>
      <c r="D205" s="223" t="s">
        <v>209</v>
      </c>
      <c r="E205" s="224" t="s">
        <v>253</v>
      </c>
      <c r="F205" s="225" t="s">
        <v>254</v>
      </c>
      <c r="G205" s="226" t="s">
        <v>131</v>
      </c>
      <c r="H205" s="227">
        <v>7</v>
      </c>
      <c r="I205" s="228"/>
      <c r="J205" s="229">
        <f>ROUND(I205*H205,2)</f>
        <v>0</v>
      </c>
      <c r="K205" s="230"/>
      <c r="L205" s="231"/>
      <c r="M205" s="232" t="s">
        <v>1</v>
      </c>
      <c r="N205" s="233" t="s">
        <v>39</v>
      </c>
      <c r="O205" s="70"/>
      <c r="P205" s="196">
        <f>O205*H205</f>
        <v>0</v>
      </c>
      <c r="Q205" s="196">
        <v>0.131</v>
      </c>
      <c r="R205" s="196">
        <f>Q205*H205</f>
        <v>0.917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184</v>
      </c>
      <c r="AT205" s="198" t="s">
        <v>209</v>
      </c>
      <c r="AU205" s="198" t="s">
        <v>84</v>
      </c>
      <c r="AY205" s="16" t="s">
        <v>125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82</v>
      </c>
      <c r="BK205" s="199">
        <f>ROUND(I205*H205,2)</f>
        <v>0</v>
      </c>
      <c r="BL205" s="16" t="s">
        <v>132</v>
      </c>
      <c r="BM205" s="198" t="s">
        <v>398</v>
      </c>
    </row>
    <row r="206" spans="2:63" s="12" customFormat="1" ht="22.9" customHeight="1">
      <c r="B206" s="170"/>
      <c r="C206" s="171"/>
      <c r="D206" s="172" t="s">
        <v>73</v>
      </c>
      <c r="E206" s="184" t="s">
        <v>189</v>
      </c>
      <c r="F206" s="184" t="s">
        <v>257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SUM(P207:P220)</f>
        <v>0</v>
      </c>
      <c r="Q206" s="178"/>
      <c r="R206" s="179">
        <f>SUM(R207:R220)</f>
        <v>0.9726400000000001</v>
      </c>
      <c r="S206" s="178"/>
      <c r="T206" s="180">
        <f>SUM(T207:T220)</f>
        <v>0.482</v>
      </c>
      <c r="AR206" s="181" t="s">
        <v>82</v>
      </c>
      <c r="AT206" s="182" t="s">
        <v>73</v>
      </c>
      <c r="AU206" s="182" t="s">
        <v>82</v>
      </c>
      <c r="AY206" s="181" t="s">
        <v>125</v>
      </c>
      <c r="BK206" s="183">
        <f>SUM(BK207:BK220)</f>
        <v>0</v>
      </c>
    </row>
    <row r="207" spans="1:65" s="2" customFormat="1" ht="24.2" customHeight="1">
      <c r="A207" s="33"/>
      <c r="B207" s="34"/>
      <c r="C207" s="186" t="s">
        <v>399</v>
      </c>
      <c r="D207" s="186" t="s">
        <v>128</v>
      </c>
      <c r="E207" s="187" t="s">
        <v>259</v>
      </c>
      <c r="F207" s="188" t="s">
        <v>260</v>
      </c>
      <c r="G207" s="189" t="s">
        <v>261</v>
      </c>
      <c r="H207" s="190">
        <v>1</v>
      </c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39</v>
      </c>
      <c r="O207" s="70"/>
      <c r="P207" s="196">
        <f>O207*H207</f>
        <v>0</v>
      </c>
      <c r="Q207" s="196">
        <v>0.0007</v>
      </c>
      <c r="R207" s="196">
        <f>Q207*H207</f>
        <v>0.0007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132</v>
      </c>
      <c r="AT207" s="198" t="s">
        <v>128</v>
      </c>
      <c r="AU207" s="198" t="s">
        <v>84</v>
      </c>
      <c r="AY207" s="16" t="s">
        <v>125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82</v>
      </c>
      <c r="BK207" s="199">
        <f>ROUND(I207*H207,2)</f>
        <v>0</v>
      </c>
      <c r="BL207" s="16" t="s">
        <v>132</v>
      </c>
      <c r="BM207" s="198" t="s">
        <v>400</v>
      </c>
    </row>
    <row r="208" spans="2:51" s="13" customFormat="1" ht="11.25">
      <c r="B208" s="200"/>
      <c r="C208" s="201"/>
      <c r="D208" s="202" t="s">
        <v>134</v>
      </c>
      <c r="E208" s="203" t="s">
        <v>1</v>
      </c>
      <c r="F208" s="204" t="s">
        <v>82</v>
      </c>
      <c r="G208" s="201"/>
      <c r="H208" s="205">
        <v>1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134</v>
      </c>
      <c r="AU208" s="211" t="s">
        <v>84</v>
      </c>
      <c r="AV208" s="13" t="s">
        <v>84</v>
      </c>
      <c r="AW208" s="13" t="s">
        <v>31</v>
      </c>
      <c r="AX208" s="13" t="s">
        <v>74</v>
      </c>
      <c r="AY208" s="211" t="s">
        <v>125</v>
      </c>
    </row>
    <row r="209" spans="2:51" s="14" customFormat="1" ht="11.25">
      <c r="B209" s="212"/>
      <c r="C209" s="213"/>
      <c r="D209" s="202" t="s">
        <v>134</v>
      </c>
      <c r="E209" s="214" t="s">
        <v>1</v>
      </c>
      <c r="F209" s="215" t="s">
        <v>136</v>
      </c>
      <c r="G209" s="213"/>
      <c r="H209" s="216">
        <v>1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134</v>
      </c>
      <c r="AU209" s="222" t="s">
        <v>84</v>
      </c>
      <c r="AV209" s="14" t="s">
        <v>132</v>
      </c>
      <c r="AW209" s="14" t="s">
        <v>31</v>
      </c>
      <c r="AX209" s="14" t="s">
        <v>82</v>
      </c>
      <c r="AY209" s="222" t="s">
        <v>125</v>
      </c>
    </row>
    <row r="210" spans="1:65" s="2" customFormat="1" ht="16.5" customHeight="1">
      <c r="A210" s="33"/>
      <c r="B210" s="34"/>
      <c r="C210" s="223" t="s">
        <v>401</v>
      </c>
      <c r="D210" s="223" t="s">
        <v>209</v>
      </c>
      <c r="E210" s="224" t="s">
        <v>264</v>
      </c>
      <c r="F210" s="225" t="s">
        <v>265</v>
      </c>
      <c r="G210" s="226" t="s">
        <v>266</v>
      </c>
      <c r="H210" s="227">
        <v>1</v>
      </c>
      <c r="I210" s="228"/>
      <c r="J210" s="229">
        <f>ROUND(I210*H210,2)</f>
        <v>0</v>
      </c>
      <c r="K210" s="230"/>
      <c r="L210" s="231"/>
      <c r="M210" s="232" t="s">
        <v>1</v>
      </c>
      <c r="N210" s="233" t="s">
        <v>39</v>
      </c>
      <c r="O210" s="70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184</v>
      </c>
      <c r="AT210" s="198" t="s">
        <v>209</v>
      </c>
      <c r="AU210" s="198" t="s">
        <v>84</v>
      </c>
      <c r="AY210" s="16" t="s">
        <v>125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6" t="s">
        <v>82</v>
      </c>
      <c r="BK210" s="199">
        <f>ROUND(I210*H210,2)</f>
        <v>0</v>
      </c>
      <c r="BL210" s="16" t="s">
        <v>132</v>
      </c>
      <c r="BM210" s="198" t="s">
        <v>402</v>
      </c>
    </row>
    <row r="211" spans="1:65" s="2" customFormat="1" ht="49.15" customHeight="1">
      <c r="A211" s="33"/>
      <c r="B211" s="34"/>
      <c r="C211" s="186" t="s">
        <v>403</v>
      </c>
      <c r="D211" s="186" t="s">
        <v>128</v>
      </c>
      <c r="E211" s="187" t="s">
        <v>269</v>
      </c>
      <c r="F211" s="188" t="s">
        <v>270</v>
      </c>
      <c r="G211" s="189" t="s">
        <v>149</v>
      </c>
      <c r="H211" s="190">
        <v>4</v>
      </c>
      <c r="I211" s="191"/>
      <c r="J211" s="192">
        <f>ROUND(I211*H211,2)</f>
        <v>0</v>
      </c>
      <c r="K211" s="193"/>
      <c r="L211" s="38"/>
      <c r="M211" s="194" t="s">
        <v>1</v>
      </c>
      <c r="N211" s="195" t="s">
        <v>39</v>
      </c>
      <c r="O211" s="70"/>
      <c r="P211" s="196">
        <f>O211*H211</f>
        <v>0</v>
      </c>
      <c r="Q211" s="196">
        <v>0.16849</v>
      </c>
      <c r="R211" s="196">
        <f>Q211*H211</f>
        <v>0.67396</v>
      </c>
      <c r="S211" s="196">
        <v>0</v>
      </c>
      <c r="T211" s="19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132</v>
      </c>
      <c r="AT211" s="198" t="s">
        <v>128</v>
      </c>
      <c r="AU211" s="198" t="s">
        <v>84</v>
      </c>
      <c r="AY211" s="16" t="s">
        <v>125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6" t="s">
        <v>82</v>
      </c>
      <c r="BK211" s="199">
        <f>ROUND(I211*H211,2)</f>
        <v>0</v>
      </c>
      <c r="BL211" s="16" t="s">
        <v>132</v>
      </c>
      <c r="BM211" s="198" t="s">
        <v>404</v>
      </c>
    </row>
    <row r="212" spans="2:51" s="13" customFormat="1" ht="11.25">
      <c r="B212" s="200"/>
      <c r="C212" s="201"/>
      <c r="D212" s="202" t="s">
        <v>134</v>
      </c>
      <c r="E212" s="203" t="s">
        <v>1</v>
      </c>
      <c r="F212" s="204" t="s">
        <v>132</v>
      </c>
      <c r="G212" s="201"/>
      <c r="H212" s="205">
        <v>4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134</v>
      </c>
      <c r="AU212" s="211" t="s">
        <v>84</v>
      </c>
      <c r="AV212" s="13" t="s">
        <v>84</v>
      </c>
      <c r="AW212" s="13" t="s">
        <v>31</v>
      </c>
      <c r="AX212" s="13" t="s">
        <v>74</v>
      </c>
      <c r="AY212" s="211" t="s">
        <v>125</v>
      </c>
    </row>
    <row r="213" spans="2:51" s="14" customFormat="1" ht="11.25">
      <c r="B213" s="212"/>
      <c r="C213" s="213"/>
      <c r="D213" s="202" t="s">
        <v>134</v>
      </c>
      <c r="E213" s="214" t="s">
        <v>1</v>
      </c>
      <c r="F213" s="215" t="s">
        <v>136</v>
      </c>
      <c r="G213" s="213"/>
      <c r="H213" s="216">
        <v>4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134</v>
      </c>
      <c r="AU213" s="222" t="s">
        <v>84</v>
      </c>
      <c r="AV213" s="14" t="s">
        <v>132</v>
      </c>
      <c r="AW213" s="14" t="s">
        <v>31</v>
      </c>
      <c r="AX213" s="14" t="s">
        <v>82</v>
      </c>
      <c r="AY213" s="222" t="s">
        <v>125</v>
      </c>
    </row>
    <row r="214" spans="1:65" s="2" customFormat="1" ht="21.75" customHeight="1">
      <c r="A214" s="33"/>
      <c r="B214" s="34"/>
      <c r="C214" s="223" t="s">
        <v>268</v>
      </c>
      <c r="D214" s="223" t="s">
        <v>209</v>
      </c>
      <c r="E214" s="224" t="s">
        <v>274</v>
      </c>
      <c r="F214" s="225" t="s">
        <v>275</v>
      </c>
      <c r="G214" s="226" t="s">
        <v>261</v>
      </c>
      <c r="H214" s="227">
        <v>4</v>
      </c>
      <c r="I214" s="228"/>
      <c r="J214" s="229">
        <f>ROUND(I214*H214,2)</f>
        <v>0</v>
      </c>
      <c r="K214" s="230"/>
      <c r="L214" s="231"/>
      <c r="M214" s="232" t="s">
        <v>1</v>
      </c>
      <c r="N214" s="233" t="s">
        <v>39</v>
      </c>
      <c r="O214" s="70"/>
      <c r="P214" s="196">
        <f>O214*H214</f>
        <v>0</v>
      </c>
      <c r="Q214" s="196">
        <v>0.05612</v>
      </c>
      <c r="R214" s="196">
        <f>Q214*H214</f>
        <v>0.22448</v>
      </c>
      <c r="S214" s="196">
        <v>0</v>
      </c>
      <c r="T214" s="19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184</v>
      </c>
      <c r="AT214" s="198" t="s">
        <v>209</v>
      </c>
      <c r="AU214" s="198" t="s">
        <v>84</v>
      </c>
      <c r="AY214" s="16" t="s">
        <v>125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6" t="s">
        <v>82</v>
      </c>
      <c r="BK214" s="199">
        <f>ROUND(I214*H214,2)</f>
        <v>0</v>
      </c>
      <c r="BL214" s="16" t="s">
        <v>132</v>
      </c>
      <c r="BM214" s="198" t="s">
        <v>405</v>
      </c>
    </row>
    <row r="215" spans="1:65" s="2" customFormat="1" ht="16.5" customHeight="1">
      <c r="A215" s="33"/>
      <c r="B215" s="34"/>
      <c r="C215" s="223" t="s">
        <v>406</v>
      </c>
      <c r="D215" s="223" t="s">
        <v>209</v>
      </c>
      <c r="E215" s="224" t="s">
        <v>278</v>
      </c>
      <c r="F215" s="225" t="s">
        <v>279</v>
      </c>
      <c r="G215" s="226" t="s">
        <v>154</v>
      </c>
      <c r="H215" s="227">
        <v>0.35</v>
      </c>
      <c r="I215" s="228"/>
      <c r="J215" s="229">
        <f>ROUND(I215*H215,2)</f>
        <v>0</v>
      </c>
      <c r="K215" s="230"/>
      <c r="L215" s="231"/>
      <c r="M215" s="232" t="s">
        <v>1</v>
      </c>
      <c r="N215" s="233" t="s">
        <v>39</v>
      </c>
      <c r="O215" s="70"/>
      <c r="P215" s="196">
        <f>O215*H215</f>
        <v>0</v>
      </c>
      <c r="Q215" s="196">
        <v>0.21</v>
      </c>
      <c r="R215" s="196">
        <f>Q215*H215</f>
        <v>0.0735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184</v>
      </c>
      <c r="AT215" s="198" t="s">
        <v>209</v>
      </c>
      <c r="AU215" s="198" t="s">
        <v>84</v>
      </c>
      <c r="AY215" s="16" t="s">
        <v>125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82</v>
      </c>
      <c r="BK215" s="199">
        <f>ROUND(I215*H215,2)</f>
        <v>0</v>
      </c>
      <c r="BL215" s="16" t="s">
        <v>132</v>
      </c>
      <c r="BM215" s="198" t="s">
        <v>407</v>
      </c>
    </row>
    <row r="216" spans="2:51" s="13" customFormat="1" ht="11.25">
      <c r="B216" s="200"/>
      <c r="C216" s="201"/>
      <c r="D216" s="202" t="s">
        <v>134</v>
      </c>
      <c r="E216" s="203" t="s">
        <v>1</v>
      </c>
      <c r="F216" s="204" t="s">
        <v>408</v>
      </c>
      <c r="G216" s="201"/>
      <c r="H216" s="205">
        <v>0.35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134</v>
      </c>
      <c r="AU216" s="211" t="s">
        <v>84</v>
      </c>
      <c r="AV216" s="13" t="s">
        <v>84</v>
      </c>
      <c r="AW216" s="13" t="s">
        <v>31</v>
      </c>
      <c r="AX216" s="13" t="s">
        <v>74</v>
      </c>
      <c r="AY216" s="211" t="s">
        <v>125</v>
      </c>
    </row>
    <row r="217" spans="2:51" s="14" customFormat="1" ht="11.25">
      <c r="B217" s="212"/>
      <c r="C217" s="213"/>
      <c r="D217" s="202" t="s">
        <v>134</v>
      </c>
      <c r="E217" s="214" t="s">
        <v>1</v>
      </c>
      <c r="F217" s="215" t="s">
        <v>136</v>
      </c>
      <c r="G217" s="213"/>
      <c r="H217" s="216">
        <v>0.35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134</v>
      </c>
      <c r="AU217" s="222" t="s">
        <v>84</v>
      </c>
      <c r="AV217" s="14" t="s">
        <v>132</v>
      </c>
      <c r="AW217" s="14" t="s">
        <v>31</v>
      </c>
      <c r="AX217" s="14" t="s">
        <v>82</v>
      </c>
      <c r="AY217" s="222" t="s">
        <v>125</v>
      </c>
    </row>
    <row r="218" spans="1:65" s="2" customFormat="1" ht="16.5" customHeight="1">
      <c r="A218" s="33"/>
      <c r="B218" s="34"/>
      <c r="C218" s="186" t="s">
        <v>409</v>
      </c>
      <c r="D218" s="186" t="s">
        <v>128</v>
      </c>
      <c r="E218" s="187" t="s">
        <v>283</v>
      </c>
      <c r="F218" s="188" t="s">
        <v>284</v>
      </c>
      <c r="G218" s="189" t="s">
        <v>261</v>
      </c>
      <c r="H218" s="190">
        <v>1</v>
      </c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39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0.482</v>
      </c>
      <c r="T218" s="197">
        <f>S218*H218</f>
        <v>0.482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132</v>
      </c>
      <c r="AT218" s="198" t="s">
        <v>128</v>
      </c>
      <c r="AU218" s="198" t="s">
        <v>84</v>
      </c>
      <c r="AY218" s="16" t="s">
        <v>125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82</v>
      </c>
      <c r="BK218" s="199">
        <f>ROUND(I218*H218,2)</f>
        <v>0</v>
      </c>
      <c r="BL218" s="16" t="s">
        <v>132</v>
      </c>
      <c r="BM218" s="198" t="s">
        <v>410</v>
      </c>
    </row>
    <row r="219" spans="2:51" s="13" customFormat="1" ht="11.25">
      <c r="B219" s="200"/>
      <c r="C219" s="201"/>
      <c r="D219" s="202" t="s">
        <v>134</v>
      </c>
      <c r="E219" s="203" t="s">
        <v>1</v>
      </c>
      <c r="F219" s="204" t="s">
        <v>82</v>
      </c>
      <c r="G219" s="201"/>
      <c r="H219" s="205">
        <v>1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134</v>
      </c>
      <c r="AU219" s="211" t="s">
        <v>84</v>
      </c>
      <c r="AV219" s="13" t="s">
        <v>84</v>
      </c>
      <c r="AW219" s="13" t="s">
        <v>31</v>
      </c>
      <c r="AX219" s="13" t="s">
        <v>74</v>
      </c>
      <c r="AY219" s="211" t="s">
        <v>125</v>
      </c>
    </row>
    <row r="220" spans="2:51" s="14" customFormat="1" ht="11.25">
      <c r="B220" s="212"/>
      <c r="C220" s="213"/>
      <c r="D220" s="202" t="s">
        <v>134</v>
      </c>
      <c r="E220" s="214" t="s">
        <v>1</v>
      </c>
      <c r="F220" s="215" t="s">
        <v>136</v>
      </c>
      <c r="G220" s="213"/>
      <c r="H220" s="216">
        <v>1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134</v>
      </c>
      <c r="AU220" s="222" t="s">
        <v>84</v>
      </c>
      <c r="AV220" s="14" t="s">
        <v>132</v>
      </c>
      <c r="AW220" s="14" t="s">
        <v>31</v>
      </c>
      <c r="AX220" s="14" t="s">
        <v>82</v>
      </c>
      <c r="AY220" s="222" t="s">
        <v>125</v>
      </c>
    </row>
    <row r="221" spans="2:63" s="12" customFormat="1" ht="22.9" customHeight="1">
      <c r="B221" s="170"/>
      <c r="C221" s="171"/>
      <c r="D221" s="172" t="s">
        <v>73</v>
      </c>
      <c r="E221" s="184" t="s">
        <v>286</v>
      </c>
      <c r="F221" s="184" t="s">
        <v>287</v>
      </c>
      <c r="G221" s="171"/>
      <c r="H221" s="171"/>
      <c r="I221" s="174"/>
      <c r="J221" s="185">
        <f>BK221</f>
        <v>0</v>
      </c>
      <c r="K221" s="171"/>
      <c r="L221" s="176"/>
      <c r="M221" s="177"/>
      <c r="N221" s="178"/>
      <c r="O221" s="178"/>
      <c r="P221" s="179">
        <f>SUM(P222:P233)</f>
        <v>0</v>
      </c>
      <c r="Q221" s="178"/>
      <c r="R221" s="179">
        <f>SUM(R222:R233)</f>
        <v>0</v>
      </c>
      <c r="S221" s="178"/>
      <c r="T221" s="180">
        <f>SUM(T222:T233)</f>
        <v>0</v>
      </c>
      <c r="AR221" s="181" t="s">
        <v>82</v>
      </c>
      <c r="AT221" s="182" t="s">
        <v>73</v>
      </c>
      <c r="AU221" s="182" t="s">
        <v>82</v>
      </c>
      <c r="AY221" s="181" t="s">
        <v>125</v>
      </c>
      <c r="BK221" s="183">
        <f>SUM(BK222:BK233)</f>
        <v>0</v>
      </c>
    </row>
    <row r="222" spans="1:65" s="2" customFormat="1" ht="37.9" customHeight="1">
      <c r="A222" s="33"/>
      <c r="B222" s="34"/>
      <c r="C222" s="186" t="s">
        <v>277</v>
      </c>
      <c r="D222" s="186" t="s">
        <v>128</v>
      </c>
      <c r="E222" s="187" t="s">
        <v>289</v>
      </c>
      <c r="F222" s="188" t="s">
        <v>290</v>
      </c>
      <c r="G222" s="189" t="s">
        <v>196</v>
      </c>
      <c r="H222" s="190">
        <v>6.5</v>
      </c>
      <c r="I222" s="191"/>
      <c r="J222" s="192">
        <f>ROUND(I222*H222,2)</f>
        <v>0</v>
      </c>
      <c r="K222" s="193"/>
      <c r="L222" s="38"/>
      <c r="M222" s="194" t="s">
        <v>1</v>
      </c>
      <c r="N222" s="195" t="s">
        <v>39</v>
      </c>
      <c r="O222" s="70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132</v>
      </c>
      <c r="AT222" s="198" t="s">
        <v>128</v>
      </c>
      <c r="AU222" s="198" t="s">
        <v>84</v>
      </c>
      <c r="AY222" s="16" t="s">
        <v>125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6" t="s">
        <v>82</v>
      </c>
      <c r="BK222" s="199">
        <f>ROUND(I222*H222,2)</f>
        <v>0</v>
      </c>
      <c r="BL222" s="16" t="s">
        <v>132</v>
      </c>
      <c r="BM222" s="198" t="s">
        <v>411</v>
      </c>
    </row>
    <row r="223" spans="2:51" s="13" customFormat="1" ht="11.25">
      <c r="B223" s="200"/>
      <c r="C223" s="201"/>
      <c r="D223" s="202" t="s">
        <v>134</v>
      </c>
      <c r="E223" s="203" t="s">
        <v>1</v>
      </c>
      <c r="F223" s="204" t="s">
        <v>412</v>
      </c>
      <c r="G223" s="201"/>
      <c r="H223" s="205">
        <v>6.5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134</v>
      </c>
      <c r="AU223" s="211" t="s">
        <v>84</v>
      </c>
      <c r="AV223" s="13" t="s">
        <v>84</v>
      </c>
      <c r="AW223" s="13" t="s">
        <v>31</v>
      </c>
      <c r="AX223" s="13" t="s">
        <v>74</v>
      </c>
      <c r="AY223" s="211" t="s">
        <v>125</v>
      </c>
    </row>
    <row r="224" spans="2:51" s="14" customFormat="1" ht="11.25">
      <c r="B224" s="212"/>
      <c r="C224" s="213"/>
      <c r="D224" s="202" t="s">
        <v>134</v>
      </c>
      <c r="E224" s="214" t="s">
        <v>1</v>
      </c>
      <c r="F224" s="215" t="s">
        <v>136</v>
      </c>
      <c r="G224" s="213"/>
      <c r="H224" s="216">
        <v>6.5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134</v>
      </c>
      <c r="AU224" s="222" t="s">
        <v>84</v>
      </c>
      <c r="AV224" s="14" t="s">
        <v>132</v>
      </c>
      <c r="AW224" s="14" t="s">
        <v>31</v>
      </c>
      <c r="AX224" s="14" t="s">
        <v>82</v>
      </c>
      <c r="AY224" s="222" t="s">
        <v>125</v>
      </c>
    </row>
    <row r="225" spans="1:65" s="2" customFormat="1" ht="37.9" customHeight="1">
      <c r="A225" s="33"/>
      <c r="B225" s="34"/>
      <c r="C225" s="186" t="s">
        <v>413</v>
      </c>
      <c r="D225" s="186" t="s">
        <v>128</v>
      </c>
      <c r="E225" s="187" t="s">
        <v>293</v>
      </c>
      <c r="F225" s="188" t="s">
        <v>294</v>
      </c>
      <c r="G225" s="189" t="s">
        <v>196</v>
      </c>
      <c r="H225" s="190">
        <v>97.5</v>
      </c>
      <c r="I225" s="191"/>
      <c r="J225" s="192">
        <f>ROUND(I225*H225,2)</f>
        <v>0</v>
      </c>
      <c r="K225" s="193"/>
      <c r="L225" s="38"/>
      <c r="M225" s="194" t="s">
        <v>1</v>
      </c>
      <c r="N225" s="195" t="s">
        <v>39</v>
      </c>
      <c r="O225" s="70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8" t="s">
        <v>132</v>
      </c>
      <c r="AT225" s="198" t="s">
        <v>128</v>
      </c>
      <c r="AU225" s="198" t="s">
        <v>84</v>
      </c>
      <c r="AY225" s="16" t="s">
        <v>125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6" t="s">
        <v>82</v>
      </c>
      <c r="BK225" s="199">
        <f>ROUND(I225*H225,2)</f>
        <v>0</v>
      </c>
      <c r="BL225" s="16" t="s">
        <v>132</v>
      </c>
      <c r="BM225" s="198" t="s">
        <v>414</v>
      </c>
    </row>
    <row r="226" spans="2:51" s="13" customFormat="1" ht="11.25">
      <c r="B226" s="200"/>
      <c r="C226" s="201"/>
      <c r="D226" s="202" t="s">
        <v>134</v>
      </c>
      <c r="E226" s="203" t="s">
        <v>1</v>
      </c>
      <c r="F226" s="204" t="s">
        <v>415</v>
      </c>
      <c r="G226" s="201"/>
      <c r="H226" s="205">
        <v>97.5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134</v>
      </c>
      <c r="AU226" s="211" t="s">
        <v>84</v>
      </c>
      <c r="AV226" s="13" t="s">
        <v>84</v>
      </c>
      <c r="AW226" s="13" t="s">
        <v>31</v>
      </c>
      <c r="AX226" s="13" t="s">
        <v>74</v>
      </c>
      <c r="AY226" s="211" t="s">
        <v>125</v>
      </c>
    </row>
    <row r="227" spans="2:51" s="14" customFormat="1" ht="11.25">
      <c r="B227" s="212"/>
      <c r="C227" s="213"/>
      <c r="D227" s="202" t="s">
        <v>134</v>
      </c>
      <c r="E227" s="214" t="s">
        <v>1</v>
      </c>
      <c r="F227" s="215" t="s">
        <v>136</v>
      </c>
      <c r="G227" s="213"/>
      <c r="H227" s="216">
        <v>97.5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134</v>
      </c>
      <c r="AU227" s="222" t="s">
        <v>84</v>
      </c>
      <c r="AV227" s="14" t="s">
        <v>132</v>
      </c>
      <c r="AW227" s="14" t="s">
        <v>31</v>
      </c>
      <c r="AX227" s="14" t="s">
        <v>82</v>
      </c>
      <c r="AY227" s="222" t="s">
        <v>125</v>
      </c>
    </row>
    <row r="228" spans="1:65" s="2" customFormat="1" ht="24.2" customHeight="1">
      <c r="A228" s="33"/>
      <c r="B228" s="34"/>
      <c r="C228" s="186" t="s">
        <v>416</v>
      </c>
      <c r="D228" s="186" t="s">
        <v>128</v>
      </c>
      <c r="E228" s="187" t="s">
        <v>298</v>
      </c>
      <c r="F228" s="188" t="s">
        <v>299</v>
      </c>
      <c r="G228" s="189" t="s">
        <v>196</v>
      </c>
      <c r="H228" s="190">
        <v>6.5</v>
      </c>
      <c r="I228" s="191"/>
      <c r="J228" s="192">
        <f>ROUND(I228*H228,2)</f>
        <v>0</v>
      </c>
      <c r="K228" s="193"/>
      <c r="L228" s="38"/>
      <c r="M228" s="194" t="s">
        <v>1</v>
      </c>
      <c r="N228" s="195" t="s">
        <v>39</v>
      </c>
      <c r="O228" s="70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8" t="s">
        <v>132</v>
      </c>
      <c r="AT228" s="198" t="s">
        <v>128</v>
      </c>
      <c r="AU228" s="198" t="s">
        <v>84</v>
      </c>
      <c r="AY228" s="16" t="s">
        <v>125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6" t="s">
        <v>82</v>
      </c>
      <c r="BK228" s="199">
        <f>ROUND(I228*H228,2)</f>
        <v>0</v>
      </c>
      <c r="BL228" s="16" t="s">
        <v>132</v>
      </c>
      <c r="BM228" s="198" t="s">
        <v>417</v>
      </c>
    </row>
    <row r="229" spans="2:51" s="13" customFormat="1" ht="11.25">
      <c r="B229" s="200"/>
      <c r="C229" s="201"/>
      <c r="D229" s="202" t="s">
        <v>134</v>
      </c>
      <c r="E229" s="203" t="s">
        <v>1</v>
      </c>
      <c r="F229" s="204" t="s">
        <v>412</v>
      </c>
      <c r="G229" s="201"/>
      <c r="H229" s="205">
        <v>6.5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134</v>
      </c>
      <c r="AU229" s="211" t="s">
        <v>84</v>
      </c>
      <c r="AV229" s="13" t="s">
        <v>84</v>
      </c>
      <c r="AW229" s="13" t="s">
        <v>31</v>
      </c>
      <c r="AX229" s="13" t="s">
        <v>74</v>
      </c>
      <c r="AY229" s="211" t="s">
        <v>125</v>
      </c>
    </row>
    <row r="230" spans="2:51" s="14" customFormat="1" ht="11.25">
      <c r="B230" s="212"/>
      <c r="C230" s="213"/>
      <c r="D230" s="202" t="s">
        <v>134</v>
      </c>
      <c r="E230" s="214" t="s">
        <v>1</v>
      </c>
      <c r="F230" s="215" t="s">
        <v>136</v>
      </c>
      <c r="G230" s="213"/>
      <c r="H230" s="216">
        <v>6.5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134</v>
      </c>
      <c r="AU230" s="222" t="s">
        <v>84</v>
      </c>
      <c r="AV230" s="14" t="s">
        <v>132</v>
      </c>
      <c r="AW230" s="14" t="s">
        <v>31</v>
      </c>
      <c r="AX230" s="14" t="s">
        <v>82</v>
      </c>
      <c r="AY230" s="222" t="s">
        <v>125</v>
      </c>
    </row>
    <row r="231" spans="1:65" s="2" customFormat="1" ht="44.25" customHeight="1">
      <c r="A231" s="33"/>
      <c r="B231" s="34"/>
      <c r="C231" s="186" t="s">
        <v>418</v>
      </c>
      <c r="D231" s="186" t="s">
        <v>128</v>
      </c>
      <c r="E231" s="187" t="s">
        <v>302</v>
      </c>
      <c r="F231" s="188" t="s">
        <v>303</v>
      </c>
      <c r="G231" s="189" t="s">
        <v>196</v>
      </c>
      <c r="H231" s="190">
        <v>6.5</v>
      </c>
      <c r="I231" s="191"/>
      <c r="J231" s="192">
        <f>ROUND(I231*H231,2)</f>
        <v>0</v>
      </c>
      <c r="K231" s="193"/>
      <c r="L231" s="38"/>
      <c r="M231" s="194" t="s">
        <v>1</v>
      </c>
      <c r="N231" s="195" t="s">
        <v>39</v>
      </c>
      <c r="O231" s="70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8" t="s">
        <v>132</v>
      </c>
      <c r="AT231" s="198" t="s">
        <v>128</v>
      </c>
      <c r="AU231" s="198" t="s">
        <v>84</v>
      </c>
      <c r="AY231" s="16" t="s">
        <v>125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6" t="s">
        <v>82</v>
      </c>
      <c r="BK231" s="199">
        <f>ROUND(I231*H231,2)</f>
        <v>0</v>
      </c>
      <c r="BL231" s="16" t="s">
        <v>132</v>
      </c>
      <c r="BM231" s="198" t="s">
        <v>419</v>
      </c>
    </row>
    <row r="232" spans="2:51" s="13" customFormat="1" ht="11.25">
      <c r="B232" s="200"/>
      <c r="C232" s="201"/>
      <c r="D232" s="202" t="s">
        <v>134</v>
      </c>
      <c r="E232" s="203" t="s">
        <v>1</v>
      </c>
      <c r="F232" s="204" t="s">
        <v>412</v>
      </c>
      <c r="G232" s="201"/>
      <c r="H232" s="205">
        <v>6.5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134</v>
      </c>
      <c r="AU232" s="211" t="s">
        <v>84</v>
      </c>
      <c r="AV232" s="13" t="s">
        <v>84</v>
      </c>
      <c r="AW232" s="13" t="s">
        <v>31</v>
      </c>
      <c r="AX232" s="13" t="s">
        <v>74</v>
      </c>
      <c r="AY232" s="211" t="s">
        <v>125</v>
      </c>
    </row>
    <row r="233" spans="2:51" s="14" customFormat="1" ht="11.25">
      <c r="B233" s="212"/>
      <c r="C233" s="213"/>
      <c r="D233" s="202" t="s">
        <v>134</v>
      </c>
      <c r="E233" s="214" t="s">
        <v>1</v>
      </c>
      <c r="F233" s="215" t="s">
        <v>136</v>
      </c>
      <c r="G233" s="213"/>
      <c r="H233" s="216">
        <v>6.5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134</v>
      </c>
      <c r="AU233" s="222" t="s">
        <v>84</v>
      </c>
      <c r="AV233" s="14" t="s">
        <v>132</v>
      </c>
      <c r="AW233" s="14" t="s">
        <v>31</v>
      </c>
      <c r="AX233" s="14" t="s">
        <v>82</v>
      </c>
      <c r="AY233" s="222" t="s">
        <v>125</v>
      </c>
    </row>
    <row r="234" spans="2:63" s="12" customFormat="1" ht="22.9" customHeight="1">
      <c r="B234" s="170"/>
      <c r="C234" s="171"/>
      <c r="D234" s="172" t="s">
        <v>73</v>
      </c>
      <c r="E234" s="184" t="s">
        <v>305</v>
      </c>
      <c r="F234" s="184" t="s">
        <v>306</v>
      </c>
      <c r="G234" s="171"/>
      <c r="H234" s="171"/>
      <c r="I234" s="174"/>
      <c r="J234" s="185">
        <f>BK234</f>
        <v>0</v>
      </c>
      <c r="K234" s="171"/>
      <c r="L234" s="176"/>
      <c r="M234" s="177"/>
      <c r="N234" s="178"/>
      <c r="O234" s="178"/>
      <c r="P234" s="179">
        <f>P235</f>
        <v>0</v>
      </c>
      <c r="Q234" s="178"/>
      <c r="R234" s="179">
        <f>R235</f>
        <v>0</v>
      </c>
      <c r="S234" s="178"/>
      <c r="T234" s="180">
        <f>T235</f>
        <v>0</v>
      </c>
      <c r="AR234" s="181" t="s">
        <v>82</v>
      </c>
      <c r="AT234" s="182" t="s">
        <v>73</v>
      </c>
      <c r="AU234" s="182" t="s">
        <v>82</v>
      </c>
      <c r="AY234" s="181" t="s">
        <v>125</v>
      </c>
      <c r="BK234" s="183">
        <f>BK235</f>
        <v>0</v>
      </c>
    </row>
    <row r="235" spans="1:65" s="2" customFormat="1" ht="37.9" customHeight="1">
      <c r="A235" s="33"/>
      <c r="B235" s="34"/>
      <c r="C235" s="186" t="s">
        <v>420</v>
      </c>
      <c r="D235" s="186" t="s">
        <v>128</v>
      </c>
      <c r="E235" s="187" t="s">
        <v>308</v>
      </c>
      <c r="F235" s="188" t="s">
        <v>309</v>
      </c>
      <c r="G235" s="189" t="s">
        <v>196</v>
      </c>
      <c r="H235" s="190">
        <v>10.27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39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132</v>
      </c>
      <c r="AT235" s="198" t="s">
        <v>128</v>
      </c>
      <c r="AU235" s="198" t="s">
        <v>84</v>
      </c>
      <c r="AY235" s="16" t="s">
        <v>125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82</v>
      </c>
      <c r="BK235" s="199">
        <f>ROUND(I235*H235,2)</f>
        <v>0</v>
      </c>
      <c r="BL235" s="16" t="s">
        <v>132</v>
      </c>
      <c r="BM235" s="198" t="s">
        <v>421</v>
      </c>
    </row>
    <row r="236" spans="2:63" s="12" customFormat="1" ht="25.9" customHeight="1">
      <c r="B236" s="170"/>
      <c r="C236" s="171"/>
      <c r="D236" s="172" t="s">
        <v>73</v>
      </c>
      <c r="E236" s="173" t="s">
        <v>311</v>
      </c>
      <c r="F236" s="173" t="s">
        <v>312</v>
      </c>
      <c r="G236" s="171"/>
      <c r="H236" s="171"/>
      <c r="I236" s="174"/>
      <c r="J236" s="175">
        <f>BK236</f>
        <v>0</v>
      </c>
      <c r="K236" s="171"/>
      <c r="L236" s="176"/>
      <c r="M236" s="177"/>
      <c r="N236" s="178"/>
      <c r="O236" s="178"/>
      <c r="P236" s="179">
        <f>P237+P238+P240+P242+P244+P246</f>
        <v>0</v>
      </c>
      <c r="Q236" s="178"/>
      <c r="R236" s="179">
        <f>R237+R238+R240+R242+R244+R246</f>
        <v>0</v>
      </c>
      <c r="S236" s="178"/>
      <c r="T236" s="180">
        <f>T237+T238+T240+T242+T244+T246</f>
        <v>0</v>
      </c>
      <c r="AR236" s="181" t="s">
        <v>165</v>
      </c>
      <c r="AT236" s="182" t="s">
        <v>73</v>
      </c>
      <c r="AU236" s="182" t="s">
        <v>74</v>
      </c>
      <c r="AY236" s="181" t="s">
        <v>125</v>
      </c>
      <c r="BK236" s="183">
        <f>BK237+BK238+BK240+BK242+BK244+BK246</f>
        <v>0</v>
      </c>
    </row>
    <row r="237" spans="1:65" s="2" customFormat="1" ht="16.5" customHeight="1">
      <c r="A237" s="33"/>
      <c r="B237" s="34"/>
      <c r="C237" s="186" t="s">
        <v>422</v>
      </c>
      <c r="D237" s="186" t="s">
        <v>128</v>
      </c>
      <c r="E237" s="187" t="s">
        <v>317</v>
      </c>
      <c r="F237" s="188" t="s">
        <v>318</v>
      </c>
      <c r="G237" s="189" t="s">
        <v>266</v>
      </c>
      <c r="H237" s="190">
        <v>1</v>
      </c>
      <c r="I237" s="191"/>
      <c r="J237" s="192">
        <f>ROUND(I237*H237,2)</f>
        <v>0</v>
      </c>
      <c r="K237" s="193"/>
      <c r="L237" s="38"/>
      <c r="M237" s="194" t="s">
        <v>1</v>
      </c>
      <c r="N237" s="195" t="s">
        <v>39</v>
      </c>
      <c r="O237" s="70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132</v>
      </c>
      <c r="AT237" s="198" t="s">
        <v>128</v>
      </c>
      <c r="AU237" s="198" t="s">
        <v>82</v>
      </c>
      <c r="AY237" s="16" t="s">
        <v>125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82</v>
      </c>
      <c r="BK237" s="199">
        <f>ROUND(I237*H237,2)</f>
        <v>0</v>
      </c>
      <c r="BL237" s="16" t="s">
        <v>132</v>
      </c>
      <c r="BM237" s="198" t="s">
        <v>423</v>
      </c>
    </row>
    <row r="238" spans="2:63" s="12" customFormat="1" ht="22.9" customHeight="1">
      <c r="B238" s="170"/>
      <c r="C238" s="171"/>
      <c r="D238" s="172" t="s">
        <v>73</v>
      </c>
      <c r="E238" s="184" t="s">
        <v>320</v>
      </c>
      <c r="F238" s="184" t="s">
        <v>321</v>
      </c>
      <c r="G238" s="171"/>
      <c r="H238" s="171"/>
      <c r="I238" s="174"/>
      <c r="J238" s="185">
        <f>BK238</f>
        <v>0</v>
      </c>
      <c r="K238" s="171"/>
      <c r="L238" s="176"/>
      <c r="M238" s="177"/>
      <c r="N238" s="178"/>
      <c r="O238" s="178"/>
      <c r="P238" s="179">
        <f>P239</f>
        <v>0</v>
      </c>
      <c r="Q238" s="178"/>
      <c r="R238" s="179">
        <f>R239</f>
        <v>0</v>
      </c>
      <c r="S238" s="178"/>
      <c r="T238" s="180">
        <f>T239</f>
        <v>0</v>
      </c>
      <c r="AR238" s="181" t="s">
        <v>165</v>
      </c>
      <c r="AT238" s="182" t="s">
        <v>73</v>
      </c>
      <c r="AU238" s="182" t="s">
        <v>82</v>
      </c>
      <c r="AY238" s="181" t="s">
        <v>125</v>
      </c>
      <c r="BK238" s="183">
        <f>BK239</f>
        <v>0</v>
      </c>
    </row>
    <row r="239" spans="1:65" s="2" customFormat="1" ht="16.5" customHeight="1">
      <c r="A239" s="33"/>
      <c r="B239" s="34"/>
      <c r="C239" s="186" t="s">
        <v>307</v>
      </c>
      <c r="D239" s="186" t="s">
        <v>128</v>
      </c>
      <c r="E239" s="187" t="s">
        <v>323</v>
      </c>
      <c r="F239" s="188" t="s">
        <v>324</v>
      </c>
      <c r="G239" s="189" t="s">
        <v>266</v>
      </c>
      <c r="H239" s="190">
        <v>8000</v>
      </c>
      <c r="I239" s="191"/>
      <c r="J239" s="192">
        <f>ROUND(I239*H239,2)</f>
        <v>0</v>
      </c>
      <c r="K239" s="193"/>
      <c r="L239" s="38"/>
      <c r="M239" s="194" t="s">
        <v>1</v>
      </c>
      <c r="N239" s="195" t="s">
        <v>39</v>
      </c>
      <c r="O239" s="70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8" t="s">
        <v>325</v>
      </c>
      <c r="AT239" s="198" t="s">
        <v>128</v>
      </c>
      <c r="AU239" s="198" t="s">
        <v>84</v>
      </c>
      <c r="AY239" s="16" t="s">
        <v>125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6" t="s">
        <v>82</v>
      </c>
      <c r="BK239" s="199">
        <f>ROUND(I239*H239,2)</f>
        <v>0</v>
      </c>
      <c r="BL239" s="16" t="s">
        <v>325</v>
      </c>
      <c r="BM239" s="198" t="s">
        <v>424</v>
      </c>
    </row>
    <row r="240" spans="2:63" s="12" customFormat="1" ht="22.9" customHeight="1">
      <c r="B240" s="170"/>
      <c r="C240" s="171"/>
      <c r="D240" s="172" t="s">
        <v>73</v>
      </c>
      <c r="E240" s="184" t="s">
        <v>328</v>
      </c>
      <c r="F240" s="184" t="s">
        <v>329</v>
      </c>
      <c r="G240" s="171"/>
      <c r="H240" s="171"/>
      <c r="I240" s="174"/>
      <c r="J240" s="185">
        <f>BK240</f>
        <v>0</v>
      </c>
      <c r="K240" s="171"/>
      <c r="L240" s="176"/>
      <c r="M240" s="177"/>
      <c r="N240" s="178"/>
      <c r="O240" s="178"/>
      <c r="P240" s="179">
        <f>P241</f>
        <v>0</v>
      </c>
      <c r="Q240" s="178"/>
      <c r="R240" s="179">
        <f>R241</f>
        <v>0</v>
      </c>
      <c r="S240" s="178"/>
      <c r="T240" s="180">
        <f>T241</f>
        <v>0</v>
      </c>
      <c r="AR240" s="181" t="s">
        <v>165</v>
      </c>
      <c r="AT240" s="182" t="s">
        <v>73</v>
      </c>
      <c r="AU240" s="182" t="s">
        <v>82</v>
      </c>
      <c r="AY240" s="181" t="s">
        <v>125</v>
      </c>
      <c r="BK240" s="183">
        <f>BK241</f>
        <v>0</v>
      </c>
    </row>
    <row r="241" spans="1:65" s="2" customFormat="1" ht="16.5" customHeight="1">
      <c r="A241" s="33"/>
      <c r="B241" s="34"/>
      <c r="C241" s="186" t="s">
        <v>322</v>
      </c>
      <c r="D241" s="186" t="s">
        <v>128</v>
      </c>
      <c r="E241" s="187" t="s">
        <v>331</v>
      </c>
      <c r="F241" s="188" t="s">
        <v>329</v>
      </c>
      <c r="G241" s="189" t="s">
        <v>266</v>
      </c>
      <c r="H241" s="190">
        <v>5500</v>
      </c>
      <c r="I241" s="191"/>
      <c r="J241" s="192">
        <f>ROUND(I241*H241,2)</f>
        <v>0</v>
      </c>
      <c r="K241" s="193"/>
      <c r="L241" s="38"/>
      <c r="M241" s="194" t="s">
        <v>1</v>
      </c>
      <c r="N241" s="195" t="s">
        <v>39</v>
      </c>
      <c r="O241" s="70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325</v>
      </c>
      <c r="AT241" s="198" t="s">
        <v>128</v>
      </c>
      <c r="AU241" s="198" t="s">
        <v>84</v>
      </c>
      <c r="AY241" s="16" t="s">
        <v>125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6" t="s">
        <v>82</v>
      </c>
      <c r="BK241" s="199">
        <f>ROUND(I241*H241,2)</f>
        <v>0</v>
      </c>
      <c r="BL241" s="16" t="s">
        <v>325</v>
      </c>
      <c r="BM241" s="198" t="s">
        <v>425</v>
      </c>
    </row>
    <row r="242" spans="2:63" s="12" customFormat="1" ht="22.9" customHeight="1">
      <c r="B242" s="170"/>
      <c r="C242" s="171"/>
      <c r="D242" s="172" t="s">
        <v>73</v>
      </c>
      <c r="E242" s="184" t="s">
        <v>333</v>
      </c>
      <c r="F242" s="184" t="s">
        <v>334</v>
      </c>
      <c r="G242" s="171"/>
      <c r="H242" s="171"/>
      <c r="I242" s="174"/>
      <c r="J242" s="185">
        <f>BK242</f>
        <v>0</v>
      </c>
      <c r="K242" s="171"/>
      <c r="L242" s="176"/>
      <c r="M242" s="177"/>
      <c r="N242" s="178"/>
      <c r="O242" s="178"/>
      <c r="P242" s="179">
        <f>P243</f>
        <v>0</v>
      </c>
      <c r="Q242" s="178"/>
      <c r="R242" s="179">
        <f>R243</f>
        <v>0</v>
      </c>
      <c r="S242" s="178"/>
      <c r="T242" s="180">
        <f>T243</f>
        <v>0</v>
      </c>
      <c r="AR242" s="181" t="s">
        <v>165</v>
      </c>
      <c r="AT242" s="182" t="s">
        <v>73</v>
      </c>
      <c r="AU242" s="182" t="s">
        <v>82</v>
      </c>
      <c r="AY242" s="181" t="s">
        <v>125</v>
      </c>
      <c r="BK242" s="183">
        <f>BK243</f>
        <v>0</v>
      </c>
    </row>
    <row r="243" spans="1:65" s="2" customFormat="1" ht="16.5" customHeight="1">
      <c r="A243" s="33"/>
      <c r="B243" s="34"/>
      <c r="C243" s="186" t="s">
        <v>330</v>
      </c>
      <c r="D243" s="186" t="s">
        <v>128</v>
      </c>
      <c r="E243" s="187" t="s">
        <v>336</v>
      </c>
      <c r="F243" s="188" t="s">
        <v>334</v>
      </c>
      <c r="G243" s="189" t="s">
        <v>266</v>
      </c>
      <c r="H243" s="190">
        <v>4500</v>
      </c>
      <c r="I243" s="191"/>
      <c r="J243" s="192">
        <f>ROUND(I243*H243,2)</f>
        <v>0</v>
      </c>
      <c r="K243" s="193"/>
      <c r="L243" s="38"/>
      <c r="M243" s="194" t="s">
        <v>1</v>
      </c>
      <c r="N243" s="195" t="s">
        <v>39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325</v>
      </c>
      <c r="AT243" s="198" t="s">
        <v>128</v>
      </c>
      <c r="AU243" s="198" t="s">
        <v>84</v>
      </c>
      <c r="AY243" s="16" t="s">
        <v>125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82</v>
      </c>
      <c r="BK243" s="199">
        <f>ROUND(I243*H243,2)</f>
        <v>0</v>
      </c>
      <c r="BL243" s="16" t="s">
        <v>325</v>
      </c>
      <c r="BM243" s="198" t="s">
        <v>426</v>
      </c>
    </row>
    <row r="244" spans="2:63" s="12" customFormat="1" ht="22.9" customHeight="1">
      <c r="B244" s="170"/>
      <c r="C244" s="171"/>
      <c r="D244" s="172" t="s">
        <v>73</v>
      </c>
      <c r="E244" s="184" t="s">
        <v>338</v>
      </c>
      <c r="F244" s="184" t="s">
        <v>339</v>
      </c>
      <c r="G244" s="171"/>
      <c r="H244" s="171"/>
      <c r="I244" s="174"/>
      <c r="J244" s="185">
        <f>BK244</f>
        <v>0</v>
      </c>
      <c r="K244" s="171"/>
      <c r="L244" s="176"/>
      <c r="M244" s="177"/>
      <c r="N244" s="178"/>
      <c r="O244" s="178"/>
      <c r="P244" s="179">
        <f>P245</f>
        <v>0</v>
      </c>
      <c r="Q244" s="178"/>
      <c r="R244" s="179">
        <f>R245</f>
        <v>0</v>
      </c>
      <c r="S244" s="178"/>
      <c r="T244" s="180">
        <f>T245</f>
        <v>0</v>
      </c>
      <c r="AR244" s="181" t="s">
        <v>165</v>
      </c>
      <c r="AT244" s="182" t="s">
        <v>73</v>
      </c>
      <c r="AU244" s="182" t="s">
        <v>82</v>
      </c>
      <c r="AY244" s="181" t="s">
        <v>125</v>
      </c>
      <c r="BK244" s="183">
        <f>BK245</f>
        <v>0</v>
      </c>
    </row>
    <row r="245" spans="1:65" s="2" customFormat="1" ht="16.5" customHeight="1">
      <c r="A245" s="33"/>
      <c r="B245" s="34"/>
      <c r="C245" s="186" t="s">
        <v>335</v>
      </c>
      <c r="D245" s="186" t="s">
        <v>128</v>
      </c>
      <c r="E245" s="187" t="s">
        <v>341</v>
      </c>
      <c r="F245" s="188" t="s">
        <v>342</v>
      </c>
      <c r="G245" s="189" t="s">
        <v>266</v>
      </c>
      <c r="H245" s="190">
        <v>2500</v>
      </c>
      <c r="I245" s="191"/>
      <c r="J245" s="192">
        <f>ROUND(I245*H245,2)</f>
        <v>0</v>
      </c>
      <c r="K245" s="193"/>
      <c r="L245" s="38"/>
      <c r="M245" s="194" t="s">
        <v>1</v>
      </c>
      <c r="N245" s="195" t="s">
        <v>39</v>
      </c>
      <c r="O245" s="70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8" t="s">
        <v>325</v>
      </c>
      <c r="AT245" s="198" t="s">
        <v>128</v>
      </c>
      <c r="AU245" s="198" t="s">
        <v>84</v>
      </c>
      <c r="AY245" s="16" t="s">
        <v>125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6" t="s">
        <v>82</v>
      </c>
      <c r="BK245" s="199">
        <f>ROUND(I245*H245,2)</f>
        <v>0</v>
      </c>
      <c r="BL245" s="16" t="s">
        <v>325</v>
      </c>
      <c r="BM245" s="198" t="s">
        <v>427</v>
      </c>
    </row>
    <row r="246" spans="2:63" s="12" customFormat="1" ht="22.9" customHeight="1">
      <c r="B246" s="170"/>
      <c r="C246" s="171"/>
      <c r="D246" s="172" t="s">
        <v>73</v>
      </c>
      <c r="E246" s="184" t="s">
        <v>344</v>
      </c>
      <c r="F246" s="184" t="s">
        <v>345</v>
      </c>
      <c r="G246" s="171"/>
      <c r="H246" s="171"/>
      <c r="I246" s="174"/>
      <c r="J246" s="185">
        <f>BK246</f>
        <v>0</v>
      </c>
      <c r="K246" s="171"/>
      <c r="L246" s="176"/>
      <c r="M246" s="177"/>
      <c r="N246" s="178"/>
      <c r="O246" s="178"/>
      <c r="P246" s="179">
        <f>P247</f>
        <v>0</v>
      </c>
      <c r="Q246" s="178"/>
      <c r="R246" s="179">
        <f>R247</f>
        <v>0</v>
      </c>
      <c r="S246" s="178"/>
      <c r="T246" s="180">
        <f>T247</f>
        <v>0</v>
      </c>
      <c r="AR246" s="181" t="s">
        <v>165</v>
      </c>
      <c r="AT246" s="182" t="s">
        <v>73</v>
      </c>
      <c r="AU246" s="182" t="s">
        <v>82</v>
      </c>
      <c r="AY246" s="181" t="s">
        <v>125</v>
      </c>
      <c r="BK246" s="183">
        <f>BK247</f>
        <v>0</v>
      </c>
    </row>
    <row r="247" spans="1:65" s="2" customFormat="1" ht="24.2" customHeight="1">
      <c r="A247" s="33"/>
      <c r="B247" s="34"/>
      <c r="C247" s="186" t="s">
        <v>340</v>
      </c>
      <c r="D247" s="186" t="s">
        <v>128</v>
      </c>
      <c r="E247" s="187" t="s">
        <v>347</v>
      </c>
      <c r="F247" s="188" t="s">
        <v>348</v>
      </c>
      <c r="G247" s="189" t="s">
        <v>266</v>
      </c>
      <c r="H247" s="190">
        <v>2500</v>
      </c>
      <c r="I247" s="191"/>
      <c r="J247" s="192">
        <f>ROUND(I247*H247,2)</f>
        <v>0</v>
      </c>
      <c r="K247" s="193"/>
      <c r="L247" s="38"/>
      <c r="M247" s="234" t="s">
        <v>1</v>
      </c>
      <c r="N247" s="235" t="s">
        <v>39</v>
      </c>
      <c r="O247" s="236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325</v>
      </c>
      <c r="AT247" s="198" t="s">
        <v>128</v>
      </c>
      <c r="AU247" s="198" t="s">
        <v>84</v>
      </c>
      <c r="AY247" s="16" t="s">
        <v>125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82</v>
      </c>
      <c r="BK247" s="199">
        <f>ROUND(I247*H247,2)</f>
        <v>0</v>
      </c>
      <c r="BL247" s="16" t="s">
        <v>325</v>
      </c>
      <c r="BM247" s="198" t="s">
        <v>428</v>
      </c>
    </row>
    <row r="248" spans="1:31" s="2" customFormat="1" ht="6.95" customHeight="1">
      <c r="A248" s="33"/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38"/>
      <c r="M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</row>
  </sheetData>
  <sheetProtection algorithmName="SHA-512" hashValue="UGEWElRdQeuSWZgmmH5OQXsWWQzcvqKPICvGn6GrTGvmnigeBFlk/qh+eGqlQLw605jwCD0RZ+Blty0yKDdehg==" saltValue="ASPj0Xi57ZMmGCTkF1rHn77bAXiNFylPzOJF134qrTjFQTRsBSekuKvI6gXr74HJQYYk0ccrQ8+cBQVGTY134g==" spinCount="100000" sheet="1" objects="1" scenarios="1" formatColumns="0" formatRows="0" autoFilter="0"/>
  <autoFilter ref="C128:K24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Budil Petr, Bc.</cp:lastModifiedBy>
  <dcterms:created xsi:type="dcterms:W3CDTF">2023-08-29T14:05:11Z</dcterms:created>
  <dcterms:modified xsi:type="dcterms:W3CDTF">2023-08-30T08:34:07Z</dcterms:modified>
  <cp:category/>
  <cp:version/>
  <cp:contentType/>
  <cp:contentStatus/>
</cp:coreProperties>
</file>