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30" activeTab="0"/>
  </bookViews>
  <sheets>
    <sheet name="Rekapitulace" sheetId="1" r:id="rId1"/>
    <sheet name="SO 000_SO 000" sheetId="2" r:id="rId2"/>
    <sheet name="SO 180_SO 180" sheetId="3" r:id="rId3"/>
    <sheet name="SO 201_SO 201" sheetId="4" r:id="rId4"/>
  </sheets>
  <definedNames/>
  <calcPr calcId="162913"/>
</workbook>
</file>

<file path=xl/sharedStrings.xml><?xml version="1.0" encoding="utf-8"?>
<sst xmlns="http://schemas.openxmlformats.org/spreadsheetml/2006/main" count="1830" uniqueCount="731">
  <si>
    <t>Firma: Pontex, spol. s r.o.</t>
  </si>
  <si>
    <t>Rekapitulace ceny</t>
  </si>
  <si>
    <t>Stavba: 22 036 00 - PD-Rekonstrukce mostu CH-05 Most přes Ohři v Chebu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</si>
  <si>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</si>
  <si>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</si>
  <si>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</si>
  <si>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</si>
  <si>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</si>
  <si>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</si>
  <si>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</si>
  <si>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</si>
  <si>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</si>
  <si>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</si>
  <si>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</si>
  <si>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</si>
  <si>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22 036 00</t>
  </si>
  <si>
    <t>PD-Rekonstrukce mostu CH-05 Most přes Ohři v Chebu</t>
  </si>
  <si>
    <t>O</t>
  </si>
  <si>
    <t>Objekt:</t>
  </si>
  <si>
    <t>SO 000</t>
  </si>
  <si>
    <t>Ostatní a vedlejší náklady</t>
  </si>
  <si>
    <t>O1</t>
  </si>
  <si>
    <t>Rozpočet:</t>
  </si>
  <si>
    <t>0,00</t>
  </si>
  <si>
    <t>15,00</t>
  </si>
  <si>
    <t>21,00</t>
  </si>
  <si>
    <t>3</t>
  </si>
  <si>
    <t>2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</si>
  <si>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</si>
  <si>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</si>
  <si>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</si>
  <si>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</si>
  <si>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</si>
  <si>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</si>
  <si>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</si>
  <si>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</si>
  <si>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</si>
  <si>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</si>
  <si>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</si>
  <si>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</si>
  <si>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</si>
  <si>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</si>
  <si>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</si>
  <si>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</si>
  <si>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</si>
  <si>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</si>
  <si>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SO 000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</si>
  <si>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</si>
  <si>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</si>
  <si>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</si>
  <si>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</si>
  <si>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</si>
  <si>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</si>
  <si>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</si>
  <si>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</si>
  <si>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 
- koordinace mezi jednotlivými SO</t>
  </si>
  <si>
    <t>VV</t>
  </si>
  <si>
    <t>1=1,000 [A] 
Celkem: A=1,000 [B]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</si>
  <si>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</si>
  <si>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</si>
  <si>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</si>
  <si>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</si>
  <si>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</si>
  <si>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dle TKP, ZTKP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</si>
  <si>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</si>
  <si>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</si>
  <si>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</si>
  <si>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02710R</t>
  </si>
  <si>
    <t>A</t>
  </si>
  <si>
    <t>PASPORTIZACE OBJEKTŮ V OKOLÍ STAVBY</t>
  </si>
  <si>
    <t>pasportizace objetků a majektu, které není ve vlstanictí investora a soupisí se stavbou 
vč, pořizení fotodokumentace</t>
  </si>
  <si>
    <t>02730</t>
  </si>
  <si>
    <t>POMOC PRÁCE ZŘÍZ NEBO ZAJIŠŤ OCHRANU INŽENÝRSKÝCH SÍTÍ</t>
  </si>
  <si>
    <t>zajištění ochrany všech stávajících vedení sítí po dobu stavby 
výčet inženýrských sítí nutno čerpat z koordinačních příloh stavby 
v místě stavby zvýšené množství inženýrských sítí, část sítí umístěna v podhledu mostu 
vyjma samostatných SO: 
SO 301 Ochranná opatření vodovodu CHEVAK 
SO 401 Sítě CETIN 
SO 402 Optický kabel T-Mobile 
SO 403 Přeložka kabelu ČEZ distribuce 
SO 404 Úprava VO</t>
  </si>
  <si>
    <t>7</t>
  </si>
  <si>
    <t>02851</t>
  </si>
  <si>
    <t>PRŮZKUMNÉ PRÁCE DIAGNOSTIKY KONSTRUKCÍ NA POVRCHU</t>
  </si>
  <si>
    <t>diagnostický průzkum po odhalení a očištění ok nk</t>
  </si>
  <si>
    <t>1=1,000 [A]</t>
  </si>
  <si>
    <t>8</t>
  </si>
  <si>
    <t>02910</t>
  </si>
  <si>
    <t>OSTATNÍ POŽADAVKY - ZEMĚMĚŘIČSKÁ MĚŘENÍ</t>
  </si>
  <si>
    <t>vytyčení stávajících IS</t>
  </si>
  <si>
    <t>B</t>
  </si>
  <si>
    <t>vytyčení hranice staveniště, vč.vyhotovení vytyčovacího protokolu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</si>
  <si>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</si>
  <si>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</si>
  <si>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</si>
  <si>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</si>
  <si>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11</t>
  </si>
  <si>
    <t>zaměř.NK po odbourání, zaměř.opěr po odbourání</t>
  </si>
  <si>
    <t>12</t>
  </si>
  <si>
    <t>02940</t>
  </si>
  <si>
    <t>OSTATNÍ POŽADAVKY - VYPRACOVÁNÍ DOKUMENTACE</t>
  </si>
  <si>
    <t>technické předpisy (betonáž, izolace, sanace, PKO, tryskání apod.)</t>
  </si>
  <si>
    <t>13</t>
  </si>
  <si>
    <t>VTD OK mostu - PKO a náhrada zkorodovaných součástí</t>
  </si>
  <si>
    <t>14</t>
  </si>
  <si>
    <t>C</t>
  </si>
  <si>
    <t>plán sledování a údržby mostu</t>
  </si>
  <si>
    <t>15</t>
  </si>
  <si>
    <t>029412</t>
  </si>
  <si>
    <t>OSTATNÍ POŽADAVKY - VYPRACOVÁNÍ MOSTNÍHO LISTU</t>
  </si>
  <si>
    <t>vč. zápisu do systému centrální evidence mostů</t>
  </si>
  <si>
    <t>16</t>
  </si>
  <si>
    <t>02943</t>
  </si>
  <si>
    <t>OSTATNÍ POŽADAVKY - VYPRACOVÁNÍ RDS</t>
  </si>
  <si>
    <t>RDS-Z-PDS - pro celou stavbu</t>
  </si>
  <si>
    <t>17</t>
  </si>
  <si>
    <t>02944</t>
  </si>
  <si>
    <t>OSTAT POŽADAVKY - DOKUMENTACE SKUTEČ PROVEDENÍ V DIGIT FORMĚ</t>
  </si>
  <si>
    <t>skutečného provedení stavby</t>
  </si>
  <si>
    <t>18</t>
  </si>
  <si>
    <t>02950</t>
  </si>
  <si>
    <t>OSTATNÍ POŽADAVKY - POSUDKY, KONTROLY, REVIZNÍ ZPRÁVY</t>
  </si>
  <si>
    <t>výpočet zatížitelnosti vč.vyhodnocení</t>
  </si>
  <si>
    <t>19</t>
  </si>
  <si>
    <t>02953</t>
  </si>
  <si>
    <t>OSTATNÍ POŽADAVKY - HLAVNÍ MOSTNÍ PROHLÍDKA</t>
  </si>
  <si>
    <t>1. HMP vč.zpřístupnění</t>
  </si>
  <si>
    <t>20</t>
  </si>
  <si>
    <t>02991</t>
  </si>
  <si>
    <t>OSTATNÍ POŽADAVKY - INFORMAČNÍ TABULE</t>
  </si>
  <si>
    <t>Označení stavby dle směrnic investora</t>
  </si>
  <si>
    <t>2*2=4,000 [A] 
Celkem: A=4,000 [B]</t>
  </si>
  <si>
    <t>21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</si>
  <si>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</si>
  <si>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</si>
  <si>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</si>
  <si>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Ostatní konstrukce a práce</t>
  </si>
  <si>
    <t>22</t>
  </si>
  <si>
    <t>94490</t>
  </si>
  <si>
    <t>OCHRANNÁ KONSTRUKCE</t>
  </si>
  <si>
    <t>M2</t>
  </si>
  <si>
    <t>Ochrana vodního toku pod mostem - konstrukce pro zachycení otrysk.materiálu, produktů a médií po otryskání 
vykázáno na půdorysný průmět stávajícího mostu</t>
  </si>
  <si>
    <t>41,30*11,20=462,560 [A] 
Celkem: A=462,560 [B]</t>
  </si>
  <si>
    <t>23</t>
  </si>
  <si>
    <t>94891R</t>
  </si>
  <si>
    <t>a</t>
  </si>
  <si>
    <t>ZPŘÍSTUPNĚNÍ KONSTRUKCÍ</t>
  </si>
  <si>
    <t>Opěry 
vč. úpravy podloží, zřízení, provoz, odstranění, nájem, likvidace vzniklých odpadů a skládkovné 
provedeno dle možností a zkušeností zhotovitele 
komplet</t>
  </si>
  <si>
    <t>Opěra 01 
1=1,000 [A] 
Opěra 02 
1=1,000 [B] 
Celkem: A+B=2,000 [C]</t>
  </si>
  <si>
    <t>24</t>
  </si>
  <si>
    <t>b</t>
  </si>
  <si>
    <t>NOSNÁ KONSTRUKCE  -spodní a boční povrchy 
vč.zřízení, provoz, odstranění, nájem, likvidace vzniklých odpadů a skládkovné 
provedeno dle možností a zkušeností zhotovitele 
komplet</t>
  </si>
  <si>
    <t>25</t>
  </si>
  <si>
    <t>94892R</t>
  </si>
  <si>
    <t>POMOCNÁ KONSTRUKCE PRO UMÍSTĚNÍ LISŮ</t>
  </si>
  <si>
    <t>pomocná konstrukce pro osazení lisů pro přizvednutí konstrukce 
kompletní provedení - vykázáno na počet podpěr 
zahrnuje - úprava stávajících konstrukcí nabo podloží, zřízení, provoz a ostranění k-ce, uvedení dotčených částí do původního stavu, 
likvidaci vzniklých odpadů a skládkovné</t>
  </si>
  <si>
    <t>vykázána na počet podpěr 
kce u OP 01 
1=1,000 [A] 
kce u OP 02 
1=1,000 [B] 
Celkem: A+B=2,000 [C]</t>
  </si>
  <si>
    <t>SO 180</t>
  </si>
  <si>
    <t>Dopravně inženýrská opatření</t>
  </si>
  <si>
    <t xml:space="preserve">  SO 180</t>
  </si>
  <si>
    <t>PASPORTIZACE OBJÍZDNÝCH TRAS</t>
  </si>
  <si>
    <t>pasportizace technického stavu komunikací objízdných trasách 
pasportizace dopravního značení na objízdných trasách</t>
  </si>
  <si>
    <t>02720</t>
  </si>
  <si>
    <t>POMOC PRÁCE ZŘÍZ NEBO ZAJIŠŤ REGULACI A OCHRANU DOPRAVY</t>
  </si>
  <si>
    <t>položka zahrnuje dopravně inženýrská opatření v průběhu celé stavby (dle 
schváleného plánu ZOV a vyjádření DI PČR), zahrnuje osazení, přesuny a odvoz 
provizorního dopravního značení. Zahrnuje dočasné dopravní značení, dopravní zařízení (např. zvětšené 
i základní svislé značky, vodorovné značení z fólie, 
citybloky, provizorní betonová a ocelová svodidla, ochranná zábradlí, světelné 
výstražné zařízení atd.- viz příloha TZ), oplocení a všechny související práce po 
dobu trvání 
stavby Součástí položky je i údržba a péče o dopravně inženýrská opatření v 
průběhu celé stavby. 
vč. zřízení DIO pro MHD - kpl 
Součástí položky je vyřízení DIR včetně jeho projednání.</t>
  </si>
  <si>
    <t>SO 201</t>
  </si>
  <si>
    <t>Most CH - 05 přes Ohři</t>
  </si>
  <si>
    <t xml:space="preserve">  SO 201</t>
  </si>
  <si>
    <t>014211</t>
  </si>
  <si>
    <t>POPLATKY ZA ZEMNÍK - ORNICE</t>
  </si>
  <si>
    <t>M3</t>
  </si>
  <si>
    <t>nákup ornice</t>
  </si>
  <si>
    <t>(dle pol. 18223) 
192,750*0,20=38,550 [A] 
Celkem: A=38,550 [B]</t>
  </si>
  <si>
    <t>015111</t>
  </si>
  <si>
    <t>POPLATKY ZA LIKVIDACI ODPADŮ NEKONTAMINOVANÝCH - 17 05 04  VYTĚŽENÉ ZEMINY A HORNINY -  I. TŘÍDA TĚŽITELNOSTI</t>
  </si>
  <si>
    <t>T</t>
  </si>
  <si>
    <t>objemová hmotnost 2000 kg/m3</t>
  </si>
  <si>
    <t>(dle pol. 17120) 
175,410*2,0=350,820 [A] 
(dle pol.11130) 
0,20*192,75*2,0=77,100 [B] 
Celkem: A+B=427,920 [C]</t>
  </si>
  <si>
    <t>015120</t>
  </si>
  <si>
    <t>POPLATKY ZA LIKVIDACI ODPADŮ NEKONTAMINOVANÝCH - 17 01 02  STAVEBNÍ A DEMOLIČNÍ SUŤ (CIHLY)</t>
  </si>
  <si>
    <t>cihelná suť 
objemová hmotnost 1800 kg/m3</t>
  </si>
  <si>
    <t>(dle pol. 966148) 
1,80*35,545=63,981 [A] 
Celkem: A=63,981 [B]</t>
  </si>
  <si>
    <t>015130</t>
  </si>
  <si>
    <t>POPLATKY ZA LIKVIDACI ODPADŮ NEKONTAMINOVANÝCH - 17 03 02  VYBOURANÝ ASFALTOVÝ BETON BEZ DEHTU</t>
  </si>
  <si>
    <t>živice bez obsahu nebezpečných látek 
objemová hmotnost 2400 kg/m3 
předp. 80% odpad bez obsahu nebezpečných látek, 20% odpad s obsahem nebezpečných látek</t>
  </si>
  <si>
    <t>(dle pol.113338A) 
0,80*2,40*24,661=47,349 [A] 
(dle pol.113338B) 
0,80*2,40*42,156=80,940 [B] 
Celkem: A+B=128,289 [C]</t>
  </si>
  <si>
    <t>015140</t>
  </si>
  <si>
    <t>POPLATKY ZA LIKVIDACI ODPADŮ NEKONTAMINOVANÝCH - 17 01 01  BETON Z DEMOLIC OBJEKTŮ, ZÁKLADŮ TV</t>
  </si>
  <si>
    <t>železobeton 
objemová hmotnost 2500 kg/m3 
beton  
objemová hmotnost 2300 kg/m3 
betonové dlaždice 
objemová hmotnost 2000 kg/m3</t>
  </si>
  <si>
    <t>(pol.113148) 
2,30*16,505=37,962 [A] 
(pol.113188) 
2,0*3,88=7,760 [B] 
(pol. 113524) 
2,30*0,15*0,20*39,30=2,712 [C] 
(pol. 966158) 
2,30*0,896=2,061 [D] 
(pol.966168) 
2,50*29,593=73,983 [E] 
Celkem: A+B+C+D+E=124,478 [F]</t>
  </si>
  <si>
    <t>015330</t>
  </si>
  <si>
    <t>POPLATKY ZA LIKVIDACI ODPADŮ NEKONTAMINOVANÝCH - 17 05 04  KAMENNÁ SUŤ</t>
  </si>
  <si>
    <t>kámen, kamenivo 
z vozovkových vrstev - objemová hmotnost 1900 kg/m3</t>
  </si>
  <si>
    <t>(pol. 113325A) 
1,90*19,595=37,231 [A] 
(pol. 113325B) 
1,90*5,820=11,058 [B] 
Celkem: A+B=48,289 [C]</t>
  </si>
  <si>
    <t>015610</t>
  </si>
  <si>
    <t>POPLATKY ZA LIKVIDACI ODPADŮ NEBEZPEČNÝCH - 08 01 17*  STARÉ NÁTĚROVÉ HMOTY</t>
  </si>
  <si>
    <t>odpad z otryskání ok 
odhad odpadu 50kg/m2 otryskané plochy</t>
  </si>
  <si>
    <t>(pol. 938652) 
50/1000*1951,206=97,560 [A] 
Celkem: A=97,560 [B]</t>
  </si>
  <si>
    <t>015760</t>
  </si>
  <si>
    <t>POPLATKY ZA LIKVIDACI ODPADŮ NEBEZPEČNÝCH - 17 06 03*  IZOLAČNÍ MATERIÁLY OBSAHUJÍCÍ NEBEZPEČNÉ LÁTKY</t>
  </si>
  <si>
    <t>izolace 
objemová hmotnost 2600 kg/m3</t>
  </si>
  <si>
    <t>(dle pol. 97817) 
454,30*0,025*2,60=29,530 [A] 
Celkem: A=29,530 [B]</t>
  </si>
  <si>
    <t>živice s obsahem nebezpečných látek 
objemová hmotnost 2400 kg/m3 
předp. 80% odpad bez obsahu nebezpečných látek, 20% odpad s obsahem nebezpečných látek</t>
  </si>
  <si>
    <t>(dle pol.113338A) 
0,20*2,40*24,661=11,837 [A] 
(dle pol.113338B) 
0,20*2,40*42,156=20,235 [B] 
Celkem: A+B=32,072 [C]</t>
  </si>
  <si>
    <t>Zemní práce</t>
  </si>
  <si>
    <t>11120</t>
  </si>
  <si>
    <t>ODSTRANĚNÍ KŘOVIN</t>
  </si>
  <si>
    <t>odstranění náletové vegetace na plochách staveniště 
vč. likvidace vzniklých odpadů  
štěpkováno - bez skládkovného</t>
  </si>
  <si>
    <t>10,0=10,000 [A] 
Celkem: A=10,000 [B]</t>
  </si>
  <si>
    <t>11130</t>
  </si>
  <si>
    <t>SEJMUTÍ DRNU</t>
  </si>
  <si>
    <t>sejmutí drnu na plochách dotčených stavbou</t>
  </si>
  <si>
    <t>Předmostí směr Havlíčkova (Fr. Lázně) 
5,0*5,0/2=12,500 [A] 
Předmostí směr Smetanova (Cheb) 
170+10,25=180,250 [B] 
Celkem: A+B=192,750 [C]</t>
  </si>
  <si>
    <t>113148</t>
  </si>
  <si>
    <t>ODSTRANĚNÍ KRYTU ZPEVNĚNÝCH PLOCH S CEMENT POJIVEM, ODVOZ DO 20KM</t>
  </si>
  <si>
    <t>odstranění podkladních vozovkových vrstev vozovky - odhad 150 mm mimo most 
odstupňované odbourávání od frézované vrstvy (2,00 m kratší úsek upravy na začátku a konci) z důvodu odstupňovaného napojení nových vrstev</t>
  </si>
  <si>
    <t>Předmostí směr Havlíčkova (Fr. Lázně) 
(73,70-2,0*(2,35+14,16))*0,150=6,102 [B] 
Předmostí směr Smetanova (Cheb) 
(84,55-2,0*7,60)*0,150=10,403 [C] 
Celkem: B+C=16,505 [D]</t>
  </si>
  <si>
    <t>113188</t>
  </si>
  <si>
    <t>ODSTRANĚNÍ KRYTU ZPEVNĚNÝCH PLOCH Z DLAŽDIC, ODVOZ DO 20KM</t>
  </si>
  <si>
    <t>rozebrání betonové zámkové dlažby na chodnících na předmostí</t>
  </si>
  <si>
    <t>Předmostí směr Havlíčkova (Fr. Lázně) 
(15,60+23,20)*0,10=3,880 [A] 
Předmostí směr Smetanova (Cheb) 
- není (živice) 
Celkem: A=3,880 [B]</t>
  </si>
  <si>
    <t>113325</t>
  </si>
  <si>
    <t>ODSTRAN PODKL ZPEVNĚNÝCH PLOCH Z KAMENIVA NESTMEL, ODVOZ DO 8KM</t>
  </si>
  <si>
    <t>CHODNÍKY 
odstranění podkladní vrstvy pod zámkovou dlažbou - chodníky na předmostí 
odhad 150mm</t>
  </si>
  <si>
    <t>Předmostí směr Havlíčkova (Fr. Lázně) 
(15,60+23,20)*0,150=5,820 [A] 
Předmostí směr Smetanova (Cheb) 
- není (živice) 
Celkem: A=5,820 [B]</t>
  </si>
  <si>
    <t>113328</t>
  </si>
  <si>
    <t>ODSTRAN PODKL ZPEVNĚNÝCH PLOCH Z KAMENIVA NESTMEL, ODVOZ DO 20KM</t>
  </si>
  <si>
    <t>VOZOVKA: 
odstranění podkladních vozovkových vrstev vozovky - odhad 200 mm mimo most 
odstupňované odbourávání od frézované vrstvy (2,50 m kratší úsek upravy na začátku a konci) z důvodu odstupňovaného napojení nových vrstev</t>
  </si>
  <si>
    <t>Předmostí směr Havlíčkova (Fr. Lázně) 
(73,70-2,50*(2,35+14,16))*0,200=6,485 [B] 
Předmostí směr Smetanova (Cheb) 
(84,55-2,50*7,60)*0,200=13,110 [C] 
Celkem: B+C=19,595 [D]</t>
  </si>
  <si>
    <t>113338</t>
  </si>
  <si>
    <t>ODSTRAN PODKL ZPEVNĚNÝCH PLOCH S ASFALT POJIVEM, ODVOZ DO 20KM</t>
  </si>
  <si>
    <t>VOZOVKA: 
odstranění podkladních živičných vrstev vozovky - odhad 40 mm na mostě, 100 mm mimo most 
odstupňované odbourávání od frézované vrstvy (o 1,0m resp.1,50 m kratší úsek upravy na začátku a konci) z důvodu odstupňovaného napojení nových vrstev 
předp. 80% odpad bez obsahu nebezpečných látek, 20% odpad s obsahem nebezepčných látek</t>
  </si>
  <si>
    <t>vozovka mezi MZ 
296,25*0,040=11,850 [A] 
Předmostí směr Havlíčkova (Fr. Lázně) 
(73,70-1,0*(2,35+14,16))*0,10/2+(73,70-1,5*(2,35+14,16))*0,10/2=5,306 [B] 
Předmostí směr Smetanova (Cheb) 
(84,55-1,0*7,60)*0,10/2+(84,55-1,5*7,60)*0,10/2=7,505 [C] 
Celkem: A+B+C=24,661 [D]</t>
  </si>
  <si>
    <t>CHODNÍKY NA MOSTĚ: 
odstranění živičných vrstev chodníku: 
litý asfalt 30mm, kamenivo obalované asf. 190 mm, mastix 8 mm= celk. cca 230 mm 
předp. 80% odpad bez obsahu nebezpečných látek, 20% odpad s obsahem nebezepčných látek 
CHODNÍKY PŘEDPOLÍ  
odstranění živičných vrstev chodníku - odhad 100 mm</t>
  </si>
  <si>
    <t>chodníky na nk - mezi MZ 
2*0,230*41,26*1,80=34,163 [A] 
navazující plochy 
Předmostí směr Havlíčkova (Fr. Lázně) 
lokálně 
(2,85+2,15)*0,10=0,500 [B] 
Předmostí směr Smetanova (Cheb) 
11,95*2,0*0,10=2,390 [C] 
11,95*4,27*0,10=5,103 [D] 
Celkem: A+B+C+D=42,156 [E]</t>
  </si>
  <si>
    <t>113524</t>
  </si>
  <si>
    <t>ODSTRANĚNÍ CHODNÍKOVÝCH A SILNIČNÍCH OBRUBNÍKŮ BETONOVÝCH, ODVOZ DO 5KM</t>
  </si>
  <si>
    <t>M</t>
  </si>
  <si>
    <t>sejmutí obrub chodníků na předmostích v úseku úpravy 
vč. odvozu a uložení na skládku</t>
  </si>
  <si>
    <t>Předmostí směr Havlíčkova (Fr. Lázně) 
7,70+7,60=15,300 [A] 
Předmostí směr Smetanova (Cheb) 
2*12,0=24,000 [B] 
Celkem: A+B=39,300 [C]</t>
  </si>
  <si>
    <t>11372</t>
  </si>
  <si>
    <t>FRÉZOVÁNÍ ZPEVNĚNÝCH PLOCH ASFALTOVÝCH</t>
  </si>
  <si>
    <t>frézování obrusné vrstvy - odhad 40 mm 
povinný odkup zhotovitele 
předp.bezobsahu nebezpečných látek</t>
  </si>
  <si>
    <t>vozovka mezi MZ 
296,25*0,040=11,850 [A] 
Předmostí směr Havlíčkova (Fr. Lázně) 
73,70*0,040=2,948 [B] 
Předmostí směr Smetanova (Cheb) 
84,55*0,040=3,382 [C] 
Celkem: A+B+C=18,180 [D]</t>
  </si>
  <si>
    <t>113765</t>
  </si>
  <si>
    <t>FRÉZOVÁNÍ DRÁŽKY PRŮŘEZU DO 600MM2 V ASFALTOVÉ VOZOVCE</t>
  </si>
  <si>
    <t>frézování drážky ve vozovky v místě napojení nové vozovky na stávající stav</t>
  </si>
  <si>
    <t>Předmostí směr Havlíčkova (Fr. Lázně) 
(2,35+14,16)=16,510 [B] 
Předmostí směr Smetanova (Cheb) 
(7,60)=7,600 [C] 
Celkem: B+C=24,110 [D]</t>
  </si>
  <si>
    <t>1152600R</t>
  </si>
  <si>
    <t>PROVEDENÍ VODY STAVBOU</t>
  </si>
  <si>
    <t>komplet provedení vody stavbou dle možností a zkušeností zhotovitele (např. hrázkování, atd.)- zřízení a odstranění  
vč. výkopu a zásypu, úpravy nátoku a výtoku a zřízení těsnících hrázek z nepropustné zeminy (nákup, odtěžení a uložení na skládku),  
vč.zajištění výkopu proti vodě, čerpání vody 
vč. likvidace veškerých odpadů a skládkovného</t>
  </si>
  <si>
    <t>12573</t>
  </si>
  <si>
    <t>VYKOPÁVKY ZE ZEMNÍKŮ A SKLÁDEK TŘ. I</t>
  </si>
  <si>
    <t>VYKOPÁVKA ORNICE A ZEMINY KE ZPĚTNÉMU ZÁSYPU 
vč. dopravy</t>
  </si>
  <si>
    <t>pro pol. 18223 
192,75*0,20=38,550 [A] 
pro pol. 17411 
36,65=36,650 [B] 
Celkem: A+B=75,200 [C]</t>
  </si>
  <si>
    <t>131834</t>
  </si>
  <si>
    <t>HLOUBENÍ JAM ZAPAŽ I NEPAŽ TŘ. II, ODVOZ DO 5KM</t>
  </si>
  <si>
    <t>výkop zeminy pro zpětný zásyp</t>
  </si>
  <si>
    <t>výkop zeminy pro pol. 17411 
35,29=35,290 [A] 
Celkem: A=35,290 [B]</t>
  </si>
  <si>
    <t>131838</t>
  </si>
  <si>
    <t>HLOUBENÍ JAM ZAPAŽ I NEPAŽ TŘ. II, ODVOZ DO 20KM</t>
  </si>
  <si>
    <t>vč. odvozu na skládku 
hloubení výkopu v přechodových oblastech a pro vybudování nového křídla</t>
  </si>
  <si>
    <t>za OP 01 
(0,80+2,85)/2*2,05*(11,60+15,60)/2=50,881 [A] 
za OP 02 
(0,80+2,85)/2*1,90*(11,60+13,60)/2=43,691 [B] 
výkop pro nové křídlo 
3,50*10,70*(5,20+2,90)/2=151,673 [C] 
odpočet stav.křídla 
-(3,17+8,25)*4,15*0,75=-35,545 [F] 
odpočet zeminy pro zpětný zásyp 
-35,29=-35,290 [D] 
Celkem: A+B+C+F+D=175,410 [G]</t>
  </si>
  <si>
    <t>17120</t>
  </si>
  <si>
    <t>ULOŽENÍ SYPANINY DO NÁSYPŮ A NA SKLÁDKY BEZ ZHUTNĚNÍ</t>
  </si>
  <si>
    <t>(dle pol. 131838) 
175,410=175,410 [A] 
(dle pol. 131834) 
35,29=35,290 [B] 
Celkem: A+B=210,700 [C]</t>
  </si>
  <si>
    <t>26</t>
  </si>
  <si>
    <t>17411</t>
  </si>
  <si>
    <t>ZÁSYP JAM A RÝH ZEMINOU SE ZHUTNĚNÍM</t>
  </si>
  <si>
    <t>zpětný zásyp</t>
  </si>
  <si>
    <t>OP 02 
zpětný zásyp vnějšího líce nového křídla 
2,0*0,65*(10,70+3,50)=18,460 [A] 
zpětný zásyp za rub křídla do úrovně drenáže 
0,85*2,0*(9,90)=16,830 [B] 
Celkem: A+B=35,290 [C]</t>
  </si>
  <si>
    <t>27</t>
  </si>
  <si>
    <t>17481</t>
  </si>
  <si>
    <t>ZÁSYP JAM A RÝH Z NAKUPOVANÝCH MATERIÁLŮ</t>
  </si>
  <si>
    <t>zásyp za opěrou dle ČSN 736244 
čl. 5.4</t>
  </si>
  <si>
    <t>za OP 01 
(2,05+0,20)/2*2,05*(11,60+15,60)/2=31,365 [A] 
za OP 02 
(1,90+0,20)/2*1,90*(11,60+13,60)/2=25,137 [B] 
zásyp za rub nového křídla - nad úrovní drenáže 
3,50*1,70*9,90=58,905 [C] 
Celkem: A+B+C=115,407 [D]</t>
  </si>
  <si>
    <t>28</t>
  </si>
  <si>
    <t>18223</t>
  </si>
  <si>
    <t>ROZPROSTŘENÍ ORNICE VE SVAHU V TL DO 0,20M</t>
  </si>
  <si>
    <t>v rozsahu sejmutí</t>
  </si>
  <si>
    <t>29</t>
  </si>
  <si>
    <t>18242</t>
  </si>
  <si>
    <t>ZALOŽENÍ TRÁVNÍKU HYDROOSEVEM NA ORNICI</t>
  </si>
  <si>
    <t>(dle pol. 18223) 
192,750=192,750 [A] 
Celkem: A=192,750 [B]</t>
  </si>
  <si>
    <t>30</t>
  </si>
  <si>
    <t>18247</t>
  </si>
  <si>
    <t>OŠETŘOVÁNÍ TRÁVNÍKU</t>
  </si>
  <si>
    <t>4x</t>
  </si>
  <si>
    <t>(dle pol. 18223) 
4*192,750=771,000 [A] 
Celkem: A=771,000 [B]</t>
  </si>
  <si>
    <t>Základy</t>
  </si>
  <si>
    <t>31</t>
  </si>
  <si>
    <t>21331</t>
  </si>
  <si>
    <t>DRENÁŽNÍ VRSTVY Z BETONU MEZEROVITÉHO (DRENÁŽNÍHO)</t>
  </si>
  <si>
    <t>drenážní beton okolo drenážního potrubí</t>
  </si>
  <si>
    <t>za OP 01 
0,30*0,30*(11,60+2*2,0)=1,404 [A] 
za OP 02 a samostatnou zdí 
0,30*0,30*(2,0+11,60+1,25*2+9,90)=2,340 [B] 
Celkem: A+B=3,744 [C]</t>
  </si>
  <si>
    <t>32</t>
  </si>
  <si>
    <t>21341</t>
  </si>
  <si>
    <t>DRENÁŽNÍ VRSTVY Z PLASTBETONU (PLASTMALTY)</t>
  </si>
  <si>
    <t>proužek drenážního polymer betonu v úžlabí 
v rozsahu MZ</t>
  </si>
  <si>
    <t>2*0,15*0,045*42,22=0,570 [A] 
Celkem: A=0,570 [B]</t>
  </si>
  <si>
    <t>33</t>
  </si>
  <si>
    <t>21461F</t>
  </si>
  <si>
    <t>SEPARAČNÍ GEOTEXTILIE DO 600G/M2</t>
  </si>
  <si>
    <t>geoextílie na rub závěrných zídek a samostatné zdi</t>
  </si>
  <si>
    <t>OP 01 
(2,50)*11,60=29,000 [A] 
OP 02 
(2,50)*11,60=29,000 [B] 
samostatná zeď - na rubu 
4,0*(1,25*2+9,90)=49,600 [C] 
Celkem: A+B+C=107,600 [D]</t>
  </si>
  <si>
    <t>34</t>
  </si>
  <si>
    <t>22694</t>
  </si>
  <si>
    <t>ZÁPOROVÉ PAŽENÍ Z KOVU DOČASNÉ</t>
  </si>
  <si>
    <t>záporové pažení dočasné pro pažení výkopu základu opěrné zdi 
vč. tyčových kotev 
kompletní provedení - vrty, betonáž, zápory, převázky výdřeva, kotvení 
zřízení, provoz, odstranění, likvidace zvniklých odpadů a skládkovné 
vykázáno na pohledovou plochu</t>
  </si>
  <si>
    <t>vykázáno na pohledovou plochu 
9,05*5,70=51,585 [A] 
(1,0+2,20+1,0)*(5,70+2,90)/2=18,060 [B] 
10,70*2,90=31,030 [C] 
Celkem: A+B+C=100,675 [D]</t>
  </si>
  <si>
    <t>35</t>
  </si>
  <si>
    <t>26164</t>
  </si>
  <si>
    <t>VRTY PRO KOTVENÍ, INJEKTÁŽ A MIKROPILOTY NA POVRCHU TŘ. VI D DO 200MM</t>
  </si>
  <si>
    <t>vrty do stávajícího kamenného zdiva pro protažení a vyústění rubové drenáže</t>
  </si>
  <si>
    <t>4*1,50=6,000 [A] 
Celkem: A=6,000 [B]</t>
  </si>
  <si>
    <t>36</t>
  </si>
  <si>
    <t>272325</t>
  </si>
  <si>
    <t>ZÁKLADY ZE ŽELEZOBETONU DO C30/37</t>
  </si>
  <si>
    <t>základ opěrné zdi</t>
  </si>
  <si>
    <t>3,50*(10,85+11,47)/2*(0,80+0,70)/2=29,295 [A] 
Celkem: A=29,295 [B]</t>
  </si>
  <si>
    <t>37</t>
  </si>
  <si>
    <t>272365</t>
  </si>
  <si>
    <t>VÝZTUŽ ZÁKLADŮ Z OCELI 10505, B500B</t>
  </si>
  <si>
    <t>vyztužení 
180 kg/m3</t>
  </si>
  <si>
    <t>0,18*29,295=5,273 [A] 
Celkem: A=5,273 [B]</t>
  </si>
  <si>
    <t>38</t>
  </si>
  <si>
    <t>285393</t>
  </si>
  <si>
    <t>DODATEČNÉ KOTVENÍ VLEPENÍM BETONÁŘSKÉ VÝZTUŽE D DO 20MM DO VRTŮ</t>
  </si>
  <si>
    <t>vlepení výztuže do stávajícího úložného prahu v místě nové zz 
2 průměry/150 mm</t>
  </si>
  <si>
    <t>2*(11,40/0,15+1)*2=308,000 [A] 
Celkem: A=308,000 [B]</t>
  </si>
  <si>
    <t>39</t>
  </si>
  <si>
    <t>28999</t>
  </si>
  <si>
    <t>OPLÁŠTĚNÍ (ZPEVNĚNÍ) Z FÓLIE</t>
  </si>
  <si>
    <t>těsnící fólie za rubem op a sam. zdi</t>
  </si>
  <si>
    <t>Za OP 01 
(0,80+2,80)*(11,60+15,60)/2=48,960 [A] 
Za OP 02 
(0,80+2,80)*(11,60+13,6)/2=45,360 [B] 
Za samostatnou opěrnou zdí 
2,30*9,90=22,770 [C] 
Celkem: A+B+C=117,090 [D]</t>
  </si>
  <si>
    <t>Svislé konstrukce</t>
  </si>
  <si>
    <t>40</t>
  </si>
  <si>
    <t>317325</t>
  </si>
  <si>
    <t>ŘÍMSY ZE ŽELEZOBETONU DO C30/37</t>
  </si>
  <si>
    <t>C30/37 
římsy na mostě a na ZZ 
(kotvení říms viz pol.96718801R - Úprava OK NK) 
římsa na samostatné zdi 
(kotevní říms součást výztuže říms - pol. 317365)</t>
  </si>
  <si>
    <t>na mostě a ZZ 
2*(0,20*2,0+0,70*0,25)*42,22=48,553 [A] 
římsa na samostatné zdi 
10,53 (m2) *0,50=5,265 [B] 
Celkem: A+B=53,818 [C]</t>
  </si>
  <si>
    <t>41</t>
  </si>
  <si>
    <t>317365</t>
  </si>
  <si>
    <t>VÝZTUŽ ŘÍMS Z OCELI 10505, B500B</t>
  </si>
  <si>
    <t>vyztužení 180 kg/m3</t>
  </si>
  <si>
    <t>0,18*53,810=9,686 [A] 
Celkem: A=9,686 [B]</t>
  </si>
  <si>
    <t>42</t>
  </si>
  <si>
    <t>327325</t>
  </si>
  <si>
    <t>ZDI OPĚRNÉ, ZÁRUBNÍ, NÁBŘEŽNÍ ZE ŽELEZOVÉHO BETONU DO C30/37</t>
  </si>
  <si>
    <t>C30/37 
samostatná zeď navazující na OP 02 
rub optřen nátěrem ALP+2xALN 
vč. veškerých spar</t>
  </si>
  <si>
    <t>8,0 (m2)*4,15=33,200 [A] 
Celkem: A=33,200 [B]</t>
  </si>
  <si>
    <t>43</t>
  </si>
  <si>
    <t>327365</t>
  </si>
  <si>
    <t>VÝZTUŽ ZDÍ OPĚRNÝCH, ZÁRUBNÍCH, NÁBŘEŽNÍCH Z OCELI 10505, B500B</t>
  </si>
  <si>
    <t>výztužení 200 kg/m3</t>
  </si>
  <si>
    <t>33,20*0,20=6,640 [A] 
Celkem: A=6,640 [B]</t>
  </si>
  <si>
    <t>44</t>
  </si>
  <si>
    <t>333213</t>
  </si>
  <si>
    <t>OBKLAD MOST OPĚR A KŘÍDEL Z LOM KAMENE</t>
  </si>
  <si>
    <t>obklad zdi lomovým kamenem - viditelné nadzemní části 
vč. kotvení ke kci</t>
  </si>
  <si>
    <t>0,20*2,50*(10,70+2,0+1,50)=7,100 [A] 
Celkem: A=7,100 [B]</t>
  </si>
  <si>
    <t>45</t>
  </si>
  <si>
    <t>333215</t>
  </si>
  <si>
    <t>PŘEZDĚNÍ OPĚR A KŘÍDEL Z KAMENNÉHO ZDIVA</t>
  </si>
  <si>
    <t>přezdění navazujících nábřežních zdí</t>
  </si>
  <si>
    <t>odhad - 50% zdí 2,0 m. v. 2,0 m navazující na opěry (na ZZ) 
4*2,0*2,0*0,50=8,000 [A]</t>
  </si>
  <si>
    <t>46</t>
  </si>
  <si>
    <t>333325</t>
  </si>
  <si>
    <t>MOSTNÍ OPĚRY A KŘÍDLA ZE ŽELEZOVÉHO BETONU DO C30/37</t>
  </si>
  <si>
    <t>nové závěrné zídky 
C 30/37</t>
  </si>
  <si>
    <t>2*11,50*0,46*1,90=20,102 [A] 
Celkem: A=20,102 [B]</t>
  </si>
  <si>
    <t>47</t>
  </si>
  <si>
    <t>333365</t>
  </si>
  <si>
    <t>VÝZTUŽ MOSTNÍCH OPĚR A KŘÍDEL Z OCELI 10505, B500B</t>
  </si>
  <si>
    <t>výztuž nových závěrných zídek 
zvýšené množství výztuže - 200 kg/m3</t>
  </si>
  <si>
    <t>20,102*0,20=4,020 [A] 
Celkem: A=4,020 [B]</t>
  </si>
  <si>
    <t>Vodorovné konstrukce</t>
  </si>
  <si>
    <t>48</t>
  </si>
  <si>
    <t>425221</t>
  </si>
  <si>
    <t>SYNCHR ZVED MOST POLE ŠÍŘ DO 14M HMOT DO 400T NA VÝŠ DO 0,5M</t>
  </si>
  <si>
    <t>synchronizované zvedání mostu pro výměnu ložisek 
vykázáno na počet polí - 1 pole 
zahrnuje veškerý počet přizvednutí, zajištění a zpětné spuštění nk pro výměnu 2ks ložisek na každé opěře 
kontrukce pro umístění lisů vykázána samostatnou položkou</t>
  </si>
  <si>
    <t>49</t>
  </si>
  <si>
    <t>42853</t>
  </si>
  <si>
    <t>MOSTNÍ LOŽISKA HRNCOVÁ PRO ZATÍŽ DO 5,0MN</t>
  </si>
  <si>
    <t>nová ložiska vč. eventuálního kotvení (vč. úpravy podložiskového bloku) 
pevné - 1ks, všesměrně posuvné- 1ks, podélně posuvné - 2 ks 
3,50 MN 
vč. uložení do polymerbetonu</t>
  </si>
  <si>
    <t>4=4,000 [A] 
Celkem: A=4,000 [B]</t>
  </si>
  <si>
    <t>50</t>
  </si>
  <si>
    <t>431125</t>
  </si>
  <si>
    <t>SCHODIŠŤ KONSTR Z DÍLCŮ ŽELEZOBETON DO C30/37 (B37)</t>
  </si>
  <si>
    <t>schodiště podél opěrné zdi C30/37</t>
  </si>
  <si>
    <t>13*0,90*0,18*0,60=1,264 [A]</t>
  </si>
  <si>
    <t>51</t>
  </si>
  <si>
    <t>451311</t>
  </si>
  <si>
    <t>PODKL A VÝPLŇ VRSTVY Z PROST BET DO C8/10</t>
  </si>
  <si>
    <t>podkladní beton pod samostatnou opěrnou  
podkladní beton pod drenáž za rubem opěr</t>
  </si>
  <si>
    <t>pod samostatnou opěrnou zdí 
39,50*0,15=5,925 [A] 
pod drenáž za OP 01 
0,30*0,15*(11,60+2*2,0)=0,702 [D] 
pod drenáž za OP 02 a za samostatnou zdí 
0,30*0,15*(2,0+11,60+1,25*2+9,90)=1,170 [B]] 
Celkem: A+D+B=7,797 [E]</t>
  </si>
  <si>
    <t>52</t>
  </si>
  <si>
    <t>45131A</t>
  </si>
  <si>
    <t>PODKLADNÍ A VÝPLŇOVÉ VRSTVY Z PROSTÉHO BETONU C20/25</t>
  </si>
  <si>
    <t>podkladní beton pod schodiště</t>
  </si>
  <si>
    <t>pod schodiště - tl. 0,20 m 
1,20*0,90*(3,50)*0,20=0,756 [A] 
prahy pod schodiště 
0,50*0,50*0,90*2=0,450 [B] 
po dlažbu podest schodiště - tl. 0,15 m 
2*2,0*0,9*0,20=0,720 [C] 
Celkem: A+B+C=1,926 [D]</t>
  </si>
  <si>
    <t>53</t>
  </si>
  <si>
    <t>45152</t>
  </si>
  <si>
    <t>PODKLADNÍ A VÝPLŇOVÉ VRSTVY Z KAMENIVA DRCENÉHO</t>
  </si>
  <si>
    <t>obsyp těsnící folie - na horiontálních plochách</t>
  </si>
  <si>
    <t>Za OP 01 
(0,80)*(11,60)*2*0,15=2,784 [A] 
Za OP 02 
(0,80)*(11,60)*2*0,15=2,784 [B] 
Za samostatnou opěrnou zdí 
2,30*9,90*2*0,15=6,831 [C] 
Celkem: A+B+C=12,399 [D]</t>
  </si>
  <si>
    <t>54</t>
  </si>
  <si>
    <t>45852</t>
  </si>
  <si>
    <t>VÝPLŇ ZA OPĚRAMI A ZDMI Z KAMENIVA DRCENÉHO</t>
  </si>
  <si>
    <t>samostatný přechodový klín dle ČSN 736244 
čl. 5.5</t>
  </si>
  <si>
    <t>za OP 01 
(0,15+0,60)/2*2,6*(11,60+15,60)/2=13,260 [A] 
za OP 02 
(0,15+0,60)/2*2,60*(11,60+13,60)/2=12,285 [B] 
Celkem: A+B=25,545 [C]</t>
  </si>
  <si>
    <t>55</t>
  </si>
  <si>
    <t>ochranný obsyp za rubem opěr a za zdí</t>
  </si>
  <si>
    <t>za OP 01 
0,6*1,60*(11,60+13,60)/2=12,096 [A] 
za OP 02 
0,60*1,50*(11,60+12,60)/2=10,890 [B] 
za rub nového  křídla 
0,60*3,50*9,90=20,790 [C] 
Celkem: A+B+C=43,776 [D]</t>
  </si>
  <si>
    <t>56</t>
  </si>
  <si>
    <t>465512</t>
  </si>
  <si>
    <t>DLAŽBY Z LOMOVÉHO KAMENE NA MC</t>
  </si>
  <si>
    <t>podesty schodiště 
tl. dlažby 0,20m</t>
  </si>
  <si>
    <t>2*2,0*0,9*0,20=0,720 [A] 
Celkem: A=0,720 [B]</t>
  </si>
  <si>
    <t>Komunikace</t>
  </si>
  <si>
    <t>57</t>
  </si>
  <si>
    <t>561431</t>
  </si>
  <si>
    <t>KAMENIVO ZPEVNĚNÉ CEMENTEM TŘ. I TL. DO 150MM</t>
  </si>
  <si>
    <t>konstrukce vozovky na přemostích: 
směs zpevněná cementem  SC C /8/10 130mm</t>
  </si>
  <si>
    <t>Předmostí směr Havlíčkova (Fr. Lázně) 
73,70-2,00*(2,35+14,16)=40,680 [B] 
Předmostí směr Smetanova (Cheb) 
84,55-2,00*7,60=69,350 [C] 
Celkem: B+C=110,030 [D]</t>
  </si>
  <si>
    <t>58</t>
  </si>
  <si>
    <t>56334</t>
  </si>
  <si>
    <t>VOZOVKOVÉ VRSTVY ZE ŠTĚRKODRTI TL. DO 200MM</t>
  </si>
  <si>
    <t>lože pod betonové dlaždice 
min. 150 mm</t>
  </si>
  <si>
    <t>Předmostí směr Havlíčkova (Fr. Lázně) 
(17,50+26,50)=44,000 [A] 
Předmostí směr Smetanova (Cheb) 
22,0+50,0=72,000 [C] 
Celkem: A+C=116,000 [D]</t>
  </si>
  <si>
    <t>59</t>
  </si>
  <si>
    <t>56335</t>
  </si>
  <si>
    <t>VOZOVKOVÉ VRSTVY ZE ŠTĚRKODRTI TL. DO 250MM</t>
  </si>
  <si>
    <t>konstrukce vozovky na přemostích 
štěrkodrť  ŠD 0-32 220mm</t>
  </si>
  <si>
    <t>Předmostí směr Havlíčkova (Fr. Lázně) 
73,70-2,50*(2,35+14,16)=32,425 [B] 
Předmostí směr Smetanova (Cheb) 
84,55-2,50*7,60=65,550 [C] 
Celkem: B+C=97,975 [D]</t>
  </si>
  <si>
    <t>60</t>
  </si>
  <si>
    <t>572123</t>
  </si>
  <si>
    <t>INFILTRAČNÍ POSTŘIK Z EMULZE DO 1,0KG/M2</t>
  </si>
  <si>
    <t>postřik infiltrační modif.</t>
  </si>
  <si>
    <t>61</t>
  </si>
  <si>
    <t>572212</t>
  </si>
  <si>
    <t>SPOJOVACÍ POSTŘIK Z MODIFIK ASFALTU DO 0,5KG/M2</t>
  </si>
  <si>
    <t>vozovka mezi MZ 
296,25=296,250 [A] 
Předmostí směr Havlíčkova (Fr. Lázně) 
73,70*2=147,400 [B] 
Předmostí směr Smetanova (Cheb) 
84,55*2=169,100 [C] 
Celkem: A+B+C=612,750 [D]</t>
  </si>
  <si>
    <t>62</t>
  </si>
  <si>
    <t>574B34</t>
  </si>
  <si>
    <t>ASFALTOVÝ BETON PRO OBRUSNÉ VRSTVY MODIFIK ACO 11+, 11S TL. 40MM</t>
  </si>
  <si>
    <t>předmostí: 
asfaltový beton střednězrnný modif. ACO 11+ 40mm</t>
  </si>
  <si>
    <t>Předmostí směr Havlíčkova (Fr. Lázně) 
73,70=73,700 [B] 
Předmostí směr Smetanova (Cheb) 
84,55=84,550 [C] 
Celkem: B+C=158,250 [D]</t>
  </si>
  <si>
    <t>63</t>
  </si>
  <si>
    <t>574D56</t>
  </si>
  <si>
    <t>ASFALTOVÝ BETON PRO LOŽNÍ VRSTVY MODIFIK ACL 16+, 16S TL. 60MM</t>
  </si>
  <si>
    <t>ložná vrstva vozovky 
na předpolí napojeno odstupňovaně na stávající stav</t>
  </si>
  <si>
    <t>Předmostí směr Havlíčkova (Fr. Lázně) 
73,70-1,0*(2,35+14,16)=57,190 [B] 
Předmostí směr Smetanova (Cheb) 
84,55-1,0*7,60=76,950 [C] 
Celkem: B+C=134,140 [D]</t>
  </si>
  <si>
    <t>64</t>
  </si>
  <si>
    <t>574E58</t>
  </si>
  <si>
    <t>ASFALTOVÝ BETON PRO PODKLADNÍ VRSTVY ACP 22+, 22S TL. 60MM</t>
  </si>
  <si>
    <t>spodní vrstva vozovky 
na předpolí napojeno odstupňovaně na stávající stav 
obalované kamenivo   ACP 22+ 50mm</t>
  </si>
  <si>
    <t>Předmostí směr Havlíčkova (Fr. Lázně) 
73,70-1,50*(2,35+14,16)=48,935 [B] 
Předmostí směr Smetanova (Cheb) 
84,55-1,50*7,60=73,150 [C] 
Celkem: B+C=122,085 [D]</t>
  </si>
  <si>
    <t>65</t>
  </si>
  <si>
    <t>575D65</t>
  </si>
  <si>
    <t>LITÝ ASFALT MA I (SILNICE, DÁLNICE) 16 TL. 45MM MODIFIK</t>
  </si>
  <si>
    <t>1.obrusná vrstva vozovky na mostě 
obrusná vrstva:  MA 16 I   
asfaltový beton střednězrnný modif. 45 mm</t>
  </si>
  <si>
    <t>vozovka mezi MZ 
296,25=296,250 [A] 
odpočet odvodňovacího proužku 
-2*0,50*42,22=-42,220 [B] 
Celkem: A+B=254,030 [C]</t>
  </si>
  <si>
    <t>66</t>
  </si>
  <si>
    <t>575F51</t>
  </si>
  <si>
    <t>LITÝ ASFALT MA IV (OCHRANA MOSTNÍ IZOLACE) 8 TL. 40MM MODIFIK</t>
  </si>
  <si>
    <t>odvodňovací proužek zapuštěný oproti vozovce dle VL 4</t>
  </si>
  <si>
    <t>2*0,50*42,22=42,220 [A] 
Celkem: A=42,220 [B]</t>
  </si>
  <si>
    <t>67</t>
  </si>
  <si>
    <t>575F65</t>
  </si>
  <si>
    <t>LITÝ ASFALT MA IV (OCHRANA MOSTNÍ IZOLACE) 16 TL. 45MM MODIFIK</t>
  </si>
  <si>
    <t>2. ochranná vrstva:  MA 16 IV 
asfaltový beton střednězrnný modif. 45 mm</t>
  </si>
  <si>
    <t>vozovka mezi MZ 
296,25=296,250 [A] 
Celkem: A=296,250 [B]</t>
  </si>
  <si>
    <t>68</t>
  </si>
  <si>
    <t>57641</t>
  </si>
  <si>
    <t>POSYP KAMENIVEM OBALOVANÝM 5KG/M2</t>
  </si>
  <si>
    <t>posyp předobalenou drtí frakce 4/8 - 2-4 kg/m2</t>
  </si>
  <si>
    <t>(dle pol. 575F65) 
296,25=296,250 [A] 
Celkem: A=296,250 [B]</t>
  </si>
  <si>
    <t>69</t>
  </si>
  <si>
    <t>582611</t>
  </si>
  <si>
    <t>KRYTY Z BETON DLAŽDIC SE ZÁMKEM ŠEDÝCH TL 60MM DO LOŽE Z KAM</t>
  </si>
  <si>
    <t>kryt chodníků - šedý</t>
  </si>
  <si>
    <t>Předmostí směr Havlíčkova (Fr. Lázně) 
(17,50+26,50)=44,000 [A] 
odpočet reliéfní dlažby 
-13,50=-13,500 [B] 
Předmostí směr Smetanova (Cheb) 
22,0+50,0=72,000 [C] 
Celkem: A+B+C=102,500 [D]</t>
  </si>
  <si>
    <t>70</t>
  </si>
  <si>
    <t>582617</t>
  </si>
  <si>
    <t>KRYTY Z BETON DLAŽDIC SE ZÁMKEM ŠEDÝCH RELIÉF TL 60MM DO LOŽE Z KAM</t>
  </si>
  <si>
    <t>vodící proužky nasměrované na přechody pro chodce 
do lože z kameniva 
ve shodě se stávajícím stavem</t>
  </si>
  <si>
    <t>Předmostí směr Havlíčkova (Fr. Lázně) 
4*5,0*0,50+1*7,0*0,50=13,500 [A] 
Celkem: A=13,500 [B]</t>
  </si>
  <si>
    <t>Úpravy povrchů, podlahy, výplně otvorů</t>
  </si>
  <si>
    <t>71</t>
  </si>
  <si>
    <t>626111</t>
  </si>
  <si>
    <t>REPROFILACE PODHLEDŮ, SVISLÝCH PLOCH SANAČNÍ MALTOU JEDNOVRST TL 10MM</t>
  </si>
  <si>
    <t>SPODNÍ STAVBA - svislé a vodorovné plochy 
reprofilační vícevrstvá stěrka  
odhad sanací - 60% ploch, bude upřesněno dle skutečnosti po očištění kce 
zpřístupnění - sam pol.</t>
  </si>
  <si>
    <t>odhad - 60% pol.938543 
0,60*47,240=28,344 [A] 
Celkem: A=28,344 [B]</t>
  </si>
  <si>
    <t>72</t>
  </si>
  <si>
    <t>626113</t>
  </si>
  <si>
    <t>REPROFILACE PODHLEDŮ, SVISLÝCH PLOCH SANAČNÍ MALTOU JEDNOVRST TL 30MM</t>
  </si>
  <si>
    <t>SPODNÍ STAVBA - svislé a vodorovné plochy 
reprofilační vícevrstvá stěrka  
odhad sanací - 30% ploch, bude upřesněno dle skutečnosti po očištění kce 
zpřístupnění - sam pol.</t>
  </si>
  <si>
    <t>odhad - 30% pol.938543 
0,30*47,240=14,172 [A] 
Celkem: A=14,172 [B]</t>
  </si>
  <si>
    <t>73</t>
  </si>
  <si>
    <t>626133</t>
  </si>
  <si>
    <t>REPROFIL PODHL, SVIS PLOCH SANAČ MALTOU TŘÍVRST TL DO 90MM</t>
  </si>
  <si>
    <t>SPODNÍ STAVBA - svislé a vodorovné plochy 
reprofilační vícevrstvá stěrka  
odhad sanací - 10% ploch, bude upřesněno dle skutečnosti po očištění kce 
zpřístupnění - sam pol.</t>
  </si>
  <si>
    <t>odhad - 10% pol.938543 
0,10*47,240=4,724 [A] 
Celkem: A=4,724 [B]</t>
  </si>
  <si>
    <t>74</t>
  </si>
  <si>
    <t>62631</t>
  </si>
  <si>
    <t>SPOJOVACÍ MŮSTEK MEZI STARÝM A NOVÝM BETONEM</t>
  </si>
  <si>
    <t>v místě sanací  
zpřístupnění - sam pol.</t>
  </si>
  <si>
    <t>odhad - 100% pol.938543 
47,240=47,240 [A] 
Celkem: A=47,240 [B]</t>
  </si>
  <si>
    <t>75</t>
  </si>
  <si>
    <t>62641</t>
  </si>
  <si>
    <t>SJEDNOCUJÍCÍ STĚRKA JEMNOU MALTOU TL CCA 2MM</t>
  </si>
  <si>
    <t>použito na sanované plochy 
zpřístupnění - sam pol.</t>
  </si>
  <si>
    <t>76</t>
  </si>
  <si>
    <t>62652</t>
  </si>
  <si>
    <t>OCHRANA VÝZTUŽE PŘI NEDOSTATEČNÉM KRYTÍ</t>
  </si>
  <si>
    <t>ošetření odhalené výztuže</t>
  </si>
  <si>
    <t>odhad - 5% pol.938543 
0,05*47,240=2,362 [A] 
Celkem: A=2,362 [B]</t>
  </si>
  <si>
    <t>77</t>
  </si>
  <si>
    <t>62663</t>
  </si>
  <si>
    <t>INJEKTÁŽ TRHLIN SILOVĚ SPOJUJÍCÍ</t>
  </si>
  <si>
    <t>odhad injektáže 
injektáž trhlin v kamenném zdivu 
rozsah bude upřesněn dle skutečnosti</t>
  </si>
  <si>
    <t>odhad 
2*10,0=20,000 [A] 
Celkem: A=20,000 [B]</t>
  </si>
  <si>
    <t>78</t>
  </si>
  <si>
    <t>62745</t>
  </si>
  <si>
    <t>SPÁROVÁNÍ STARÉHO ZDIVA CEMENTOVOU MALTOU</t>
  </si>
  <si>
    <t>spárování starého zdiva do hloubky 100 mm 
požadavky na spárovací hmotu - viz TZ</t>
  </si>
  <si>
    <t>(dle pol.938443) 
117,646=117,646 [A] 
Celkem: A=117,646 [B]</t>
  </si>
  <si>
    <t>Přidružená stavební výroba</t>
  </si>
  <si>
    <t>79</t>
  </si>
  <si>
    <t>711112</t>
  </si>
  <si>
    <t>IZOLACE BĚŽNÝCH KONSTRUKCÍ PROTI ZEMNÍ VLHKOSTI ASFALTOVÝMI PÁSY</t>
  </si>
  <si>
    <t>izolace rubu závěrných zídek</t>
  </si>
  <si>
    <t>OP 01 
(2,50+0,50)*11,50=34,500 [A] 
OP 02 
(2,50+0,50)*11,50=34,500 [B] 
Celkem: A+B=69,000 [C]</t>
  </si>
  <si>
    <t>80</t>
  </si>
  <si>
    <t>711442</t>
  </si>
  <si>
    <t>IZOLACE MOSTOVEK CELOPLOŠNÁ ASFALTOVÝMI PÁSY S PEČETÍCÍ VRSTVOU</t>
  </si>
  <si>
    <t>celoplošná izolace: natavované asfaltové izolační pásy 5 mm  
vč. penetrační vrstvy: asfaltový nátěr 
přetaženo přes horní povrch ZZ, přes svislé okopní plechy na nk</t>
  </si>
  <si>
    <t>(11,0+2*0,05)*42,22=468,642 [A] 
Celkem: A=468,642 [B]</t>
  </si>
  <si>
    <t>81</t>
  </si>
  <si>
    <t>711502</t>
  </si>
  <si>
    <t>OCHRANA IZOLACE NA POVRCHU ASFALTOVÝMI PÁSY</t>
  </si>
  <si>
    <t>ochrana izolace pod římsami - s kovovou vložkou</t>
  </si>
  <si>
    <t>2*(2,0+0,15)*42,22=181,546 [A] 
Celkem: A=181,546 [B]</t>
  </si>
  <si>
    <t>82</t>
  </si>
  <si>
    <t>783121</t>
  </si>
  <si>
    <t>PROTIKOROZ OCHR OK NÁTĚREM VÍCEVRST SE ZÁKL S VYS OBSAHEM ZN</t>
  </si>
  <si>
    <t>nátěr nosné konstrukce 
složení dle TZ</t>
  </si>
  <si>
    <t>(dle pol. 938652) 
1951,206=1 951,206 [A] 
Celkem: A=1 951,206 [B]</t>
  </si>
  <si>
    <t>83</t>
  </si>
  <si>
    <t>78381</t>
  </si>
  <si>
    <t>NÁTĚRY BETON KONSTR TYP S1 (OS-A)</t>
  </si>
  <si>
    <t>hydrofobní a ochranný nátěr kamenného zdiva - porovnatelná položka</t>
  </si>
  <si>
    <t>84</t>
  </si>
  <si>
    <t>78383</t>
  </si>
  <si>
    <t>NÁTĚRY BETON KONSTR TYP S4 (OS-C)</t>
  </si>
  <si>
    <t>nátěr krajů říms -  obruby se štěrbinovou vpustí</t>
  </si>
  <si>
    <t>2*(0,15+0,15)*42,22=25,332 [A] 
Celkem: A=25,332 [B]</t>
  </si>
  <si>
    <t>Potrubí</t>
  </si>
  <si>
    <t>85</t>
  </si>
  <si>
    <t>875332</t>
  </si>
  <si>
    <t>POTRUBÍ DREN Z TRUB PLAST DN DO 150MM DĚROVANÝCH</t>
  </si>
  <si>
    <t>drenáž za rubem 
vč. realizace vyústění (vrty skrz zdivo - sam.pol.)</t>
  </si>
  <si>
    <t>za OP 01 
(11,60+2*2,0)=15,600 [A] 
za OP 02 a samostatnou zdí 
(2,0+11,60+1,25*2+9,90)=26,000 [B] 
Celkem: A+B=41,600 [C]</t>
  </si>
  <si>
    <t>86</t>
  </si>
  <si>
    <t>87626</t>
  </si>
  <si>
    <t>CHRÁNIČKY Z TRUB PLAST DN DO 80MM</t>
  </si>
  <si>
    <t>chráničky v římsách vč. přechodu do země</t>
  </si>
  <si>
    <t>2*7*(42,22+2*2,0)=647,080 [A] 
Celkem: A=647,080 [B]</t>
  </si>
  <si>
    <t>87</t>
  </si>
  <si>
    <t>899210R</t>
  </si>
  <si>
    <t>VÝŠKOVÁ ÚPRAVA, UROVNÁNÍ A OCHRANA ULIČNÍ VPUSTI</t>
  </si>
  <si>
    <t>uliční vpusti na předmostích - za MZ</t>
  </si>
  <si>
    <t>3+2=5,000 [A] 
Celkem: A=5,000 [B]</t>
  </si>
  <si>
    <t>88</t>
  </si>
  <si>
    <t>89922</t>
  </si>
  <si>
    <t>VÝŠKOVÁ ÚPRAVA MŘÍŽÍ</t>
  </si>
  <si>
    <t>výšková úprava mříže na</t>
  </si>
  <si>
    <t>předmostí směr Fr. lázně 
1=1,000 [A] 
Celkem: A=1,000 [B]</t>
  </si>
  <si>
    <t>89</t>
  </si>
  <si>
    <t>9112B1</t>
  </si>
  <si>
    <t>ZÁBRADLÍ MOSTNÍ SE SVISLOU VÝPLNÍ - DODÁVKA A MONTÁŽ</t>
  </si>
  <si>
    <t>zábradlí na římse samostatné opěrné zdi 
vč. kotvení 
vč. podlití patních desek polymerbetonem</t>
  </si>
  <si>
    <t>1,25*2+10,40=12,900 [A] 
Celkem: A=12,900 [B]</t>
  </si>
  <si>
    <t>90</t>
  </si>
  <si>
    <t>9112B10R</t>
  </si>
  <si>
    <t>ZÁBRADLÍ - MADLO</t>
  </si>
  <si>
    <t>madlo vč. kotevní - podél schodiště u samostatné opěrné zdi za OP 02</t>
  </si>
  <si>
    <t>1,20*5,0=6,000 [A]</t>
  </si>
  <si>
    <t>91</t>
  </si>
  <si>
    <t>9112B20R</t>
  </si>
  <si>
    <t>ZÁBRADLÍ MOSTNÍ SE SVISLOU VÝPLNÍ - REPASE, MONTÁŽ S PŘESUNEM</t>
  </si>
  <si>
    <t>repase stávajícího zábradlí v dílně, úprava kotvení, doprava a zpětná montáže 
repase zahrnuje - očištění, náhrada poškozených součástí, nové PKO - dle TZ, úprava kotvení,</t>
  </si>
  <si>
    <t>2*42,25=84,500 [A] 
navázání na pokračující zábradlí 
3*2,0=6,000 [B] 
Celkem: A+B=90,500 [C]</t>
  </si>
  <si>
    <t>92</t>
  </si>
  <si>
    <t>9112B3</t>
  </si>
  <si>
    <t>ZÁBRADLÍ MOSTNÍ SE SVISLOU VÝPLNÍ - DEMONTÁŽ S PŘESUNEM</t>
  </si>
  <si>
    <t>sejmutí stávajícího oceového svodidla a převoz k repasi do dílny</t>
  </si>
  <si>
    <t>93</t>
  </si>
  <si>
    <t>91355</t>
  </si>
  <si>
    <t>EVIDENČNÍ ČÍSLO MOSTU</t>
  </si>
  <si>
    <t>vč. sloupků a kotvení</t>
  </si>
  <si>
    <t>2=2,000 [A] 
Celkem: A=2,000 [B]</t>
  </si>
  <si>
    <t>94</t>
  </si>
  <si>
    <t>9141320R</t>
  </si>
  <si>
    <t>DOPRAVNÍ ZNAČKY ZÁKLADNÍ VELIKOSTI OCELOVÉ FÓLIE TŘ 2 - MONTÁŽ S PŘEMÍSTĚNÍM</t>
  </si>
  <si>
    <t>zpětné osazení stávajícího značení, úprava kotvení,  
nový sloupek- dodávka</t>
  </si>
  <si>
    <t>3=3,000 [A] 
Celkem: A=3,000 [B]</t>
  </si>
  <si>
    <t>95</t>
  </si>
  <si>
    <t>914133</t>
  </si>
  <si>
    <t>DOPRAVNÍ ZNAČKY ZÁKLADNÍ VELIKOSTI OCELOVÉ FÓLIE TŘ 2 - DEMONTÁŽ</t>
  </si>
  <si>
    <t>demontáž stávající dopravního značení P02, E02, B28 - vykázáno na počet cedulí 
dočasné uložení - bude zpětně osazeno</t>
  </si>
  <si>
    <t>96</t>
  </si>
  <si>
    <t>915111</t>
  </si>
  <si>
    <t>VODOROVNÉ DOPRAVNÍ ZNAČENÍ BARVOU HLADKÉ - DODÁVKA A POKLÁDKA</t>
  </si>
  <si>
    <t>předznačení 
obnova stávajícího přechodu pro chodce</t>
  </si>
  <si>
    <t>11*0,50*3,0=16,500 [A] 
Celkem: A=16,500 [B]</t>
  </si>
  <si>
    <t>97</t>
  </si>
  <si>
    <t>915211</t>
  </si>
  <si>
    <t>VODOROVNÉ DOPRAVNÍ ZNAČENÍ PLASTEM HLADKÉ - DODÁVKA A POKLÁDKA</t>
  </si>
  <si>
    <t>definitivní dopravní značení</t>
  </si>
  <si>
    <t>98</t>
  </si>
  <si>
    <t>917224</t>
  </si>
  <si>
    <t>SILNIČNÍ A CHODNÍKOVÉ OBRUBY Z BETONOVÝCH OBRUBNÍKŮ ŠÍŘ 150MM</t>
  </si>
  <si>
    <t>chodníkové obruby vč.snížení a  zapuštění u přechodu 
výška obrub 150 mm 
provedenov rozsahu sejmutí</t>
  </si>
  <si>
    <t>99</t>
  </si>
  <si>
    <t>919111</t>
  </si>
  <si>
    <t>ŘEZÁNÍ ASFALTOVÉHO KRYTU VOZOVEK TL DO 50MM</t>
  </si>
  <si>
    <t>v místě napojení na stávající stav</t>
  </si>
  <si>
    <t>100</t>
  </si>
  <si>
    <t>931325</t>
  </si>
  <si>
    <t>TĚSNĚNÍ DILATAČ SPAR ASF ZÁLIVKOU MODIFIK PRŮŘ DO 600MM2</t>
  </si>
  <si>
    <t>těsnící zálivka</t>
  </si>
  <si>
    <t>podél říms v obrusné vrstvě 
2*42,22=84,440 [A] 
podél odvodňovacího žlábku 
2*42,22=84,440 [B] 
v místě napojení vozovky na stav.stav 
Předmostí směr Havlíčkova (Fr. Lázně) 
(2,35+14,16)=16,510 [E] 
Předmostí směr Smetanova (Cheb) 
(7,60)=7,600 [C] 
Celkem: A+B+E+C=192,990 [F]</t>
  </si>
  <si>
    <t>101</t>
  </si>
  <si>
    <t>předtěsnění</t>
  </si>
  <si>
    <t>podél říms v obrusné vrstvě 
2*42,22=84,440 [A] 
Celkem: A=84,440 [B]</t>
  </si>
  <si>
    <t>102</t>
  </si>
  <si>
    <t>93152</t>
  </si>
  <si>
    <t>MOSTNÍ ZÁVĚRY POVRCHOVÉ POSUN DO 100MM</t>
  </si>
  <si>
    <t>nové MZ se sníženou hladinou vzduchu 
vykázáno jako půdorysný průmět 
kompletní provedení vč. kotvení</t>
  </si>
  <si>
    <t>2*11,50=23,000 [A] 
Celkem: A=23,000 [B]</t>
  </si>
  <si>
    <t>103</t>
  </si>
  <si>
    <t>935113</t>
  </si>
  <si>
    <t>ŠTĚRBINOVÉ ŽLABY Z BETONOVÝCH DÍLCŮ ŠÍŘ DO 400MM VÝŠ DO 500MM S OBRUBOU 120MM</t>
  </si>
  <si>
    <t>obrubníkový odvodňovač vč. čistících kusů 
výška obruby 150 mm 
vč. lože</t>
  </si>
  <si>
    <t>2*42,22=84,440 [A] 
Celkem: A=84,440 [B]</t>
  </si>
  <si>
    <t>104</t>
  </si>
  <si>
    <t>936532</t>
  </si>
  <si>
    <t>MOSTNÍ ODVODŇOVACÍ SOUPRAVA 300/500</t>
  </si>
  <si>
    <t>mostní odvodňovač  
vč. napojení prodlouženého vyústění pod spodní povch</t>
  </si>
  <si>
    <t>2*4=8,000 [A] 
Celkem: A=8,000 [B]</t>
  </si>
  <si>
    <t>105</t>
  </si>
  <si>
    <t>936541</t>
  </si>
  <si>
    <t>MOSTNÍ ODVODŇOVACÍ TRUBKA (POVRCHŮ IZOLACE) Z NEREZ OCELI</t>
  </si>
  <si>
    <t>odvodňovací trubičky v ose odvodnění</t>
  </si>
  <si>
    <t>4*2=8,000 [A] 
Celkem: A=8,000 [B]</t>
  </si>
  <si>
    <t>106</t>
  </si>
  <si>
    <t>938441</t>
  </si>
  <si>
    <t>OČIŠTĚNÍ ZDIVA OTRYSKÁNÍM TLAKOVOU VODOU DO 200 BARŮ</t>
  </si>
  <si>
    <t>KAMENNÉ ZDIVO 
předčištění kamenného zdiva</t>
  </si>
  <si>
    <t>(dle pol. 938543) 
117,646=117,646 [A] 
Celkem: A=117,646 [B]</t>
  </si>
  <si>
    <t>107</t>
  </si>
  <si>
    <t>938443</t>
  </si>
  <si>
    <t>OČIŠTĚNÍ ZDIVA OTRYSKÁNÍM TLAKOVOU VODOU DO 1000 BARŮ</t>
  </si>
  <si>
    <t>KAMENNÉ ZDIVO 
očištění kamenného zdiva 
vč. stanovení tlaku tryskacím pokusem na referenční ploše</t>
  </si>
  <si>
    <t>OP 01 - dřík 
2,65*11,56=30,634 [A] 
navazující zdi 
(4,0+4,0)*4,65=37,200 [B] 
OP 02 - dřík 
2,70*11,56=31,212 [C] 
navazující zdi 
(4,0)*4,65=18,600 [D] 
Celkem: A+B+C+D=117,646 [E]</t>
  </si>
  <si>
    <t>108</t>
  </si>
  <si>
    <t>938541</t>
  </si>
  <si>
    <t>OČIŠTĚNÍ BETON KONSTR OTRYSKÁNÍM TLAK VODOU DO 200 BARŮ</t>
  </si>
  <si>
    <t>předčištění betonových konstrukcí</t>
  </si>
  <si>
    <t>(dle pol. 938541) 
47,240=47,240 [A] 
Celkem: A=47,240 [B]</t>
  </si>
  <si>
    <t>109</t>
  </si>
  <si>
    <t>938543</t>
  </si>
  <si>
    <t>OČIŠTĚNÍ BETON KONSTR OTRYSKÁNÍM TLAK VODOU DO 1000 BARŮ</t>
  </si>
  <si>
    <t>očištění betonových konstrukcí 
vč. stanovení tlaku tryskacím pokusem na referenční ploše</t>
  </si>
  <si>
    <t>čelo a horní povrch úložných práhů opěr a podložiskové bločky 
2*(0,25+1,70)*11,60+4*(4*0,50*0,25)=47,240 [A] 
Celkem: A=47,240 [B]</t>
  </si>
  <si>
    <t>110</t>
  </si>
  <si>
    <t>938552</t>
  </si>
  <si>
    <t>OČIŠTĚNÍ BETON KONSTR OTRYSKÁNÍM NA SUCHO KŘEMIČ PÍSKEM</t>
  </si>
  <si>
    <t>očištění odhalené výztuže  
vč. likvidace vzniklých odpadů a skládkovné</t>
  </si>
  <si>
    <t>111</t>
  </si>
  <si>
    <t>93861</t>
  </si>
  <si>
    <t>OČIŠTĚNÍ OCEL KONSTR OMYTÍM VODOU</t>
  </si>
  <si>
    <t>předčištění ocelové konstrukce</t>
  </si>
  <si>
    <t>112</t>
  </si>
  <si>
    <t>938652</t>
  </si>
  <si>
    <t>OČIŠTĚNÍ OCEL KONSTR OTRYSKÁNÍM NA SUCHO KŘEMIČ PÍSKEM</t>
  </si>
  <si>
    <t>očištění ok nk - přístupné plochy 
(zpřístupnění a ochana proti odletu otryskaného materiálu - viz sam. pol.) 
použítí vhodného abrasiva 
odhad odpadu 50kg/m2 otryskané plochy</t>
  </si>
  <si>
    <t>mostovka - horní povrch 
11,0*41,30=454,300 [A] 
mostovka spodní povrch - přístupná část mimo podélné trámy 
(1,30*3+1,30*2+1,30*3+0,50*11)*41,30=656,670 [B] 
hlavní nosníky - podélné trámy 
2*(2,20+2*1,50)*41,30=429,520 [C] 
příčné výztuhy konzol 
2*17*(2*0,080+0,080*2)*2,60=28,288 [D] 
podélná výztuha konzol 
2*(2*0,355+(2*0,080+0,080*2))*41,30=85,078 [E] 
příčné výztuhy mezi hlavnímu nosníky 
17*(0,10*2+0,015*2)*1,50=5,865 [F] 
přístupné zavětrování mezi hlavními nosníky 
17*2*(2*0,08+2*0,08)*1,0+2*17*0,30*0,25*2=15,980 [I] 
čelo nk po odbourání ZZ 
2*10,50=21,000 [G] 
rezerva na nevykázáné plochy 15% 
Celkem: (A+B+C+D+E+F+I+G)*1,15=1 951,206 [J]</t>
  </si>
  <si>
    <t>113</t>
  </si>
  <si>
    <t>966148</t>
  </si>
  <si>
    <t>BOURÁNÍ KONSTRUKCÍ Z CIHEL A TVÁRNIC S ODVOZEM DO 20KM</t>
  </si>
  <si>
    <t>bourání opěrné zdi u OP 02 - cihelné zdivo</t>
  </si>
  <si>
    <t>(3,17+8,25)*4,15*0,75=35,545 [A] 
Celkem: A=35,545 [B]</t>
  </si>
  <si>
    <t>114</t>
  </si>
  <si>
    <t>966158</t>
  </si>
  <si>
    <t>BOURÁNÍ KONSTRUKCÍ Z PROST BETONU S ODVOZEM DO 20KM</t>
  </si>
  <si>
    <t>bourání k-cí z betonu</t>
  </si>
  <si>
    <t>podkladní beton pod schodiště 
1,20*4,15*0,90*0,20=0,896 [A] 
Celkem: A=0,896 [B]</t>
  </si>
  <si>
    <t>115</t>
  </si>
  <si>
    <t>966168</t>
  </si>
  <si>
    <t>BOURÁNÍ KONSTRUKCÍ ZE ŽELEZOBETONU S ODVOZEM DO 20KM</t>
  </si>
  <si>
    <t>bourání žlb kcí</t>
  </si>
  <si>
    <t>závěrné zídky 
2*11,66*0,50*1,90=22,154 [A] 
římsa na zdi za OP 02 
1,0*0,50*(1,60+2,20+8,55)=6,175 [B] 
schodiště podél opěrné zdi 
13*0,90*0,18*0,60=1,264 [C] 
Celkem: A+B+C=29,593 [D]</t>
  </si>
  <si>
    <t>116</t>
  </si>
  <si>
    <t>966188</t>
  </si>
  <si>
    <t>DEMONTÁŽ KONSTRUKCÍ KOVOVÝCH S ODVOZEM DO 20KM</t>
  </si>
  <si>
    <t>vč. odvozu do kovošrotu - výzisk poukázán na účet investora předány výkupní lístky</t>
  </si>
  <si>
    <t>ocelové poklopy v chodnících 
6*0,55*1,15*0,015*7,85=0,447 [A] 
Celkem: A=0,447 [B]</t>
  </si>
  <si>
    <t>117</t>
  </si>
  <si>
    <t>967188</t>
  </si>
  <si>
    <t>VYBOURÁNÍ ČÁSTÍ KONSTRUKCÍ KOVOVÝCH S ODVOZEM DO 20KM</t>
  </si>
  <si>
    <t>nosné konstrukce - odstranění lemování 
odvoz dokovoštotu , výzisk předán investorovi, vč. výkupních lístků</t>
  </si>
  <si>
    <t>odstranění lemování chodníků - obruby 
2*2*0,60*0,01*41,30*7,85=7,781 [A] 
Celkem: A=7,781 [B]</t>
  </si>
  <si>
    <t>118</t>
  </si>
  <si>
    <t>96718801R</t>
  </si>
  <si>
    <t>ÚPRAVA OCELOVÉ NOSNÉ KONSTRUKCE</t>
  </si>
  <si>
    <t>zahrnuje 
- úprava římsového plechu na mostě 
- za čištění po odstranění obrub (pol. 967188) 
- přivaření atypických kotev říms 
- zhotovení otvorů pro odvodňovače a odvodňovací trubičky 
- úprava pro nové MZ 
- úprava otvorů po vybouraných odvodňovačích 
- odstranění a náhrada zkorodovaných nebo poškozených plechů 
- úprava nk v místě zvedání pro výměnu ložisek 
vykázáno kompletně 
vč. likvidace vzniklých odpadů a skládkovného</t>
  </si>
  <si>
    <t>119</t>
  </si>
  <si>
    <t>967852</t>
  </si>
  <si>
    <t>VYBOURÁNÍ MOST DILATAČ ZÁVĚRŮ POVRCHOVÝCH POSUN DO 100MM</t>
  </si>
  <si>
    <t>vybourání stávajících MZ 
GHH A-30, GHH A-60 
vč. likvidace vzniklých odpadů a skládkovného</t>
  </si>
  <si>
    <t>2*11,50=23,000 [A]</t>
  </si>
  <si>
    <t>120</t>
  </si>
  <si>
    <t>967865</t>
  </si>
  <si>
    <t>VYBOURÁNÍ MOST LOŽISEK HRNCOVÝCH</t>
  </si>
  <si>
    <t>vybourání stávajících ložisek</t>
  </si>
  <si>
    <t>121</t>
  </si>
  <si>
    <t>96787</t>
  </si>
  <si>
    <t>VYBOURÁNÍ MOSTNÍCH ODVODŇOVAČŮ</t>
  </si>
  <si>
    <t>vč. likvidace vzniklých odpadů a skládkovného</t>
  </si>
  <si>
    <t>4=4,000 [A]</t>
  </si>
  <si>
    <t>122</t>
  </si>
  <si>
    <t>97817</t>
  </si>
  <si>
    <t>ODSTRANĚNÍ MOSTNÍ IZOLACE</t>
  </si>
  <si>
    <t>odstranění stávající izolace na OK NK</t>
  </si>
  <si>
    <t>11,0*41,30=454,300 [A] 
Celkem: A=454,300 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</si>
</sst>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3" borderId="5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0" fillId="3" borderId="5" xfId="0" applyFont="1" applyFill="1" applyBorder="1" applyProtection="1"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3" borderId="2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" customHeight="1">
      <c r="A3" s="7"/>
      <c r="B3" s="7"/>
      <c r="C3" s="8"/>
      <c r="D3" s="8"/>
      <c r="E3" s="8"/>
    </row>
    <row r="4" spans="1:5" ht="20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0+C10+C12+C14</f>
        <v>0</v>
      </c>
      <c r="D6" s="8"/>
      <c r="E6" s="8"/>
    </row>
    <row r="7" spans="1:5" ht="12.75" customHeight="1">
      <c r="A7" s="8"/>
      <c r="B7" s="10" t="s">
        <v>5</v>
      </c>
      <c r="C7" s="13">
        <f>0+E10+E12+E14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19</v>
      </c>
      <c r="B10" s="22" t="s">
        <v>20</v>
      </c>
      <c r="C10" s="23">
        <f>0+C11</f>
        <v>0</v>
      </c>
      <c r="D10" s="23">
        <f>0+D11</f>
        <v>0</v>
      </c>
      <c r="E10" s="23">
        <f>0+E11</f>
        <v>0</v>
      </c>
    </row>
    <row r="11" spans="1:5" ht="12.75" customHeight="1">
      <c r="A11" s="24" t="s">
        <v>46</v>
      </c>
      <c r="B11" s="24" t="s">
        <v>28</v>
      </c>
      <c r="C11" s="25">
        <f>'SO 000_SO 000'!I3</f>
        <v>0</v>
      </c>
      <c r="D11" s="25">
        <f>'SO 000_SO 000'!O2</f>
        <v>0</v>
      </c>
      <c r="E11" s="25">
        <f>C11+D11</f>
        <v>0</v>
      </c>
    </row>
    <row r="12" spans="1:5" ht="12.75" customHeight="1">
      <c r="A12" s="22" t="s">
        <v>150</v>
      </c>
      <c r="B12" s="22" t="s">
        <v>151</v>
      </c>
      <c r="C12" s="23">
        <f>0+C13</f>
        <v>0</v>
      </c>
      <c r="D12" s="23">
        <f>0+D13</f>
        <v>0</v>
      </c>
      <c r="E12" s="23">
        <f>0+E13</f>
        <v>0</v>
      </c>
    </row>
    <row r="13" spans="1:5" ht="12.75" customHeight="1">
      <c r="A13" s="24" t="s">
        <v>152</v>
      </c>
      <c r="B13" s="24" t="s">
        <v>151</v>
      </c>
      <c r="C13" s="25">
        <f>'SO 180_SO 180'!I3</f>
        <v>0</v>
      </c>
      <c r="D13" s="25">
        <f>'SO 180_SO 180'!O2</f>
        <v>0</v>
      </c>
      <c r="E13" s="25">
        <f>C13+D13</f>
        <v>0</v>
      </c>
    </row>
    <row r="14" spans="1:5" ht="12.75" customHeight="1">
      <c r="A14" s="22" t="s">
        <v>158</v>
      </c>
      <c r="B14" s="22" t="s">
        <v>159</v>
      </c>
      <c r="C14" s="23">
        <f>0+C15</f>
        <v>0</v>
      </c>
      <c r="D14" s="23">
        <f>0+D15</f>
        <v>0</v>
      </c>
      <c r="E14" s="23">
        <f>0+E15</f>
        <v>0</v>
      </c>
    </row>
    <row r="15" spans="1:5" ht="12.75" customHeight="1">
      <c r="A15" s="24" t="s">
        <v>160</v>
      </c>
      <c r="B15" s="24" t="s">
        <v>159</v>
      </c>
      <c r="C15" s="25">
        <f>'SO 201_SO 201'!I3</f>
        <v>0</v>
      </c>
      <c r="D15" s="25">
        <f>'SO 201_SO 201'!O2</f>
        <v>0</v>
      </c>
      <c r="E15" s="25">
        <f>C15+D15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workbookViewId="0" topLeftCell="B1">
      <pane ySplit="8" topLeftCell="A9" activePane="bottomLeft" state="frozen"/>
      <selection pane="bottomLeft" activeCell="G10" sqref="G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0+O9+O73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19</v>
      </c>
      <c r="I3" s="43">
        <f>0+I9+I73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19</v>
      </c>
      <c r="D5" s="2"/>
      <c r="E5" s="21" t="s">
        <v>28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7" t="s">
        <v>47</v>
      </c>
      <c r="B9" s="27"/>
      <c r="C9" s="28" t="s">
        <v>30</v>
      </c>
      <c r="D9" s="27"/>
      <c r="E9" s="29" t="s">
        <v>48</v>
      </c>
      <c r="F9" s="27"/>
      <c r="G9" s="27"/>
      <c r="H9" s="44"/>
      <c r="I9" s="30">
        <f>0+Q9</f>
        <v>0</v>
      </c>
      <c r="O9">
        <f>0+R9</f>
        <v>0</v>
      </c>
      <c r="Q9">
        <f>0+I10+I13+I16+I19+I22+I25+I28+I31+I34+I37+I40+I43+I46+I49+I52+I55+I58+I61+I64+I67+I70</f>
        <v>0</v>
      </c>
      <c r="R9">
        <f>0+O10+O13+O16+O19+O22+O25+O28+O31+O34+O37+O40+O43+O46+O49+O52+O55+O58+O61+O64+O67+O70</f>
        <v>0</v>
      </c>
    </row>
    <row r="10" spans="1:16" ht="12.5">
      <c r="A10" s="26" t="s">
        <v>49</v>
      </c>
      <c r="B10" s="31" t="s">
        <v>32</v>
      </c>
      <c r="C10" s="31" t="s">
        <v>50</v>
      </c>
      <c r="D10" s="26" t="s">
        <v>51</v>
      </c>
      <c r="E10" s="32" t="s">
        <v>52</v>
      </c>
      <c r="F10" s="33" t="s">
        <v>53</v>
      </c>
      <c r="G10" s="34">
        <v>1</v>
      </c>
      <c r="H10" s="45">
        <v>0</v>
      </c>
      <c r="I10" s="35">
        <f>ROUND(ROUND(H10,2)*ROUND(G10,3),2)</f>
        <v>0</v>
      </c>
      <c r="O10">
        <f>(I10*21)/100</f>
        <v>0</v>
      </c>
      <c r="P10" t="s">
        <v>27</v>
      </c>
    </row>
    <row r="11" spans="1:8" ht="187.5">
      <c r="A11" s="36" t="s">
        <v>54</v>
      </c>
      <c r="E11" s="37" t="s">
        <v>55</v>
      </c>
      <c r="H11" s="46"/>
    </row>
    <row r="12" spans="1:8" ht="26">
      <c r="A12" s="40" t="s">
        <v>56</v>
      </c>
      <c r="E12" s="39" t="s">
        <v>57</v>
      </c>
      <c r="H12" s="46"/>
    </row>
    <row r="13" spans="1:16" ht="12.5">
      <c r="A13" s="26" t="s">
        <v>49</v>
      </c>
      <c r="B13" s="31" t="s">
        <v>27</v>
      </c>
      <c r="C13" s="31" t="s">
        <v>58</v>
      </c>
      <c r="D13" s="26" t="s">
        <v>51</v>
      </c>
      <c r="E13" s="32" t="s">
        <v>59</v>
      </c>
      <c r="F13" s="33" t="s">
        <v>53</v>
      </c>
      <c r="G13" s="34">
        <v>1</v>
      </c>
      <c r="H13" s="45">
        <v>0</v>
      </c>
      <c r="I13" s="35">
        <f>ROUND(ROUND(H13,2)*ROUND(G13,3),2)</f>
        <v>0</v>
      </c>
      <c r="O13">
        <f>(I13*21)/100</f>
        <v>0</v>
      </c>
      <c r="P13" t="s">
        <v>27</v>
      </c>
    </row>
    <row r="14" spans="1:8" ht="112.5">
      <c r="A14" s="36" t="s">
        <v>54</v>
      </c>
      <c r="E14" s="37" t="s">
        <v>60</v>
      </c>
      <c r="H14" s="46"/>
    </row>
    <row r="15" spans="1:8" ht="26">
      <c r="A15" s="40" t="s">
        <v>56</v>
      </c>
      <c r="E15" s="39" t="s">
        <v>57</v>
      </c>
      <c r="H15" s="46"/>
    </row>
    <row r="16" spans="1:16" ht="12.5">
      <c r="A16" s="26" t="s">
        <v>49</v>
      </c>
      <c r="B16" s="31" t="s">
        <v>26</v>
      </c>
      <c r="C16" s="31" t="s">
        <v>61</v>
      </c>
      <c r="D16" s="26" t="s">
        <v>51</v>
      </c>
      <c r="E16" s="32" t="s">
        <v>62</v>
      </c>
      <c r="F16" s="33" t="s">
        <v>53</v>
      </c>
      <c r="G16" s="34">
        <v>1</v>
      </c>
      <c r="H16" s="45">
        <v>0</v>
      </c>
      <c r="I16" s="35">
        <f>ROUND(ROUND(H16,2)*ROUND(G16,3),2)</f>
        <v>0</v>
      </c>
      <c r="O16">
        <f>(I16*21)/100</f>
        <v>0</v>
      </c>
      <c r="P16" t="s">
        <v>27</v>
      </c>
    </row>
    <row r="17" spans="1:8" ht="12.5">
      <c r="A17" s="36" t="s">
        <v>54</v>
      </c>
      <c r="E17" s="37" t="s">
        <v>63</v>
      </c>
      <c r="H17" s="46"/>
    </row>
    <row r="18" spans="1:8" ht="26">
      <c r="A18" s="40" t="s">
        <v>56</v>
      </c>
      <c r="E18" s="39" t="s">
        <v>57</v>
      </c>
      <c r="H18" s="46"/>
    </row>
    <row r="19" spans="1:16" ht="12.5">
      <c r="A19" s="26" t="s">
        <v>49</v>
      </c>
      <c r="B19" s="31" t="s">
        <v>36</v>
      </c>
      <c r="C19" s="31" t="s">
        <v>64</v>
      </c>
      <c r="D19" s="26" t="s">
        <v>51</v>
      </c>
      <c r="E19" s="32" t="s">
        <v>65</v>
      </c>
      <c r="F19" s="33" t="s">
        <v>53</v>
      </c>
      <c r="G19" s="34">
        <v>1</v>
      </c>
      <c r="H19" s="45">
        <v>0</v>
      </c>
      <c r="I19" s="35">
        <f>ROUND(ROUND(H19,2)*ROUND(G19,3),2)</f>
        <v>0</v>
      </c>
      <c r="O19">
        <f>(I19*21)/100</f>
        <v>0</v>
      </c>
      <c r="P19" t="s">
        <v>27</v>
      </c>
    </row>
    <row r="20" spans="1:8" ht="25">
      <c r="A20" s="36" t="s">
        <v>54</v>
      </c>
      <c r="E20" s="37" t="s">
        <v>66</v>
      </c>
      <c r="H20" s="46"/>
    </row>
    <row r="21" spans="1:8" ht="26">
      <c r="A21" s="40" t="s">
        <v>56</v>
      </c>
      <c r="E21" s="39" t="s">
        <v>57</v>
      </c>
      <c r="H21" s="46"/>
    </row>
    <row r="22" spans="1:16" ht="12.5">
      <c r="A22" s="26" t="s">
        <v>49</v>
      </c>
      <c r="B22" s="31" t="s">
        <v>38</v>
      </c>
      <c r="C22" s="31" t="s">
        <v>67</v>
      </c>
      <c r="D22" s="26" t="s">
        <v>68</v>
      </c>
      <c r="E22" s="32" t="s">
        <v>69</v>
      </c>
      <c r="F22" s="33" t="s">
        <v>53</v>
      </c>
      <c r="G22" s="34">
        <v>1</v>
      </c>
      <c r="H22" s="45">
        <v>0</v>
      </c>
      <c r="I22" s="35">
        <f>ROUND(ROUND(H22,2)*ROUND(G22,3),2)</f>
        <v>0</v>
      </c>
      <c r="O22">
        <f>(I22*21)/100</f>
        <v>0</v>
      </c>
      <c r="P22" t="s">
        <v>27</v>
      </c>
    </row>
    <row r="23" spans="1:8" ht="25">
      <c r="A23" s="36" t="s">
        <v>54</v>
      </c>
      <c r="E23" s="37" t="s">
        <v>70</v>
      </c>
      <c r="H23" s="46"/>
    </row>
    <row r="24" spans="1:8" ht="26">
      <c r="A24" s="40" t="s">
        <v>56</v>
      </c>
      <c r="E24" s="39" t="s">
        <v>57</v>
      </c>
      <c r="H24" s="46"/>
    </row>
    <row r="25" spans="1:16" ht="12.5">
      <c r="A25" s="26" t="s">
        <v>49</v>
      </c>
      <c r="B25" s="31" t="s">
        <v>40</v>
      </c>
      <c r="C25" s="31" t="s">
        <v>71</v>
      </c>
      <c r="D25" s="26" t="s">
        <v>51</v>
      </c>
      <c r="E25" s="32" t="s">
        <v>72</v>
      </c>
      <c r="F25" s="33" t="s">
        <v>53</v>
      </c>
      <c r="G25" s="34">
        <v>1</v>
      </c>
      <c r="H25" s="45">
        <v>0</v>
      </c>
      <c r="I25" s="35">
        <f>ROUND(ROUND(H25,2)*ROUND(G25,3),2)</f>
        <v>0</v>
      </c>
      <c r="O25">
        <f>(I25*21)/100</f>
        <v>0</v>
      </c>
      <c r="P25" t="s">
        <v>27</v>
      </c>
    </row>
    <row r="26" spans="1:8" ht="137.5">
      <c r="A26" s="36" t="s">
        <v>54</v>
      </c>
      <c r="E26" s="37" t="s">
        <v>73</v>
      </c>
      <c r="H26" s="46"/>
    </row>
    <row r="27" spans="1:8" ht="26">
      <c r="A27" s="40" t="s">
        <v>56</v>
      </c>
      <c r="E27" s="39" t="s">
        <v>57</v>
      </c>
      <c r="H27" s="46"/>
    </row>
    <row r="28" spans="1:16" ht="12.5">
      <c r="A28" s="26" t="s">
        <v>49</v>
      </c>
      <c r="B28" s="31" t="s">
        <v>74</v>
      </c>
      <c r="C28" s="31" t="s">
        <v>75</v>
      </c>
      <c r="D28" s="26" t="s">
        <v>68</v>
      </c>
      <c r="E28" s="32" t="s">
        <v>76</v>
      </c>
      <c r="F28" s="33" t="s">
        <v>53</v>
      </c>
      <c r="G28" s="34">
        <v>1</v>
      </c>
      <c r="H28" s="45">
        <v>0</v>
      </c>
      <c r="I28" s="35">
        <f>ROUND(ROUND(H28,2)*ROUND(G28,3),2)</f>
        <v>0</v>
      </c>
      <c r="O28">
        <f>(I28*21)/100</f>
        <v>0</v>
      </c>
      <c r="P28" t="s">
        <v>27</v>
      </c>
    </row>
    <row r="29" spans="1:8" ht="12.5">
      <c r="A29" s="36" t="s">
        <v>54</v>
      </c>
      <c r="E29" s="37" t="s">
        <v>77</v>
      </c>
      <c r="H29" s="46"/>
    </row>
    <row r="30" spans="1:8" ht="13">
      <c r="A30" s="40" t="s">
        <v>56</v>
      </c>
      <c r="E30" s="39" t="s">
        <v>78</v>
      </c>
      <c r="H30" s="46"/>
    </row>
    <row r="31" spans="1:16" ht="12.5">
      <c r="A31" s="26" t="s">
        <v>49</v>
      </c>
      <c r="B31" s="31" t="s">
        <v>79</v>
      </c>
      <c r="C31" s="31" t="s">
        <v>80</v>
      </c>
      <c r="D31" s="26" t="s">
        <v>68</v>
      </c>
      <c r="E31" s="32" t="s">
        <v>81</v>
      </c>
      <c r="F31" s="33" t="s">
        <v>53</v>
      </c>
      <c r="G31" s="34">
        <v>1</v>
      </c>
      <c r="H31" s="45">
        <v>0</v>
      </c>
      <c r="I31" s="35">
        <f>ROUND(ROUND(H31,2)*ROUND(G31,3),2)</f>
        <v>0</v>
      </c>
      <c r="O31">
        <f>(I31*21)/100</f>
        <v>0</v>
      </c>
      <c r="P31" t="s">
        <v>27</v>
      </c>
    </row>
    <row r="32" spans="1:8" ht="12.5">
      <c r="A32" s="36" t="s">
        <v>54</v>
      </c>
      <c r="E32" s="37" t="s">
        <v>82</v>
      </c>
      <c r="H32" s="46"/>
    </row>
    <row r="33" spans="1:8" ht="26">
      <c r="A33" s="40" t="s">
        <v>56</v>
      </c>
      <c r="E33" s="39" t="s">
        <v>57</v>
      </c>
      <c r="H33" s="46"/>
    </row>
    <row r="34" spans="1:16" ht="12.5">
      <c r="A34" s="26" t="s">
        <v>49</v>
      </c>
      <c r="B34" s="31" t="s">
        <v>43</v>
      </c>
      <c r="C34" s="31" t="s">
        <v>80</v>
      </c>
      <c r="D34" s="26" t="s">
        <v>83</v>
      </c>
      <c r="E34" s="32" t="s">
        <v>81</v>
      </c>
      <c r="F34" s="33" t="s">
        <v>53</v>
      </c>
      <c r="G34" s="34">
        <v>1</v>
      </c>
      <c r="H34" s="45">
        <v>0</v>
      </c>
      <c r="I34" s="35">
        <f>ROUND(ROUND(H34,2)*ROUND(G34,3),2)</f>
        <v>0</v>
      </c>
      <c r="O34">
        <f>(I34*21)/100</f>
        <v>0</v>
      </c>
      <c r="P34" t="s">
        <v>27</v>
      </c>
    </row>
    <row r="35" spans="1:8" ht="12.5">
      <c r="A35" s="36" t="s">
        <v>54</v>
      </c>
      <c r="E35" s="37" t="s">
        <v>84</v>
      </c>
      <c r="H35" s="46"/>
    </row>
    <row r="36" spans="1:8" ht="26">
      <c r="A36" s="40" t="s">
        <v>56</v>
      </c>
      <c r="E36" s="39" t="s">
        <v>57</v>
      </c>
      <c r="H36" s="46"/>
    </row>
    <row r="37" spans="1:16" ht="12.5">
      <c r="A37" s="26" t="s">
        <v>49</v>
      </c>
      <c r="B37" s="31" t="s">
        <v>45</v>
      </c>
      <c r="C37" s="31" t="s">
        <v>85</v>
      </c>
      <c r="D37" s="26" t="s">
        <v>68</v>
      </c>
      <c r="E37" s="32" t="s">
        <v>86</v>
      </c>
      <c r="F37" s="33" t="s">
        <v>87</v>
      </c>
      <c r="G37" s="34">
        <v>1</v>
      </c>
      <c r="H37" s="45">
        <v>0</v>
      </c>
      <c r="I37" s="35">
        <f>ROUND(ROUND(H37,2)*ROUND(G37,3),2)</f>
        <v>0</v>
      </c>
      <c r="O37">
        <f>(I37*21)/100</f>
        <v>0</v>
      </c>
      <c r="P37" t="s">
        <v>27</v>
      </c>
    </row>
    <row r="38" spans="1:8" ht="25">
      <c r="A38" s="36" t="s">
        <v>54</v>
      </c>
      <c r="E38" s="37" t="s">
        <v>88</v>
      </c>
      <c r="H38" s="46"/>
    </row>
    <row r="39" spans="1:8" ht="26">
      <c r="A39" s="40" t="s">
        <v>56</v>
      </c>
      <c r="E39" s="39" t="s">
        <v>57</v>
      </c>
      <c r="H39" s="46"/>
    </row>
    <row r="40" spans="1:16" ht="12.5">
      <c r="A40" s="26" t="s">
        <v>49</v>
      </c>
      <c r="B40" s="31" t="s">
        <v>89</v>
      </c>
      <c r="C40" s="31" t="s">
        <v>85</v>
      </c>
      <c r="D40" s="26" t="s">
        <v>83</v>
      </c>
      <c r="E40" s="32" t="s">
        <v>86</v>
      </c>
      <c r="F40" s="33" t="s">
        <v>87</v>
      </c>
      <c r="G40" s="34">
        <v>1</v>
      </c>
      <c r="H40" s="45">
        <v>0</v>
      </c>
      <c r="I40" s="35">
        <f>ROUND(ROUND(H40,2)*ROUND(G40,3),2)</f>
        <v>0</v>
      </c>
      <c r="O40">
        <f>(I40*21)/100</f>
        <v>0</v>
      </c>
      <c r="P40" t="s">
        <v>27</v>
      </c>
    </row>
    <row r="41" spans="1:8" ht="12.5">
      <c r="A41" s="36" t="s">
        <v>54</v>
      </c>
      <c r="E41" s="37" t="s">
        <v>90</v>
      </c>
      <c r="H41" s="46"/>
    </row>
    <row r="42" spans="1:8" ht="26">
      <c r="A42" s="40" t="s">
        <v>56</v>
      </c>
      <c r="E42" s="39" t="s">
        <v>57</v>
      </c>
      <c r="H42" s="46"/>
    </row>
    <row r="43" spans="1:16" ht="12.5">
      <c r="A43" s="26" t="s">
        <v>49</v>
      </c>
      <c r="B43" s="31" t="s">
        <v>91</v>
      </c>
      <c r="C43" s="31" t="s">
        <v>92</v>
      </c>
      <c r="D43" s="26" t="s">
        <v>68</v>
      </c>
      <c r="E43" s="32" t="s">
        <v>93</v>
      </c>
      <c r="F43" s="33" t="s">
        <v>53</v>
      </c>
      <c r="G43" s="34">
        <v>1</v>
      </c>
      <c r="H43" s="45">
        <v>0</v>
      </c>
      <c r="I43" s="35">
        <f>ROUND(ROUND(H43,2)*ROUND(G43,3),2)</f>
        <v>0</v>
      </c>
      <c r="O43">
        <f>(I43*21)/100</f>
        <v>0</v>
      </c>
      <c r="P43" t="s">
        <v>27</v>
      </c>
    </row>
    <row r="44" spans="1:8" ht="12.5">
      <c r="A44" s="36" t="s">
        <v>54</v>
      </c>
      <c r="E44" s="37" t="s">
        <v>94</v>
      </c>
      <c r="H44" s="46"/>
    </row>
    <row r="45" spans="1:8" ht="13">
      <c r="A45" s="40" t="s">
        <v>56</v>
      </c>
      <c r="E45" s="39" t="s">
        <v>78</v>
      </c>
      <c r="H45" s="46"/>
    </row>
    <row r="46" spans="1:16" ht="12.5">
      <c r="A46" s="26" t="s">
        <v>49</v>
      </c>
      <c r="B46" s="31" t="s">
        <v>95</v>
      </c>
      <c r="C46" s="31" t="s">
        <v>92</v>
      </c>
      <c r="D46" s="26" t="s">
        <v>83</v>
      </c>
      <c r="E46" s="32" t="s">
        <v>93</v>
      </c>
      <c r="F46" s="33" t="s">
        <v>53</v>
      </c>
      <c r="G46" s="34">
        <v>1</v>
      </c>
      <c r="H46" s="45">
        <v>0</v>
      </c>
      <c r="I46" s="35">
        <f>ROUND(ROUND(H46,2)*ROUND(G46,3),2)</f>
        <v>0</v>
      </c>
      <c r="O46">
        <f>(I46*21)/100</f>
        <v>0</v>
      </c>
      <c r="P46" t="s">
        <v>27</v>
      </c>
    </row>
    <row r="47" spans="1:8" ht="12.5">
      <c r="A47" s="36" t="s">
        <v>54</v>
      </c>
      <c r="E47" s="37" t="s">
        <v>96</v>
      </c>
      <c r="H47" s="46"/>
    </row>
    <row r="48" spans="1:8" ht="26">
      <c r="A48" s="40" t="s">
        <v>56</v>
      </c>
      <c r="E48" s="39" t="s">
        <v>57</v>
      </c>
      <c r="H48" s="46"/>
    </row>
    <row r="49" spans="1:16" ht="12.5">
      <c r="A49" s="26" t="s">
        <v>49</v>
      </c>
      <c r="B49" s="31" t="s">
        <v>97</v>
      </c>
      <c r="C49" s="31" t="s">
        <v>92</v>
      </c>
      <c r="D49" s="26" t="s">
        <v>98</v>
      </c>
      <c r="E49" s="32" t="s">
        <v>93</v>
      </c>
      <c r="F49" s="33" t="s">
        <v>53</v>
      </c>
      <c r="G49" s="34">
        <v>1</v>
      </c>
      <c r="H49" s="45">
        <v>0</v>
      </c>
      <c r="I49" s="35">
        <f>ROUND(ROUND(H49,2)*ROUND(G49,3),2)</f>
        <v>0</v>
      </c>
      <c r="O49">
        <f>(I49*21)/100</f>
        <v>0</v>
      </c>
      <c r="P49" t="s">
        <v>27</v>
      </c>
    </row>
    <row r="50" spans="1:8" ht="12.5">
      <c r="A50" s="36" t="s">
        <v>54</v>
      </c>
      <c r="E50" s="37" t="s">
        <v>99</v>
      </c>
      <c r="H50" s="46"/>
    </row>
    <row r="51" spans="1:8" ht="26">
      <c r="A51" s="40" t="s">
        <v>56</v>
      </c>
      <c r="E51" s="39" t="s">
        <v>57</v>
      </c>
      <c r="H51" s="46"/>
    </row>
    <row r="52" spans="1:16" ht="12.5">
      <c r="A52" s="26" t="s">
        <v>49</v>
      </c>
      <c r="B52" s="31" t="s">
        <v>100</v>
      </c>
      <c r="C52" s="31" t="s">
        <v>101</v>
      </c>
      <c r="D52" s="26" t="s">
        <v>51</v>
      </c>
      <c r="E52" s="32" t="s">
        <v>102</v>
      </c>
      <c r="F52" s="33" t="s">
        <v>87</v>
      </c>
      <c r="G52" s="34">
        <v>1</v>
      </c>
      <c r="H52" s="45">
        <v>0</v>
      </c>
      <c r="I52" s="35">
        <f>ROUND(ROUND(H52,2)*ROUND(G52,3),2)</f>
        <v>0</v>
      </c>
      <c r="O52">
        <f>(I52*21)/100</f>
        <v>0</v>
      </c>
      <c r="P52" t="s">
        <v>27</v>
      </c>
    </row>
    <row r="53" spans="1:8" ht="12.5">
      <c r="A53" s="36" t="s">
        <v>54</v>
      </c>
      <c r="E53" s="37" t="s">
        <v>103</v>
      </c>
      <c r="H53" s="46"/>
    </row>
    <row r="54" spans="1:8" ht="26">
      <c r="A54" s="40" t="s">
        <v>56</v>
      </c>
      <c r="E54" s="39" t="s">
        <v>57</v>
      </c>
      <c r="H54" s="46"/>
    </row>
    <row r="55" spans="1:16" ht="12.5">
      <c r="A55" s="26" t="s">
        <v>49</v>
      </c>
      <c r="B55" s="31" t="s">
        <v>104</v>
      </c>
      <c r="C55" s="31" t="s">
        <v>105</v>
      </c>
      <c r="D55" s="26" t="s">
        <v>51</v>
      </c>
      <c r="E55" s="32" t="s">
        <v>106</v>
      </c>
      <c r="F55" s="33" t="s">
        <v>53</v>
      </c>
      <c r="G55" s="34">
        <v>1</v>
      </c>
      <c r="H55" s="45">
        <v>0</v>
      </c>
      <c r="I55" s="35">
        <f>ROUND(ROUND(H55,2)*ROUND(G55,3),2)</f>
        <v>0</v>
      </c>
      <c r="O55">
        <f>(I55*21)/100</f>
        <v>0</v>
      </c>
      <c r="P55" t="s">
        <v>27</v>
      </c>
    </row>
    <row r="56" spans="1:8" ht="12.5">
      <c r="A56" s="36" t="s">
        <v>54</v>
      </c>
      <c r="E56" s="37" t="s">
        <v>107</v>
      </c>
      <c r="H56" s="46"/>
    </row>
    <row r="57" spans="1:8" ht="13">
      <c r="A57" s="40" t="s">
        <v>56</v>
      </c>
      <c r="E57" s="39" t="s">
        <v>78</v>
      </c>
      <c r="H57" s="46"/>
    </row>
    <row r="58" spans="1:16" ht="12.5">
      <c r="A58" s="26" t="s">
        <v>49</v>
      </c>
      <c r="B58" s="31" t="s">
        <v>108</v>
      </c>
      <c r="C58" s="31" t="s">
        <v>109</v>
      </c>
      <c r="D58" s="26" t="s">
        <v>51</v>
      </c>
      <c r="E58" s="32" t="s">
        <v>110</v>
      </c>
      <c r="F58" s="33" t="s">
        <v>53</v>
      </c>
      <c r="G58" s="34">
        <v>1</v>
      </c>
      <c r="H58" s="45">
        <v>0</v>
      </c>
      <c r="I58" s="35">
        <f>ROUND(ROUND(H58,2)*ROUND(G58,3),2)</f>
        <v>0</v>
      </c>
      <c r="O58">
        <f>(I58*21)/100</f>
        <v>0</v>
      </c>
      <c r="P58" t="s">
        <v>27</v>
      </c>
    </row>
    <row r="59" spans="1:8" ht="12.5">
      <c r="A59" s="36" t="s">
        <v>54</v>
      </c>
      <c r="E59" s="37" t="s">
        <v>111</v>
      </c>
      <c r="H59" s="46"/>
    </row>
    <row r="60" spans="1:8" ht="26">
      <c r="A60" s="40" t="s">
        <v>56</v>
      </c>
      <c r="E60" s="39" t="s">
        <v>57</v>
      </c>
      <c r="H60" s="46"/>
    </row>
    <row r="61" spans="1:16" ht="12.5">
      <c r="A61" s="26" t="s">
        <v>49</v>
      </c>
      <c r="B61" s="31" t="s">
        <v>112</v>
      </c>
      <c r="C61" s="31" t="s">
        <v>113</v>
      </c>
      <c r="D61" s="26" t="s">
        <v>68</v>
      </c>
      <c r="E61" s="32" t="s">
        <v>114</v>
      </c>
      <c r="F61" s="33" t="s">
        <v>53</v>
      </c>
      <c r="G61" s="34">
        <v>1</v>
      </c>
      <c r="H61" s="45">
        <v>0</v>
      </c>
      <c r="I61" s="35">
        <f>ROUND(ROUND(H61,2)*ROUND(G61,3),2)</f>
        <v>0</v>
      </c>
      <c r="O61">
        <f>(I61*21)/100</f>
        <v>0</v>
      </c>
      <c r="P61" t="s">
        <v>27</v>
      </c>
    </row>
    <row r="62" spans="1:8" ht="12.5">
      <c r="A62" s="36" t="s">
        <v>54</v>
      </c>
      <c r="E62" s="37" t="s">
        <v>115</v>
      </c>
      <c r="H62" s="46"/>
    </row>
    <row r="63" spans="1:8" ht="26">
      <c r="A63" s="40" t="s">
        <v>56</v>
      </c>
      <c r="E63" s="39" t="s">
        <v>57</v>
      </c>
      <c r="H63" s="46"/>
    </row>
    <row r="64" spans="1:16" ht="12.5">
      <c r="A64" s="26" t="s">
        <v>49</v>
      </c>
      <c r="B64" s="31" t="s">
        <v>116</v>
      </c>
      <c r="C64" s="31" t="s">
        <v>117</v>
      </c>
      <c r="D64" s="26" t="s">
        <v>51</v>
      </c>
      <c r="E64" s="32" t="s">
        <v>118</v>
      </c>
      <c r="F64" s="33" t="s">
        <v>87</v>
      </c>
      <c r="G64" s="34">
        <v>1</v>
      </c>
      <c r="H64" s="45">
        <v>0</v>
      </c>
      <c r="I64" s="35">
        <f>ROUND(ROUND(H64,2)*ROUND(G64,3),2)</f>
        <v>0</v>
      </c>
      <c r="O64">
        <f>(I64*21)/100</f>
        <v>0</v>
      </c>
      <c r="P64" t="s">
        <v>27</v>
      </c>
    </row>
    <row r="65" spans="1:8" ht="12.5">
      <c r="A65" s="36" t="s">
        <v>54</v>
      </c>
      <c r="E65" s="37" t="s">
        <v>119</v>
      </c>
      <c r="H65" s="46"/>
    </row>
    <row r="66" spans="1:8" ht="26">
      <c r="A66" s="40" t="s">
        <v>56</v>
      </c>
      <c r="E66" s="39" t="s">
        <v>57</v>
      </c>
      <c r="H66" s="46"/>
    </row>
    <row r="67" spans="1:16" ht="12.5">
      <c r="A67" s="26" t="s">
        <v>49</v>
      </c>
      <c r="B67" s="31" t="s">
        <v>120</v>
      </c>
      <c r="C67" s="31" t="s">
        <v>121</v>
      </c>
      <c r="D67" s="26" t="s">
        <v>51</v>
      </c>
      <c r="E67" s="32" t="s">
        <v>122</v>
      </c>
      <c r="F67" s="33" t="s">
        <v>87</v>
      </c>
      <c r="G67" s="34">
        <v>4</v>
      </c>
      <c r="H67" s="45">
        <v>0</v>
      </c>
      <c r="I67" s="35">
        <f>ROUND(ROUND(H67,2)*ROUND(G67,3),2)</f>
        <v>0</v>
      </c>
      <c r="O67">
        <f>(I67*21)/100</f>
        <v>0</v>
      </c>
      <c r="P67" t="s">
        <v>27</v>
      </c>
    </row>
    <row r="68" spans="1:8" ht="12.5">
      <c r="A68" s="36" t="s">
        <v>54</v>
      </c>
      <c r="E68" s="37" t="s">
        <v>123</v>
      </c>
      <c r="H68" s="46"/>
    </row>
    <row r="69" spans="1:8" ht="26">
      <c r="A69" s="40" t="s">
        <v>56</v>
      </c>
      <c r="E69" s="39" t="s">
        <v>124</v>
      </c>
      <c r="H69" s="46"/>
    </row>
    <row r="70" spans="1:16" ht="12.5">
      <c r="A70" s="26" t="s">
        <v>49</v>
      </c>
      <c r="B70" s="31" t="s">
        <v>125</v>
      </c>
      <c r="C70" s="31" t="s">
        <v>126</v>
      </c>
      <c r="D70" s="26" t="s">
        <v>51</v>
      </c>
      <c r="E70" s="32" t="s">
        <v>127</v>
      </c>
      <c r="F70" s="33" t="s">
        <v>53</v>
      </c>
      <c r="G70" s="34">
        <v>1</v>
      </c>
      <c r="H70" s="45">
        <v>0</v>
      </c>
      <c r="I70" s="35">
        <f>ROUND(ROUND(H70,2)*ROUND(G70,3),2)</f>
        <v>0</v>
      </c>
      <c r="O70">
        <f>(I70*21)/100</f>
        <v>0</v>
      </c>
      <c r="P70" t="s">
        <v>27</v>
      </c>
    </row>
    <row r="71" spans="1:8" ht="50">
      <c r="A71" s="36" t="s">
        <v>54</v>
      </c>
      <c r="E71" s="37" t="s">
        <v>128</v>
      </c>
      <c r="H71" s="46"/>
    </row>
    <row r="72" spans="1:8" ht="26">
      <c r="A72" s="38" t="s">
        <v>56</v>
      </c>
      <c r="E72" s="39" t="s">
        <v>57</v>
      </c>
      <c r="H72" s="46"/>
    </row>
    <row r="73" spans="1:18" ht="12.75" customHeight="1">
      <c r="A73" s="12" t="s">
        <v>47</v>
      </c>
      <c r="B73" s="12"/>
      <c r="C73" s="41" t="s">
        <v>43</v>
      </c>
      <c r="D73" s="12"/>
      <c r="E73" s="29" t="s">
        <v>129</v>
      </c>
      <c r="F73" s="12"/>
      <c r="G73" s="12"/>
      <c r="H73" s="47"/>
      <c r="I73" s="42">
        <f>0+Q73</f>
        <v>0</v>
      </c>
      <c r="O73">
        <f>0+R73</f>
        <v>0</v>
      </c>
      <c r="Q73">
        <f>0+I74+I77+I80+I83</f>
        <v>0</v>
      </c>
      <c r="R73">
        <f>0+O74+O77+O80+O83</f>
        <v>0</v>
      </c>
    </row>
    <row r="74" spans="1:16" ht="12.5">
      <c r="A74" s="26" t="s">
        <v>49</v>
      </c>
      <c r="B74" s="31" t="s">
        <v>130</v>
      </c>
      <c r="C74" s="31" t="s">
        <v>131</v>
      </c>
      <c r="D74" s="26" t="s">
        <v>83</v>
      </c>
      <c r="E74" s="32" t="s">
        <v>132</v>
      </c>
      <c r="F74" s="33" t="s">
        <v>133</v>
      </c>
      <c r="G74" s="34">
        <v>462.56</v>
      </c>
      <c r="H74" s="45">
        <v>0</v>
      </c>
      <c r="I74" s="35">
        <f>ROUND(ROUND(H74,2)*ROUND(G74,3),2)</f>
        <v>0</v>
      </c>
      <c r="O74">
        <f>(I74*21)/100</f>
        <v>0</v>
      </c>
      <c r="P74" t="s">
        <v>27</v>
      </c>
    </row>
    <row r="75" spans="1:8" ht="37.5">
      <c r="A75" s="36" t="s">
        <v>54</v>
      </c>
      <c r="E75" s="37" t="s">
        <v>134</v>
      </c>
      <c r="H75" s="46"/>
    </row>
    <row r="76" spans="1:8" ht="26">
      <c r="A76" s="40" t="s">
        <v>56</v>
      </c>
      <c r="E76" s="39" t="s">
        <v>135</v>
      </c>
      <c r="H76" s="46"/>
    </row>
    <row r="77" spans="1:16" ht="12.5">
      <c r="A77" s="26" t="s">
        <v>49</v>
      </c>
      <c r="B77" s="31" t="s">
        <v>136</v>
      </c>
      <c r="C77" s="31" t="s">
        <v>137</v>
      </c>
      <c r="D77" s="26" t="s">
        <v>138</v>
      </c>
      <c r="E77" s="32" t="s">
        <v>139</v>
      </c>
      <c r="F77" s="33" t="s">
        <v>53</v>
      </c>
      <c r="G77" s="34">
        <v>2</v>
      </c>
      <c r="H77" s="45">
        <v>0</v>
      </c>
      <c r="I77" s="35">
        <f>ROUND(ROUND(H77,2)*ROUND(G77,3),2)</f>
        <v>0</v>
      </c>
      <c r="O77">
        <f>(I77*21)/100</f>
        <v>0</v>
      </c>
      <c r="P77" t="s">
        <v>27</v>
      </c>
    </row>
    <row r="78" spans="1:8" ht="62.5">
      <c r="A78" s="36" t="s">
        <v>54</v>
      </c>
      <c r="E78" s="37" t="s">
        <v>140</v>
      </c>
      <c r="H78" s="46"/>
    </row>
    <row r="79" spans="1:8" ht="65">
      <c r="A79" s="40" t="s">
        <v>56</v>
      </c>
      <c r="E79" s="39" t="s">
        <v>141</v>
      </c>
      <c r="H79" s="46"/>
    </row>
    <row r="80" spans="1:16" ht="12.5">
      <c r="A80" s="26" t="s">
        <v>49</v>
      </c>
      <c r="B80" s="31" t="s">
        <v>142</v>
      </c>
      <c r="C80" s="31" t="s">
        <v>137</v>
      </c>
      <c r="D80" s="26" t="s">
        <v>143</v>
      </c>
      <c r="E80" s="32" t="s">
        <v>139</v>
      </c>
      <c r="F80" s="33" t="s">
        <v>53</v>
      </c>
      <c r="G80" s="34">
        <v>1</v>
      </c>
      <c r="H80" s="45">
        <v>0</v>
      </c>
      <c r="I80" s="35">
        <f>ROUND(ROUND(H80,2)*ROUND(G80,3),2)</f>
        <v>0</v>
      </c>
      <c r="O80">
        <f>(I80*21)/100</f>
        <v>0</v>
      </c>
      <c r="P80" t="s">
        <v>27</v>
      </c>
    </row>
    <row r="81" spans="1:8" ht="50">
      <c r="A81" s="36" t="s">
        <v>54</v>
      </c>
      <c r="E81" s="37" t="s">
        <v>144</v>
      </c>
      <c r="H81" s="46"/>
    </row>
    <row r="82" spans="1:8" ht="26">
      <c r="A82" s="40" t="s">
        <v>56</v>
      </c>
      <c r="E82" s="39" t="s">
        <v>57</v>
      </c>
      <c r="H82" s="46"/>
    </row>
    <row r="83" spans="1:16" ht="12.5">
      <c r="A83" s="26" t="s">
        <v>49</v>
      </c>
      <c r="B83" s="31" t="s">
        <v>145</v>
      </c>
      <c r="C83" s="31" t="s">
        <v>146</v>
      </c>
      <c r="D83" s="26" t="s">
        <v>51</v>
      </c>
      <c r="E83" s="32" t="s">
        <v>147</v>
      </c>
      <c r="F83" s="33" t="s">
        <v>53</v>
      </c>
      <c r="G83" s="34">
        <v>2</v>
      </c>
      <c r="H83" s="45">
        <v>0</v>
      </c>
      <c r="I83" s="35">
        <f>ROUND(ROUND(H83,2)*ROUND(G83,3),2)</f>
        <v>0</v>
      </c>
      <c r="O83">
        <f>(I83*21)/100</f>
        <v>0</v>
      </c>
      <c r="P83" t="s">
        <v>27</v>
      </c>
    </row>
    <row r="84" spans="1:8" ht="62.5">
      <c r="A84" s="36" t="s">
        <v>54</v>
      </c>
      <c r="E84" s="37" t="s">
        <v>148</v>
      </c>
      <c r="H84" s="46"/>
    </row>
    <row r="85" spans="1:8" ht="78">
      <c r="A85" s="38" t="s">
        <v>56</v>
      </c>
      <c r="E85" s="39" t="s">
        <v>149</v>
      </c>
      <c r="H85" s="46"/>
    </row>
  </sheetData>
  <sheetProtection password="C123" sheet="1" objects="1" scenarios="1"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 topLeftCell="A1">
      <pane ySplit="8" topLeftCell="A9" activePane="bottomLeft" state="frozen"/>
      <selection pane="bottomLeft" activeCell="H10" sqref="H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150</v>
      </c>
      <c r="I3" s="43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150</v>
      </c>
      <c r="D4" s="7"/>
      <c r="E4" s="18" t="s">
        <v>151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150</v>
      </c>
      <c r="D5" s="2"/>
      <c r="E5" s="21" t="s">
        <v>151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7" t="s">
        <v>47</v>
      </c>
      <c r="B9" s="27"/>
      <c r="C9" s="28" t="s">
        <v>30</v>
      </c>
      <c r="D9" s="27"/>
      <c r="E9" s="29" t="s">
        <v>48</v>
      </c>
      <c r="F9" s="27"/>
      <c r="G9" s="27"/>
      <c r="H9" s="27"/>
      <c r="I9" s="30">
        <f>0+Q9</f>
        <v>0</v>
      </c>
      <c r="O9">
        <f>0+R9</f>
        <v>0</v>
      </c>
      <c r="Q9">
        <f>0+I10+I13</f>
        <v>0</v>
      </c>
      <c r="R9">
        <f>0+O10+O13</f>
        <v>0</v>
      </c>
    </row>
    <row r="10" spans="1:16" ht="12.5">
      <c r="A10" s="26" t="s">
        <v>49</v>
      </c>
      <c r="B10" s="31" t="s">
        <v>32</v>
      </c>
      <c r="C10" s="31" t="s">
        <v>67</v>
      </c>
      <c r="D10" s="26" t="s">
        <v>51</v>
      </c>
      <c r="E10" s="32" t="s">
        <v>153</v>
      </c>
      <c r="F10" s="33" t="s">
        <v>53</v>
      </c>
      <c r="G10" s="34">
        <v>1</v>
      </c>
      <c r="H10" s="45">
        <v>0</v>
      </c>
      <c r="I10" s="35">
        <f>ROUND(ROUND(H10,2)*ROUND(G10,3),2)</f>
        <v>0</v>
      </c>
      <c r="O10">
        <f>(I10*21)/100</f>
        <v>0</v>
      </c>
      <c r="P10" t="s">
        <v>27</v>
      </c>
    </row>
    <row r="11" spans="1:8" ht="25">
      <c r="A11" s="36" t="s">
        <v>54</v>
      </c>
      <c r="E11" s="37" t="s">
        <v>154</v>
      </c>
      <c r="H11" s="46"/>
    </row>
    <row r="12" spans="1:8" ht="26">
      <c r="A12" s="40" t="s">
        <v>56</v>
      </c>
      <c r="E12" s="39" t="s">
        <v>57</v>
      </c>
      <c r="H12" s="46"/>
    </row>
    <row r="13" spans="1:16" ht="12.5">
      <c r="A13" s="26" t="s">
        <v>49</v>
      </c>
      <c r="B13" s="31" t="s">
        <v>27</v>
      </c>
      <c r="C13" s="31" t="s">
        <v>155</v>
      </c>
      <c r="D13" s="26" t="s">
        <v>51</v>
      </c>
      <c r="E13" s="32" t="s">
        <v>156</v>
      </c>
      <c r="F13" s="33" t="s">
        <v>53</v>
      </c>
      <c r="G13" s="34">
        <v>1</v>
      </c>
      <c r="H13" s="45">
        <v>0</v>
      </c>
      <c r="I13" s="35">
        <f>ROUND(ROUND(H13,2)*ROUND(G13,3),2)</f>
        <v>0</v>
      </c>
      <c r="O13">
        <f>(I13*21)/100</f>
        <v>0</v>
      </c>
      <c r="P13" t="s">
        <v>27</v>
      </c>
    </row>
    <row r="14" spans="1:8" ht="150">
      <c r="A14" s="36" t="s">
        <v>54</v>
      </c>
      <c r="E14" s="37" t="s">
        <v>157</v>
      </c>
      <c r="H14" s="46"/>
    </row>
    <row r="15" spans="1:5" ht="13">
      <c r="A15" s="38" t="s">
        <v>56</v>
      </c>
      <c r="E15" s="39" t="s">
        <v>78</v>
      </c>
    </row>
  </sheetData>
  <sheetProtection password="C123" sheet="1" objects="1" scenarios="1"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4"/>
  <sheetViews>
    <sheetView workbookViewId="0" topLeftCell="B1">
      <pane ySplit="8" topLeftCell="A9" activePane="bottomLeft" state="frozen"/>
      <selection pane="bottomLeft" activeCell="B9" sqref="B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0+O9+O37+O101+O129+O154+O182+O225+O250+O269+O282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158</v>
      </c>
      <c r="I3" s="43">
        <f>0+I9+I37+I101+I129+I154+I182+I225+I250+I269+I282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158</v>
      </c>
      <c r="D4" s="7"/>
      <c r="E4" s="18" t="s">
        <v>159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158</v>
      </c>
      <c r="D5" s="2"/>
      <c r="E5" s="21" t="s">
        <v>159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7" t="s">
        <v>47</v>
      </c>
      <c r="B9" s="27"/>
      <c r="C9" s="28" t="s">
        <v>30</v>
      </c>
      <c r="D9" s="27"/>
      <c r="E9" s="29" t="s">
        <v>48</v>
      </c>
      <c r="F9" s="27"/>
      <c r="G9" s="27"/>
      <c r="H9" s="44"/>
      <c r="I9" s="30">
        <f>0+Q9</f>
        <v>0</v>
      </c>
      <c r="O9">
        <f>0+R9</f>
        <v>0</v>
      </c>
      <c r="Q9">
        <f>0+I10+I13+I16+I19+I22+I25+I28+I31+I34</f>
        <v>0</v>
      </c>
      <c r="R9">
        <f>0+O10+O13+O16+O19+O22+O25+O28+O31+O34</f>
        <v>0</v>
      </c>
    </row>
    <row r="10" spans="1:16" ht="12.5">
      <c r="A10" s="26" t="s">
        <v>49</v>
      </c>
      <c r="B10" s="31" t="s">
        <v>32</v>
      </c>
      <c r="C10" s="31" t="s">
        <v>161</v>
      </c>
      <c r="D10" s="26" t="s">
        <v>51</v>
      </c>
      <c r="E10" s="32" t="s">
        <v>162</v>
      </c>
      <c r="F10" s="33" t="s">
        <v>163</v>
      </c>
      <c r="G10" s="34">
        <v>38.55</v>
      </c>
      <c r="H10" s="45">
        <v>0</v>
      </c>
      <c r="I10" s="35">
        <f>ROUND(ROUND(H10,2)*ROUND(G10,3),2)</f>
        <v>0</v>
      </c>
      <c r="O10">
        <f>(I10*21)/100</f>
        <v>0</v>
      </c>
      <c r="P10" t="s">
        <v>27</v>
      </c>
    </row>
    <row r="11" spans="1:8" ht="12.5">
      <c r="A11" s="36" t="s">
        <v>54</v>
      </c>
      <c r="E11" s="37" t="s">
        <v>164</v>
      </c>
      <c r="H11" s="46"/>
    </row>
    <row r="12" spans="1:8" ht="39">
      <c r="A12" s="40" t="s">
        <v>56</v>
      </c>
      <c r="E12" s="39" t="s">
        <v>165</v>
      </c>
      <c r="H12" s="46"/>
    </row>
    <row r="13" spans="1:16" ht="25">
      <c r="A13" s="26" t="s">
        <v>49</v>
      </c>
      <c r="B13" s="31" t="s">
        <v>27</v>
      </c>
      <c r="C13" s="31" t="s">
        <v>166</v>
      </c>
      <c r="D13" s="26" t="s">
        <v>51</v>
      </c>
      <c r="E13" s="32" t="s">
        <v>167</v>
      </c>
      <c r="F13" s="33" t="s">
        <v>168</v>
      </c>
      <c r="G13" s="34">
        <v>427.92</v>
      </c>
      <c r="H13" s="45">
        <v>0</v>
      </c>
      <c r="I13" s="35">
        <f>ROUND(ROUND(H13,2)*ROUND(G13,3),2)</f>
        <v>0</v>
      </c>
      <c r="O13">
        <f>(I13*21)/100</f>
        <v>0</v>
      </c>
      <c r="P13" t="s">
        <v>27</v>
      </c>
    </row>
    <row r="14" spans="1:8" ht="12.5">
      <c r="A14" s="36" t="s">
        <v>54</v>
      </c>
      <c r="E14" s="37" t="s">
        <v>169</v>
      </c>
      <c r="H14" s="46"/>
    </row>
    <row r="15" spans="1:8" ht="65">
      <c r="A15" s="40" t="s">
        <v>56</v>
      </c>
      <c r="E15" s="39" t="s">
        <v>170</v>
      </c>
      <c r="H15" s="46"/>
    </row>
    <row r="16" spans="1:16" ht="25">
      <c r="A16" s="26" t="s">
        <v>49</v>
      </c>
      <c r="B16" s="31" t="s">
        <v>26</v>
      </c>
      <c r="C16" s="31" t="s">
        <v>171</v>
      </c>
      <c r="D16" s="26" t="s">
        <v>51</v>
      </c>
      <c r="E16" s="32" t="s">
        <v>172</v>
      </c>
      <c r="F16" s="33" t="s">
        <v>168</v>
      </c>
      <c r="G16" s="34">
        <v>63.981</v>
      </c>
      <c r="H16" s="45">
        <v>0</v>
      </c>
      <c r="I16" s="35">
        <f>ROUND(ROUND(H16,2)*ROUND(G16,3),2)</f>
        <v>0</v>
      </c>
      <c r="O16">
        <f>(I16*21)/100</f>
        <v>0</v>
      </c>
      <c r="P16" t="s">
        <v>27</v>
      </c>
    </row>
    <row r="17" spans="1:8" ht="25">
      <c r="A17" s="36" t="s">
        <v>54</v>
      </c>
      <c r="E17" s="37" t="s">
        <v>173</v>
      </c>
      <c r="H17" s="46"/>
    </row>
    <row r="18" spans="1:8" ht="39">
      <c r="A18" s="40" t="s">
        <v>56</v>
      </c>
      <c r="E18" s="39" t="s">
        <v>174</v>
      </c>
      <c r="H18" s="46"/>
    </row>
    <row r="19" spans="1:16" ht="25">
      <c r="A19" s="26" t="s">
        <v>49</v>
      </c>
      <c r="B19" s="31" t="s">
        <v>36</v>
      </c>
      <c r="C19" s="31" t="s">
        <v>175</v>
      </c>
      <c r="D19" s="26" t="s">
        <v>51</v>
      </c>
      <c r="E19" s="32" t="s">
        <v>176</v>
      </c>
      <c r="F19" s="33" t="s">
        <v>168</v>
      </c>
      <c r="G19" s="34">
        <v>128.289</v>
      </c>
      <c r="H19" s="45">
        <v>0</v>
      </c>
      <c r="I19" s="35">
        <f>ROUND(ROUND(H19,2)*ROUND(G19,3),2)</f>
        <v>0</v>
      </c>
      <c r="O19">
        <f>(I19*21)/100</f>
        <v>0</v>
      </c>
      <c r="P19" t="s">
        <v>27</v>
      </c>
    </row>
    <row r="20" spans="1:8" ht="50">
      <c r="A20" s="36" t="s">
        <v>54</v>
      </c>
      <c r="E20" s="37" t="s">
        <v>177</v>
      </c>
      <c r="H20" s="46"/>
    </row>
    <row r="21" spans="1:8" ht="65">
      <c r="A21" s="40" t="s">
        <v>56</v>
      </c>
      <c r="E21" s="39" t="s">
        <v>178</v>
      </c>
      <c r="H21" s="46"/>
    </row>
    <row r="22" spans="1:16" ht="25">
      <c r="A22" s="26" t="s">
        <v>49</v>
      </c>
      <c r="B22" s="31" t="s">
        <v>38</v>
      </c>
      <c r="C22" s="31" t="s">
        <v>179</v>
      </c>
      <c r="D22" s="26" t="s">
        <v>138</v>
      </c>
      <c r="E22" s="32" t="s">
        <v>180</v>
      </c>
      <c r="F22" s="33" t="s">
        <v>168</v>
      </c>
      <c r="G22" s="34">
        <v>124.478</v>
      </c>
      <c r="H22" s="45">
        <v>0</v>
      </c>
      <c r="I22" s="35">
        <f>ROUND(ROUND(H22,2)*ROUND(G22,3),2)</f>
        <v>0</v>
      </c>
      <c r="O22">
        <f>(I22*21)/100</f>
        <v>0</v>
      </c>
      <c r="P22" t="s">
        <v>27</v>
      </c>
    </row>
    <row r="23" spans="1:8" ht="75">
      <c r="A23" s="36" t="s">
        <v>54</v>
      </c>
      <c r="E23" s="37" t="s">
        <v>181</v>
      </c>
      <c r="H23" s="46"/>
    </row>
    <row r="24" spans="1:8" ht="143">
      <c r="A24" s="40" t="s">
        <v>56</v>
      </c>
      <c r="E24" s="39" t="s">
        <v>182</v>
      </c>
      <c r="H24" s="46"/>
    </row>
    <row r="25" spans="1:16" ht="25">
      <c r="A25" s="26" t="s">
        <v>49</v>
      </c>
      <c r="B25" s="31" t="s">
        <v>40</v>
      </c>
      <c r="C25" s="31" t="s">
        <v>183</v>
      </c>
      <c r="D25" s="26" t="s">
        <v>51</v>
      </c>
      <c r="E25" s="32" t="s">
        <v>184</v>
      </c>
      <c r="F25" s="33" t="s">
        <v>168</v>
      </c>
      <c r="G25" s="34">
        <v>48.289</v>
      </c>
      <c r="H25" s="45">
        <v>0</v>
      </c>
      <c r="I25" s="35">
        <f>ROUND(ROUND(H25,2)*ROUND(G25,3),2)</f>
        <v>0</v>
      </c>
      <c r="O25">
        <f>(I25*21)/100</f>
        <v>0</v>
      </c>
      <c r="P25" t="s">
        <v>27</v>
      </c>
    </row>
    <row r="26" spans="1:8" ht="25">
      <c r="A26" s="36" t="s">
        <v>54</v>
      </c>
      <c r="E26" s="37" t="s">
        <v>185</v>
      </c>
      <c r="H26" s="46"/>
    </row>
    <row r="27" spans="1:8" ht="65">
      <c r="A27" s="40" t="s">
        <v>56</v>
      </c>
      <c r="E27" s="39" t="s">
        <v>186</v>
      </c>
      <c r="H27" s="46"/>
    </row>
    <row r="28" spans="1:16" ht="25">
      <c r="A28" s="26" t="s">
        <v>49</v>
      </c>
      <c r="B28" s="31" t="s">
        <v>74</v>
      </c>
      <c r="C28" s="31" t="s">
        <v>187</v>
      </c>
      <c r="D28" s="26" t="s">
        <v>51</v>
      </c>
      <c r="E28" s="32" t="s">
        <v>188</v>
      </c>
      <c r="F28" s="33" t="s">
        <v>168</v>
      </c>
      <c r="G28" s="34">
        <v>97.56</v>
      </c>
      <c r="H28" s="45">
        <v>0</v>
      </c>
      <c r="I28" s="35">
        <f>ROUND(ROUND(H28,2)*ROUND(G28,3),2)</f>
        <v>0</v>
      </c>
      <c r="O28">
        <f>(I28*21)/100</f>
        <v>0</v>
      </c>
      <c r="P28" t="s">
        <v>27</v>
      </c>
    </row>
    <row r="29" spans="1:8" ht="25">
      <c r="A29" s="36" t="s">
        <v>54</v>
      </c>
      <c r="E29" s="37" t="s">
        <v>189</v>
      </c>
      <c r="H29" s="46"/>
    </row>
    <row r="30" spans="1:8" ht="39">
      <c r="A30" s="40" t="s">
        <v>56</v>
      </c>
      <c r="E30" s="39" t="s">
        <v>190</v>
      </c>
      <c r="H30" s="46"/>
    </row>
    <row r="31" spans="1:16" ht="25">
      <c r="A31" s="26" t="s">
        <v>49</v>
      </c>
      <c r="B31" s="31" t="s">
        <v>79</v>
      </c>
      <c r="C31" s="31" t="s">
        <v>191</v>
      </c>
      <c r="D31" s="26" t="s">
        <v>68</v>
      </c>
      <c r="E31" s="32" t="s">
        <v>192</v>
      </c>
      <c r="F31" s="33" t="s">
        <v>168</v>
      </c>
      <c r="G31" s="34">
        <v>29.53</v>
      </c>
      <c r="H31" s="45">
        <v>0</v>
      </c>
      <c r="I31" s="35">
        <f>ROUND(ROUND(H31,2)*ROUND(G31,3),2)</f>
        <v>0</v>
      </c>
      <c r="O31">
        <f>(I31*21)/100</f>
        <v>0</v>
      </c>
      <c r="P31" t="s">
        <v>27</v>
      </c>
    </row>
    <row r="32" spans="1:8" ht="25">
      <c r="A32" s="36" t="s">
        <v>54</v>
      </c>
      <c r="E32" s="37" t="s">
        <v>193</v>
      </c>
      <c r="H32" s="46"/>
    </row>
    <row r="33" spans="1:8" ht="39">
      <c r="A33" s="40" t="s">
        <v>56</v>
      </c>
      <c r="E33" s="39" t="s">
        <v>194</v>
      </c>
      <c r="H33" s="46"/>
    </row>
    <row r="34" spans="1:16" ht="25">
      <c r="A34" s="26" t="s">
        <v>49</v>
      </c>
      <c r="B34" s="31" t="s">
        <v>43</v>
      </c>
      <c r="C34" s="31" t="s">
        <v>191</v>
      </c>
      <c r="D34" s="26" t="s">
        <v>83</v>
      </c>
      <c r="E34" s="32" t="s">
        <v>192</v>
      </c>
      <c r="F34" s="33" t="s">
        <v>168</v>
      </c>
      <c r="G34" s="34">
        <v>32.072</v>
      </c>
      <c r="H34" s="45">
        <v>0</v>
      </c>
      <c r="I34" s="35">
        <f>ROUND(ROUND(H34,2)*ROUND(G34,3),2)</f>
        <v>0</v>
      </c>
      <c r="O34">
        <f>(I34*21)/100</f>
        <v>0</v>
      </c>
      <c r="P34" t="s">
        <v>27</v>
      </c>
    </row>
    <row r="35" spans="1:8" ht="50">
      <c r="A35" s="36" t="s">
        <v>54</v>
      </c>
      <c r="E35" s="37" t="s">
        <v>195</v>
      </c>
      <c r="H35" s="46"/>
    </row>
    <row r="36" spans="1:8" ht="65">
      <c r="A36" s="38" t="s">
        <v>56</v>
      </c>
      <c r="E36" s="39" t="s">
        <v>196</v>
      </c>
      <c r="H36" s="46"/>
    </row>
    <row r="37" spans="1:18" ht="12.75" customHeight="1">
      <c r="A37" s="12" t="s">
        <v>47</v>
      </c>
      <c r="B37" s="12"/>
      <c r="C37" s="41" t="s">
        <v>32</v>
      </c>
      <c r="D37" s="12"/>
      <c r="E37" s="29" t="s">
        <v>197</v>
      </c>
      <c r="F37" s="12"/>
      <c r="G37" s="12"/>
      <c r="H37" s="47"/>
      <c r="I37" s="42">
        <f>0+Q37</f>
        <v>0</v>
      </c>
      <c r="O37">
        <f>0+R37</f>
        <v>0</v>
      </c>
      <c r="Q37">
        <f>0+I38+I41+I44+I47+I50+I53+I56+I59+I62+I65+I68+I71+I74+I77+I80+I83+I86+I89+I92+I95+I98</f>
        <v>0</v>
      </c>
      <c r="R37">
        <f>0+O38+O41+O44+O47+O50+O53+O56+O59+O62+O65+O68+O71+O74+O77+O80+O83+O86+O89+O92+O95+O98</f>
        <v>0</v>
      </c>
    </row>
    <row r="38" spans="1:16" ht="12.5">
      <c r="A38" s="26" t="s">
        <v>49</v>
      </c>
      <c r="B38" s="31" t="s">
        <v>45</v>
      </c>
      <c r="C38" s="31" t="s">
        <v>198</v>
      </c>
      <c r="D38" s="26" t="s">
        <v>51</v>
      </c>
      <c r="E38" s="32" t="s">
        <v>199</v>
      </c>
      <c r="F38" s="33" t="s">
        <v>133</v>
      </c>
      <c r="G38" s="34">
        <v>10</v>
      </c>
      <c r="H38" s="45">
        <v>0</v>
      </c>
      <c r="I38" s="35">
        <f>ROUND(ROUND(H38,2)*ROUND(G38,3),2)</f>
        <v>0</v>
      </c>
      <c r="O38">
        <f>(I38*21)/100</f>
        <v>0</v>
      </c>
      <c r="P38" t="s">
        <v>27</v>
      </c>
    </row>
    <row r="39" spans="1:8" ht="37.5">
      <c r="A39" s="36" t="s">
        <v>54</v>
      </c>
      <c r="E39" s="37" t="s">
        <v>200</v>
      </c>
      <c r="H39" s="46"/>
    </row>
    <row r="40" spans="1:8" ht="26">
      <c r="A40" s="40" t="s">
        <v>56</v>
      </c>
      <c r="E40" s="39" t="s">
        <v>201</v>
      </c>
      <c r="H40" s="46"/>
    </row>
    <row r="41" spans="1:16" ht="12.5">
      <c r="A41" s="26" t="s">
        <v>49</v>
      </c>
      <c r="B41" s="31" t="s">
        <v>89</v>
      </c>
      <c r="C41" s="31" t="s">
        <v>202</v>
      </c>
      <c r="D41" s="26" t="s">
        <v>51</v>
      </c>
      <c r="E41" s="32" t="s">
        <v>203</v>
      </c>
      <c r="F41" s="33" t="s">
        <v>133</v>
      </c>
      <c r="G41" s="34">
        <v>192.75</v>
      </c>
      <c r="H41" s="45">
        <v>0</v>
      </c>
      <c r="I41" s="35">
        <f>ROUND(ROUND(H41,2)*ROUND(G41,3),2)</f>
        <v>0</v>
      </c>
      <c r="O41">
        <f>(I41*21)/100</f>
        <v>0</v>
      </c>
      <c r="P41" t="s">
        <v>27</v>
      </c>
    </row>
    <row r="42" spans="1:8" ht="12.5">
      <c r="A42" s="36" t="s">
        <v>54</v>
      </c>
      <c r="E42" s="37" t="s">
        <v>204</v>
      </c>
      <c r="H42" s="46"/>
    </row>
    <row r="43" spans="1:8" ht="65">
      <c r="A43" s="40" t="s">
        <v>56</v>
      </c>
      <c r="E43" s="39" t="s">
        <v>205</v>
      </c>
      <c r="H43" s="46"/>
    </row>
    <row r="44" spans="1:16" ht="25">
      <c r="A44" s="26" t="s">
        <v>49</v>
      </c>
      <c r="B44" s="31" t="s">
        <v>91</v>
      </c>
      <c r="C44" s="31" t="s">
        <v>206</v>
      </c>
      <c r="D44" s="26" t="s">
        <v>51</v>
      </c>
      <c r="E44" s="32" t="s">
        <v>207</v>
      </c>
      <c r="F44" s="33" t="s">
        <v>163</v>
      </c>
      <c r="G44" s="34">
        <v>16.505</v>
      </c>
      <c r="H44" s="45">
        <v>0</v>
      </c>
      <c r="I44" s="35">
        <f>ROUND(ROUND(H44,2)*ROUND(G44,3),2)</f>
        <v>0</v>
      </c>
      <c r="O44">
        <f>(I44*21)/100</f>
        <v>0</v>
      </c>
      <c r="P44" t="s">
        <v>27</v>
      </c>
    </row>
    <row r="45" spans="1:8" ht="37.5">
      <c r="A45" s="36" t="s">
        <v>54</v>
      </c>
      <c r="E45" s="37" t="s">
        <v>208</v>
      </c>
      <c r="H45" s="46"/>
    </row>
    <row r="46" spans="1:8" ht="65">
      <c r="A46" s="40" t="s">
        <v>56</v>
      </c>
      <c r="E46" s="39" t="s">
        <v>209</v>
      </c>
      <c r="H46" s="46"/>
    </row>
    <row r="47" spans="1:16" ht="12.5">
      <c r="A47" s="26" t="s">
        <v>49</v>
      </c>
      <c r="B47" s="31" t="s">
        <v>95</v>
      </c>
      <c r="C47" s="31" t="s">
        <v>210</v>
      </c>
      <c r="D47" s="26" t="s">
        <v>51</v>
      </c>
      <c r="E47" s="32" t="s">
        <v>211</v>
      </c>
      <c r="F47" s="33" t="s">
        <v>163</v>
      </c>
      <c r="G47" s="34">
        <v>3.88</v>
      </c>
      <c r="H47" s="45">
        <v>0</v>
      </c>
      <c r="I47" s="35">
        <f>ROUND(ROUND(H47,2)*ROUND(G47,3),2)</f>
        <v>0</v>
      </c>
      <c r="O47">
        <f>(I47*21)/100</f>
        <v>0</v>
      </c>
      <c r="P47" t="s">
        <v>27</v>
      </c>
    </row>
    <row r="48" spans="1:8" ht="12.5">
      <c r="A48" s="36" t="s">
        <v>54</v>
      </c>
      <c r="E48" s="37" t="s">
        <v>212</v>
      </c>
      <c r="H48" s="46"/>
    </row>
    <row r="49" spans="1:8" ht="78">
      <c r="A49" s="40" t="s">
        <v>56</v>
      </c>
      <c r="E49" s="39" t="s">
        <v>213</v>
      </c>
      <c r="H49" s="46"/>
    </row>
    <row r="50" spans="1:16" ht="25">
      <c r="A50" s="26" t="s">
        <v>49</v>
      </c>
      <c r="B50" s="31" t="s">
        <v>97</v>
      </c>
      <c r="C50" s="31" t="s">
        <v>214</v>
      </c>
      <c r="D50" s="26" t="s">
        <v>83</v>
      </c>
      <c r="E50" s="32" t="s">
        <v>215</v>
      </c>
      <c r="F50" s="33" t="s">
        <v>163</v>
      </c>
      <c r="G50" s="34">
        <v>5.82</v>
      </c>
      <c r="H50" s="45">
        <v>0</v>
      </c>
      <c r="I50" s="35">
        <f>ROUND(ROUND(H50,2)*ROUND(G50,3),2)</f>
        <v>0</v>
      </c>
      <c r="O50">
        <f>(I50*21)/100</f>
        <v>0</v>
      </c>
      <c r="P50" t="s">
        <v>27</v>
      </c>
    </row>
    <row r="51" spans="1:8" ht="37.5">
      <c r="A51" s="36" t="s">
        <v>54</v>
      </c>
      <c r="E51" s="37" t="s">
        <v>216</v>
      </c>
      <c r="H51" s="46"/>
    </row>
    <row r="52" spans="1:8" ht="78">
      <c r="A52" s="40" t="s">
        <v>56</v>
      </c>
      <c r="E52" s="39" t="s">
        <v>217</v>
      </c>
      <c r="H52" s="46"/>
    </row>
    <row r="53" spans="1:16" ht="25">
      <c r="A53" s="26" t="s">
        <v>49</v>
      </c>
      <c r="B53" s="31" t="s">
        <v>100</v>
      </c>
      <c r="C53" s="31" t="s">
        <v>218</v>
      </c>
      <c r="D53" s="26" t="s">
        <v>68</v>
      </c>
      <c r="E53" s="32" t="s">
        <v>219</v>
      </c>
      <c r="F53" s="33" t="s">
        <v>163</v>
      </c>
      <c r="G53" s="34">
        <v>19.595</v>
      </c>
      <c r="H53" s="45">
        <v>0</v>
      </c>
      <c r="I53" s="35">
        <f>ROUND(ROUND(H53,2)*ROUND(G53,3),2)</f>
        <v>0</v>
      </c>
      <c r="O53">
        <f>(I53*21)/100</f>
        <v>0</v>
      </c>
      <c r="P53" t="s">
        <v>27</v>
      </c>
    </row>
    <row r="54" spans="1:8" ht="50">
      <c r="A54" s="36" t="s">
        <v>54</v>
      </c>
      <c r="E54" s="37" t="s">
        <v>220</v>
      </c>
      <c r="H54" s="46"/>
    </row>
    <row r="55" spans="1:8" ht="65">
      <c r="A55" s="40" t="s">
        <v>56</v>
      </c>
      <c r="E55" s="39" t="s">
        <v>221</v>
      </c>
      <c r="H55" s="46"/>
    </row>
    <row r="56" spans="1:16" ht="12.5">
      <c r="A56" s="26" t="s">
        <v>49</v>
      </c>
      <c r="B56" s="31" t="s">
        <v>104</v>
      </c>
      <c r="C56" s="31" t="s">
        <v>222</v>
      </c>
      <c r="D56" s="26" t="s">
        <v>68</v>
      </c>
      <c r="E56" s="32" t="s">
        <v>223</v>
      </c>
      <c r="F56" s="33" t="s">
        <v>163</v>
      </c>
      <c r="G56" s="34">
        <v>24.661</v>
      </c>
      <c r="H56" s="45">
        <v>0</v>
      </c>
      <c r="I56" s="35">
        <f>ROUND(ROUND(H56,2)*ROUND(G56,3),2)</f>
        <v>0</v>
      </c>
      <c r="O56">
        <f>(I56*21)/100</f>
        <v>0</v>
      </c>
      <c r="P56" t="s">
        <v>27</v>
      </c>
    </row>
    <row r="57" spans="1:8" ht="87.5">
      <c r="A57" s="36" t="s">
        <v>54</v>
      </c>
      <c r="E57" s="37" t="s">
        <v>224</v>
      </c>
      <c r="H57" s="46"/>
    </row>
    <row r="58" spans="1:8" ht="91">
      <c r="A58" s="40" t="s">
        <v>56</v>
      </c>
      <c r="E58" s="39" t="s">
        <v>225</v>
      </c>
      <c r="H58" s="46"/>
    </row>
    <row r="59" spans="1:16" ht="12.5">
      <c r="A59" s="26" t="s">
        <v>49</v>
      </c>
      <c r="B59" s="31" t="s">
        <v>108</v>
      </c>
      <c r="C59" s="31" t="s">
        <v>222</v>
      </c>
      <c r="D59" s="26" t="s">
        <v>83</v>
      </c>
      <c r="E59" s="32" t="s">
        <v>223</v>
      </c>
      <c r="F59" s="33" t="s">
        <v>163</v>
      </c>
      <c r="G59" s="34">
        <v>42.156</v>
      </c>
      <c r="H59" s="45">
        <v>0</v>
      </c>
      <c r="I59" s="35">
        <f>ROUND(ROUND(H59,2)*ROUND(G59,3),2)</f>
        <v>0</v>
      </c>
      <c r="O59">
        <f>(I59*21)/100</f>
        <v>0</v>
      </c>
      <c r="P59" t="s">
        <v>27</v>
      </c>
    </row>
    <row r="60" spans="1:8" ht="100">
      <c r="A60" s="36" t="s">
        <v>54</v>
      </c>
      <c r="E60" s="37" t="s">
        <v>226</v>
      </c>
      <c r="H60" s="46"/>
    </row>
    <row r="61" spans="1:8" ht="143">
      <c r="A61" s="40" t="s">
        <v>56</v>
      </c>
      <c r="E61" s="39" t="s">
        <v>227</v>
      </c>
      <c r="H61" s="46"/>
    </row>
    <row r="62" spans="1:16" ht="25">
      <c r="A62" s="26" t="s">
        <v>49</v>
      </c>
      <c r="B62" s="31" t="s">
        <v>112</v>
      </c>
      <c r="C62" s="31" t="s">
        <v>228</v>
      </c>
      <c r="D62" s="26" t="s">
        <v>51</v>
      </c>
      <c r="E62" s="32" t="s">
        <v>229</v>
      </c>
      <c r="F62" s="33" t="s">
        <v>230</v>
      </c>
      <c r="G62" s="34">
        <v>39.3</v>
      </c>
      <c r="H62" s="45">
        <v>0</v>
      </c>
      <c r="I62" s="35">
        <f>ROUND(ROUND(H62,2)*ROUND(G62,3),2)</f>
        <v>0</v>
      </c>
      <c r="O62">
        <f>(I62*21)/100</f>
        <v>0</v>
      </c>
      <c r="P62" t="s">
        <v>27</v>
      </c>
    </row>
    <row r="63" spans="1:8" ht="25">
      <c r="A63" s="36" t="s">
        <v>54</v>
      </c>
      <c r="E63" s="37" t="s">
        <v>231</v>
      </c>
      <c r="H63" s="46"/>
    </row>
    <row r="64" spans="1:8" ht="65">
      <c r="A64" s="40" t="s">
        <v>56</v>
      </c>
      <c r="E64" s="39" t="s">
        <v>232</v>
      </c>
      <c r="H64" s="46"/>
    </row>
    <row r="65" spans="1:16" ht="12.5">
      <c r="A65" s="26" t="s">
        <v>49</v>
      </c>
      <c r="B65" s="31" t="s">
        <v>116</v>
      </c>
      <c r="C65" s="31" t="s">
        <v>233</v>
      </c>
      <c r="D65" s="26" t="s">
        <v>51</v>
      </c>
      <c r="E65" s="32" t="s">
        <v>234</v>
      </c>
      <c r="F65" s="33" t="s">
        <v>163</v>
      </c>
      <c r="G65" s="34">
        <v>18.18</v>
      </c>
      <c r="H65" s="45">
        <v>0</v>
      </c>
      <c r="I65" s="35">
        <f>ROUND(ROUND(H65,2)*ROUND(G65,3),2)</f>
        <v>0</v>
      </c>
      <c r="O65">
        <f>(I65*21)/100</f>
        <v>0</v>
      </c>
      <c r="P65" t="s">
        <v>27</v>
      </c>
    </row>
    <row r="66" spans="1:8" ht="37.5">
      <c r="A66" s="36" t="s">
        <v>54</v>
      </c>
      <c r="E66" s="37" t="s">
        <v>235</v>
      </c>
      <c r="H66" s="46"/>
    </row>
    <row r="67" spans="1:8" ht="91">
      <c r="A67" s="40" t="s">
        <v>56</v>
      </c>
      <c r="E67" s="39" t="s">
        <v>236</v>
      </c>
      <c r="H67" s="46"/>
    </row>
    <row r="68" spans="1:16" ht="12.5">
      <c r="A68" s="26" t="s">
        <v>49</v>
      </c>
      <c r="B68" s="31" t="s">
        <v>120</v>
      </c>
      <c r="C68" s="31" t="s">
        <v>237</v>
      </c>
      <c r="D68" s="26" t="s">
        <v>51</v>
      </c>
      <c r="E68" s="32" t="s">
        <v>238</v>
      </c>
      <c r="F68" s="33" t="s">
        <v>230</v>
      </c>
      <c r="G68" s="34">
        <v>24.11</v>
      </c>
      <c r="H68" s="45">
        <v>0</v>
      </c>
      <c r="I68" s="35">
        <f>ROUND(ROUND(H68,2)*ROUND(G68,3),2)</f>
        <v>0</v>
      </c>
      <c r="O68">
        <f>(I68*21)/100</f>
        <v>0</v>
      </c>
      <c r="P68" t="s">
        <v>27</v>
      </c>
    </row>
    <row r="69" spans="1:8" ht="12.5">
      <c r="A69" s="36" t="s">
        <v>54</v>
      </c>
      <c r="E69" s="37" t="s">
        <v>239</v>
      </c>
      <c r="H69" s="46"/>
    </row>
    <row r="70" spans="1:8" ht="65">
      <c r="A70" s="40" t="s">
        <v>56</v>
      </c>
      <c r="E70" s="39" t="s">
        <v>240</v>
      </c>
      <c r="H70" s="46"/>
    </row>
    <row r="71" spans="1:16" ht="12.5">
      <c r="A71" s="26" t="s">
        <v>49</v>
      </c>
      <c r="B71" s="31" t="s">
        <v>125</v>
      </c>
      <c r="C71" s="31" t="s">
        <v>241</v>
      </c>
      <c r="D71" s="26" t="s">
        <v>51</v>
      </c>
      <c r="E71" s="32" t="s">
        <v>242</v>
      </c>
      <c r="F71" s="33" t="s">
        <v>53</v>
      </c>
      <c r="G71" s="34">
        <v>1</v>
      </c>
      <c r="H71" s="45">
        <v>0</v>
      </c>
      <c r="I71" s="35">
        <f>ROUND(ROUND(H71,2)*ROUND(G71,3),2)</f>
        <v>0</v>
      </c>
      <c r="O71">
        <f>(I71*21)/100</f>
        <v>0</v>
      </c>
      <c r="P71" t="s">
        <v>27</v>
      </c>
    </row>
    <row r="72" spans="1:8" ht="75">
      <c r="A72" s="36" t="s">
        <v>54</v>
      </c>
      <c r="E72" s="37" t="s">
        <v>243</v>
      </c>
      <c r="H72" s="46"/>
    </row>
    <row r="73" spans="1:8" ht="13">
      <c r="A73" s="40" t="s">
        <v>56</v>
      </c>
      <c r="E73" s="39" t="s">
        <v>78</v>
      </c>
      <c r="H73" s="46"/>
    </row>
    <row r="74" spans="1:16" ht="12.5">
      <c r="A74" s="26" t="s">
        <v>49</v>
      </c>
      <c r="B74" s="31" t="s">
        <v>130</v>
      </c>
      <c r="C74" s="31" t="s">
        <v>244</v>
      </c>
      <c r="D74" s="26" t="s">
        <v>51</v>
      </c>
      <c r="E74" s="32" t="s">
        <v>245</v>
      </c>
      <c r="F74" s="33" t="s">
        <v>163</v>
      </c>
      <c r="G74" s="34">
        <v>75.2</v>
      </c>
      <c r="H74" s="45">
        <v>0</v>
      </c>
      <c r="I74" s="35">
        <f>ROUND(ROUND(H74,2)*ROUND(G74,3),2)</f>
        <v>0</v>
      </c>
      <c r="O74">
        <f>(I74*21)/100</f>
        <v>0</v>
      </c>
      <c r="P74" t="s">
        <v>27</v>
      </c>
    </row>
    <row r="75" spans="1:8" ht="25">
      <c r="A75" s="36" t="s">
        <v>54</v>
      </c>
      <c r="E75" s="37" t="s">
        <v>246</v>
      </c>
      <c r="H75" s="46"/>
    </row>
    <row r="76" spans="1:8" ht="65">
      <c r="A76" s="40" t="s">
        <v>56</v>
      </c>
      <c r="E76" s="39" t="s">
        <v>247</v>
      </c>
      <c r="H76" s="46"/>
    </row>
    <row r="77" spans="1:16" ht="12.5">
      <c r="A77" s="26" t="s">
        <v>49</v>
      </c>
      <c r="B77" s="31" t="s">
        <v>136</v>
      </c>
      <c r="C77" s="31" t="s">
        <v>248</v>
      </c>
      <c r="D77" s="26" t="s">
        <v>51</v>
      </c>
      <c r="E77" s="32" t="s">
        <v>249</v>
      </c>
      <c r="F77" s="33" t="s">
        <v>163</v>
      </c>
      <c r="G77" s="34">
        <v>35.29</v>
      </c>
      <c r="H77" s="45">
        <v>0</v>
      </c>
      <c r="I77" s="35">
        <f>ROUND(ROUND(H77,2)*ROUND(G77,3),2)</f>
        <v>0</v>
      </c>
      <c r="O77">
        <f>(I77*21)/100</f>
        <v>0</v>
      </c>
      <c r="P77" t="s">
        <v>27</v>
      </c>
    </row>
    <row r="78" spans="1:8" ht="12.5">
      <c r="A78" s="36" t="s">
        <v>54</v>
      </c>
      <c r="E78" s="37" t="s">
        <v>250</v>
      </c>
      <c r="H78" s="46"/>
    </row>
    <row r="79" spans="1:8" ht="39">
      <c r="A79" s="40" t="s">
        <v>56</v>
      </c>
      <c r="E79" s="39" t="s">
        <v>251</v>
      </c>
      <c r="H79" s="46"/>
    </row>
    <row r="80" spans="1:16" ht="12.5">
      <c r="A80" s="26" t="s">
        <v>49</v>
      </c>
      <c r="B80" s="31" t="s">
        <v>142</v>
      </c>
      <c r="C80" s="31" t="s">
        <v>252</v>
      </c>
      <c r="D80" s="26" t="s">
        <v>51</v>
      </c>
      <c r="E80" s="32" t="s">
        <v>253</v>
      </c>
      <c r="F80" s="33" t="s">
        <v>163</v>
      </c>
      <c r="G80" s="34">
        <v>175.41</v>
      </c>
      <c r="H80" s="45">
        <v>0</v>
      </c>
      <c r="I80" s="35">
        <f>ROUND(ROUND(H80,2)*ROUND(G80,3),2)</f>
        <v>0</v>
      </c>
      <c r="O80">
        <f>(I80*21)/100</f>
        <v>0</v>
      </c>
      <c r="P80" t="s">
        <v>27</v>
      </c>
    </row>
    <row r="81" spans="1:8" ht="25">
      <c r="A81" s="36" t="s">
        <v>54</v>
      </c>
      <c r="E81" s="37" t="s">
        <v>254</v>
      </c>
      <c r="H81" s="46"/>
    </row>
    <row r="82" spans="1:8" ht="156">
      <c r="A82" s="40" t="s">
        <v>56</v>
      </c>
      <c r="E82" s="39" t="s">
        <v>255</v>
      </c>
      <c r="H82" s="46"/>
    </row>
    <row r="83" spans="1:16" ht="12.5">
      <c r="A83" s="26" t="s">
        <v>49</v>
      </c>
      <c r="B83" s="31" t="s">
        <v>145</v>
      </c>
      <c r="C83" s="31" t="s">
        <v>256</v>
      </c>
      <c r="D83" s="26" t="s">
        <v>51</v>
      </c>
      <c r="E83" s="32" t="s">
        <v>257</v>
      </c>
      <c r="F83" s="33" t="s">
        <v>163</v>
      </c>
      <c r="G83" s="34">
        <v>210.7</v>
      </c>
      <c r="H83" s="45">
        <v>0</v>
      </c>
      <c r="I83" s="35">
        <f>ROUND(ROUND(H83,2)*ROUND(G83,3),2)</f>
        <v>0</v>
      </c>
      <c r="O83">
        <f>(I83*21)/100</f>
        <v>0</v>
      </c>
      <c r="P83" t="s">
        <v>27</v>
      </c>
    </row>
    <row r="84" spans="1:8" ht="12.5">
      <c r="A84" s="36" t="s">
        <v>54</v>
      </c>
      <c r="E84" s="37" t="s">
        <v>51</v>
      </c>
      <c r="H84" s="46"/>
    </row>
    <row r="85" spans="1:8" ht="65">
      <c r="A85" s="40" t="s">
        <v>56</v>
      </c>
      <c r="E85" s="39" t="s">
        <v>258</v>
      </c>
      <c r="H85" s="46"/>
    </row>
    <row r="86" spans="1:16" ht="12.5">
      <c r="A86" s="26" t="s">
        <v>49</v>
      </c>
      <c r="B86" s="31" t="s">
        <v>259</v>
      </c>
      <c r="C86" s="31" t="s">
        <v>260</v>
      </c>
      <c r="D86" s="26" t="s">
        <v>51</v>
      </c>
      <c r="E86" s="32" t="s">
        <v>261</v>
      </c>
      <c r="F86" s="33" t="s">
        <v>163</v>
      </c>
      <c r="G86" s="34">
        <v>35.29</v>
      </c>
      <c r="H86" s="45">
        <v>0</v>
      </c>
      <c r="I86" s="35">
        <f>ROUND(ROUND(H86,2)*ROUND(G86,3),2)</f>
        <v>0</v>
      </c>
      <c r="O86">
        <f>(I86*21)/100</f>
        <v>0</v>
      </c>
      <c r="P86" t="s">
        <v>27</v>
      </c>
    </row>
    <row r="87" spans="1:8" ht="12.5">
      <c r="A87" s="36" t="s">
        <v>54</v>
      </c>
      <c r="E87" s="37" t="s">
        <v>262</v>
      </c>
      <c r="H87" s="46"/>
    </row>
    <row r="88" spans="1:8" ht="78">
      <c r="A88" s="40" t="s">
        <v>56</v>
      </c>
      <c r="E88" s="39" t="s">
        <v>263</v>
      </c>
      <c r="H88" s="46"/>
    </row>
    <row r="89" spans="1:16" ht="12.5">
      <c r="A89" s="26" t="s">
        <v>49</v>
      </c>
      <c r="B89" s="31" t="s">
        <v>264</v>
      </c>
      <c r="C89" s="31" t="s">
        <v>265</v>
      </c>
      <c r="D89" s="26" t="s">
        <v>51</v>
      </c>
      <c r="E89" s="32" t="s">
        <v>266</v>
      </c>
      <c r="F89" s="33" t="s">
        <v>163</v>
      </c>
      <c r="G89" s="34">
        <v>115.407</v>
      </c>
      <c r="H89" s="45">
        <v>0</v>
      </c>
      <c r="I89" s="35">
        <f>ROUND(ROUND(H89,2)*ROUND(G89,3),2)</f>
        <v>0</v>
      </c>
      <c r="O89">
        <f>(I89*21)/100</f>
        <v>0</v>
      </c>
      <c r="P89" t="s">
        <v>27</v>
      </c>
    </row>
    <row r="90" spans="1:8" ht="25">
      <c r="A90" s="36" t="s">
        <v>54</v>
      </c>
      <c r="E90" s="37" t="s">
        <v>267</v>
      </c>
      <c r="H90" s="46"/>
    </row>
    <row r="91" spans="1:8" ht="91">
      <c r="A91" s="40" t="s">
        <v>56</v>
      </c>
      <c r="E91" s="39" t="s">
        <v>268</v>
      </c>
      <c r="H91" s="46"/>
    </row>
    <row r="92" spans="1:16" ht="12.5">
      <c r="A92" s="26" t="s">
        <v>49</v>
      </c>
      <c r="B92" s="31" t="s">
        <v>269</v>
      </c>
      <c r="C92" s="31" t="s">
        <v>270</v>
      </c>
      <c r="D92" s="26" t="s">
        <v>51</v>
      </c>
      <c r="E92" s="32" t="s">
        <v>271</v>
      </c>
      <c r="F92" s="33" t="s">
        <v>133</v>
      </c>
      <c r="G92" s="34">
        <v>192.75</v>
      </c>
      <c r="H92" s="45">
        <v>0</v>
      </c>
      <c r="I92" s="35">
        <f>ROUND(ROUND(H92,2)*ROUND(G92,3),2)</f>
        <v>0</v>
      </c>
      <c r="O92">
        <f>(I92*21)/100</f>
        <v>0</v>
      </c>
      <c r="P92" t="s">
        <v>27</v>
      </c>
    </row>
    <row r="93" spans="1:8" ht="12.5">
      <c r="A93" s="36" t="s">
        <v>54</v>
      </c>
      <c r="E93" s="37" t="s">
        <v>272</v>
      </c>
      <c r="H93" s="46"/>
    </row>
    <row r="94" spans="1:8" ht="65">
      <c r="A94" s="40" t="s">
        <v>56</v>
      </c>
      <c r="E94" s="39" t="s">
        <v>205</v>
      </c>
      <c r="H94" s="46"/>
    </row>
    <row r="95" spans="1:16" ht="12.5">
      <c r="A95" s="26" t="s">
        <v>49</v>
      </c>
      <c r="B95" s="31" t="s">
        <v>273</v>
      </c>
      <c r="C95" s="31" t="s">
        <v>274</v>
      </c>
      <c r="D95" s="26" t="s">
        <v>51</v>
      </c>
      <c r="E95" s="32" t="s">
        <v>275</v>
      </c>
      <c r="F95" s="33" t="s">
        <v>133</v>
      </c>
      <c r="G95" s="34">
        <v>192.75</v>
      </c>
      <c r="H95" s="45">
        <v>0</v>
      </c>
      <c r="I95" s="35">
        <f>ROUND(ROUND(H95,2)*ROUND(G95,3),2)</f>
        <v>0</v>
      </c>
      <c r="O95">
        <f>(I95*21)/100</f>
        <v>0</v>
      </c>
      <c r="P95" t="s">
        <v>27</v>
      </c>
    </row>
    <row r="96" spans="1:8" ht="12.5">
      <c r="A96" s="36" t="s">
        <v>54</v>
      </c>
      <c r="E96" s="37" t="s">
        <v>51</v>
      </c>
      <c r="H96" s="46"/>
    </row>
    <row r="97" spans="1:8" ht="39">
      <c r="A97" s="40" t="s">
        <v>56</v>
      </c>
      <c r="E97" s="39" t="s">
        <v>276</v>
      </c>
      <c r="H97" s="46"/>
    </row>
    <row r="98" spans="1:16" ht="12.5">
      <c r="A98" s="26" t="s">
        <v>49</v>
      </c>
      <c r="B98" s="31" t="s">
        <v>277</v>
      </c>
      <c r="C98" s="31" t="s">
        <v>278</v>
      </c>
      <c r="D98" s="26" t="s">
        <v>51</v>
      </c>
      <c r="E98" s="32" t="s">
        <v>279</v>
      </c>
      <c r="F98" s="33" t="s">
        <v>133</v>
      </c>
      <c r="G98" s="34">
        <v>771</v>
      </c>
      <c r="H98" s="45">
        <v>0</v>
      </c>
      <c r="I98" s="35">
        <f>ROUND(ROUND(H98,2)*ROUND(G98,3),2)</f>
        <v>0</v>
      </c>
      <c r="O98">
        <f>(I98*21)/100</f>
        <v>0</v>
      </c>
      <c r="P98" t="s">
        <v>27</v>
      </c>
    </row>
    <row r="99" spans="1:8" ht="12.5">
      <c r="A99" s="36" t="s">
        <v>54</v>
      </c>
      <c r="E99" s="37" t="s">
        <v>280</v>
      </c>
      <c r="H99" s="46"/>
    </row>
    <row r="100" spans="1:8" ht="39">
      <c r="A100" s="38" t="s">
        <v>56</v>
      </c>
      <c r="E100" s="39" t="s">
        <v>281</v>
      </c>
      <c r="H100" s="46"/>
    </row>
    <row r="101" spans="1:18" ht="12.75" customHeight="1">
      <c r="A101" s="12" t="s">
        <v>47</v>
      </c>
      <c r="B101" s="12"/>
      <c r="C101" s="41" t="s">
        <v>27</v>
      </c>
      <c r="D101" s="12"/>
      <c r="E101" s="29" t="s">
        <v>282</v>
      </c>
      <c r="F101" s="12"/>
      <c r="G101" s="12"/>
      <c r="H101" s="47"/>
      <c r="I101" s="42">
        <f>0+Q101</f>
        <v>0</v>
      </c>
      <c r="O101">
        <f>0+R101</f>
        <v>0</v>
      </c>
      <c r="Q101">
        <f>0+I102+I105+I108+I111+I114+I117+I120+I123+I126</f>
        <v>0</v>
      </c>
      <c r="R101">
        <f>0+O102+O105+O108+O111+O114+O117+O120+O123+O126</f>
        <v>0</v>
      </c>
    </row>
    <row r="102" spans="1:16" ht="12.5">
      <c r="A102" s="26" t="s">
        <v>49</v>
      </c>
      <c r="B102" s="31" t="s">
        <v>283</v>
      </c>
      <c r="C102" s="31" t="s">
        <v>284</v>
      </c>
      <c r="D102" s="26" t="s">
        <v>51</v>
      </c>
      <c r="E102" s="32" t="s">
        <v>285</v>
      </c>
      <c r="F102" s="33" t="s">
        <v>163</v>
      </c>
      <c r="G102" s="34">
        <v>3.744</v>
      </c>
      <c r="H102" s="45">
        <v>0</v>
      </c>
      <c r="I102" s="35">
        <f>ROUND(ROUND(H102,2)*ROUND(G102,3),2)</f>
        <v>0</v>
      </c>
      <c r="O102">
        <f>(I102*21)/100</f>
        <v>0</v>
      </c>
      <c r="P102" t="s">
        <v>27</v>
      </c>
    </row>
    <row r="103" spans="1:8" ht="12.5">
      <c r="A103" s="36" t="s">
        <v>54</v>
      </c>
      <c r="E103" s="37" t="s">
        <v>286</v>
      </c>
      <c r="H103" s="46"/>
    </row>
    <row r="104" spans="1:8" ht="65">
      <c r="A104" s="40" t="s">
        <v>56</v>
      </c>
      <c r="E104" s="39" t="s">
        <v>287</v>
      </c>
      <c r="H104" s="46"/>
    </row>
    <row r="105" spans="1:16" ht="12.5">
      <c r="A105" s="26" t="s">
        <v>49</v>
      </c>
      <c r="B105" s="31" t="s">
        <v>288</v>
      </c>
      <c r="C105" s="31" t="s">
        <v>289</v>
      </c>
      <c r="D105" s="26" t="s">
        <v>51</v>
      </c>
      <c r="E105" s="32" t="s">
        <v>290</v>
      </c>
      <c r="F105" s="33" t="s">
        <v>163</v>
      </c>
      <c r="G105" s="34">
        <v>0.57</v>
      </c>
      <c r="H105" s="45">
        <v>0</v>
      </c>
      <c r="I105" s="35">
        <f>ROUND(ROUND(H105,2)*ROUND(G105,3),2)</f>
        <v>0</v>
      </c>
      <c r="O105">
        <f>(I105*21)/100</f>
        <v>0</v>
      </c>
      <c r="P105" t="s">
        <v>27</v>
      </c>
    </row>
    <row r="106" spans="1:8" ht="25">
      <c r="A106" s="36" t="s">
        <v>54</v>
      </c>
      <c r="E106" s="37" t="s">
        <v>291</v>
      </c>
      <c r="H106" s="46"/>
    </row>
    <row r="107" spans="1:8" ht="26">
      <c r="A107" s="40" t="s">
        <v>56</v>
      </c>
      <c r="E107" s="39" t="s">
        <v>292</v>
      </c>
      <c r="H107" s="46"/>
    </row>
    <row r="108" spans="1:16" ht="12.5">
      <c r="A108" s="26" t="s">
        <v>49</v>
      </c>
      <c r="B108" s="31" t="s">
        <v>293</v>
      </c>
      <c r="C108" s="31" t="s">
        <v>294</v>
      </c>
      <c r="D108" s="26" t="s">
        <v>51</v>
      </c>
      <c r="E108" s="32" t="s">
        <v>295</v>
      </c>
      <c r="F108" s="33" t="s">
        <v>133</v>
      </c>
      <c r="G108" s="34">
        <v>107.6</v>
      </c>
      <c r="H108" s="45">
        <v>0</v>
      </c>
      <c r="I108" s="35">
        <f>ROUND(ROUND(H108,2)*ROUND(G108,3),2)</f>
        <v>0</v>
      </c>
      <c r="O108">
        <f>(I108*21)/100</f>
        <v>0</v>
      </c>
      <c r="P108" t="s">
        <v>27</v>
      </c>
    </row>
    <row r="109" spans="1:8" ht="12.5">
      <c r="A109" s="36" t="s">
        <v>54</v>
      </c>
      <c r="E109" s="37" t="s">
        <v>296</v>
      </c>
      <c r="H109" s="46"/>
    </row>
    <row r="110" spans="1:8" ht="91">
      <c r="A110" s="40" t="s">
        <v>56</v>
      </c>
      <c r="E110" s="39" t="s">
        <v>297</v>
      </c>
      <c r="H110" s="46"/>
    </row>
    <row r="111" spans="1:16" ht="12.5">
      <c r="A111" s="26" t="s">
        <v>49</v>
      </c>
      <c r="B111" s="31" t="s">
        <v>298</v>
      </c>
      <c r="C111" s="31" t="s">
        <v>299</v>
      </c>
      <c r="D111" s="26" t="s">
        <v>51</v>
      </c>
      <c r="E111" s="32" t="s">
        <v>300</v>
      </c>
      <c r="F111" s="33" t="s">
        <v>133</v>
      </c>
      <c r="G111" s="34">
        <v>100.675</v>
      </c>
      <c r="H111" s="45">
        <v>0</v>
      </c>
      <c r="I111" s="35">
        <f>ROUND(ROUND(H111,2)*ROUND(G111,3),2)</f>
        <v>0</v>
      </c>
      <c r="O111">
        <f>(I111*21)/100</f>
        <v>0</v>
      </c>
      <c r="P111" t="s">
        <v>27</v>
      </c>
    </row>
    <row r="112" spans="1:8" ht="62.5">
      <c r="A112" s="36" t="s">
        <v>54</v>
      </c>
      <c r="E112" s="37" t="s">
        <v>301</v>
      </c>
      <c r="H112" s="46"/>
    </row>
    <row r="113" spans="1:8" ht="65">
      <c r="A113" s="40" t="s">
        <v>56</v>
      </c>
      <c r="E113" s="39" t="s">
        <v>302</v>
      </c>
      <c r="H113" s="46"/>
    </row>
    <row r="114" spans="1:16" ht="25">
      <c r="A114" s="26" t="s">
        <v>49</v>
      </c>
      <c r="B114" s="31" t="s">
        <v>303</v>
      </c>
      <c r="C114" s="31" t="s">
        <v>304</v>
      </c>
      <c r="D114" s="26" t="s">
        <v>51</v>
      </c>
      <c r="E114" s="32" t="s">
        <v>305</v>
      </c>
      <c r="F114" s="33" t="s">
        <v>230</v>
      </c>
      <c r="G114" s="34">
        <v>6</v>
      </c>
      <c r="H114" s="45">
        <v>0</v>
      </c>
      <c r="I114" s="35">
        <f>ROUND(ROUND(H114,2)*ROUND(G114,3),2)</f>
        <v>0</v>
      </c>
      <c r="O114">
        <f>(I114*21)/100</f>
        <v>0</v>
      </c>
      <c r="P114" t="s">
        <v>27</v>
      </c>
    </row>
    <row r="115" spans="1:8" ht="12.5">
      <c r="A115" s="36" t="s">
        <v>54</v>
      </c>
      <c r="E115" s="37" t="s">
        <v>306</v>
      </c>
      <c r="H115" s="46"/>
    </row>
    <row r="116" spans="1:8" ht="26">
      <c r="A116" s="40" t="s">
        <v>56</v>
      </c>
      <c r="E116" s="39" t="s">
        <v>307</v>
      </c>
      <c r="H116" s="46"/>
    </row>
    <row r="117" spans="1:16" ht="12.5">
      <c r="A117" s="26" t="s">
        <v>49</v>
      </c>
      <c r="B117" s="31" t="s">
        <v>308</v>
      </c>
      <c r="C117" s="31" t="s">
        <v>309</v>
      </c>
      <c r="D117" s="26" t="s">
        <v>51</v>
      </c>
      <c r="E117" s="32" t="s">
        <v>310</v>
      </c>
      <c r="F117" s="33" t="s">
        <v>163</v>
      </c>
      <c r="G117" s="34">
        <v>29.295</v>
      </c>
      <c r="H117" s="45">
        <v>0</v>
      </c>
      <c r="I117" s="35">
        <f>ROUND(ROUND(H117,2)*ROUND(G117,3),2)</f>
        <v>0</v>
      </c>
      <c r="O117">
        <f>(I117*21)/100</f>
        <v>0</v>
      </c>
      <c r="P117" t="s">
        <v>27</v>
      </c>
    </row>
    <row r="118" spans="1:8" ht="12.5">
      <c r="A118" s="36" t="s">
        <v>54</v>
      </c>
      <c r="E118" s="37" t="s">
        <v>311</v>
      </c>
      <c r="H118" s="46"/>
    </row>
    <row r="119" spans="1:8" ht="26">
      <c r="A119" s="40" t="s">
        <v>56</v>
      </c>
      <c r="E119" s="39" t="s">
        <v>312</v>
      </c>
      <c r="H119" s="46"/>
    </row>
    <row r="120" spans="1:16" ht="12.5">
      <c r="A120" s="26" t="s">
        <v>49</v>
      </c>
      <c r="B120" s="31" t="s">
        <v>313</v>
      </c>
      <c r="C120" s="31" t="s">
        <v>314</v>
      </c>
      <c r="D120" s="26" t="s">
        <v>51</v>
      </c>
      <c r="E120" s="32" t="s">
        <v>315</v>
      </c>
      <c r="F120" s="33" t="s">
        <v>168</v>
      </c>
      <c r="G120" s="34">
        <v>5.273</v>
      </c>
      <c r="H120" s="45">
        <v>0</v>
      </c>
      <c r="I120" s="35">
        <f>ROUND(ROUND(H120,2)*ROUND(G120,3),2)</f>
        <v>0</v>
      </c>
      <c r="O120">
        <f>(I120*21)/100</f>
        <v>0</v>
      </c>
      <c r="P120" t="s">
        <v>27</v>
      </c>
    </row>
    <row r="121" spans="1:8" ht="25">
      <c r="A121" s="36" t="s">
        <v>54</v>
      </c>
      <c r="E121" s="37" t="s">
        <v>316</v>
      </c>
      <c r="H121" s="46"/>
    </row>
    <row r="122" spans="1:8" ht="26">
      <c r="A122" s="40" t="s">
        <v>56</v>
      </c>
      <c r="E122" s="39" t="s">
        <v>317</v>
      </c>
      <c r="H122" s="46"/>
    </row>
    <row r="123" spans="1:16" ht="25">
      <c r="A123" s="26" t="s">
        <v>49</v>
      </c>
      <c r="B123" s="31" t="s">
        <v>318</v>
      </c>
      <c r="C123" s="31" t="s">
        <v>319</v>
      </c>
      <c r="D123" s="26" t="s">
        <v>51</v>
      </c>
      <c r="E123" s="32" t="s">
        <v>320</v>
      </c>
      <c r="F123" s="33" t="s">
        <v>87</v>
      </c>
      <c r="G123" s="34">
        <v>308</v>
      </c>
      <c r="H123" s="45">
        <v>0</v>
      </c>
      <c r="I123" s="35">
        <f>ROUND(ROUND(H123,2)*ROUND(G123,3),2)</f>
        <v>0</v>
      </c>
      <c r="O123">
        <f>(I123*21)/100</f>
        <v>0</v>
      </c>
      <c r="P123" t="s">
        <v>27</v>
      </c>
    </row>
    <row r="124" spans="1:8" ht="25">
      <c r="A124" s="36" t="s">
        <v>54</v>
      </c>
      <c r="E124" s="37" t="s">
        <v>321</v>
      </c>
      <c r="H124" s="46"/>
    </row>
    <row r="125" spans="1:8" ht="26">
      <c r="A125" s="40" t="s">
        <v>56</v>
      </c>
      <c r="E125" s="39" t="s">
        <v>322</v>
      </c>
      <c r="H125" s="46"/>
    </row>
    <row r="126" spans="1:16" ht="12.5">
      <c r="A126" s="26" t="s">
        <v>49</v>
      </c>
      <c r="B126" s="31" t="s">
        <v>323</v>
      </c>
      <c r="C126" s="31" t="s">
        <v>324</v>
      </c>
      <c r="D126" s="26" t="s">
        <v>138</v>
      </c>
      <c r="E126" s="32" t="s">
        <v>325</v>
      </c>
      <c r="F126" s="33" t="s">
        <v>133</v>
      </c>
      <c r="G126" s="34">
        <v>117.09</v>
      </c>
      <c r="H126" s="45">
        <v>0</v>
      </c>
      <c r="I126" s="35">
        <f>ROUND(ROUND(H126,2)*ROUND(G126,3),2)</f>
        <v>0</v>
      </c>
      <c r="O126">
        <f>(I126*21)/100</f>
        <v>0</v>
      </c>
      <c r="P126" t="s">
        <v>27</v>
      </c>
    </row>
    <row r="127" spans="1:8" ht="12.5">
      <c r="A127" s="36" t="s">
        <v>54</v>
      </c>
      <c r="E127" s="37" t="s">
        <v>326</v>
      </c>
      <c r="H127" s="46"/>
    </row>
    <row r="128" spans="1:8" ht="91">
      <c r="A128" s="38" t="s">
        <v>56</v>
      </c>
      <c r="E128" s="39" t="s">
        <v>327</v>
      </c>
      <c r="H128" s="46"/>
    </row>
    <row r="129" spans="1:18" ht="12.75" customHeight="1">
      <c r="A129" s="12" t="s">
        <v>47</v>
      </c>
      <c r="B129" s="12"/>
      <c r="C129" s="41" t="s">
        <v>26</v>
      </c>
      <c r="D129" s="12"/>
      <c r="E129" s="29" t="s">
        <v>328</v>
      </c>
      <c r="F129" s="12"/>
      <c r="G129" s="12"/>
      <c r="H129" s="47"/>
      <c r="I129" s="42">
        <f>0+Q129</f>
        <v>0</v>
      </c>
      <c r="O129">
        <f>0+R129</f>
        <v>0</v>
      </c>
      <c r="Q129">
        <f>0+I130+I133+I136+I139+I142+I145+I148+I151</f>
        <v>0</v>
      </c>
      <c r="R129">
        <f>0+O130+O133+O136+O139+O142+O145+O148+O151</f>
        <v>0</v>
      </c>
    </row>
    <row r="130" spans="1:16" ht="12.5">
      <c r="A130" s="26" t="s">
        <v>49</v>
      </c>
      <c r="B130" s="31" t="s">
        <v>329</v>
      </c>
      <c r="C130" s="31" t="s">
        <v>330</v>
      </c>
      <c r="D130" s="26" t="s">
        <v>51</v>
      </c>
      <c r="E130" s="32" t="s">
        <v>331</v>
      </c>
      <c r="F130" s="33" t="s">
        <v>163</v>
      </c>
      <c r="G130" s="34">
        <v>53.818</v>
      </c>
      <c r="H130" s="45">
        <v>0</v>
      </c>
      <c r="I130" s="35">
        <f>ROUND(ROUND(H130,2)*ROUND(G130,3),2)</f>
        <v>0</v>
      </c>
      <c r="O130">
        <f>(I130*21)/100</f>
        <v>0</v>
      </c>
      <c r="P130" t="s">
        <v>27</v>
      </c>
    </row>
    <row r="131" spans="1:8" ht="62.5">
      <c r="A131" s="36" t="s">
        <v>54</v>
      </c>
      <c r="E131" s="37" t="s">
        <v>332</v>
      </c>
      <c r="H131" s="46"/>
    </row>
    <row r="132" spans="1:8" ht="65">
      <c r="A132" s="40" t="s">
        <v>56</v>
      </c>
      <c r="E132" s="39" t="s">
        <v>333</v>
      </c>
      <c r="H132" s="46"/>
    </row>
    <row r="133" spans="1:16" ht="12.5">
      <c r="A133" s="26" t="s">
        <v>49</v>
      </c>
      <c r="B133" s="31" t="s">
        <v>334</v>
      </c>
      <c r="C133" s="31" t="s">
        <v>335</v>
      </c>
      <c r="D133" s="26" t="s">
        <v>51</v>
      </c>
      <c r="E133" s="32" t="s">
        <v>336</v>
      </c>
      <c r="F133" s="33" t="s">
        <v>168</v>
      </c>
      <c r="G133" s="34">
        <v>9.686</v>
      </c>
      <c r="H133" s="45">
        <v>0</v>
      </c>
      <c r="I133" s="35">
        <f>ROUND(ROUND(H133,2)*ROUND(G133,3),2)</f>
        <v>0</v>
      </c>
      <c r="O133">
        <f>(I133*21)/100</f>
        <v>0</v>
      </c>
      <c r="P133" t="s">
        <v>27</v>
      </c>
    </row>
    <row r="134" spans="1:8" ht="12.5">
      <c r="A134" s="36" t="s">
        <v>54</v>
      </c>
      <c r="E134" s="37" t="s">
        <v>337</v>
      </c>
      <c r="H134" s="46"/>
    </row>
    <row r="135" spans="1:8" ht="26">
      <c r="A135" s="40" t="s">
        <v>56</v>
      </c>
      <c r="E135" s="39" t="s">
        <v>338</v>
      </c>
      <c r="H135" s="46"/>
    </row>
    <row r="136" spans="1:16" ht="12.5">
      <c r="A136" s="26" t="s">
        <v>49</v>
      </c>
      <c r="B136" s="31" t="s">
        <v>339</v>
      </c>
      <c r="C136" s="31" t="s">
        <v>340</v>
      </c>
      <c r="D136" s="26" t="s">
        <v>51</v>
      </c>
      <c r="E136" s="32" t="s">
        <v>341</v>
      </c>
      <c r="F136" s="33" t="s">
        <v>163</v>
      </c>
      <c r="G136" s="34">
        <v>33.2</v>
      </c>
      <c r="H136" s="45">
        <v>0</v>
      </c>
      <c r="I136" s="35">
        <f>ROUND(ROUND(H136,2)*ROUND(G136,3),2)</f>
        <v>0</v>
      </c>
      <c r="O136">
        <f>(I136*21)/100</f>
        <v>0</v>
      </c>
      <c r="P136" t="s">
        <v>27</v>
      </c>
    </row>
    <row r="137" spans="1:8" ht="50">
      <c r="A137" s="36" t="s">
        <v>54</v>
      </c>
      <c r="E137" s="37" t="s">
        <v>342</v>
      </c>
      <c r="H137" s="46"/>
    </row>
    <row r="138" spans="1:8" ht="26">
      <c r="A138" s="40" t="s">
        <v>56</v>
      </c>
      <c r="E138" s="39" t="s">
        <v>343</v>
      </c>
      <c r="H138" s="46"/>
    </row>
    <row r="139" spans="1:16" ht="12.5">
      <c r="A139" s="26" t="s">
        <v>49</v>
      </c>
      <c r="B139" s="31" t="s">
        <v>344</v>
      </c>
      <c r="C139" s="31" t="s">
        <v>345</v>
      </c>
      <c r="D139" s="26" t="s">
        <v>51</v>
      </c>
      <c r="E139" s="32" t="s">
        <v>346</v>
      </c>
      <c r="F139" s="33" t="s">
        <v>168</v>
      </c>
      <c r="G139" s="34">
        <v>6.64</v>
      </c>
      <c r="H139" s="45">
        <v>0</v>
      </c>
      <c r="I139" s="35">
        <f>ROUND(ROUND(H139,2)*ROUND(G139,3),2)</f>
        <v>0</v>
      </c>
      <c r="O139">
        <f>(I139*21)/100</f>
        <v>0</v>
      </c>
      <c r="P139" t="s">
        <v>27</v>
      </c>
    </row>
    <row r="140" spans="1:8" ht="12.5">
      <c r="A140" s="36" t="s">
        <v>54</v>
      </c>
      <c r="E140" s="37" t="s">
        <v>347</v>
      </c>
      <c r="H140" s="46"/>
    </row>
    <row r="141" spans="1:8" ht="26">
      <c r="A141" s="40" t="s">
        <v>56</v>
      </c>
      <c r="E141" s="39" t="s">
        <v>348</v>
      </c>
      <c r="H141" s="46"/>
    </row>
    <row r="142" spans="1:16" ht="12.5">
      <c r="A142" s="26" t="s">
        <v>49</v>
      </c>
      <c r="B142" s="31" t="s">
        <v>349</v>
      </c>
      <c r="C142" s="31" t="s">
        <v>350</v>
      </c>
      <c r="D142" s="26" t="s">
        <v>51</v>
      </c>
      <c r="E142" s="32" t="s">
        <v>351</v>
      </c>
      <c r="F142" s="33" t="s">
        <v>163</v>
      </c>
      <c r="G142" s="34">
        <v>7.1</v>
      </c>
      <c r="H142" s="45">
        <v>0</v>
      </c>
      <c r="I142" s="35">
        <f>ROUND(ROUND(H142,2)*ROUND(G142,3),2)</f>
        <v>0</v>
      </c>
      <c r="O142">
        <f>(I142*21)/100</f>
        <v>0</v>
      </c>
      <c r="P142" t="s">
        <v>27</v>
      </c>
    </row>
    <row r="143" spans="1:8" ht="25">
      <c r="A143" s="36" t="s">
        <v>54</v>
      </c>
      <c r="E143" s="37" t="s">
        <v>352</v>
      </c>
      <c r="H143" s="46"/>
    </row>
    <row r="144" spans="1:8" ht="26">
      <c r="A144" s="40" t="s">
        <v>56</v>
      </c>
      <c r="E144" s="39" t="s">
        <v>353</v>
      </c>
      <c r="H144" s="46"/>
    </row>
    <row r="145" spans="1:16" ht="12.5">
      <c r="A145" s="26" t="s">
        <v>49</v>
      </c>
      <c r="B145" s="31" t="s">
        <v>354</v>
      </c>
      <c r="C145" s="31" t="s">
        <v>355</v>
      </c>
      <c r="D145" s="26" t="s">
        <v>51</v>
      </c>
      <c r="E145" s="32" t="s">
        <v>356</v>
      </c>
      <c r="F145" s="33" t="s">
        <v>163</v>
      </c>
      <c r="G145" s="34">
        <v>8</v>
      </c>
      <c r="H145" s="45">
        <v>0</v>
      </c>
      <c r="I145" s="35">
        <f>ROUND(ROUND(H145,2)*ROUND(G145,3),2)</f>
        <v>0</v>
      </c>
      <c r="O145">
        <f>(I145*21)/100</f>
        <v>0</v>
      </c>
      <c r="P145" t="s">
        <v>27</v>
      </c>
    </row>
    <row r="146" spans="1:8" ht="12.5">
      <c r="A146" s="36" t="s">
        <v>54</v>
      </c>
      <c r="E146" s="37" t="s">
        <v>357</v>
      </c>
      <c r="H146" s="46"/>
    </row>
    <row r="147" spans="1:8" ht="26">
      <c r="A147" s="40" t="s">
        <v>56</v>
      </c>
      <c r="E147" s="39" t="s">
        <v>358</v>
      </c>
      <c r="H147" s="46"/>
    </row>
    <row r="148" spans="1:16" ht="12.5">
      <c r="A148" s="26" t="s">
        <v>49</v>
      </c>
      <c r="B148" s="31" t="s">
        <v>359</v>
      </c>
      <c r="C148" s="31" t="s">
        <v>360</v>
      </c>
      <c r="D148" s="26" t="s">
        <v>51</v>
      </c>
      <c r="E148" s="32" t="s">
        <v>361</v>
      </c>
      <c r="F148" s="33" t="s">
        <v>163</v>
      </c>
      <c r="G148" s="34">
        <v>20.102</v>
      </c>
      <c r="H148" s="45">
        <v>0</v>
      </c>
      <c r="I148" s="35">
        <f>ROUND(ROUND(H148,2)*ROUND(G148,3),2)</f>
        <v>0</v>
      </c>
      <c r="O148">
        <f>(I148*21)/100</f>
        <v>0</v>
      </c>
      <c r="P148" t="s">
        <v>27</v>
      </c>
    </row>
    <row r="149" spans="1:8" ht="25">
      <c r="A149" s="36" t="s">
        <v>54</v>
      </c>
      <c r="E149" s="37" t="s">
        <v>362</v>
      </c>
      <c r="H149" s="46"/>
    </row>
    <row r="150" spans="1:8" ht="26">
      <c r="A150" s="40" t="s">
        <v>56</v>
      </c>
      <c r="E150" s="39" t="s">
        <v>363</v>
      </c>
      <c r="H150" s="46"/>
    </row>
    <row r="151" spans="1:16" ht="12.5">
      <c r="A151" s="26" t="s">
        <v>49</v>
      </c>
      <c r="B151" s="31" t="s">
        <v>364</v>
      </c>
      <c r="C151" s="31" t="s">
        <v>365</v>
      </c>
      <c r="D151" s="26" t="s">
        <v>51</v>
      </c>
      <c r="E151" s="32" t="s">
        <v>366</v>
      </c>
      <c r="F151" s="33" t="s">
        <v>168</v>
      </c>
      <c r="G151" s="34">
        <v>4.02</v>
      </c>
      <c r="H151" s="45">
        <v>0</v>
      </c>
      <c r="I151" s="35">
        <f>ROUND(ROUND(H151,2)*ROUND(G151,3),2)</f>
        <v>0</v>
      </c>
      <c r="O151">
        <f>(I151*21)/100</f>
        <v>0</v>
      </c>
      <c r="P151" t="s">
        <v>27</v>
      </c>
    </row>
    <row r="152" spans="1:8" ht="25">
      <c r="A152" s="36" t="s">
        <v>54</v>
      </c>
      <c r="E152" s="37" t="s">
        <v>367</v>
      </c>
      <c r="H152" s="46"/>
    </row>
    <row r="153" spans="1:8" ht="26">
      <c r="A153" s="38" t="s">
        <v>56</v>
      </c>
      <c r="E153" s="39" t="s">
        <v>368</v>
      </c>
      <c r="H153" s="46"/>
    </row>
    <row r="154" spans="1:18" ht="12.75" customHeight="1">
      <c r="A154" s="12" t="s">
        <v>47</v>
      </c>
      <c r="B154" s="12"/>
      <c r="C154" s="41" t="s">
        <v>36</v>
      </c>
      <c r="D154" s="12"/>
      <c r="E154" s="29" t="s">
        <v>369</v>
      </c>
      <c r="F154" s="12"/>
      <c r="G154" s="12"/>
      <c r="H154" s="47"/>
      <c r="I154" s="42">
        <f>0+Q154</f>
        <v>0</v>
      </c>
      <c r="O154">
        <f>0+R154</f>
        <v>0</v>
      </c>
      <c r="Q154">
        <f>0+I155+I158+I161+I164+I167+I170+I173+I176+I179</f>
        <v>0</v>
      </c>
      <c r="R154">
        <f>0+O155+O158+O161+O164+O167+O170+O173+O176+O179</f>
        <v>0</v>
      </c>
    </row>
    <row r="155" spans="1:16" ht="12.5">
      <c r="A155" s="26" t="s">
        <v>49</v>
      </c>
      <c r="B155" s="31" t="s">
        <v>370</v>
      </c>
      <c r="C155" s="31" t="s">
        <v>371</v>
      </c>
      <c r="D155" s="26" t="s">
        <v>51</v>
      </c>
      <c r="E155" s="32" t="s">
        <v>372</v>
      </c>
      <c r="F155" s="33" t="s">
        <v>87</v>
      </c>
      <c r="G155" s="34">
        <v>1</v>
      </c>
      <c r="H155" s="45">
        <v>0</v>
      </c>
      <c r="I155" s="35">
        <f>ROUND(ROUND(H155,2)*ROUND(G155,3),2)</f>
        <v>0</v>
      </c>
      <c r="O155">
        <f>(I155*21)/100</f>
        <v>0</v>
      </c>
      <c r="P155" t="s">
        <v>27</v>
      </c>
    </row>
    <row r="156" spans="1:8" ht="62.5">
      <c r="A156" s="36" t="s">
        <v>54</v>
      </c>
      <c r="E156" s="37" t="s">
        <v>373</v>
      </c>
      <c r="H156" s="46"/>
    </row>
    <row r="157" spans="1:8" ht="13">
      <c r="A157" s="40" t="s">
        <v>56</v>
      </c>
      <c r="E157" s="39" t="s">
        <v>78</v>
      </c>
      <c r="H157" s="46"/>
    </row>
    <row r="158" spans="1:16" ht="12.5">
      <c r="A158" s="26" t="s">
        <v>49</v>
      </c>
      <c r="B158" s="31" t="s">
        <v>374</v>
      </c>
      <c r="C158" s="31" t="s">
        <v>375</v>
      </c>
      <c r="D158" s="26" t="s">
        <v>51</v>
      </c>
      <c r="E158" s="32" t="s">
        <v>376</v>
      </c>
      <c r="F158" s="33" t="s">
        <v>87</v>
      </c>
      <c r="G158" s="34">
        <v>4</v>
      </c>
      <c r="H158" s="45">
        <v>0</v>
      </c>
      <c r="I158" s="35">
        <f>ROUND(ROUND(H158,2)*ROUND(G158,3),2)</f>
        <v>0</v>
      </c>
      <c r="O158">
        <f>(I158*21)/100</f>
        <v>0</v>
      </c>
      <c r="P158" t="s">
        <v>27</v>
      </c>
    </row>
    <row r="159" spans="1:8" ht="50">
      <c r="A159" s="36" t="s">
        <v>54</v>
      </c>
      <c r="E159" s="37" t="s">
        <v>377</v>
      </c>
      <c r="H159" s="46"/>
    </row>
    <row r="160" spans="1:8" ht="26">
      <c r="A160" s="40" t="s">
        <v>56</v>
      </c>
      <c r="E160" s="39" t="s">
        <v>378</v>
      </c>
      <c r="H160" s="46"/>
    </row>
    <row r="161" spans="1:16" ht="12.5">
      <c r="A161" s="26" t="s">
        <v>49</v>
      </c>
      <c r="B161" s="31" t="s">
        <v>379</v>
      </c>
      <c r="C161" s="31" t="s">
        <v>380</v>
      </c>
      <c r="D161" s="26" t="s">
        <v>51</v>
      </c>
      <c r="E161" s="32" t="s">
        <v>381</v>
      </c>
      <c r="F161" s="33" t="s">
        <v>163</v>
      </c>
      <c r="G161" s="34">
        <v>1.264</v>
      </c>
      <c r="H161" s="45">
        <v>0</v>
      </c>
      <c r="I161" s="35">
        <f>ROUND(ROUND(H161,2)*ROUND(G161,3),2)</f>
        <v>0</v>
      </c>
      <c r="O161">
        <f>(I161*21)/100</f>
        <v>0</v>
      </c>
      <c r="P161" t="s">
        <v>27</v>
      </c>
    </row>
    <row r="162" spans="1:8" ht="12.5">
      <c r="A162" s="36" t="s">
        <v>54</v>
      </c>
      <c r="E162" s="37" t="s">
        <v>382</v>
      </c>
      <c r="H162" s="46"/>
    </row>
    <row r="163" spans="1:8" ht="13">
      <c r="A163" s="40" t="s">
        <v>56</v>
      </c>
      <c r="E163" s="39" t="s">
        <v>383</v>
      </c>
      <c r="H163" s="46"/>
    </row>
    <row r="164" spans="1:16" ht="12.5">
      <c r="A164" s="26" t="s">
        <v>49</v>
      </c>
      <c r="B164" s="31" t="s">
        <v>384</v>
      </c>
      <c r="C164" s="31" t="s">
        <v>385</v>
      </c>
      <c r="D164" s="26" t="s">
        <v>51</v>
      </c>
      <c r="E164" s="32" t="s">
        <v>386</v>
      </c>
      <c r="F164" s="33" t="s">
        <v>163</v>
      </c>
      <c r="G164" s="34">
        <v>7.797</v>
      </c>
      <c r="H164" s="45">
        <v>0</v>
      </c>
      <c r="I164" s="35">
        <f>ROUND(ROUND(H164,2)*ROUND(G164,3),2)</f>
        <v>0</v>
      </c>
      <c r="O164">
        <f>(I164*21)/100</f>
        <v>0</v>
      </c>
      <c r="P164" t="s">
        <v>27</v>
      </c>
    </row>
    <row r="165" spans="1:8" ht="25">
      <c r="A165" s="36" t="s">
        <v>54</v>
      </c>
      <c r="E165" s="37" t="s">
        <v>387</v>
      </c>
      <c r="H165" s="46"/>
    </row>
    <row r="166" spans="1:8" ht="91">
      <c r="A166" s="40" t="s">
        <v>56</v>
      </c>
      <c r="E166" s="39" t="s">
        <v>388</v>
      </c>
      <c r="H166" s="46"/>
    </row>
    <row r="167" spans="1:16" ht="12.5">
      <c r="A167" s="26" t="s">
        <v>49</v>
      </c>
      <c r="B167" s="31" t="s">
        <v>389</v>
      </c>
      <c r="C167" s="31" t="s">
        <v>390</v>
      </c>
      <c r="D167" s="26" t="s">
        <v>51</v>
      </c>
      <c r="E167" s="32" t="s">
        <v>391</v>
      </c>
      <c r="F167" s="33" t="s">
        <v>163</v>
      </c>
      <c r="G167" s="34">
        <v>1.926</v>
      </c>
      <c r="H167" s="45">
        <v>0</v>
      </c>
      <c r="I167" s="35">
        <f>ROUND(ROUND(H167,2)*ROUND(G167,3),2)</f>
        <v>0</v>
      </c>
      <c r="O167">
        <f>(I167*21)/100</f>
        <v>0</v>
      </c>
      <c r="P167" t="s">
        <v>27</v>
      </c>
    </row>
    <row r="168" spans="1:8" ht="12.5">
      <c r="A168" s="36" t="s">
        <v>54</v>
      </c>
      <c r="E168" s="37" t="s">
        <v>392</v>
      </c>
      <c r="H168" s="46"/>
    </row>
    <row r="169" spans="1:8" ht="91">
      <c r="A169" s="40" t="s">
        <v>56</v>
      </c>
      <c r="E169" s="39" t="s">
        <v>393</v>
      </c>
      <c r="H169" s="46"/>
    </row>
    <row r="170" spans="1:16" ht="12.5">
      <c r="A170" s="26" t="s">
        <v>49</v>
      </c>
      <c r="B170" s="31" t="s">
        <v>394</v>
      </c>
      <c r="C170" s="31" t="s">
        <v>395</v>
      </c>
      <c r="D170" s="26" t="s">
        <v>51</v>
      </c>
      <c r="E170" s="32" t="s">
        <v>396</v>
      </c>
      <c r="F170" s="33" t="s">
        <v>163</v>
      </c>
      <c r="G170" s="34">
        <v>12.399</v>
      </c>
      <c r="H170" s="45">
        <v>0</v>
      </c>
      <c r="I170" s="35">
        <f>ROUND(ROUND(H170,2)*ROUND(G170,3),2)</f>
        <v>0</v>
      </c>
      <c r="O170">
        <f>(I170*21)/100</f>
        <v>0</v>
      </c>
      <c r="P170" t="s">
        <v>27</v>
      </c>
    </row>
    <row r="171" spans="1:8" ht="12.5">
      <c r="A171" s="36" t="s">
        <v>54</v>
      </c>
      <c r="E171" s="37" t="s">
        <v>397</v>
      </c>
      <c r="H171" s="46"/>
    </row>
    <row r="172" spans="1:8" ht="91">
      <c r="A172" s="40" t="s">
        <v>56</v>
      </c>
      <c r="E172" s="39" t="s">
        <v>398</v>
      </c>
      <c r="H172" s="46"/>
    </row>
    <row r="173" spans="1:16" ht="12.5">
      <c r="A173" s="26" t="s">
        <v>49</v>
      </c>
      <c r="B173" s="31" t="s">
        <v>399</v>
      </c>
      <c r="C173" s="31" t="s">
        <v>400</v>
      </c>
      <c r="D173" s="26" t="s">
        <v>51</v>
      </c>
      <c r="E173" s="32" t="s">
        <v>401</v>
      </c>
      <c r="F173" s="33" t="s">
        <v>163</v>
      </c>
      <c r="G173" s="34">
        <v>25.545</v>
      </c>
      <c r="H173" s="45">
        <v>0</v>
      </c>
      <c r="I173" s="35">
        <f>ROUND(ROUND(H173,2)*ROUND(G173,3),2)</f>
        <v>0</v>
      </c>
      <c r="O173">
        <f>(I173*21)/100</f>
        <v>0</v>
      </c>
      <c r="P173" t="s">
        <v>27</v>
      </c>
    </row>
    <row r="174" spans="1:8" ht="25">
      <c r="A174" s="36" t="s">
        <v>54</v>
      </c>
      <c r="E174" s="37" t="s">
        <v>402</v>
      </c>
      <c r="H174" s="46"/>
    </row>
    <row r="175" spans="1:8" ht="65">
      <c r="A175" s="40" t="s">
        <v>56</v>
      </c>
      <c r="E175" s="39" t="s">
        <v>403</v>
      </c>
      <c r="H175" s="46"/>
    </row>
    <row r="176" spans="1:16" ht="12.5">
      <c r="A176" s="26" t="s">
        <v>49</v>
      </c>
      <c r="B176" s="31" t="s">
        <v>404</v>
      </c>
      <c r="C176" s="31" t="s">
        <v>400</v>
      </c>
      <c r="D176" s="26" t="s">
        <v>138</v>
      </c>
      <c r="E176" s="32" t="s">
        <v>401</v>
      </c>
      <c r="F176" s="33" t="s">
        <v>163</v>
      </c>
      <c r="G176" s="34">
        <v>43.776</v>
      </c>
      <c r="H176" s="45">
        <v>0</v>
      </c>
      <c r="I176" s="35">
        <f>ROUND(ROUND(H176,2)*ROUND(G176,3),2)</f>
        <v>0</v>
      </c>
      <c r="O176">
        <f>(I176*21)/100</f>
        <v>0</v>
      </c>
      <c r="P176" t="s">
        <v>27</v>
      </c>
    </row>
    <row r="177" spans="1:8" ht="12.5">
      <c r="A177" s="36" t="s">
        <v>54</v>
      </c>
      <c r="E177" s="37" t="s">
        <v>405</v>
      </c>
      <c r="H177" s="46"/>
    </row>
    <row r="178" spans="1:8" ht="91">
      <c r="A178" s="40" t="s">
        <v>56</v>
      </c>
      <c r="E178" s="39" t="s">
        <v>406</v>
      </c>
      <c r="H178" s="46"/>
    </row>
    <row r="179" spans="1:16" ht="12.5">
      <c r="A179" s="26" t="s">
        <v>49</v>
      </c>
      <c r="B179" s="31" t="s">
        <v>407</v>
      </c>
      <c r="C179" s="31" t="s">
        <v>408</v>
      </c>
      <c r="D179" s="26" t="s">
        <v>51</v>
      </c>
      <c r="E179" s="32" t="s">
        <v>409</v>
      </c>
      <c r="F179" s="33" t="s">
        <v>163</v>
      </c>
      <c r="G179" s="34">
        <v>0.72</v>
      </c>
      <c r="H179" s="45">
        <v>0</v>
      </c>
      <c r="I179" s="35">
        <f>ROUND(ROUND(H179,2)*ROUND(G179,3),2)</f>
        <v>0</v>
      </c>
      <c r="O179">
        <f>(I179*21)/100</f>
        <v>0</v>
      </c>
      <c r="P179" t="s">
        <v>27</v>
      </c>
    </row>
    <row r="180" spans="1:8" ht="25">
      <c r="A180" s="36" t="s">
        <v>54</v>
      </c>
      <c r="E180" s="37" t="s">
        <v>410</v>
      </c>
      <c r="H180" s="46"/>
    </row>
    <row r="181" spans="1:8" ht="26">
      <c r="A181" s="38" t="s">
        <v>56</v>
      </c>
      <c r="E181" s="39" t="s">
        <v>411</v>
      </c>
      <c r="H181" s="46"/>
    </row>
    <row r="182" spans="1:18" ht="12.75" customHeight="1">
      <c r="A182" s="12" t="s">
        <v>47</v>
      </c>
      <c r="B182" s="12"/>
      <c r="C182" s="41" t="s">
        <v>38</v>
      </c>
      <c r="D182" s="12"/>
      <c r="E182" s="29" t="s">
        <v>412</v>
      </c>
      <c r="F182" s="12"/>
      <c r="G182" s="12"/>
      <c r="H182" s="47"/>
      <c r="I182" s="42">
        <f>0+Q182</f>
        <v>0</v>
      </c>
      <c r="O182">
        <f>0+R182</f>
        <v>0</v>
      </c>
      <c r="Q182">
        <f>0+I183+I186+I189+I192+I195+I198+I201+I204+I207+I210+I213+I216+I219+I222</f>
        <v>0</v>
      </c>
      <c r="R182">
        <f>0+O183+O186+O189+O192+O195+O198+O201+O204+O207+O210+O213+O216+O219+O222</f>
        <v>0</v>
      </c>
    </row>
    <row r="183" spans="1:16" ht="12.5">
      <c r="A183" s="26" t="s">
        <v>49</v>
      </c>
      <c r="B183" s="31" t="s">
        <v>413</v>
      </c>
      <c r="C183" s="31" t="s">
        <v>414</v>
      </c>
      <c r="D183" s="26" t="s">
        <v>51</v>
      </c>
      <c r="E183" s="32" t="s">
        <v>415</v>
      </c>
      <c r="F183" s="33" t="s">
        <v>133</v>
      </c>
      <c r="G183" s="34">
        <v>110.03</v>
      </c>
      <c r="H183" s="45">
        <v>0</v>
      </c>
      <c r="I183" s="35">
        <f>ROUND(ROUND(H183,2)*ROUND(G183,3),2)</f>
        <v>0</v>
      </c>
      <c r="O183">
        <f>(I183*21)/100</f>
        <v>0</v>
      </c>
      <c r="P183" t="s">
        <v>27</v>
      </c>
    </row>
    <row r="184" spans="1:8" ht="25">
      <c r="A184" s="36" t="s">
        <v>54</v>
      </c>
      <c r="E184" s="37" t="s">
        <v>416</v>
      </c>
      <c r="H184" s="46"/>
    </row>
    <row r="185" spans="1:8" ht="65">
      <c r="A185" s="40" t="s">
        <v>56</v>
      </c>
      <c r="E185" s="39" t="s">
        <v>417</v>
      </c>
      <c r="H185" s="46"/>
    </row>
    <row r="186" spans="1:16" ht="12.5">
      <c r="A186" s="26" t="s">
        <v>49</v>
      </c>
      <c r="B186" s="31" t="s">
        <v>418</v>
      </c>
      <c r="C186" s="31" t="s">
        <v>419</v>
      </c>
      <c r="D186" s="26" t="s">
        <v>51</v>
      </c>
      <c r="E186" s="32" t="s">
        <v>420</v>
      </c>
      <c r="F186" s="33" t="s">
        <v>133</v>
      </c>
      <c r="G186" s="34">
        <v>116</v>
      </c>
      <c r="H186" s="45">
        <v>0</v>
      </c>
      <c r="I186" s="35">
        <f>ROUND(ROUND(H186,2)*ROUND(G186,3),2)</f>
        <v>0</v>
      </c>
      <c r="O186">
        <f>(I186*21)/100</f>
        <v>0</v>
      </c>
      <c r="P186" t="s">
        <v>27</v>
      </c>
    </row>
    <row r="187" spans="1:8" ht="25">
      <c r="A187" s="36" t="s">
        <v>54</v>
      </c>
      <c r="E187" s="37" t="s">
        <v>421</v>
      </c>
      <c r="H187" s="46"/>
    </row>
    <row r="188" spans="1:8" ht="65">
      <c r="A188" s="40" t="s">
        <v>56</v>
      </c>
      <c r="E188" s="39" t="s">
        <v>422</v>
      </c>
      <c r="H188" s="46"/>
    </row>
    <row r="189" spans="1:16" ht="12.5">
      <c r="A189" s="26" t="s">
        <v>49</v>
      </c>
      <c r="B189" s="31" t="s">
        <v>423</v>
      </c>
      <c r="C189" s="31" t="s">
        <v>424</v>
      </c>
      <c r="D189" s="26" t="s">
        <v>51</v>
      </c>
      <c r="E189" s="32" t="s">
        <v>425</v>
      </c>
      <c r="F189" s="33" t="s">
        <v>133</v>
      </c>
      <c r="G189" s="34">
        <v>97.975</v>
      </c>
      <c r="H189" s="45">
        <v>0</v>
      </c>
      <c r="I189" s="35">
        <f>ROUND(ROUND(H189,2)*ROUND(G189,3),2)</f>
        <v>0</v>
      </c>
      <c r="O189">
        <f>(I189*21)/100</f>
        <v>0</v>
      </c>
      <c r="P189" t="s">
        <v>27</v>
      </c>
    </row>
    <row r="190" spans="1:8" ht="25">
      <c r="A190" s="36" t="s">
        <v>54</v>
      </c>
      <c r="E190" s="37" t="s">
        <v>426</v>
      </c>
      <c r="H190" s="46"/>
    </row>
    <row r="191" spans="1:8" ht="65">
      <c r="A191" s="40" t="s">
        <v>56</v>
      </c>
      <c r="E191" s="39" t="s">
        <v>427</v>
      </c>
      <c r="H191" s="46"/>
    </row>
    <row r="192" spans="1:16" ht="12.5">
      <c r="A192" s="26" t="s">
        <v>49</v>
      </c>
      <c r="B192" s="31" t="s">
        <v>428</v>
      </c>
      <c r="C192" s="31" t="s">
        <v>429</v>
      </c>
      <c r="D192" s="26" t="s">
        <v>51</v>
      </c>
      <c r="E192" s="32" t="s">
        <v>430</v>
      </c>
      <c r="F192" s="33" t="s">
        <v>133</v>
      </c>
      <c r="G192" s="34">
        <v>97.975</v>
      </c>
      <c r="H192" s="45">
        <v>0</v>
      </c>
      <c r="I192" s="35">
        <f>ROUND(ROUND(H192,2)*ROUND(G192,3),2)</f>
        <v>0</v>
      </c>
      <c r="O192">
        <f>(I192*21)/100</f>
        <v>0</v>
      </c>
      <c r="P192" t="s">
        <v>27</v>
      </c>
    </row>
    <row r="193" spans="1:8" ht="12.5">
      <c r="A193" s="36" t="s">
        <v>54</v>
      </c>
      <c r="E193" s="37" t="s">
        <v>431</v>
      </c>
      <c r="H193" s="46"/>
    </row>
    <row r="194" spans="1:8" ht="65">
      <c r="A194" s="40" t="s">
        <v>56</v>
      </c>
      <c r="E194" s="39" t="s">
        <v>427</v>
      </c>
      <c r="H194" s="46"/>
    </row>
    <row r="195" spans="1:16" ht="12.5">
      <c r="A195" s="26" t="s">
        <v>49</v>
      </c>
      <c r="B195" s="31" t="s">
        <v>432</v>
      </c>
      <c r="C195" s="31" t="s">
        <v>433</v>
      </c>
      <c r="D195" s="26" t="s">
        <v>51</v>
      </c>
      <c r="E195" s="32" t="s">
        <v>434</v>
      </c>
      <c r="F195" s="33" t="s">
        <v>133</v>
      </c>
      <c r="G195" s="34">
        <v>612.75</v>
      </c>
      <c r="H195" s="45">
        <v>0</v>
      </c>
      <c r="I195" s="35">
        <f>ROUND(ROUND(H195,2)*ROUND(G195,3),2)</f>
        <v>0</v>
      </c>
      <c r="O195">
        <f>(I195*21)/100</f>
        <v>0</v>
      </c>
      <c r="P195" t="s">
        <v>27</v>
      </c>
    </row>
    <row r="196" spans="1:8" ht="12.5">
      <c r="A196" s="36" t="s">
        <v>54</v>
      </c>
      <c r="E196" s="37" t="s">
        <v>51</v>
      </c>
      <c r="H196" s="46"/>
    </row>
    <row r="197" spans="1:8" ht="91">
      <c r="A197" s="40" t="s">
        <v>56</v>
      </c>
      <c r="E197" s="39" t="s">
        <v>435</v>
      </c>
      <c r="H197" s="46"/>
    </row>
    <row r="198" spans="1:16" ht="12.5">
      <c r="A198" s="26" t="s">
        <v>49</v>
      </c>
      <c r="B198" s="31" t="s">
        <v>436</v>
      </c>
      <c r="C198" s="31" t="s">
        <v>437</v>
      </c>
      <c r="D198" s="26" t="s">
        <v>51</v>
      </c>
      <c r="E198" s="32" t="s">
        <v>438</v>
      </c>
      <c r="F198" s="33" t="s">
        <v>133</v>
      </c>
      <c r="G198" s="34">
        <v>158.25</v>
      </c>
      <c r="H198" s="45">
        <v>0</v>
      </c>
      <c r="I198" s="35">
        <f>ROUND(ROUND(H198,2)*ROUND(G198,3),2)</f>
        <v>0</v>
      </c>
      <c r="O198">
        <f>(I198*21)/100</f>
        <v>0</v>
      </c>
      <c r="P198" t="s">
        <v>27</v>
      </c>
    </row>
    <row r="199" spans="1:8" ht="25">
      <c r="A199" s="36" t="s">
        <v>54</v>
      </c>
      <c r="E199" s="37" t="s">
        <v>439</v>
      </c>
      <c r="H199" s="46"/>
    </row>
    <row r="200" spans="1:8" ht="65">
      <c r="A200" s="40" t="s">
        <v>56</v>
      </c>
      <c r="E200" s="39" t="s">
        <v>440</v>
      </c>
      <c r="H200" s="46"/>
    </row>
    <row r="201" spans="1:16" ht="12.5">
      <c r="A201" s="26" t="s">
        <v>49</v>
      </c>
      <c r="B201" s="31" t="s">
        <v>441</v>
      </c>
      <c r="C201" s="31" t="s">
        <v>442</v>
      </c>
      <c r="D201" s="26" t="s">
        <v>51</v>
      </c>
      <c r="E201" s="32" t="s">
        <v>443</v>
      </c>
      <c r="F201" s="33" t="s">
        <v>133</v>
      </c>
      <c r="G201" s="34">
        <v>134.14</v>
      </c>
      <c r="H201" s="45">
        <v>0</v>
      </c>
      <c r="I201" s="35">
        <f>ROUND(ROUND(H201,2)*ROUND(G201,3),2)</f>
        <v>0</v>
      </c>
      <c r="O201">
        <f>(I201*21)/100</f>
        <v>0</v>
      </c>
      <c r="P201" t="s">
        <v>27</v>
      </c>
    </row>
    <row r="202" spans="1:8" ht="25">
      <c r="A202" s="36" t="s">
        <v>54</v>
      </c>
      <c r="E202" s="37" t="s">
        <v>444</v>
      </c>
      <c r="H202" s="46"/>
    </row>
    <row r="203" spans="1:8" ht="65">
      <c r="A203" s="40" t="s">
        <v>56</v>
      </c>
      <c r="E203" s="39" t="s">
        <v>445</v>
      </c>
      <c r="H203" s="46"/>
    </row>
    <row r="204" spans="1:16" ht="12.5">
      <c r="A204" s="26" t="s">
        <v>49</v>
      </c>
      <c r="B204" s="31" t="s">
        <v>446</v>
      </c>
      <c r="C204" s="31" t="s">
        <v>447</v>
      </c>
      <c r="D204" s="26" t="s">
        <v>51</v>
      </c>
      <c r="E204" s="32" t="s">
        <v>448</v>
      </c>
      <c r="F204" s="33" t="s">
        <v>133</v>
      </c>
      <c r="G204" s="34">
        <v>122.085</v>
      </c>
      <c r="H204" s="45">
        <v>0</v>
      </c>
      <c r="I204" s="35">
        <f>ROUND(ROUND(H204,2)*ROUND(G204,3),2)</f>
        <v>0</v>
      </c>
      <c r="O204">
        <f>(I204*21)/100</f>
        <v>0</v>
      </c>
      <c r="P204" t="s">
        <v>27</v>
      </c>
    </row>
    <row r="205" spans="1:8" ht="37.5">
      <c r="A205" s="36" t="s">
        <v>54</v>
      </c>
      <c r="E205" s="37" t="s">
        <v>449</v>
      </c>
      <c r="H205" s="46"/>
    </row>
    <row r="206" spans="1:8" ht="65">
      <c r="A206" s="40" t="s">
        <v>56</v>
      </c>
      <c r="E206" s="39" t="s">
        <v>450</v>
      </c>
      <c r="H206" s="46"/>
    </row>
    <row r="207" spans="1:16" ht="12.5">
      <c r="A207" s="26" t="s">
        <v>49</v>
      </c>
      <c r="B207" s="31" t="s">
        <v>451</v>
      </c>
      <c r="C207" s="31" t="s">
        <v>452</v>
      </c>
      <c r="D207" s="26" t="s">
        <v>51</v>
      </c>
      <c r="E207" s="32" t="s">
        <v>453</v>
      </c>
      <c r="F207" s="33" t="s">
        <v>133</v>
      </c>
      <c r="G207" s="34">
        <v>254.03</v>
      </c>
      <c r="H207" s="45">
        <v>0</v>
      </c>
      <c r="I207" s="35">
        <f>ROUND(ROUND(H207,2)*ROUND(G207,3),2)</f>
        <v>0</v>
      </c>
      <c r="O207">
        <f>(I207*21)/100</f>
        <v>0</v>
      </c>
      <c r="P207" t="s">
        <v>27</v>
      </c>
    </row>
    <row r="208" spans="1:8" ht="37.5">
      <c r="A208" s="36" t="s">
        <v>54</v>
      </c>
      <c r="E208" s="37" t="s">
        <v>454</v>
      </c>
      <c r="H208" s="46"/>
    </row>
    <row r="209" spans="1:8" ht="65">
      <c r="A209" s="40" t="s">
        <v>56</v>
      </c>
      <c r="E209" s="39" t="s">
        <v>455</v>
      </c>
      <c r="H209" s="46"/>
    </row>
    <row r="210" spans="1:16" ht="12.5">
      <c r="A210" s="26" t="s">
        <v>49</v>
      </c>
      <c r="B210" s="31" t="s">
        <v>456</v>
      </c>
      <c r="C210" s="31" t="s">
        <v>457</v>
      </c>
      <c r="D210" s="26" t="s">
        <v>51</v>
      </c>
      <c r="E210" s="32" t="s">
        <v>458</v>
      </c>
      <c r="F210" s="33" t="s">
        <v>133</v>
      </c>
      <c r="G210" s="34">
        <v>42.22</v>
      </c>
      <c r="H210" s="45">
        <v>0</v>
      </c>
      <c r="I210" s="35">
        <f>ROUND(ROUND(H210,2)*ROUND(G210,3),2)</f>
        <v>0</v>
      </c>
      <c r="O210">
        <f>(I210*21)/100</f>
        <v>0</v>
      </c>
      <c r="P210" t="s">
        <v>27</v>
      </c>
    </row>
    <row r="211" spans="1:8" ht="12.5">
      <c r="A211" s="36" t="s">
        <v>54</v>
      </c>
      <c r="E211" s="37" t="s">
        <v>459</v>
      </c>
      <c r="H211" s="46"/>
    </row>
    <row r="212" spans="1:8" ht="26">
      <c r="A212" s="40" t="s">
        <v>56</v>
      </c>
      <c r="E212" s="39" t="s">
        <v>460</v>
      </c>
      <c r="H212" s="46"/>
    </row>
    <row r="213" spans="1:16" ht="12.5">
      <c r="A213" s="26" t="s">
        <v>49</v>
      </c>
      <c r="B213" s="31" t="s">
        <v>461</v>
      </c>
      <c r="C213" s="31" t="s">
        <v>462</v>
      </c>
      <c r="D213" s="26" t="s">
        <v>51</v>
      </c>
      <c r="E213" s="32" t="s">
        <v>463</v>
      </c>
      <c r="F213" s="33" t="s">
        <v>133</v>
      </c>
      <c r="G213" s="34">
        <v>296.25</v>
      </c>
      <c r="H213" s="45">
        <v>0</v>
      </c>
      <c r="I213" s="35">
        <f>ROUND(ROUND(H213,2)*ROUND(G213,3),2)</f>
        <v>0</v>
      </c>
      <c r="O213">
        <f>(I213*21)/100</f>
        <v>0</v>
      </c>
      <c r="P213" t="s">
        <v>27</v>
      </c>
    </row>
    <row r="214" spans="1:8" ht="25">
      <c r="A214" s="36" t="s">
        <v>54</v>
      </c>
      <c r="E214" s="37" t="s">
        <v>464</v>
      </c>
      <c r="H214" s="46"/>
    </row>
    <row r="215" spans="1:8" ht="39">
      <c r="A215" s="40" t="s">
        <v>56</v>
      </c>
      <c r="E215" s="39" t="s">
        <v>465</v>
      </c>
      <c r="H215" s="46"/>
    </row>
    <row r="216" spans="1:16" ht="12.5">
      <c r="A216" s="26" t="s">
        <v>49</v>
      </c>
      <c r="B216" s="31" t="s">
        <v>466</v>
      </c>
      <c r="C216" s="31" t="s">
        <v>467</v>
      </c>
      <c r="D216" s="26" t="s">
        <v>51</v>
      </c>
      <c r="E216" s="32" t="s">
        <v>468</v>
      </c>
      <c r="F216" s="33" t="s">
        <v>133</v>
      </c>
      <c r="G216" s="34">
        <v>296.25</v>
      </c>
      <c r="H216" s="45">
        <v>0</v>
      </c>
      <c r="I216" s="35">
        <f>ROUND(ROUND(H216,2)*ROUND(G216,3),2)</f>
        <v>0</v>
      </c>
      <c r="O216">
        <f>(I216*21)/100</f>
        <v>0</v>
      </c>
      <c r="P216" t="s">
        <v>27</v>
      </c>
    </row>
    <row r="217" spans="1:8" ht="12.5">
      <c r="A217" s="36" t="s">
        <v>54</v>
      </c>
      <c r="E217" s="37" t="s">
        <v>469</v>
      </c>
      <c r="H217" s="46"/>
    </row>
    <row r="218" spans="1:8" ht="39">
      <c r="A218" s="40" t="s">
        <v>56</v>
      </c>
      <c r="E218" s="39" t="s">
        <v>470</v>
      </c>
      <c r="H218" s="46"/>
    </row>
    <row r="219" spans="1:16" ht="12.5">
      <c r="A219" s="26" t="s">
        <v>49</v>
      </c>
      <c r="B219" s="31" t="s">
        <v>471</v>
      </c>
      <c r="C219" s="31" t="s">
        <v>472</v>
      </c>
      <c r="D219" s="26" t="s">
        <v>51</v>
      </c>
      <c r="E219" s="32" t="s">
        <v>473</v>
      </c>
      <c r="F219" s="33" t="s">
        <v>133</v>
      </c>
      <c r="G219" s="34">
        <v>102.5</v>
      </c>
      <c r="H219" s="45">
        <v>0</v>
      </c>
      <c r="I219" s="35">
        <f>ROUND(ROUND(H219,2)*ROUND(G219,3),2)</f>
        <v>0</v>
      </c>
      <c r="O219">
        <f>(I219*21)/100</f>
        <v>0</v>
      </c>
      <c r="P219" t="s">
        <v>27</v>
      </c>
    </row>
    <row r="220" spans="1:8" ht="12.5">
      <c r="A220" s="36" t="s">
        <v>54</v>
      </c>
      <c r="E220" s="37" t="s">
        <v>474</v>
      </c>
      <c r="H220" s="46"/>
    </row>
    <row r="221" spans="1:8" ht="104">
      <c r="A221" s="40" t="s">
        <v>56</v>
      </c>
      <c r="E221" s="39" t="s">
        <v>475</v>
      </c>
      <c r="H221" s="46"/>
    </row>
    <row r="222" spans="1:16" ht="25">
      <c r="A222" s="26" t="s">
        <v>49</v>
      </c>
      <c r="B222" s="31" t="s">
        <v>476</v>
      </c>
      <c r="C222" s="31" t="s">
        <v>477</v>
      </c>
      <c r="D222" s="26" t="s">
        <v>51</v>
      </c>
      <c r="E222" s="32" t="s">
        <v>478</v>
      </c>
      <c r="F222" s="33" t="s">
        <v>133</v>
      </c>
      <c r="G222" s="34">
        <v>13.5</v>
      </c>
      <c r="H222" s="45">
        <v>0</v>
      </c>
      <c r="I222" s="35">
        <f>ROUND(ROUND(H222,2)*ROUND(G222,3),2)</f>
        <v>0</v>
      </c>
      <c r="O222">
        <f>(I222*21)/100</f>
        <v>0</v>
      </c>
      <c r="P222" t="s">
        <v>27</v>
      </c>
    </row>
    <row r="223" spans="1:8" ht="37.5">
      <c r="A223" s="36" t="s">
        <v>54</v>
      </c>
      <c r="E223" s="37" t="s">
        <v>479</v>
      </c>
      <c r="H223" s="46"/>
    </row>
    <row r="224" spans="1:8" ht="39">
      <c r="A224" s="38" t="s">
        <v>56</v>
      </c>
      <c r="E224" s="39" t="s">
        <v>480</v>
      </c>
      <c r="H224" s="46"/>
    </row>
    <row r="225" spans="1:18" ht="12.75" customHeight="1">
      <c r="A225" s="12" t="s">
        <v>47</v>
      </c>
      <c r="B225" s="12"/>
      <c r="C225" s="41" t="s">
        <v>40</v>
      </c>
      <c r="D225" s="12"/>
      <c r="E225" s="29" t="s">
        <v>481</v>
      </c>
      <c r="F225" s="12"/>
      <c r="G225" s="12"/>
      <c r="H225" s="47"/>
      <c r="I225" s="42">
        <f>0+Q225</f>
        <v>0</v>
      </c>
      <c r="O225">
        <f>0+R225</f>
        <v>0</v>
      </c>
      <c r="Q225">
        <f>0+I226+I229+I232+I235+I238+I241+I244+I247</f>
        <v>0</v>
      </c>
      <c r="R225">
        <f>0+O226+O229+O232+O235+O238+O241+O244+O247</f>
        <v>0</v>
      </c>
    </row>
    <row r="226" spans="1:16" ht="25">
      <c r="A226" s="26" t="s">
        <v>49</v>
      </c>
      <c r="B226" s="31" t="s">
        <v>482</v>
      </c>
      <c r="C226" s="31" t="s">
        <v>483</v>
      </c>
      <c r="D226" s="26" t="s">
        <v>51</v>
      </c>
      <c r="E226" s="32" t="s">
        <v>484</v>
      </c>
      <c r="F226" s="33" t="s">
        <v>133</v>
      </c>
      <c r="G226" s="34">
        <v>28.344</v>
      </c>
      <c r="H226" s="45">
        <v>0</v>
      </c>
      <c r="I226" s="35">
        <f>ROUND(ROUND(H226,2)*ROUND(G226,3),2)</f>
        <v>0</v>
      </c>
      <c r="O226">
        <f>(I226*21)/100</f>
        <v>0</v>
      </c>
      <c r="P226" t="s">
        <v>27</v>
      </c>
    </row>
    <row r="227" spans="1:8" ht="50">
      <c r="A227" s="36" t="s">
        <v>54</v>
      </c>
      <c r="E227" s="37" t="s">
        <v>485</v>
      </c>
      <c r="H227" s="46"/>
    </row>
    <row r="228" spans="1:8" ht="39">
      <c r="A228" s="40" t="s">
        <v>56</v>
      </c>
      <c r="E228" s="39" t="s">
        <v>486</v>
      </c>
      <c r="H228" s="46"/>
    </row>
    <row r="229" spans="1:16" ht="25">
      <c r="A229" s="26" t="s">
        <v>49</v>
      </c>
      <c r="B229" s="31" t="s">
        <v>487</v>
      </c>
      <c r="C229" s="31" t="s">
        <v>488</v>
      </c>
      <c r="D229" s="26" t="s">
        <v>51</v>
      </c>
      <c r="E229" s="32" t="s">
        <v>489</v>
      </c>
      <c r="F229" s="33" t="s">
        <v>133</v>
      </c>
      <c r="G229" s="34">
        <v>14.172</v>
      </c>
      <c r="H229" s="45">
        <v>0</v>
      </c>
      <c r="I229" s="35">
        <f>ROUND(ROUND(H229,2)*ROUND(G229,3),2)</f>
        <v>0</v>
      </c>
      <c r="O229">
        <f>(I229*21)/100</f>
        <v>0</v>
      </c>
      <c r="P229" t="s">
        <v>27</v>
      </c>
    </row>
    <row r="230" spans="1:8" ht="50">
      <c r="A230" s="36" t="s">
        <v>54</v>
      </c>
      <c r="E230" s="37" t="s">
        <v>490</v>
      </c>
      <c r="H230" s="46"/>
    </row>
    <row r="231" spans="1:8" ht="39">
      <c r="A231" s="40" t="s">
        <v>56</v>
      </c>
      <c r="E231" s="39" t="s">
        <v>491</v>
      </c>
      <c r="H231" s="46"/>
    </row>
    <row r="232" spans="1:16" ht="12.5">
      <c r="A232" s="26" t="s">
        <v>49</v>
      </c>
      <c r="B232" s="31" t="s">
        <v>492</v>
      </c>
      <c r="C232" s="31" t="s">
        <v>493</v>
      </c>
      <c r="D232" s="26" t="s">
        <v>51</v>
      </c>
      <c r="E232" s="32" t="s">
        <v>494</v>
      </c>
      <c r="F232" s="33" t="s">
        <v>133</v>
      </c>
      <c r="G232" s="34">
        <v>4.724</v>
      </c>
      <c r="H232" s="45">
        <v>0</v>
      </c>
      <c r="I232" s="35">
        <f>ROUND(ROUND(H232,2)*ROUND(G232,3),2)</f>
        <v>0</v>
      </c>
      <c r="O232">
        <f>(I232*21)/100</f>
        <v>0</v>
      </c>
      <c r="P232" t="s">
        <v>27</v>
      </c>
    </row>
    <row r="233" spans="1:8" ht="50">
      <c r="A233" s="36" t="s">
        <v>54</v>
      </c>
      <c r="E233" s="37" t="s">
        <v>495</v>
      </c>
      <c r="H233" s="46"/>
    </row>
    <row r="234" spans="1:8" ht="39">
      <c r="A234" s="40" t="s">
        <v>56</v>
      </c>
      <c r="E234" s="39" t="s">
        <v>496</v>
      </c>
      <c r="H234" s="46"/>
    </row>
    <row r="235" spans="1:16" ht="12.5">
      <c r="A235" s="26" t="s">
        <v>49</v>
      </c>
      <c r="B235" s="31" t="s">
        <v>497</v>
      </c>
      <c r="C235" s="31" t="s">
        <v>498</v>
      </c>
      <c r="D235" s="26" t="s">
        <v>51</v>
      </c>
      <c r="E235" s="32" t="s">
        <v>499</v>
      </c>
      <c r="F235" s="33" t="s">
        <v>133</v>
      </c>
      <c r="G235" s="34">
        <v>47.24</v>
      </c>
      <c r="H235" s="45">
        <v>0</v>
      </c>
      <c r="I235" s="35">
        <f>ROUND(ROUND(H235,2)*ROUND(G235,3),2)</f>
        <v>0</v>
      </c>
      <c r="O235">
        <f>(I235*21)/100</f>
        <v>0</v>
      </c>
      <c r="P235" t="s">
        <v>27</v>
      </c>
    </row>
    <row r="236" spans="1:8" ht="25">
      <c r="A236" s="36" t="s">
        <v>54</v>
      </c>
      <c r="E236" s="37" t="s">
        <v>500</v>
      </c>
      <c r="H236" s="46"/>
    </row>
    <row r="237" spans="1:8" ht="39">
      <c r="A237" s="40" t="s">
        <v>56</v>
      </c>
      <c r="E237" s="39" t="s">
        <v>501</v>
      </c>
      <c r="H237" s="46"/>
    </row>
    <row r="238" spans="1:16" ht="12.5">
      <c r="A238" s="26" t="s">
        <v>49</v>
      </c>
      <c r="B238" s="31" t="s">
        <v>502</v>
      </c>
      <c r="C238" s="31" t="s">
        <v>503</v>
      </c>
      <c r="D238" s="26" t="s">
        <v>51</v>
      </c>
      <c r="E238" s="32" t="s">
        <v>504</v>
      </c>
      <c r="F238" s="33" t="s">
        <v>133</v>
      </c>
      <c r="G238" s="34">
        <v>47.24</v>
      </c>
      <c r="H238" s="45">
        <v>0</v>
      </c>
      <c r="I238" s="35">
        <f>ROUND(ROUND(H238,2)*ROUND(G238,3),2)</f>
        <v>0</v>
      </c>
      <c r="O238">
        <f>(I238*21)/100</f>
        <v>0</v>
      </c>
      <c r="P238" t="s">
        <v>27</v>
      </c>
    </row>
    <row r="239" spans="1:8" ht="25">
      <c r="A239" s="36" t="s">
        <v>54</v>
      </c>
      <c r="E239" s="37" t="s">
        <v>505</v>
      </c>
      <c r="H239" s="46"/>
    </row>
    <row r="240" spans="1:8" ht="39">
      <c r="A240" s="40" t="s">
        <v>56</v>
      </c>
      <c r="E240" s="39" t="s">
        <v>501</v>
      </c>
      <c r="H240" s="46"/>
    </row>
    <row r="241" spans="1:16" ht="12.5">
      <c r="A241" s="26" t="s">
        <v>49</v>
      </c>
      <c r="B241" s="31" t="s">
        <v>506</v>
      </c>
      <c r="C241" s="31" t="s">
        <v>507</v>
      </c>
      <c r="D241" s="26" t="s">
        <v>51</v>
      </c>
      <c r="E241" s="32" t="s">
        <v>508</v>
      </c>
      <c r="F241" s="33" t="s">
        <v>133</v>
      </c>
      <c r="G241" s="34">
        <v>2.362</v>
      </c>
      <c r="H241" s="45">
        <v>0</v>
      </c>
      <c r="I241" s="35">
        <f>ROUND(ROUND(H241,2)*ROUND(G241,3),2)</f>
        <v>0</v>
      </c>
      <c r="O241">
        <f>(I241*21)/100</f>
        <v>0</v>
      </c>
      <c r="P241" t="s">
        <v>27</v>
      </c>
    </row>
    <row r="242" spans="1:8" ht="12.5">
      <c r="A242" s="36" t="s">
        <v>54</v>
      </c>
      <c r="E242" s="37" t="s">
        <v>509</v>
      </c>
      <c r="H242" s="46"/>
    </row>
    <row r="243" spans="1:8" ht="39">
      <c r="A243" s="40" t="s">
        <v>56</v>
      </c>
      <c r="E243" s="39" t="s">
        <v>510</v>
      </c>
      <c r="H243" s="46"/>
    </row>
    <row r="244" spans="1:16" ht="12.5">
      <c r="A244" s="26" t="s">
        <v>49</v>
      </c>
      <c r="B244" s="31" t="s">
        <v>511</v>
      </c>
      <c r="C244" s="31" t="s">
        <v>512</v>
      </c>
      <c r="D244" s="26" t="s">
        <v>51</v>
      </c>
      <c r="E244" s="32" t="s">
        <v>513</v>
      </c>
      <c r="F244" s="33" t="s">
        <v>230</v>
      </c>
      <c r="G244" s="34">
        <v>20</v>
      </c>
      <c r="H244" s="45">
        <v>0</v>
      </c>
      <c r="I244" s="35">
        <f>ROUND(ROUND(H244,2)*ROUND(G244,3),2)</f>
        <v>0</v>
      </c>
      <c r="O244">
        <f>(I244*21)/100</f>
        <v>0</v>
      </c>
      <c r="P244" t="s">
        <v>27</v>
      </c>
    </row>
    <row r="245" spans="1:8" ht="37.5">
      <c r="A245" s="36" t="s">
        <v>54</v>
      </c>
      <c r="E245" s="37" t="s">
        <v>514</v>
      </c>
      <c r="H245" s="46"/>
    </row>
    <row r="246" spans="1:8" ht="39">
      <c r="A246" s="40" t="s">
        <v>56</v>
      </c>
      <c r="E246" s="39" t="s">
        <v>515</v>
      </c>
      <c r="H246" s="46"/>
    </row>
    <row r="247" spans="1:16" ht="12.5">
      <c r="A247" s="26" t="s">
        <v>49</v>
      </c>
      <c r="B247" s="31" t="s">
        <v>516</v>
      </c>
      <c r="C247" s="31" t="s">
        <v>517</v>
      </c>
      <c r="D247" s="26" t="s">
        <v>51</v>
      </c>
      <c r="E247" s="32" t="s">
        <v>518</v>
      </c>
      <c r="F247" s="33" t="s">
        <v>133</v>
      </c>
      <c r="G247" s="34">
        <v>117.646</v>
      </c>
      <c r="H247" s="45">
        <v>0</v>
      </c>
      <c r="I247" s="35">
        <f>ROUND(ROUND(H247,2)*ROUND(G247,3),2)</f>
        <v>0</v>
      </c>
      <c r="O247">
        <f>(I247*21)/100</f>
        <v>0</v>
      </c>
      <c r="P247" t="s">
        <v>27</v>
      </c>
    </row>
    <row r="248" spans="1:8" ht="25">
      <c r="A248" s="36" t="s">
        <v>54</v>
      </c>
      <c r="E248" s="37" t="s">
        <v>519</v>
      </c>
      <c r="H248" s="46"/>
    </row>
    <row r="249" spans="1:8" ht="39">
      <c r="A249" s="38" t="s">
        <v>56</v>
      </c>
      <c r="E249" s="39" t="s">
        <v>520</v>
      </c>
      <c r="H249" s="46"/>
    </row>
    <row r="250" spans="1:18" ht="12.75" customHeight="1">
      <c r="A250" s="12" t="s">
        <v>47</v>
      </c>
      <c r="B250" s="12"/>
      <c r="C250" s="41" t="s">
        <v>74</v>
      </c>
      <c r="D250" s="12"/>
      <c r="E250" s="29" t="s">
        <v>521</v>
      </c>
      <c r="F250" s="12"/>
      <c r="G250" s="12"/>
      <c r="H250" s="47"/>
      <c r="I250" s="42">
        <f>0+Q250</f>
        <v>0</v>
      </c>
      <c r="O250">
        <f>0+R250</f>
        <v>0</v>
      </c>
      <c r="Q250">
        <f>0+I251+I254+I257+I260+I263+I266</f>
        <v>0</v>
      </c>
      <c r="R250">
        <f>0+O251+O254+O257+O260+O263+O266</f>
        <v>0</v>
      </c>
    </row>
    <row r="251" spans="1:16" ht="25">
      <c r="A251" s="26" t="s">
        <v>49</v>
      </c>
      <c r="B251" s="31" t="s">
        <v>522</v>
      </c>
      <c r="C251" s="31" t="s">
        <v>523</v>
      </c>
      <c r="D251" s="26" t="s">
        <v>51</v>
      </c>
      <c r="E251" s="32" t="s">
        <v>524</v>
      </c>
      <c r="F251" s="33" t="s">
        <v>133</v>
      </c>
      <c r="G251" s="34">
        <v>69</v>
      </c>
      <c r="H251" s="45">
        <v>0</v>
      </c>
      <c r="I251" s="35">
        <f>ROUND(ROUND(H251,2)*ROUND(G251,3),2)</f>
        <v>0</v>
      </c>
      <c r="O251">
        <f>(I251*21)/100</f>
        <v>0</v>
      </c>
      <c r="P251" t="s">
        <v>27</v>
      </c>
    </row>
    <row r="252" spans="1:8" ht="12.5">
      <c r="A252" s="36" t="s">
        <v>54</v>
      </c>
      <c r="E252" s="37" t="s">
        <v>525</v>
      </c>
      <c r="H252" s="46"/>
    </row>
    <row r="253" spans="1:8" ht="65">
      <c r="A253" s="40" t="s">
        <v>56</v>
      </c>
      <c r="E253" s="39" t="s">
        <v>526</v>
      </c>
      <c r="H253" s="46"/>
    </row>
    <row r="254" spans="1:16" ht="25">
      <c r="A254" s="26" t="s">
        <v>49</v>
      </c>
      <c r="B254" s="31" t="s">
        <v>527</v>
      </c>
      <c r="C254" s="31" t="s">
        <v>528</v>
      </c>
      <c r="D254" s="26" t="s">
        <v>51</v>
      </c>
      <c r="E254" s="32" t="s">
        <v>529</v>
      </c>
      <c r="F254" s="33" t="s">
        <v>133</v>
      </c>
      <c r="G254" s="34">
        <v>468.642</v>
      </c>
      <c r="H254" s="45">
        <v>0</v>
      </c>
      <c r="I254" s="35">
        <f>ROUND(ROUND(H254,2)*ROUND(G254,3),2)</f>
        <v>0</v>
      </c>
      <c r="O254">
        <f>(I254*21)/100</f>
        <v>0</v>
      </c>
      <c r="P254" t="s">
        <v>27</v>
      </c>
    </row>
    <row r="255" spans="1:8" ht="37.5">
      <c r="A255" s="36" t="s">
        <v>54</v>
      </c>
      <c r="E255" s="37" t="s">
        <v>530</v>
      </c>
      <c r="H255" s="46"/>
    </row>
    <row r="256" spans="1:8" ht="26">
      <c r="A256" s="40" t="s">
        <v>56</v>
      </c>
      <c r="E256" s="39" t="s">
        <v>531</v>
      </c>
      <c r="H256" s="46"/>
    </row>
    <row r="257" spans="1:16" ht="12.5">
      <c r="A257" s="26" t="s">
        <v>49</v>
      </c>
      <c r="B257" s="31" t="s">
        <v>532</v>
      </c>
      <c r="C257" s="31" t="s">
        <v>533</v>
      </c>
      <c r="D257" s="26" t="s">
        <v>51</v>
      </c>
      <c r="E257" s="32" t="s">
        <v>534</v>
      </c>
      <c r="F257" s="33" t="s">
        <v>133</v>
      </c>
      <c r="G257" s="34">
        <v>181.546</v>
      </c>
      <c r="H257" s="45">
        <v>0</v>
      </c>
      <c r="I257" s="35">
        <f>ROUND(ROUND(H257,2)*ROUND(G257,3),2)</f>
        <v>0</v>
      </c>
      <c r="O257">
        <f>(I257*21)/100</f>
        <v>0</v>
      </c>
      <c r="P257" t="s">
        <v>27</v>
      </c>
    </row>
    <row r="258" spans="1:8" ht="12.5">
      <c r="A258" s="36" t="s">
        <v>54</v>
      </c>
      <c r="E258" s="37" t="s">
        <v>535</v>
      </c>
      <c r="H258" s="46"/>
    </row>
    <row r="259" spans="1:8" ht="26">
      <c r="A259" s="40" t="s">
        <v>56</v>
      </c>
      <c r="E259" s="39" t="s">
        <v>536</v>
      </c>
      <c r="H259" s="46"/>
    </row>
    <row r="260" spans="1:16" ht="12.5">
      <c r="A260" s="26" t="s">
        <v>49</v>
      </c>
      <c r="B260" s="31" t="s">
        <v>537</v>
      </c>
      <c r="C260" s="31" t="s">
        <v>538</v>
      </c>
      <c r="D260" s="26" t="s">
        <v>51</v>
      </c>
      <c r="E260" s="32" t="s">
        <v>539</v>
      </c>
      <c r="F260" s="33" t="s">
        <v>133</v>
      </c>
      <c r="G260" s="34">
        <v>1951.206</v>
      </c>
      <c r="H260" s="45">
        <v>0</v>
      </c>
      <c r="I260" s="35">
        <f>ROUND(ROUND(H260,2)*ROUND(G260,3),2)</f>
        <v>0</v>
      </c>
      <c r="O260">
        <f>(I260*21)/100</f>
        <v>0</v>
      </c>
      <c r="P260" t="s">
        <v>27</v>
      </c>
    </row>
    <row r="261" spans="1:8" ht="25">
      <c r="A261" s="36" t="s">
        <v>54</v>
      </c>
      <c r="E261" s="37" t="s">
        <v>540</v>
      </c>
      <c r="H261" s="46"/>
    </row>
    <row r="262" spans="1:8" ht="39">
      <c r="A262" s="40" t="s">
        <v>56</v>
      </c>
      <c r="E262" s="39" t="s">
        <v>541</v>
      </c>
      <c r="H262" s="46"/>
    </row>
    <row r="263" spans="1:16" ht="12.5">
      <c r="A263" s="26" t="s">
        <v>49</v>
      </c>
      <c r="B263" s="31" t="s">
        <v>542</v>
      </c>
      <c r="C263" s="31" t="s">
        <v>543</v>
      </c>
      <c r="D263" s="26" t="s">
        <v>51</v>
      </c>
      <c r="E263" s="32" t="s">
        <v>544</v>
      </c>
      <c r="F263" s="33" t="s">
        <v>133</v>
      </c>
      <c r="G263" s="34">
        <v>117.646</v>
      </c>
      <c r="H263" s="45">
        <v>0</v>
      </c>
      <c r="I263" s="35">
        <f>ROUND(ROUND(H263,2)*ROUND(G263,3),2)</f>
        <v>0</v>
      </c>
      <c r="O263">
        <f>(I263*21)/100</f>
        <v>0</v>
      </c>
      <c r="P263" t="s">
        <v>27</v>
      </c>
    </row>
    <row r="264" spans="1:8" ht="12.5">
      <c r="A264" s="36" t="s">
        <v>54</v>
      </c>
      <c r="E264" s="37" t="s">
        <v>545</v>
      </c>
      <c r="H264" s="46"/>
    </row>
    <row r="265" spans="1:8" ht="39">
      <c r="A265" s="40" t="s">
        <v>56</v>
      </c>
      <c r="E265" s="39" t="s">
        <v>520</v>
      </c>
      <c r="H265" s="46"/>
    </row>
    <row r="266" spans="1:16" ht="12.5">
      <c r="A266" s="26" t="s">
        <v>49</v>
      </c>
      <c r="B266" s="31" t="s">
        <v>546</v>
      </c>
      <c r="C266" s="31" t="s">
        <v>547</v>
      </c>
      <c r="D266" s="26" t="s">
        <v>51</v>
      </c>
      <c r="E266" s="32" t="s">
        <v>548</v>
      </c>
      <c r="F266" s="33" t="s">
        <v>133</v>
      </c>
      <c r="G266" s="34">
        <v>25.332</v>
      </c>
      <c r="H266" s="45">
        <v>0</v>
      </c>
      <c r="I266" s="35">
        <f>ROUND(ROUND(H266,2)*ROUND(G266,3),2)</f>
        <v>0</v>
      </c>
      <c r="O266">
        <f>(I266*21)/100</f>
        <v>0</v>
      </c>
      <c r="P266" t="s">
        <v>27</v>
      </c>
    </row>
    <row r="267" spans="1:8" ht="12.5">
      <c r="A267" s="36" t="s">
        <v>54</v>
      </c>
      <c r="E267" s="37" t="s">
        <v>549</v>
      </c>
      <c r="H267" s="46"/>
    </row>
    <row r="268" spans="1:8" ht="26">
      <c r="A268" s="38" t="s">
        <v>56</v>
      </c>
      <c r="E268" s="39" t="s">
        <v>550</v>
      </c>
      <c r="H268" s="46"/>
    </row>
    <row r="269" spans="1:18" ht="12.75" customHeight="1">
      <c r="A269" s="12" t="s">
        <v>47</v>
      </c>
      <c r="B269" s="12"/>
      <c r="C269" s="41" t="s">
        <v>79</v>
      </c>
      <c r="D269" s="12"/>
      <c r="E269" s="29" t="s">
        <v>551</v>
      </c>
      <c r="F269" s="12"/>
      <c r="G269" s="12"/>
      <c r="H269" s="47"/>
      <c r="I269" s="42">
        <f>0+Q269</f>
        <v>0</v>
      </c>
      <c r="O269">
        <f>0+R269</f>
        <v>0</v>
      </c>
      <c r="Q269">
        <f>0+I270+I273+I276+I279</f>
        <v>0</v>
      </c>
      <c r="R269">
        <f>0+O270+O273+O276+O279</f>
        <v>0</v>
      </c>
    </row>
    <row r="270" spans="1:16" ht="12.5">
      <c r="A270" s="26" t="s">
        <v>49</v>
      </c>
      <c r="B270" s="31" t="s">
        <v>552</v>
      </c>
      <c r="C270" s="31" t="s">
        <v>553</v>
      </c>
      <c r="D270" s="26" t="s">
        <v>51</v>
      </c>
      <c r="E270" s="32" t="s">
        <v>554</v>
      </c>
      <c r="F270" s="33" t="s">
        <v>230</v>
      </c>
      <c r="G270" s="34">
        <v>41.6</v>
      </c>
      <c r="H270" s="45">
        <v>0</v>
      </c>
      <c r="I270" s="35">
        <f>ROUND(ROUND(H270,2)*ROUND(G270,3),2)</f>
        <v>0</v>
      </c>
      <c r="O270">
        <f>(I270*21)/100</f>
        <v>0</v>
      </c>
      <c r="P270" t="s">
        <v>27</v>
      </c>
    </row>
    <row r="271" spans="1:8" ht="25">
      <c r="A271" s="36" t="s">
        <v>54</v>
      </c>
      <c r="E271" s="37" t="s">
        <v>555</v>
      </c>
      <c r="H271" s="46"/>
    </row>
    <row r="272" spans="1:8" ht="65">
      <c r="A272" s="40" t="s">
        <v>56</v>
      </c>
      <c r="E272" s="39" t="s">
        <v>556</v>
      </c>
      <c r="H272" s="46"/>
    </row>
    <row r="273" spans="1:16" ht="12.5">
      <c r="A273" s="26" t="s">
        <v>49</v>
      </c>
      <c r="B273" s="31" t="s">
        <v>557</v>
      </c>
      <c r="C273" s="31" t="s">
        <v>558</v>
      </c>
      <c r="D273" s="26" t="s">
        <v>51</v>
      </c>
      <c r="E273" s="32" t="s">
        <v>559</v>
      </c>
      <c r="F273" s="33" t="s">
        <v>230</v>
      </c>
      <c r="G273" s="34">
        <v>647.08</v>
      </c>
      <c r="H273" s="45">
        <v>0</v>
      </c>
      <c r="I273" s="35">
        <f>ROUND(ROUND(H273,2)*ROUND(G273,3),2)</f>
        <v>0</v>
      </c>
      <c r="O273">
        <f>(I273*21)/100</f>
        <v>0</v>
      </c>
      <c r="P273" t="s">
        <v>27</v>
      </c>
    </row>
    <row r="274" spans="1:8" ht="12.5">
      <c r="A274" s="36" t="s">
        <v>54</v>
      </c>
      <c r="E274" s="37" t="s">
        <v>560</v>
      </c>
      <c r="H274" s="46"/>
    </row>
    <row r="275" spans="1:8" ht="26">
      <c r="A275" s="40" t="s">
        <v>56</v>
      </c>
      <c r="E275" s="39" t="s">
        <v>561</v>
      </c>
      <c r="H275" s="46"/>
    </row>
    <row r="276" spans="1:16" ht="12.5">
      <c r="A276" s="26" t="s">
        <v>49</v>
      </c>
      <c r="B276" s="31" t="s">
        <v>562</v>
      </c>
      <c r="C276" s="31" t="s">
        <v>563</v>
      </c>
      <c r="D276" s="26" t="s">
        <v>51</v>
      </c>
      <c r="E276" s="32" t="s">
        <v>564</v>
      </c>
      <c r="F276" s="33" t="s">
        <v>87</v>
      </c>
      <c r="G276" s="34">
        <v>5</v>
      </c>
      <c r="H276" s="45">
        <v>0</v>
      </c>
      <c r="I276" s="35">
        <f>ROUND(ROUND(H276,2)*ROUND(G276,3),2)</f>
        <v>0</v>
      </c>
      <c r="O276">
        <f>(I276*21)/100</f>
        <v>0</v>
      </c>
      <c r="P276" t="s">
        <v>27</v>
      </c>
    </row>
    <row r="277" spans="1:8" ht="12.5">
      <c r="A277" s="36" t="s">
        <v>54</v>
      </c>
      <c r="E277" s="37" t="s">
        <v>565</v>
      </c>
      <c r="H277" s="46"/>
    </row>
    <row r="278" spans="1:8" ht="26">
      <c r="A278" s="40" t="s">
        <v>56</v>
      </c>
      <c r="E278" s="39" t="s">
        <v>566</v>
      </c>
      <c r="H278" s="46"/>
    </row>
    <row r="279" spans="1:16" ht="12.5">
      <c r="A279" s="26" t="s">
        <v>49</v>
      </c>
      <c r="B279" s="31" t="s">
        <v>567</v>
      </c>
      <c r="C279" s="31" t="s">
        <v>568</v>
      </c>
      <c r="D279" s="26" t="s">
        <v>51</v>
      </c>
      <c r="E279" s="32" t="s">
        <v>569</v>
      </c>
      <c r="F279" s="33" t="s">
        <v>87</v>
      </c>
      <c r="G279" s="34">
        <v>1</v>
      </c>
      <c r="H279" s="45">
        <v>0</v>
      </c>
      <c r="I279" s="35">
        <f>ROUND(ROUND(H279,2)*ROUND(G279,3),2)</f>
        <v>0</v>
      </c>
      <c r="O279">
        <f>(I279*21)/100</f>
        <v>0</v>
      </c>
      <c r="P279" t="s">
        <v>27</v>
      </c>
    </row>
    <row r="280" spans="1:8" ht="12.5">
      <c r="A280" s="36" t="s">
        <v>54</v>
      </c>
      <c r="E280" s="37" t="s">
        <v>570</v>
      </c>
      <c r="H280" s="46"/>
    </row>
    <row r="281" spans="1:8" ht="39">
      <c r="A281" s="38" t="s">
        <v>56</v>
      </c>
      <c r="E281" s="39" t="s">
        <v>571</v>
      </c>
      <c r="H281" s="46"/>
    </row>
    <row r="282" spans="1:18" ht="12.75" customHeight="1">
      <c r="A282" s="12" t="s">
        <v>47</v>
      </c>
      <c r="B282" s="12"/>
      <c r="C282" s="41" t="s">
        <v>43</v>
      </c>
      <c r="D282" s="12"/>
      <c r="E282" s="29" t="s">
        <v>129</v>
      </c>
      <c r="F282" s="12"/>
      <c r="G282" s="12"/>
      <c r="H282" s="47"/>
      <c r="I282" s="42">
        <f>0+Q282</f>
        <v>0</v>
      </c>
      <c r="O282">
        <f>0+R282</f>
        <v>0</v>
      </c>
      <c r="Q282">
        <f>0+I283+I286+I289+I292+I295+I298+I301+I304+I307+I310+I313+I316+I319+I322+I325+I328+I331+I334+I337+I340+I343+I346+I349+I352+I355+I358+I361+I364+I367+I370+I373+I376+I379+I382</f>
        <v>0</v>
      </c>
      <c r="R282">
        <f>0+O283+O286+O289+O292+O295+O298+O301+O304+O307+O310+O313+O316+O319+O322+O325+O328+O331+O334+O337+O340+O343+O346+O349+O352+O355+O358+O361+O364+O367+O370+O373+O376+O379+O382</f>
        <v>0</v>
      </c>
    </row>
    <row r="283" spans="1:16" ht="12.5">
      <c r="A283" s="26" t="s">
        <v>49</v>
      </c>
      <c r="B283" s="31" t="s">
        <v>572</v>
      </c>
      <c r="C283" s="31" t="s">
        <v>573</v>
      </c>
      <c r="D283" s="26" t="s">
        <v>51</v>
      </c>
      <c r="E283" s="32" t="s">
        <v>574</v>
      </c>
      <c r="F283" s="33" t="s">
        <v>230</v>
      </c>
      <c r="G283" s="34">
        <v>12.9</v>
      </c>
      <c r="H283" s="45">
        <v>0</v>
      </c>
      <c r="I283" s="35">
        <f>ROUND(ROUND(H283,2)*ROUND(G283,3),2)</f>
        <v>0</v>
      </c>
      <c r="O283">
        <f>(I283*21)/100</f>
        <v>0</v>
      </c>
      <c r="P283" t="s">
        <v>27</v>
      </c>
    </row>
    <row r="284" spans="1:8" ht="37.5">
      <c r="A284" s="36" t="s">
        <v>54</v>
      </c>
      <c r="E284" s="37" t="s">
        <v>575</v>
      </c>
      <c r="H284" s="46"/>
    </row>
    <row r="285" spans="1:8" ht="26">
      <c r="A285" s="40" t="s">
        <v>56</v>
      </c>
      <c r="E285" s="39" t="s">
        <v>576</v>
      </c>
      <c r="H285" s="46"/>
    </row>
    <row r="286" spans="1:16" ht="12.5">
      <c r="A286" s="26" t="s">
        <v>49</v>
      </c>
      <c r="B286" s="31" t="s">
        <v>577</v>
      </c>
      <c r="C286" s="31" t="s">
        <v>578</v>
      </c>
      <c r="D286" s="26" t="s">
        <v>51</v>
      </c>
      <c r="E286" s="32" t="s">
        <v>579</v>
      </c>
      <c r="F286" s="33" t="s">
        <v>230</v>
      </c>
      <c r="G286" s="34">
        <v>6</v>
      </c>
      <c r="H286" s="45">
        <v>0</v>
      </c>
      <c r="I286" s="35">
        <f>ROUND(ROUND(H286,2)*ROUND(G286,3),2)</f>
        <v>0</v>
      </c>
      <c r="O286">
        <f>(I286*21)/100</f>
        <v>0</v>
      </c>
      <c r="P286" t="s">
        <v>27</v>
      </c>
    </row>
    <row r="287" spans="1:8" ht="12.5">
      <c r="A287" s="36" t="s">
        <v>54</v>
      </c>
      <c r="E287" s="37" t="s">
        <v>580</v>
      </c>
      <c r="H287" s="46"/>
    </row>
    <row r="288" spans="1:8" ht="13">
      <c r="A288" s="40" t="s">
        <v>56</v>
      </c>
      <c r="E288" s="39" t="s">
        <v>581</v>
      </c>
      <c r="H288" s="46"/>
    </row>
    <row r="289" spans="1:16" ht="12.5">
      <c r="A289" s="26" t="s">
        <v>49</v>
      </c>
      <c r="B289" s="31" t="s">
        <v>582</v>
      </c>
      <c r="C289" s="31" t="s">
        <v>583</v>
      </c>
      <c r="D289" s="26" t="s">
        <v>51</v>
      </c>
      <c r="E289" s="32" t="s">
        <v>584</v>
      </c>
      <c r="F289" s="33" t="s">
        <v>230</v>
      </c>
      <c r="G289" s="34">
        <v>90.5</v>
      </c>
      <c r="H289" s="45">
        <v>0</v>
      </c>
      <c r="I289" s="35">
        <f>ROUND(ROUND(H289,2)*ROUND(G289,3),2)</f>
        <v>0</v>
      </c>
      <c r="O289">
        <f>(I289*21)/100</f>
        <v>0</v>
      </c>
      <c r="P289" t="s">
        <v>27</v>
      </c>
    </row>
    <row r="290" spans="1:8" ht="37.5">
      <c r="A290" s="36" t="s">
        <v>54</v>
      </c>
      <c r="E290" s="37" t="s">
        <v>585</v>
      </c>
      <c r="H290" s="46"/>
    </row>
    <row r="291" spans="1:8" ht="52">
      <c r="A291" s="40" t="s">
        <v>56</v>
      </c>
      <c r="E291" s="39" t="s">
        <v>586</v>
      </c>
      <c r="H291" s="46"/>
    </row>
    <row r="292" spans="1:16" ht="12.5">
      <c r="A292" s="26" t="s">
        <v>49</v>
      </c>
      <c r="B292" s="31" t="s">
        <v>587</v>
      </c>
      <c r="C292" s="31" t="s">
        <v>588</v>
      </c>
      <c r="D292" s="26" t="s">
        <v>51</v>
      </c>
      <c r="E292" s="32" t="s">
        <v>589</v>
      </c>
      <c r="F292" s="33" t="s">
        <v>230</v>
      </c>
      <c r="G292" s="34">
        <v>90.5</v>
      </c>
      <c r="H292" s="45">
        <v>0</v>
      </c>
      <c r="I292" s="35">
        <f>ROUND(ROUND(H292,2)*ROUND(G292,3),2)</f>
        <v>0</v>
      </c>
      <c r="O292">
        <f>(I292*21)/100</f>
        <v>0</v>
      </c>
      <c r="P292" t="s">
        <v>27</v>
      </c>
    </row>
    <row r="293" spans="1:8" ht="12.5">
      <c r="A293" s="36" t="s">
        <v>54</v>
      </c>
      <c r="E293" s="37" t="s">
        <v>590</v>
      </c>
      <c r="H293" s="46"/>
    </row>
    <row r="294" spans="1:8" ht="52">
      <c r="A294" s="40" t="s">
        <v>56</v>
      </c>
      <c r="E294" s="39" t="s">
        <v>586</v>
      </c>
      <c r="H294" s="46"/>
    </row>
    <row r="295" spans="1:16" ht="12.5">
      <c r="A295" s="26" t="s">
        <v>49</v>
      </c>
      <c r="B295" s="31" t="s">
        <v>591</v>
      </c>
      <c r="C295" s="31" t="s">
        <v>592</v>
      </c>
      <c r="D295" s="26" t="s">
        <v>51</v>
      </c>
      <c r="E295" s="32" t="s">
        <v>593</v>
      </c>
      <c r="F295" s="33" t="s">
        <v>87</v>
      </c>
      <c r="G295" s="34">
        <v>2</v>
      </c>
      <c r="H295" s="45">
        <v>0</v>
      </c>
      <c r="I295" s="35">
        <f>ROUND(ROUND(H295,2)*ROUND(G295,3),2)</f>
        <v>0</v>
      </c>
      <c r="O295">
        <f>(I295*21)/100</f>
        <v>0</v>
      </c>
      <c r="P295" t="s">
        <v>27</v>
      </c>
    </row>
    <row r="296" spans="1:8" ht="12.5">
      <c r="A296" s="36" t="s">
        <v>54</v>
      </c>
      <c r="E296" s="37" t="s">
        <v>594</v>
      </c>
      <c r="H296" s="46"/>
    </row>
    <row r="297" spans="1:8" ht="26">
      <c r="A297" s="40" t="s">
        <v>56</v>
      </c>
      <c r="E297" s="39" t="s">
        <v>595</v>
      </c>
      <c r="H297" s="46"/>
    </row>
    <row r="298" spans="1:16" ht="25">
      <c r="A298" s="26" t="s">
        <v>49</v>
      </c>
      <c r="B298" s="31" t="s">
        <v>596</v>
      </c>
      <c r="C298" s="31" t="s">
        <v>597</v>
      </c>
      <c r="D298" s="26" t="s">
        <v>51</v>
      </c>
      <c r="E298" s="32" t="s">
        <v>598</v>
      </c>
      <c r="F298" s="33" t="s">
        <v>87</v>
      </c>
      <c r="G298" s="34">
        <v>3</v>
      </c>
      <c r="H298" s="45">
        <v>0</v>
      </c>
      <c r="I298" s="35">
        <f>ROUND(ROUND(H298,2)*ROUND(G298,3),2)</f>
        <v>0</v>
      </c>
      <c r="O298">
        <f>(I298*21)/100</f>
        <v>0</v>
      </c>
      <c r="P298" t="s">
        <v>27</v>
      </c>
    </row>
    <row r="299" spans="1:8" ht="25">
      <c r="A299" s="36" t="s">
        <v>54</v>
      </c>
      <c r="E299" s="37" t="s">
        <v>599</v>
      </c>
      <c r="H299" s="46"/>
    </row>
    <row r="300" spans="1:8" ht="26">
      <c r="A300" s="40" t="s">
        <v>56</v>
      </c>
      <c r="E300" s="39" t="s">
        <v>600</v>
      </c>
      <c r="H300" s="46"/>
    </row>
    <row r="301" spans="1:16" ht="12.5">
      <c r="A301" s="26" t="s">
        <v>49</v>
      </c>
      <c r="B301" s="31" t="s">
        <v>601</v>
      </c>
      <c r="C301" s="31" t="s">
        <v>602</v>
      </c>
      <c r="D301" s="26" t="s">
        <v>51</v>
      </c>
      <c r="E301" s="32" t="s">
        <v>603</v>
      </c>
      <c r="F301" s="33" t="s">
        <v>87</v>
      </c>
      <c r="G301" s="34">
        <v>3</v>
      </c>
      <c r="H301" s="45">
        <v>0</v>
      </c>
      <c r="I301" s="35">
        <f>ROUND(ROUND(H301,2)*ROUND(G301,3),2)</f>
        <v>0</v>
      </c>
      <c r="O301">
        <f>(I301*21)/100</f>
        <v>0</v>
      </c>
      <c r="P301" t="s">
        <v>27</v>
      </c>
    </row>
    <row r="302" spans="1:8" ht="25">
      <c r="A302" s="36" t="s">
        <v>54</v>
      </c>
      <c r="E302" s="37" t="s">
        <v>604</v>
      </c>
      <c r="H302" s="46"/>
    </row>
    <row r="303" spans="1:8" ht="26">
      <c r="A303" s="40" t="s">
        <v>56</v>
      </c>
      <c r="E303" s="39" t="s">
        <v>600</v>
      </c>
      <c r="H303" s="46"/>
    </row>
    <row r="304" spans="1:16" ht="12.5">
      <c r="A304" s="26" t="s">
        <v>49</v>
      </c>
      <c r="B304" s="31" t="s">
        <v>605</v>
      </c>
      <c r="C304" s="31" t="s">
        <v>606</v>
      </c>
      <c r="D304" s="26" t="s">
        <v>51</v>
      </c>
      <c r="E304" s="32" t="s">
        <v>607</v>
      </c>
      <c r="F304" s="33" t="s">
        <v>133</v>
      </c>
      <c r="G304" s="34">
        <v>16.5</v>
      </c>
      <c r="H304" s="45">
        <v>0</v>
      </c>
      <c r="I304" s="35">
        <f>ROUND(ROUND(H304,2)*ROUND(G304,3),2)</f>
        <v>0</v>
      </c>
      <c r="O304">
        <f>(I304*21)/100</f>
        <v>0</v>
      </c>
      <c r="P304" t="s">
        <v>27</v>
      </c>
    </row>
    <row r="305" spans="1:8" ht="25">
      <c r="A305" s="36" t="s">
        <v>54</v>
      </c>
      <c r="E305" s="37" t="s">
        <v>608</v>
      </c>
      <c r="H305" s="46"/>
    </row>
    <row r="306" spans="1:8" ht="26">
      <c r="A306" s="40" t="s">
        <v>56</v>
      </c>
      <c r="E306" s="39" t="s">
        <v>609</v>
      </c>
      <c r="H306" s="46"/>
    </row>
    <row r="307" spans="1:16" ht="12.5">
      <c r="A307" s="26" t="s">
        <v>49</v>
      </c>
      <c r="B307" s="31" t="s">
        <v>610</v>
      </c>
      <c r="C307" s="31" t="s">
        <v>611</v>
      </c>
      <c r="D307" s="26" t="s">
        <v>51</v>
      </c>
      <c r="E307" s="32" t="s">
        <v>612</v>
      </c>
      <c r="F307" s="33" t="s">
        <v>133</v>
      </c>
      <c r="G307" s="34">
        <v>16.5</v>
      </c>
      <c r="H307" s="45">
        <v>0</v>
      </c>
      <c r="I307" s="35">
        <f>ROUND(ROUND(H307,2)*ROUND(G307,3),2)</f>
        <v>0</v>
      </c>
      <c r="O307">
        <f>(I307*21)/100</f>
        <v>0</v>
      </c>
      <c r="P307" t="s">
        <v>27</v>
      </c>
    </row>
    <row r="308" spans="1:8" ht="12.5">
      <c r="A308" s="36" t="s">
        <v>54</v>
      </c>
      <c r="E308" s="37" t="s">
        <v>613</v>
      </c>
      <c r="H308" s="46"/>
    </row>
    <row r="309" spans="1:8" ht="26">
      <c r="A309" s="40" t="s">
        <v>56</v>
      </c>
      <c r="E309" s="39" t="s">
        <v>609</v>
      </c>
      <c r="H309" s="46"/>
    </row>
    <row r="310" spans="1:16" ht="12.5">
      <c r="A310" s="26" t="s">
        <v>49</v>
      </c>
      <c r="B310" s="31" t="s">
        <v>614</v>
      </c>
      <c r="C310" s="31" t="s">
        <v>615</v>
      </c>
      <c r="D310" s="26" t="s">
        <v>51</v>
      </c>
      <c r="E310" s="32" t="s">
        <v>616</v>
      </c>
      <c r="F310" s="33" t="s">
        <v>230</v>
      </c>
      <c r="G310" s="34">
        <v>39.3</v>
      </c>
      <c r="H310" s="45">
        <v>0</v>
      </c>
      <c r="I310" s="35">
        <f>ROUND(ROUND(H310,2)*ROUND(G310,3),2)</f>
        <v>0</v>
      </c>
      <c r="O310">
        <f>(I310*21)/100</f>
        <v>0</v>
      </c>
      <c r="P310" t="s">
        <v>27</v>
      </c>
    </row>
    <row r="311" spans="1:8" ht="37.5">
      <c r="A311" s="36" t="s">
        <v>54</v>
      </c>
      <c r="E311" s="37" t="s">
        <v>617</v>
      </c>
      <c r="H311" s="46"/>
    </row>
    <row r="312" spans="1:8" ht="65">
      <c r="A312" s="40" t="s">
        <v>56</v>
      </c>
      <c r="E312" s="39" t="s">
        <v>232</v>
      </c>
      <c r="H312" s="46"/>
    </row>
    <row r="313" spans="1:16" ht="12.5">
      <c r="A313" s="26" t="s">
        <v>49</v>
      </c>
      <c r="B313" s="31" t="s">
        <v>618</v>
      </c>
      <c r="C313" s="31" t="s">
        <v>619</v>
      </c>
      <c r="D313" s="26" t="s">
        <v>51</v>
      </c>
      <c r="E313" s="32" t="s">
        <v>620</v>
      </c>
      <c r="F313" s="33" t="s">
        <v>230</v>
      </c>
      <c r="G313" s="34">
        <v>24.11</v>
      </c>
      <c r="H313" s="45">
        <v>0</v>
      </c>
      <c r="I313" s="35">
        <f>ROUND(ROUND(H313,2)*ROUND(G313,3),2)</f>
        <v>0</v>
      </c>
      <c r="O313">
        <f>(I313*21)/100</f>
        <v>0</v>
      </c>
      <c r="P313" t="s">
        <v>27</v>
      </c>
    </row>
    <row r="314" spans="1:8" ht="12.5">
      <c r="A314" s="36" t="s">
        <v>54</v>
      </c>
      <c r="E314" s="37" t="s">
        <v>621</v>
      </c>
      <c r="H314" s="46"/>
    </row>
    <row r="315" spans="1:8" ht="65">
      <c r="A315" s="40" t="s">
        <v>56</v>
      </c>
      <c r="E315" s="39" t="s">
        <v>240</v>
      </c>
      <c r="H315" s="46"/>
    </row>
    <row r="316" spans="1:16" ht="12.5">
      <c r="A316" s="26" t="s">
        <v>49</v>
      </c>
      <c r="B316" s="31" t="s">
        <v>622</v>
      </c>
      <c r="C316" s="31" t="s">
        <v>623</v>
      </c>
      <c r="D316" s="26" t="s">
        <v>138</v>
      </c>
      <c r="E316" s="32" t="s">
        <v>624</v>
      </c>
      <c r="F316" s="33" t="s">
        <v>230</v>
      </c>
      <c r="G316" s="34">
        <v>192.99</v>
      </c>
      <c r="H316" s="45">
        <v>0</v>
      </c>
      <c r="I316" s="35">
        <f>ROUND(ROUND(H316,2)*ROUND(G316,3),2)</f>
        <v>0</v>
      </c>
      <c r="O316">
        <f>(I316*21)/100</f>
        <v>0</v>
      </c>
      <c r="P316" t="s">
        <v>27</v>
      </c>
    </row>
    <row r="317" spans="1:8" ht="12.5">
      <c r="A317" s="36" t="s">
        <v>54</v>
      </c>
      <c r="E317" s="37" t="s">
        <v>625</v>
      </c>
      <c r="H317" s="46"/>
    </row>
    <row r="318" spans="1:8" ht="130">
      <c r="A318" s="40" t="s">
        <v>56</v>
      </c>
      <c r="E318" s="39" t="s">
        <v>626</v>
      </c>
      <c r="H318" s="46"/>
    </row>
    <row r="319" spans="1:16" ht="12.5">
      <c r="A319" s="26" t="s">
        <v>49</v>
      </c>
      <c r="B319" s="31" t="s">
        <v>627</v>
      </c>
      <c r="C319" s="31" t="s">
        <v>623</v>
      </c>
      <c r="D319" s="26" t="s">
        <v>143</v>
      </c>
      <c r="E319" s="32" t="s">
        <v>624</v>
      </c>
      <c r="F319" s="33" t="s">
        <v>230</v>
      </c>
      <c r="G319" s="34">
        <v>84.44</v>
      </c>
      <c r="H319" s="45">
        <v>0</v>
      </c>
      <c r="I319" s="35">
        <f>ROUND(ROUND(H319,2)*ROUND(G319,3),2)</f>
        <v>0</v>
      </c>
      <c r="O319">
        <f>(I319*21)/100</f>
        <v>0</v>
      </c>
      <c r="P319" t="s">
        <v>27</v>
      </c>
    </row>
    <row r="320" spans="1:8" ht="12.5">
      <c r="A320" s="36" t="s">
        <v>54</v>
      </c>
      <c r="E320" s="37" t="s">
        <v>628</v>
      </c>
      <c r="H320" s="46"/>
    </row>
    <row r="321" spans="1:8" ht="39">
      <c r="A321" s="40" t="s">
        <v>56</v>
      </c>
      <c r="E321" s="39" t="s">
        <v>629</v>
      </c>
      <c r="H321" s="46"/>
    </row>
    <row r="322" spans="1:16" ht="12.5">
      <c r="A322" s="26" t="s">
        <v>49</v>
      </c>
      <c r="B322" s="31" t="s">
        <v>630</v>
      </c>
      <c r="C322" s="31" t="s">
        <v>631</v>
      </c>
      <c r="D322" s="26" t="s">
        <v>51</v>
      </c>
      <c r="E322" s="32" t="s">
        <v>632</v>
      </c>
      <c r="F322" s="33" t="s">
        <v>230</v>
      </c>
      <c r="G322" s="34">
        <v>23</v>
      </c>
      <c r="H322" s="45">
        <v>0</v>
      </c>
      <c r="I322" s="35">
        <f>ROUND(ROUND(H322,2)*ROUND(G322,3),2)</f>
        <v>0</v>
      </c>
      <c r="O322">
        <f>(I322*21)/100</f>
        <v>0</v>
      </c>
      <c r="P322" t="s">
        <v>27</v>
      </c>
    </row>
    <row r="323" spans="1:8" ht="37.5">
      <c r="A323" s="36" t="s">
        <v>54</v>
      </c>
      <c r="E323" s="37" t="s">
        <v>633</v>
      </c>
      <c r="H323" s="46"/>
    </row>
    <row r="324" spans="1:8" ht="26">
      <c r="A324" s="40" t="s">
        <v>56</v>
      </c>
      <c r="E324" s="39" t="s">
        <v>634</v>
      </c>
      <c r="H324" s="46"/>
    </row>
    <row r="325" spans="1:16" ht="25">
      <c r="A325" s="26" t="s">
        <v>49</v>
      </c>
      <c r="B325" s="31" t="s">
        <v>635</v>
      </c>
      <c r="C325" s="31" t="s">
        <v>636</v>
      </c>
      <c r="D325" s="26" t="s">
        <v>51</v>
      </c>
      <c r="E325" s="32" t="s">
        <v>637</v>
      </c>
      <c r="F325" s="33" t="s">
        <v>230</v>
      </c>
      <c r="G325" s="34">
        <v>84.44</v>
      </c>
      <c r="H325" s="45">
        <v>0</v>
      </c>
      <c r="I325" s="35">
        <f>ROUND(ROUND(H325,2)*ROUND(G325,3),2)</f>
        <v>0</v>
      </c>
      <c r="O325">
        <f>(I325*21)/100</f>
        <v>0</v>
      </c>
      <c r="P325" t="s">
        <v>27</v>
      </c>
    </row>
    <row r="326" spans="1:8" ht="37.5">
      <c r="A326" s="36" t="s">
        <v>54</v>
      </c>
      <c r="E326" s="37" t="s">
        <v>638</v>
      </c>
      <c r="H326" s="46"/>
    </row>
    <row r="327" spans="1:8" ht="26">
      <c r="A327" s="40" t="s">
        <v>56</v>
      </c>
      <c r="E327" s="39" t="s">
        <v>639</v>
      </c>
      <c r="H327" s="46"/>
    </row>
    <row r="328" spans="1:16" ht="12.5">
      <c r="A328" s="26" t="s">
        <v>49</v>
      </c>
      <c r="B328" s="31" t="s">
        <v>640</v>
      </c>
      <c r="C328" s="31" t="s">
        <v>641</v>
      </c>
      <c r="D328" s="26" t="s">
        <v>51</v>
      </c>
      <c r="E328" s="32" t="s">
        <v>642</v>
      </c>
      <c r="F328" s="33" t="s">
        <v>87</v>
      </c>
      <c r="G328" s="34">
        <v>8</v>
      </c>
      <c r="H328" s="45">
        <v>0</v>
      </c>
      <c r="I328" s="35">
        <f>ROUND(ROUND(H328,2)*ROUND(G328,3),2)</f>
        <v>0</v>
      </c>
      <c r="O328">
        <f>(I328*21)/100</f>
        <v>0</v>
      </c>
      <c r="P328" t="s">
        <v>27</v>
      </c>
    </row>
    <row r="329" spans="1:8" ht="25">
      <c r="A329" s="36" t="s">
        <v>54</v>
      </c>
      <c r="E329" s="37" t="s">
        <v>643</v>
      </c>
      <c r="H329" s="46"/>
    </row>
    <row r="330" spans="1:8" ht="26">
      <c r="A330" s="40" t="s">
        <v>56</v>
      </c>
      <c r="E330" s="39" t="s">
        <v>644</v>
      </c>
      <c r="H330" s="46"/>
    </row>
    <row r="331" spans="1:16" ht="12.5">
      <c r="A331" s="26" t="s">
        <v>49</v>
      </c>
      <c r="B331" s="31" t="s">
        <v>645</v>
      </c>
      <c r="C331" s="31" t="s">
        <v>646</v>
      </c>
      <c r="D331" s="26" t="s">
        <v>51</v>
      </c>
      <c r="E331" s="32" t="s">
        <v>647</v>
      </c>
      <c r="F331" s="33" t="s">
        <v>87</v>
      </c>
      <c r="G331" s="34">
        <v>8</v>
      </c>
      <c r="H331" s="45">
        <v>0</v>
      </c>
      <c r="I331" s="35">
        <f>ROUND(ROUND(H331,2)*ROUND(G331,3),2)</f>
        <v>0</v>
      </c>
      <c r="O331">
        <f>(I331*21)/100</f>
        <v>0</v>
      </c>
      <c r="P331" t="s">
        <v>27</v>
      </c>
    </row>
    <row r="332" spans="1:8" ht="12.5">
      <c r="A332" s="36" t="s">
        <v>54</v>
      </c>
      <c r="E332" s="37" t="s">
        <v>648</v>
      </c>
      <c r="H332" s="46"/>
    </row>
    <row r="333" spans="1:8" ht="26">
      <c r="A333" s="40" t="s">
        <v>56</v>
      </c>
      <c r="E333" s="39" t="s">
        <v>649</v>
      </c>
      <c r="H333" s="46"/>
    </row>
    <row r="334" spans="1:16" ht="12.5">
      <c r="A334" s="26" t="s">
        <v>49</v>
      </c>
      <c r="B334" s="31" t="s">
        <v>650</v>
      </c>
      <c r="C334" s="31" t="s">
        <v>651</v>
      </c>
      <c r="D334" s="26" t="s">
        <v>51</v>
      </c>
      <c r="E334" s="32" t="s">
        <v>652</v>
      </c>
      <c r="F334" s="33" t="s">
        <v>133</v>
      </c>
      <c r="G334" s="34">
        <v>117.646</v>
      </c>
      <c r="H334" s="45">
        <v>0</v>
      </c>
      <c r="I334" s="35">
        <f>ROUND(ROUND(H334,2)*ROUND(G334,3),2)</f>
        <v>0</v>
      </c>
      <c r="O334">
        <f>(I334*21)/100</f>
        <v>0</v>
      </c>
      <c r="P334" t="s">
        <v>27</v>
      </c>
    </row>
    <row r="335" spans="1:8" ht="25">
      <c r="A335" s="36" t="s">
        <v>54</v>
      </c>
      <c r="E335" s="37" t="s">
        <v>653</v>
      </c>
      <c r="H335" s="46"/>
    </row>
    <row r="336" spans="1:8" ht="39">
      <c r="A336" s="40" t="s">
        <v>56</v>
      </c>
      <c r="E336" s="39" t="s">
        <v>654</v>
      </c>
      <c r="H336" s="46"/>
    </row>
    <row r="337" spans="1:16" ht="12.5">
      <c r="A337" s="26" t="s">
        <v>49</v>
      </c>
      <c r="B337" s="31" t="s">
        <v>655</v>
      </c>
      <c r="C337" s="31" t="s">
        <v>656</v>
      </c>
      <c r="D337" s="26" t="s">
        <v>51</v>
      </c>
      <c r="E337" s="32" t="s">
        <v>657</v>
      </c>
      <c r="F337" s="33" t="s">
        <v>133</v>
      </c>
      <c r="G337" s="34">
        <v>117.646</v>
      </c>
      <c r="H337" s="45">
        <v>0</v>
      </c>
      <c r="I337" s="35">
        <f>ROUND(ROUND(H337,2)*ROUND(G337,3),2)</f>
        <v>0</v>
      </c>
      <c r="O337">
        <f>(I337*21)/100</f>
        <v>0</v>
      </c>
      <c r="P337" t="s">
        <v>27</v>
      </c>
    </row>
    <row r="338" spans="1:8" ht="37.5">
      <c r="A338" s="36" t="s">
        <v>54</v>
      </c>
      <c r="E338" s="37" t="s">
        <v>658</v>
      </c>
      <c r="H338" s="46"/>
    </row>
    <row r="339" spans="1:8" ht="130">
      <c r="A339" s="40" t="s">
        <v>56</v>
      </c>
      <c r="E339" s="39" t="s">
        <v>659</v>
      </c>
      <c r="H339" s="46"/>
    </row>
    <row r="340" spans="1:16" ht="12.5">
      <c r="A340" s="26" t="s">
        <v>49</v>
      </c>
      <c r="B340" s="31" t="s">
        <v>660</v>
      </c>
      <c r="C340" s="31" t="s">
        <v>661</v>
      </c>
      <c r="D340" s="26" t="s">
        <v>51</v>
      </c>
      <c r="E340" s="32" t="s">
        <v>662</v>
      </c>
      <c r="F340" s="33" t="s">
        <v>133</v>
      </c>
      <c r="G340" s="34">
        <v>47.24</v>
      </c>
      <c r="H340" s="45">
        <v>0</v>
      </c>
      <c r="I340" s="35">
        <f>ROUND(ROUND(H340,2)*ROUND(G340,3),2)</f>
        <v>0</v>
      </c>
      <c r="O340">
        <f>(I340*21)/100</f>
        <v>0</v>
      </c>
      <c r="P340" t="s">
        <v>27</v>
      </c>
    </row>
    <row r="341" spans="1:8" ht="12.5">
      <c r="A341" s="36" t="s">
        <v>54</v>
      </c>
      <c r="E341" s="37" t="s">
        <v>663</v>
      </c>
      <c r="H341" s="46"/>
    </row>
    <row r="342" spans="1:8" ht="39">
      <c r="A342" s="40" t="s">
        <v>56</v>
      </c>
      <c r="E342" s="39" t="s">
        <v>664</v>
      </c>
      <c r="H342" s="46"/>
    </row>
    <row r="343" spans="1:16" ht="12.5">
      <c r="A343" s="26" t="s">
        <v>49</v>
      </c>
      <c r="B343" s="31" t="s">
        <v>665</v>
      </c>
      <c r="C343" s="31" t="s">
        <v>666</v>
      </c>
      <c r="D343" s="26" t="s">
        <v>51</v>
      </c>
      <c r="E343" s="32" t="s">
        <v>667</v>
      </c>
      <c r="F343" s="33" t="s">
        <v>133</v>
      </c>
      <c r="G343" s="34">
        <v>47.24</v>
      </c>
      <c r="H343" s="45">
        <v>0</v>
      </c>
      <c r="I343" s="35">
        <f>ROUND(ROUND(H343,2)*ROUND(G343,3),2)</f>
        <v>0</v>
      </c>
      <c r="O343">
        <f>(I343*21)/100</f>
        <v>0</v>
      </c>
      <c r="P343" t="s">
        <v>27</v>
      </c>
    </row>
    <row r="344" spans="1:8" ht="25">
      <c r="A344" s="36" t="s">
        <v>54</v>
      </c>
      <c r="E344" s="37" t="s">
        <v>668</v>
      </c>
      <c r="H344" s="46"/>
    </row>
    <row r="345" spans="1:8" ht="39">
      <c r="A345" s="40" t="s">
        <v>56</v>
      </c>
      <c r="E345" s="39" t="s">
        <v>669</v>
      </c>
      <c r="H345" s="46"/>
    </row>
    <row r="346" spans="1:16" ht="12.5">
      <c r="A346" s="26" t="s">
        <v>49</v>
      </c>
      <c r="B346" s="31" t="s">
        <v>670</v>
      </c>
      <c r="C346" s="31" t="s">
        <v>671</v>
      </c>
      <c r="D346" s="26" t="s">
        <v>51</v>
      </c>
      <c r="E346" s="32" t="s">
        <v>672</v>
      </c>
      <c r="F346" s="33" t="s">
        <v>133</v>
      </c>
      <c r="G346" s="34">
        <v>2.362</v>
      </c>
      <c r="H346" s="45">
        <v>0</v>
      </c>
      <c r="I346" s="35">
        <f>ROUND(ROUND(H346,2)*ROUND(G346,3),2)</f>
        <v>0</v>
      </c>
      <c r="O346">
        <f>(I346*21)/100</f>
        <v>0</v>
      </c>
      <c r="P346" t="s">
        <v>27</v>
      </c>
    </row>
    <row r="347" spans="1:8" ht="25">
      <c r="A347" s="36" t="s">
        <v>54</v>
      </c>
      <c r="E347" s="37" t="s">
        <v>673</v>
      </c>
      <c r="H347" s="46"/>
    </row>
    <row r="348" spans="1:8" ht="39">
      <c r="A348" s="40" t="s">
        <v>56</v>
      </c>
      <c r="E348" s="39" t="s">
        <v>510</v>
      </c>
      <c r="H348" s="46"/>
    </row>
    <row r="349" spans="1:16" ht="12.5">
      <c r="A349" s="26" t="s">
        <v>49</v>
      </c>
      <c r="B349" s="31" t="s">
        <v>674</v>
      </c>
      <c r="C349" s="31" t="s">
        <v>675</v>
      </c>
      <c r="D349" s="26" t="s">
        <v>51</v>
      </c>
      <c r="E349" s="32" t="s">
        <v>676</v>
      </c>
      <c r="F349" s="33" t="s">
        <v>133</v>
      </c>
      <c r="G349" s="34">
        <v>1951.206</v>
      </c>
      <c r="H349" s="45">
        <v>0</v>
      </c>
      <c r="I349" s="35">
        <f>ROUND(ROUND(H349,2)*ROUND(G349,3),2)</f>
        <v>0</v>
      </c>
      <c r="O349">
        <f>(I349*21)/100</f>
        <v>0</v>
      </c>
      <c r="P349" t="s">
        <v>27</v>
      </c>
    </row>
    <row r="350" spans="1:8" ht="12.5">
      <c r="A350" s="36" t="s">
        <v>54</v>
      </c>
      <c r="E350" s="37" t="s">
        <v>677</v>
      </c>
      <c r="H350" s="46"/>
    </row>
    <row r="351" spans="1:8" ht="39">
      <c r="A351" s="40" t="s">
        <v>56</v>
      </c>
      <c r="E351" s="39" t="s">
        <v>541</v>
      </c>
      <c r="H351" s="46"/>
    </row>
    <row r="352" spans="1:16" ht="12.5">
      <c r="A352" s="26" t="s">
        <v>49</v>
      </c>
      <c r="B352" s="31" t="s">
        <v>678</v>
      </c>
      <c r="C352" s="31" t="s">
        <v>679</v>
      </c>
      <c r="D352" s="26" t="s">
        <v>51</v>
      </c>
      <c r="E352" s="32" t="s">
        <v>680</v>
      </c>
      <c r="F352" s="33" t="s">
        <v>133</v>
      </c>
      <c r="G352" s="34">
        <v>1951.206</v>
      </c>
      <c r="H352" s="45">
        <v>0</v>
      </c>
      <c r="I352" s="35">
        <f>ROUND(ROUND(H352,2)*ROUND(G352,3),2)</f>
        <v>0</v>
      </c>
      <c r="O352">
        <f>(I352*21)/100</f>
        <v>0</v>
      </c>
      <c r="P352" t="s">
        <v>27</v>
      </c>
    </row>
    <row r="353" spans="1:8" ht="50">
      <c r="A353" s="36" t="s">
        <v>54</v>
      </c>
      <c r="E353" s="37" t="s">
        <v>681</v>
      </c>
      <c r="H353" s="46"/>
    </row>
    <row r="354" spans="1:8" ht="247">
      <c r="A354" s="40" t="s">
        <v>56</v>
      </c>
      <c r="E354" s="39" t="s">
        <v>682</v>
      </c>
      <c r="H354" s="46"/>
    </row>
    <row r="355" spans="1:16" ht="12.5">
      <c r="A355" s="26" t="s">
        <v>49</v>
      </c>
      <c r="B355" s="31" t="s">
        <v>683</v>
      </c>
      <c r="C355" s="31" t="s">
        <v>684</v>
      </c>
      <c r="D355" s="26" t="s">
        <v>51</v>
      </c>
      <c r="E355" s="32" t="s">
        <v>685</v>
      </c>
      <c r="F355" s="33" t="s">
        <v>163</v>
      </c>
      <c r="G355" s="34">
        <v>35.545</v>
      </c>
      <c r="H355" s="45">
        <v>0</v>
      </c>
      <c r="I355" s="35">
        <f>ROUND(ROUND(H355,2)*ROUND(G355,3),2)</f>
        <v>0</v>
      </c>
      <c r="O355">
        <f>(I355*21)/100</f>
        <v>0</v>
      </c>
      <c r="P355" t="s">
        <v>27</v>
      </c>
    </row>
    <row r="356" spans="1:8" ht="12.5">
      <c r="A356" s="36" t="s">
        <v>54</v>
      </c>
      <c r="E356" s="37" t="s">
        <v>686</v>
      </c>
      <c r="H356" s="46"/>
    </row>
    <row r="357" spans="1:8" ht="26">
      <c r="A357" s="40" t="s">
        <v>56</v>
      </c>
      <c r="E357" s="39" t="s">
        <v>687</v>
      </c>
      <c r="H357" s="46"/>
    </row>
    <row r="358" spans="1:16" ht="12.5">
      <c r="A358" s="26" t="s">
        <v>49</v>
      </c>
      <c r="B358" s="31" t="s">
        <v>688</v>
      </c>
      <c r="C358" s="31" t="s">
        <v>689</v>
      </c>
      <c r="D358" s="26" t="s">
        <v>51</v>
      </c>
      <c r="E358" s="32" t="s">
        <v>690</v>
      </c>
      <c r="F358" s="33" t="s">
        <v>163</v>
      </c>
      <c r="G358" s="34">
        <v>0.896</v>
      </c>
      <c r="H358" s="45">
        <v>0</v>
      </c>
      <c r="I358" s="35">
        <f>ROUND(ROUND(H358,2)*ROUND(G358,3),2)</f>
        <v>0</v>
      </c>
      <c r="O358">
        <f>(I358*21)/100</f>
        <v>0</v>
      </c>
      <c r="P358" t="s">
        <v>27</v>
      </c>
    </row>
    <row r="359" spans="1:8" ht="12.5">
      <c r="A359" s="36" t="s">
        <v>54</v>
      </c>
      <c r="E359" s="37" t="s">
        <v>691</v>
      </c>
      <c r="H359" s="46"/>
    </row>
    <row r="360" spans="1:8" ht="39">
      <c r="A360" s="40" t="s">
        <v>56</v>
      </c>
      <c r="E360" s="39" t="s">
        <v>692</v>
      </c>
      <c r="H360" s="46"/>
    </row>
    <row r="361" spans="1:16" ht="12.5">
      <c r="A361" s="26" t="s">
        <v>49</v>
      </c>
      <c r="B361" s="31" t="s">
        <v>693</v>
      </c>
      <c r="C361" s="31" t="s">
        <v>694</v>
      </c>
      <c r="D361" s="26" t="s">
        <v>51</v>
      </c>
      <c r="E361" s="32" t="s">
        <v>695</v>
      </c>
      <c r="F361" s="33" t="s">
        <v>163</v>
      </c>
      <c r="G361" s="34">
        <v>29.593</v>
      </c>
      <c r="H361" s="45">
        <v>0</v>
      </c>
      <c r="I361" s="35">
        <f>ROUND(ROUND(H361,2)*ROUND(G361,3),2)</f>
        <v>0</v>
      </c>
      <c r="O361">
        <f>(I361*21)/100</f>
        <v>0</v>
      </c>
      <c r="P361" t="s">
        <v>27</v>
      </c>
    </row>
    <row r="362" spans="1:8" ht="12.5">
      <c r="A362" s="36" t="s">
        <v>54</v>
      </c>
      <c r="E362" s="37" t="s">
        <v>696</v>
      </c>
      <c r="H362" s="46"/>
    </row>
    <row r="363" spans="1:8" ht="91">
      <c r="A363" s="40" t="s">
        <v>56</v>
      </c>
      <c r="E363" s="39" t="s">
        <v>697</v>
      </c>
      <c r="H363" s="46"/>
    </row>
    <row r="364" spans="1:16" ht="12.5">
      <c r="A364" s="26" t="s">
        <v>49</v>
      </c>
      <c r="B364" s="31" t="s">
        <v>698</v>
      </c>
      <c r="C364" s="31" t="s">
        <v>699</v>
      </c>
      <c r="D364" s="26" t="s">
        <v>51</v>
      </c>
      <c r="E364" s="32" t="s">
        <v>700</v>
      </c>
      <c r="F364" s="33" t="s">
        <v>168</v>
      </c>
      <c r="G364" s="34">
        <v>0.447</v>
      </c>
      <c r="H364" s="45">
        <v>0</v>
      </c>
      <c r="I364" s="35">
        <f>ROUND(ROUND(H364,2)*ROUND(G364,3),2)</f>
        <v>0</v>
      </c>
      <c r="O364">
        <f>(I364*21)/100</f>
        <v>0</v>
      </c>
      <c r="P364" t="s">
        <v>27</v>
      </c>
    </row>
    <row r="365" spans="1:8" ht="12.5">
      <c r="A365" s="36" t="s">
        <v>54</v>
      </c>
      <c r="E365" s="37" t="s">
        <v>701</v>
      </c>
      <c r="H365" s="46"/>
    </row>
    <row r="366" spans="1:8" ht="39">
      <c r="A366" s="40" t="s">
        <v>56</v>
      </c>
      <c r="E366" s="39" t="s">
        <v>702</v>
      </c>
      <c r="H366" s="46"/>
    </row>
    <row r="367" spans="1:16" ht="12.5">
      <c r="A367" s="26" t="s">
        <v>49</v>
      </c>
      <c r="B367" s="31" t="s">
        <v>703</v>
      </c>
      <c r="C367" s="31" t="s">
        <v>704</v>
      </c>
      <c r="D367" s="26" t="s">
        <v>51</v>
      </c>
      <c r="E367" s="32" t="s">
        <v>705</v>
      </c>
      <c r="F367" s="33" t="s">
        <v>168</v>
      </c>
      <c r="G367" s="34">
        <v>7.781</v>
      </c>
      <c r="H367" s="45">
        <v>0</v>
      </c>
      <c r="I367" s="35">
        <f>ROUND(ROUND(H367,2)*ROUND(G367,3),2)</f>
        <v>0</v>
      </c>
      <c r="O367">
        <f>(I367*21)/100</f>
        <v>0</v>
      </c>
      <c r="P367" t="s">
        <v>27</v>
      </c>
    </row>
    <row r="368" spans="1:8" ht="25">
      <c r="A368" s="36" t="s">
        <v>54</v>
      </c>
      <c r="E368" s="37" t="s">
        <v>706</v>
      </c>
      <c r="H368" s="46"/>
    </row>
    <row r="369" spans="1:8" ht="39">
      <c r="A369" s="40" t="s">
        <v>56</v>
      </c>
      <c r="E369" s="39" t="s">
        <v>707</v>
      </c>
      <c r="H369" s="46"/>
    </row>
    <row r="370" spans="1:16" ht="12.5">
      <c r="A370" s="26" t="s">
        <v>49</v>
      </c>
      <c r="B370" s="31" t="s">
        <v>708</v>
      </c>
      <c r="C370" s="31" t="s">
        <v>709</v>
      </c>
      <c r="D370" s="26" t="s">
        <v>51</v>
      </c>
      <c r="E370" s="32" t="s">
        <v>710</v>
      </c>
      <c r="F370" s="33" t="s">
        <v>53</v>
      </c>
      <c r="G370" s="34">
        <v>1</v>
      </c>
      <c r="H370" s="45">
        <v>0</v>
      </c>
      <c r="I370" s="35">
        <f>ROUND(ROUND(H370,2)*ROUND(G370,3),2)</f>
        <v>0</v>
      </c>
      <c r="O370">
        <f>(I370*21)/100</f>
        <v>0</v>
      </c>
      <c r="P370" t="s">
        <v>27</v>
      </c>
    </row>
    <row r="371" spans="1:8" ht="137.5">
      <c r="A371" s="36" t="s">
        <v>54</v>
      </c>
      <c r="E371" s="37" t="s">
        <v>711</v>
      </c>
      <c r="H371" s="46"/>
    </row>
    <row r="372" spans="1:8" ht="13">
      <c r="A372" s="40" t="s">
        <v>56</v>
      </c>
      <c r="E372" s="39" t="s">
        <v>78</v>
      </c>
      <c r="H372" s="46"/>
    </row>
    <row r="373" spans="1:16" ht="12.5">
      <c r="A373" s="26" t="s">
        <v>49</v>
      </c>
      <c r="B373" s="31" t="s">
        <v>712</v>
      </c>
      <c r="C373" s="31" t="s">
        <v>713</v>
      </c>
      <c r="D373" s="26" t="s">
        <v>51</v>
      </c>
      <c r="E373" s="32" t="s">
        <v>714</v>
      </c>
      <c r="F373" s="33" t="s">
        <v>230</v>
      </c>
      <c r="G373" s="34">
        <v>23</v>
      </c>
      <c r="H373" s="45">
        <v>0</v>
      </c>
      <c r="I373" s="35">
        <f>ROUND(ROUND(H373,2)*ROUND(G373,3),2)</f>
        <v>0</v>
      </c>
      <c r="O373">
        <f>(I373*21)/100</f>
        <v>0</v>
      </c>
      <c r="P373" t="s">
        <v>27</v>
      </c>
    </row>
    <row r="374" spans="1:8" ht="37.5">
      <c r="A374" s="36" t="s">
        <v>54</v>
      </c>
      <c r="E374" s="37" t="s">
        <v>715</v>
      </c>
      <c r="H374" s="46"/>
    </row>
    <row r="375" spans="1:8" ht="13">
      <c r="A375" s="40" t="s">
        <v>56</v>
      </c>
      <c r="E375" s="39" t="s">
        <v>716</v>
      </c>
      <c r="H375" s="46"/>
    </row>
    <row r="376" spans="1:16" ht="12.5">
      <c r="A376" s="26" t="s">
        <v>49</v>
      </c>
      <c r="B376" s="31" t="s">
        <v>717</v>
      </c>
      <c r="C376" s="31" t="s">
        <v>718</v>
      </c>
      <c r="D376" s="26" t="s">
        <v>51</v>
      </c>
      <c r="E376" s="32" t="s">
        <v>719</v>
      </c>
      <c r="F376" s="33" t="s">
        <v>87</v>
      </c>
      <c r="G376" s="34">
        <v>4</v>
      </c>
      <c r="H376" s="45">
        <v>0</v>
      </c>
      <c r="I376" s="35">
        <f>ROUND(ROUND(H376,2)*ROUND(G376,3),2)</f>
        <v>0</v>
      </c>
      <c r="O376">
        <f>(I376*21)/100</f>
        <v>0</v>
      </c>
      <c r="P376" t="s">
        <v>27</v>
      </c>
    </row>
    <row r="377" spans="1:8" ht="12.5">
      <c r="A377" s="36" t="s">
        <v>54</v>
      </c>
      <c r="E377" s="37" t="s">
        <v>720</v>
      </c>
      <c r="H377" s="46"/>
    </row>
    <row r="378" spans="1:8" ht="26">
      <c r="A378" s="40" t="s">
        <v>56</v>
      </c>
      <c r="E378" s="39" t="s">
        <v>378</v>
      </c>
      <c r="H378" s="46"/>
    </row>
    <row r="379" spans="1:16" ht="12.5">
      <c r="A379" s="26" t="s">
        <v>49</v>
      </c>
      <c r="B379" s="31" t="s">
        <v>721</v>
      </c>
      <c r="C379" s="31" t="s">
        <v>722</v>
      </c>
      <c r="D379" s="26" t="s">
        <v>51</v>
      </c>
      <c r="E379" s="32" t="s">
        <v>723</v>
      </c>
      <c r="F379" s="33" t="s">
        <v>87</v>
      </c>
      <c r="G379" s="34">
        <v>4</v>
      </c>
      <c r="H379" s="45">
        <v>0</v>
      </c>
      <c r="I379" s="35">
        <f>ROUND(ROUND(H379,2)*ROUND(G379,3),2)</f>
        <v>0</v>
      </c>
      <c r="O379">
        <f>(I379*21)/100</f>
        <v>0</v>
      </c>
      <c r="P379" t="s">
        <v>27</v>
      </c>
    </row>
    <row r="380" spans="1:8" ht="12.5">
      <c r="A380" s="36" t="s">
        <v>54</v>
      </c>
      <c r="E380" s="37" t="s">
        <v>724</v>
      </c>
      <c r="H380" s="46"/>
    </row>
    <row r="381" spans="1:8" ht="13">
      <c r="A381" s="40" t="s">
        <v>56</v>
      </c>
      <c r="E381" s="39" t="s">
        <v>725</v>
      </c>
      <c r="H381" s="46"/>
    </row>
    <row r="382" spans="1:16" ht="12.5">
      <c r="A382" s="26" t="s">
        <v>49</v>
      </c>
      <c r="B382" s="31" t="s">
        <v>726</v>
      </c>
      <c r="C382" s="31" t="s">
        <v>727</v>
      </c>
      <c r="D382" s="26" t="s">
        <v>51</v>
      </c>
      <c r="E382" s="32" t="s">
        <v>728</v>
      </c>
      <c r="F382" s="33" t="s">
        <v>133</v>
      </c>
      <c r="G382" s="34">
        <v>454.3</v>
      </c>
      <c r="H382" s="45">
        <v>0</v>
      </c>
      <c r="I382" s="35">
        <f>ROUND(ROUND(H382,2)*ROUND(G382,3),2)</f>
        <v>0</v>
      </c>
      <c r="O382">
        <f>(I382*21)/100</f>
        <v>0</v>
      </c>
      <c r="P382" t="s">
        <v>27</v>
      </c>
    </row>
    <row r="383" spans="1:8" ht="12.5">
      <c r="A383" s="36" t="s">
        <v>54</v>
      </c>
      <c r="E383" s="37" t="s">
        <v>729</v>
      </c>
      <c r="H383" s="46"/>
    </row>
    <row r="384" spans="1:8" ht="26">
      <c r="A384" s="38" t="s">
        <v>56</v>
      </c>
      <c r="E384" s="39" t="s">
        <v>730</v>
      </c>
      <c r="H384" s="46"/>
    </row>
  </sheetData>
  <sheetProtection password="C123" sheet="1" objects="1" scenarios="1"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modified xsi:type="dcterms:W3CDTF">2023-08-31T08:32:13Z</dcterms:modified>
  <cp:category/>
  <cp:version/>
  <cp:contentType/>
  <cp:contentStatus/>
</cp:coreProperties>
</file>