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Výsadba stromů" sheetId="2" r:id="rId2"/>
    <sheet name="02 - Založení trvalkových..." sheetId="3" r:id="rId3"/>
    <sheet name="03 - Technické prvky" sheetId="4" r:id="rId4"/>
  </sheets>
  <definedNames>
    <definedName name="_xlnm.Print_Area" localSheetId="0">'Rekapitulace stavby'!$D$4:$AO$76,'Rekapitulace stavby'!$C$82:$AQ$98</definedName>
    <definedName name="_xlnm._FilterDatabase" localSheetId="1" hidden="1">'01 - Výsadba stromů'!$C$119:$L$215</definedName>
    <definedName name="_xlnm.Print_Area" localSheetId="1">'01 - Výsadba stromů'!$C$4:$K$76,'01 - Výsadba stromů'!$C$82:$K$101,'01 - Výsadba stromů'!$C$107:$L$215</definedName>
    <definedName name="_xlnm._FilterDatabase" localSheetId="2" hidden="1">'02 - Založení trvalkových...'!$C$118:$L$215</definedName>
    <definedName name="_xlnm.Print_Area" localSheetId="2">'02 - Založení trvalkových...'!$C$4:$K$76,'02 - Založení trvalkových...'!$C$82:$K$100,'02 - Založení trvalkových...'!$C$106:$L$215</definedName>
    <definedName name="_xlnm._FilterDatabase" localSheetId="3" hidden="1">'03 - Technické prvky'!$C$119:$L$143</definedName>
    <definedName name="_xlnm.Print_Area" localSheetId="3">'03 - Technické prvky'!$C$4:$K$76,'03 - Technické prvky'!$C$82:$K$101,'03 - Technické prvky'!$C$107:$L$143</definedName>
    <definedName name="_xlnm.Print_Titles" localSheetId="0">'Rekapitulace stavby'!$92:$92</definedName>
    <definedName name="_xlnm.Print_Titles" localSheetId="1">'01 - Výsadba stromů'!$119:$119</definedName>
    <definedName name="_xlnm.Print_Titles" localSheetId="2">'02 - Založení trvalkových...'!$118:$118</definedName>
    <definedName name="_xlnm.Print_Titles" localSheetId="3">'03 - Technické prvky'!$119:$119</definedName>
  </definedNames>
  <calcPr fullCalcOnLoad="1"/>
</workbook>
</file>

<file path=xl/sharedStrings.xml><?xml version="1.0" encoding="utf-8"?>
<sst xmlns="http://schemas.openxmlformats.org/spreadsheetml/2006/main" count="2849" uniqueCount="544">
  <si>
    <t>Export Komplet</t>
  </si>
  <si>
    <t/>
  </si>
  <si>
    <t>2.0</t>
  </si>
  <si>
    <t>ZAMOK</t>
  </si>
  <si>
    <t>False</t>
  </si>
  <si>
    <t>True</t>
  </si>
  <si>
    <t>{1d44bde3-2a26-4a5d-b5f7-731ca70dbcbb}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</si>
  <si>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</si>
  <si>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</si>
  <si>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</si>
  <si>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</si>
  <si>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</si>
  <si>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</si>
  <si>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</si>
  <si>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</si>
  <si>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2022078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</si>
  <si>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</si>
  <si>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</si>
  <si>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Přírodní zahrada MŠ Mašinka, ul. Bezručova, Cheb</t>
  </si>
  <si>
    <t>KSO:</t>
  </si>
  <si>
    <t>CC-CZ:</t>
  </si>
  <si>
    <t>Místo:</t>
  </si>
  <si>
    <t xml:space="preserve"> </t>
  </si>
  <si>
    <t>Datum:</t>
  </si>
  <si>
    <t>23. 9. 2022</t>
  </si>
  <si>
    <t>Zadavatel:</t>
  </si>
  <si>
    <t>IČ:</t>
  </si>
  <si>
    <t>00253979</t>
  </si>
  <si>
    <t>Město Cheb</t>
  </si>
  <si>
    <t>DIČ:</t>
  </si>
  <si>
    <t>CZ00253979</t>
  </si>
  <si>
    <t>Uchazeč:</t>
  </si>
  <si>
    <t>Vyplň údaj</t>
  </si>
  <si>
    <t>Projektant:</t>
  </si>
  <si>
    <t>86944266</t>
  </si>
  <si>
    <t>Ing. Tomáš Prinz, DiS.</t>
  </si>
  <si>
    <t>Zpracovatel:</t>
  </si>
  <si>
    <t>73403881</t>
  </si>
  <si>
    <t>Ing. Nikola Prinzová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</si>
  <si>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</si>
  <si>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</si>
  <si>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</si>
  <si>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</si>
  <si>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</si>
  <si>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</si>
  <si>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</si>
  <si>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</si>
  <si>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</si>
  <si>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</si>
  <si>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</si>
  <si>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</si>
  <si>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</si>
  <si>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</si>
  <si>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</si>
  <si>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</si>
  <si>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</si>
  <si>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</si>
  <si>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</si>
  <si>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</si>
  <si>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</si>
  <si>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</si>
  <si>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</si>
  <si>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</si>
  <si>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</si>
  <si>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</si>
  <si>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</si>
  <si>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</si>
  <si>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</si>
  <si>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</si>
  <si>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</si>
  <si>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</si>
  <si>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</si>
  <si>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</si>
  <si>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</si>
  <si>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</si>
  <si>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</si>
  <si>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</si>
  <si>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</si>
  <si>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</si>
  <si>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</si>
  <si>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</si>
  <si>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</si>
  <si>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</si>
  <si>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</si>
  <si>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</si>
  <si>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</si>
  <si>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</si>
  <si>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</si>
  <si>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Výsadba stromů</t>
  </si>
  <si>
    <t>STA</t>
  </si>
  <si>
    <t>1</t>
  </si>
  <si>
    <t>{4afae3ae-dcb1-4644-b7e2-61cd06013c82}</t>
  </si>
  <si>
    <t>2</t>
  </si>
  <si>
    <t>02</t>
  </si>
  <si>
    <t>Založení trvalkových a bylinkových záhonů</t>
  </si>
  <si>
    <t>{33f0c22c-aea7-42e0-9a65-87737cc4deb8}</t>
  </si>
  <si>
    <t>03</t>
  </si>
  <si>
    <t>Technické prvky</t>
  </si>
  <si>
    <t>{d8a13256-753c-4c07-8e7b-a59387259cfd}</t>
  </si>
  <si>
    <t>KRYCÍ LIST SOUPISU PRACÍ</t>
  </si>
  <si>
    <t>Objekt:</t>
  </si>
  <si>
    <t>01 - Výsadba stromů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</si>
  <si>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</si>
  <si>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</si>
  <si>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</si>
  <si>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</si>
  <si>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</si>
  <si>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</si>
  <si>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</si>
  <si>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</si>
  <si>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</si>
  <si>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</si>
  <si>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</si>
  <si>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998 - Přesun hmot</t>
  </si>
  <si>
    <t>02 - Specifikace rostlin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</si>
  <si>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</si>
  <si>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</si>
  <si>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</si>
  <si>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</si>
  <si>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</si>
  <si>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</si>
  <si>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</si>
  <si>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</si>
  <si>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</si>
  <si>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</si>
  <si>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</si>
  <si>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</si>
  <si>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</si>
  <si>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</si>
  <si>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</si>
  <si>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</si>
  <si>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</si>
  <si>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</si>
  <si>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</si>
  <si>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</si>
  <si>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</si>
  <si>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</si>
  <si>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162751114</t>
  </si>
  <si>
    <t>Vodorovné přemístění výkopku nebo sypaniny po suchu na obvyklém dopravním prostředku, bez naložení výkopku, avšak se složením bez rozhrnutí z horniny třídy těžitelnosti I skupiny 1 až 3 na vzdálenost přes 6 000 do 7 000 m</t>
  </si>
  <si>
    <t>m3</t>
  </si>
  <si>
    <t>CS ÚRS 2020 01</t>
  </si>
  <si>
    <t>4</t>
  </si>
  <si>
    <t>-760055533</t>
  </si>
  <si>
    <t>PSC</t>
  </si>
  <si>
    <t xml:space="preserve">Poznámka k souboru cen:
1. Přemísťuje-li se výkopek z dočasných skládek vzdálených do 50 m, neoceňuje se nakládání výkopku, i když se provádí. Toto ustanovení neplatí, vylučuje-li projekt použití dozeru. 2. Ceny nelze použít, předepisuje-li projekt přemístit výkopek na místo nepřístupné obvyklým dopravním prostředkům; toto přemístění se oceňuje individuálně. </t>
  </si>
  <si>
    <t>VV</t>
  </si>
  <si>
    <t>44*(0,125*0,5) " 50 % výměna půdy, jamka do 0,125 m3</t>
  </si>
  <si>
    <t>17* (0,4*0,5) "50 % výměna půdy, jamka do 0,4 m3</t>
  </si>
  <si>
    <t>43*(0,05*0,5) " 50% výměna půdy, jamky do 0,05 m3</t>
  </si>
  <si>
    <t>Součet</t>
  </si>
  <si>
    <t>183101213</t>
  </si>
  <si>
    <t>Hloubení jamek pro vysazování rostlin v zemině tř.1 až 4 s výměnou půdy z 50% v rovině nebo na svahu do 1:5, objemu přes 0,02 do 0,05 m3</t>
  </si>
  <si>
    <t>kus</t>
  </si>
  <si>
    <t>1390645222</t>
  </si>
  <si>
    <t xml:space="preserve">Poznámka k souboru cen:
1. V cenách jsou započteny i náklady na případné naložení přebytečných výkopků na dopravní prostředek, odvoz na vzdálenost do 20 km a složení výkopků. 2. V cenách nejsou započteny náklady na: a) uložení odpadu na skládku, b) substrát, tyto náklady se oceňují ve specifikaci. 3. V cenách o sklonu svahu přes 1:1 jsou uvažovány podmínky pro svahy běžně schůdné; bez použití lezeckých technik. V případě použití lezeckých technik se tyto náklady oceňují individuálně. </t>
  </si>
  <si>
    <t>43 "popínavé dřeviny</t>
  </si>
  <si>
    <t>3</t>
  </si>
  <si>
    <t>183101214</t>
  </si>
  <si>
    <t>Hloubení jamek pro vysazování rostlin v zemině tř.1 až 4 s výměnou půdy z 50% v rovině nebo na svahu do 1:5, objemu přes 0,05 do 0,125 m3</t>
  </si>
  <si>
    <t>-233359284</t>
  </si>
  <si>
    <t>39 "živý plot</t>
  </si>
  <si>
    <t>5 "ovocné stromy</t>
  </si>
  <si>
    <t>183101215</t>
  </si>
  <si>
    <t>Hloubení jamek pro vysazování rostlin v zemině tř.1 až 4 s výměnou půdy z 50% v rovině nebo na svahu do 1:5, objemu přes 0,125 do 0,40 m3</t>
  </si>
  <si>
    <t>-379522594</t>
  </si>
  <si>
    <t>14 " stromy OK 10/12, 12/14, solitery &gt; 200 cm</t>
  </si>
  <si>
    <t>3 "jehličnaté stromy 175/200</t>
  </si>
  <si>
    <t>5</t>
  </si>
  <si>
    <t>M</t>
  </si>
  <si>
    <t>10321100</t>
  </si>
  <si>
    <t>zahradní substrát pro výsadbu VL</t>
  </si>
  <si>
    <t>8</t>
  </si>
  <si>
    <t>-325969879</t>
  </si>
  <si>
    <t>14* (0,4*0,5) "50 % výměna půdy, jamka do 0,4 m3</t>
  </si>
  <si>
    <t>6</t>
  </si>
  <si>
    <t>184102112</t>
  </si>
  <si>
    <t>Výsadba dřeviny s balem do předem vyhloubené jamky se zalitím  v rovině nebo na svahu do 1:5, při průměru balu přes 200 do 300 mm</t>
  </si>
  <si>
    <t>-1804124660</t>
  </si>
  <si>
    <t xml:space="preserve">Poznámka k souboru cen:
1. Ceny lze použít i pro dřeviny pěstované v nádobách. 2. V cenách nejsou započteny náklady na vysazované dřeviny, tyto se oceňují ve specifikaci. 3. V cenách o sklonu svahu přes 1:1 jsou uvažovány podmínky pro svahy běžně schůdné; bez použití lezeckých technik. V případě použití lezeckých technik se tyto náklady oceňují individuálně. </t>
  </si>
  <si>
    <t>7</t>
  </si>
  <si>
    <t>184102113</t>
  </si>
  <si>
    <t>Výsadba dřeviny s balem do předem vyhloubené jamky se zalitím  v rovině nebo na svahu do 1:5, při průměru balu přes 300 do 400 mm</t>
  </si>
  <si>
    <t>-1058402634</t>
  </si>
  <si>
    <t>184102115</t>
  </si>
  <si>
    <t>Výsadba dřeviny s balem do předem vyhloubené jamky se zalitím  v rovině nebo na svahu do 1:5, při průměru balu přes 500 do 600 mm</t>
  </si>
  <si>
    <t>1391290211</t>
  </si>
  <si>
    <t>3 "jehličnaté stromy 150/175</t>
  </si>
  <si>
    <t>9</t>
  </si>
  <si>
    <t>184215112</t>
  </si>
  <si>
    <t>Ukotvení dřeviny kůly jedním kůlem, délky přes 1 do 2 m</t>
  </si>
  <si>
    <t>-627930714</t>
  </si>
  <si>
    <t xml:space="preserve">Poznámka k souboru cen:
1. V cenách jsou započteny i náklady na ochranu proti poškození kmene v místě vzepření. 2. V cenách nejsou započteny náklady na dodání kůlů, tyto se oceňují ve specifikaci. 3. Ceny jsou určeny pro ukotvení dřevin kůly o průměru do 100 mm. </t>
  </si>
  <si>
    <t>8" kmenné tvary stromů, jehličnany</t>
  </si>
  <si>
    <t>10</t>
  </si>
  <si>
    <t>60591253R</t>
  </si>
  <si>
    <t>kůl vyvazovací dřevěný impregnovaný D 6cm dl 2m</t>
  </si>
  <si>
    <t>1646962364</t>
  </si>
  <si>
    <t>11</t>
  </si>
  <si>
    <t>R1</t>
  </si>
  <si>
    <t>Úvazek bavlněný, šířka 30 mm, balení po 50 bm</t>
  </si>
  <si>
    <t>m</t>
  </si>
  <si>
    <t>309041800</t>
  </si>
  <si>
    <t>P</t>
  </si>
  <si>
    <t xml:space="preserve">Poznámka k položce:
</t>
  </si>
  <si>
    <t>8*1 " 1m/strom kotvený 1 kůlem</t>
  </si>
  <si>
    <t>12</t>
  </si>
  <si>
    <t>184215413</t>
  </si>
  <si>
    <t>Zhotovení závlahové mísy u solitérních dřevin v rovině nebo na svahu do 1:5, o průměru mísy přes 1 m</t>
  </si>
  <si>
    <t>-1532381005</t>
  </si>
  <si>
    <t xml:space="preserve">Poznámka k souboru cen:
1. V cenách jsou započteny i náklady na případné naložení vzniklého odpadu na dopravní prostředek, odvoz na vzdálenost do 20 km a složení odpadu. 2. V cenách nejsou započteny náklady na materiál pro zhotovení závlahové mísy, tento se oceňuje ve specifikaci. 3. V cenách o sklonu svahu přes 1:1 jsou uvažovány podmínky pro svahy běžně schůdné; bez použití lezeckých technik. V případě použití lezeckých technik se tyto náklady oceňují individuálně. </t>
  </si>
  <si>
    <t>19" stromy v trávníku</t>
  </si>
  <si>
    <t>13</t>
  </si>
  <si>
    <t>184911421</t>
  </si>
  <si>
    <t>Mulčování vysazených rostlin mulčovací kůrou, tl. do 100 mm v rovině nebo na svahu do 1:5</t>
  </si>
  <si>
    <t>m2</t>
  </si>
  <si>
    <t>-1395990097</t>
  </si>
  <si>
    <t xml:space="preserve">Poznámka k souboru cen:
1. V cenách jsou započteny i náklady na naložení odpadu na dopravní prostředek, odvoz do 20 km a složení odpadu. 2. V cenách nejsou započteny náklady na: a) stabilizaci mulče proti erozi a přísady proti vznícení mulče. Tyto práce se oceňují individuálně, b) mulčovací kůru, tato se oceňuje ve specifikaci, c) uložení odpadu na skládku. 3. Tloušťka mulčovací kůry se měří v nakypřeném stavu. </t>
  </si>
  <si>
    <t>19 " stromy v trávníku</t>
  </si>
  <si>
    <t>18 " živý plot</t>
  </si>
  <si>
    <t>14</t>
  </si>
  <si>
    <t>10391100</t>
  </si>
  <si>
    <t>kůra mulčovací VL</t>
  </si>
  <si>
    <t>-1330674264</t>
  </si>
  <si>
    <t>19*0,1 " stromy, vrstva 10 cm</t>
  </si>
  <si>
    <t>18*0,1 " živý plot, vrstva 10 cm</t>
  </si>
  <si>
    <t>185802114</t>
  </si>
  <si>
    <t>Hnojení půdy nebo trávníku  v rovině nebo na svahu do 1:5 umělým hnojivem s rozdělením k jednotlivým rostlinám</t>
  </si>
  <si>
    <t>t</t>
  </si>
  <si>
    <t>-654890685</t>
  </si>
  <si>
    <t xml:space="preserve">Poznámka k souboru cen:
1. V cenách jsou započteny i náklady na rozprostření nebo rozdělení hnojiva. 2. V cenách o sklonu svahu přes 1:1 jsou uvažovány podmínky pro svahy běžně schůdné; bez použití lezeckých technik. V případě použití lezeckých technik se tyto náklady oceňují individuálně. </t>
  </si>
  <si>
    <t>22*(50/1000000) " 5 ks/okrasný strom, 1 tableta 10 g</t>
  </si>
  <si>
    <t>16</t>
  </si>
  <si>
    <t>R4</t>
  </si>
  <si>
    <t>Tablety hnojiva s pomalým uvolňováním hnojiv, 1 tableta/10 g</t>
  </si>
  <si>
    <t>kg</t>
  </si>
  <si>
    <t>-1108042429</t>
  </si>
  <si>
    <t>22*0,050 " 5ks/strom</t>
  </si>
  <si>
    <t>17</t>
  </si>
  <si>
    <t>R3</t>
  </si>
  <si>
    <t>Ochranný nátěr kmene</t>
  </si>
  <si>
    <t>-784357826</t>
  </si>
  <si>
    <t xml:space="preserve">Poznámka k položce:
850 g/m2
průměrný plocha nátěru kmene  -  0,32 m2
</t>
  </si>
  <si>
    <t>(0,32*4)*0,85 "vysokokmeny</t>
  </si>
  <si>
    <t>18</t>
  </si>
  <si>
    <t>R5</t>
  </si>
  <si>
    <t>Dopravné náklady - rostlinný materiál, materál k výsadbě stromů</t>
  </si>
  <si>
    <t>kpl</t>
  </si>
  <si>
    <t>913347095</t>
  </si>
  <si>
    <t>19</t>
  </si>
  <si>
    <t>R6</t>
  </si>
  <si>
    <t>Dopravné náklady - mulčovací kůra</t>
  </si>
  <si>
    <t>-1079042053</t>
  </si>
  <si>
    <t>20</t>
  </si>
  <si>
    <t>R8</t>
  </si>
  <si>
    <t>Poplatek za uložení stavebního odpadu na skládku - zeminy</t>
  </si>
  <si>
    <t>850779060</t>
  </si>
  <si>
    <t>19* (0,4*0,5) "50 % výměna půdy, jamka do 1 m3</t>
  </si>
  <si>
    <t>998</t>
  </si>
  <si>
    <t>Přesun hmot</t>
  </si>
  <si>
    <t>998231311</t>
  </si>
  <si>
    <t>Přesun hmot pro sadovnické a krajinářské úpravy - strojně dopravní vzdálenost do 5000 m</t>
  </si>
  <si>
    <t>-92563505</t>
  </si>
  <si>
    <t>Specifikace rostlin</t>
  </si>
  <si>
    <t>22</t>
  </si>
  <si>
    <t>M001</t>
  </si>
  <si>
    <t>Acer ginnala, vck., 175-200, zb</t>
  </si>
  <si>
    <t>256</t>
  </si>
  <si>
    <t>64</t>
  </si>
  <si>
    <t>-1382354713</t>
  </si>
  <si>
    <t>23</t>
  </si>
  <si>
    <t>M002</t>
  </si>
  <si>
    <t>Amelanchier arborea 'Robin Hill', 10/12, zb</t>
  </si>
  <si>
    <t>2020283113</t>
  </si>
  <si>
    <t>24</t>
  </si>
  <si>
    <t>M003</t>
  </si>
  <si>
    <t>Amelanchier lamarckii 'Ballerina', vck., 200-250, zb</t>
  </si>
  <si>
    <t>-1228264130</t>
  </si>
  <si>
    <t>25</t>
  </si>
  <si>
    <t>M004</t>
  </si>
  <si>
    <t>Betula jacquemontii, vck., 200-250, zb</t>
  </si>
  <si>
    <t>-616353467</t>
  </si>
  <si>
    <t>26</t>
  </si>
  <si>
    <t>M005</t>
  </si>
  <si>
    <t>Carpinus betulus,  100-125, zb</t>
  </si>
  <si>
    <t>-1300361670</t>
  </si>
  <si>
    <t>27</t>
  </si>
  <si>
    <t>M006</t>
  </si>
  <si>
    <t>Carpinus betulus,  250-300, zb</t>
  </si>
  <si>
    <t>153092029</t>
  </si>
  <si>
    <t>28</t>
  </si>
  <si>
    <t>M007</t>
  </si>
  <si>
    <t>Corylus avellana, vck., 200-250, zb</t>
  </si>
  <si>
    <t>413349507</t>
  </si>
  <si>
    <t>29</t>
  </si>
  <si>
    <t>M008</t>
  </si>
  <si>
    <t>Malus floribunda, vck. , 200-250, zb</t>
  </si>
  <si>
    <t>-1459100031</t>
  </si>
  <si>
    <t>30</t>
  </si>
  <si>
    <t>M009</t>
  </si>
  <si>
    <t>Prunus 'Accolade', 10/12, zb</t>
  </si>
  <si>
    <t>-525611586</t>
  </si>
  <si>
    <t>31</t>
  </si>
  <si>
    <t>M010</t>
  </si>
  <si>
    <t>Prunus mahaleb, vck. , 200-250, zb</t>
  </si>
  <si>
    <t>-509983680</t>
  </si>
  <si>
    <t>32</t>
  </si>
  <si>
    <t>M011</t>
  </si>
  <si>
    <t>Prunus subhirtella 'Pendula', 12/14, zb</t>
  </si>
  <si>
    <t>3484138</t>
  </si>
  <si>
    <t>33</t>
  </si>
  <si>
    <t>M013</t>
  </si>
  <si>
    <t>Malus domestica 'Matčino', K 7,5</t>
  </si>
  <si>
    <t>-1321243043</t>
  </si>
  <si>
    <t>34</t>
  </si>
  <si>
    <t>M014</t>
  </si>
  <si>
    <t>Malus domestica 'Rubelit', K7,5</t>
  </si>
  <si>
    <t>-1584268488</t>
  </si>
  <si>
    <t>35</t>
  </si>
  <si>
    <t>M015</t>
  </si>
  <si>
    <t>Prunus avium 'Rivan', K7,5</t>
  </si>
  <si>
    <t>-1996329782</t>
  </si>
  <si>
    <t>36</t>
  </si>
  <si>
    <t>M016</t>
  </si>
  <si>
    <t>Prunus domestica 'Gabrovská', K10</t>
  </si>
  <si>
    <t>-283034515</t>
  </si>
  <si>
    <t>37</t>
  </si>
  <si>
    <t>M017</t>
  </si>
  <si>
    <t>Pinus sylvestris, 150-175, zb</t>
  </si>
  <si>
    <t>857330827</t>
  </si>
  <si>
    <t>38</t>
  </si>
  <si>
    <t>M018</t>
  </si>
  <si>
    <t>Humulus lupulus, K2</t>
  </si>
  <si>
    <t>-776141717</t>
  </si>
  <si>
    <t>39</t>
  </si>
  <si>
    <t>M019</t>
  </si>
  <si>
    <t>Vitis vinifera, K2</t>
  </si>
  <si>
    <t>-904672268</t>
  </si>
  <si>
    <t>02 - Založení trvalkových a bylinkových záhonů</t>
  </si>
  <si>
    <t>111301111</t>
  </si>
  <si>
    <t>Sejmutí drnu tl. do 100 mm, v jakékoliv ploše</t>
  </si>
  <si>
    <t>-1734746579</t>
  </si>
  <si>
    <t xml:space="preserve">Poznámka k souboru cen:
1. V cenách jsou započteny i náklady na nařezání, vyrýpnutí, vyzvednutí, přemístění a složení sejmutého drnu na vzdálenost do 50 m nebo s naložením na dopravní prostředek. 2. V ceně nejsou započteny náklady na zálivku před sejmutím drnu. Pro tyto práce lze použít ceny části C02 souboru cen 185 80-43 Zalití rostlin vodou. 3. Ceny jsou určeny jen pro sejmutí drnu pro drnování. 4. Sejmutím drnu se rozumí sejmutí pláství nebo pásů drnu v takové jakosti, aby se jich mohlo použít pro další drnování. 5. Ceny nejsou určeny k pokládce travního drnu (koberce). Tyto práce se oceňují cenami souboru cen 181 4.-11 Založení trávníku 6. Ceny lze použít při zakládání záhonů pro výsadbu rostlin z důvodu snížení profilu terénu. </t>
  </si>
  <si>
    <t>214 "štěrkové trvalkové záhony</t>
  </si>
  <si>
    <t>18" bylinkový záhon</t>
  </si>
  <si>
    <t>181006113</t>
  </si>
  <si>
    <t>Rozprostření zemin schopných zúrodnění  v rovině a ve sklonu do 1:5, tloušťka vrstvy přes 0,15 do 0,20 m</t>
  </si>
  <si>
    <t>-1146644051</t>
  </si>
  <si>
    <t>214*0,05 " štěrkové záhony, vrstva 5 cm</t>
  </si>
  <si>
    <t>18*0,2 "bylinkový záhon, vrstva 20 cm</t>
  </si>
  <si>
    <t>259802416</t>
  </si>
  <si>
    <t>183111111</t>
  </si>
  <si>
    <t>Hloubení jamek pro vysazování rostlin v zemině tř.1 až 4 bez výměny půdy  v rovině nebo na svahu do 1:5, objemu do 0,002 m3</t>
  </si>
  <si>
    <t>887659429</t>
  </si>
  <si>
    <t xml:space="preserve">Poznámka k souboru cen:
1. V cenách jsou započteny i náklady na případné naložení přebytečných výkopků na dopravní prostředek, odvoz na vzdálenost do 20 km a složení výkopků. 2. V cenách nejsou započteny náklady na uložení odpadu na skládku. 3. V cenách o sklonu svahu přes 1:1 jsou uvažovány podmínky pro svahy běžně schůdné; bez použití lezeckých technik. V případě použití lezeckých technik se tyto náklady oceňují individuálně. </t>
  </si>
  <si>
    <t>422 "trvalky</t>
  </si>
  <si>
    <t>75 "bylinky</t>
  </si>
  <si>
    <t>183211313</t>
  </si>
  <si>
    <t>Výsadba květin do připravené půdy se zalitím do připravené půdy, se zalitím cibulí nebo hlíz</t>
  </si>
  <si>
    <t>-441132036</t>
  </si>
  <si>
    <t xml:space="preserve">Poznámka k souboru cen:
1. V cenách jsou započteny i náklady na případné naložení přebytečných výkopků na dopravní prostředek, odvoz na vzdálenost do 20 km a složení výkopků. 2. V cenách nejsou započteny náklady na: a) hloubení jamek, b) uložení odpadu na skládce. 3. Ceny nelze použít pro ornamentální výsadby; tyto se oceňují individuálně. </t>
  </si>
  <si>
    <t>183211321</t>
  </si>
  <si>
    <t>Výsadba květin do připravené půdy se zalitím do připravené půdy, se zalitím květin hrnkovaných o průměru květináče do 80 mm</t>
  </si>
  <si>
    <t>38265206</t>
  </si>
  <si>
    <t>183403113</t>
  </si>
  <si>
    <t>Obdělání půdy  frézováním v rovině nebo na svahu do 1:5</t>
  </si>
  <si>
    <t>922883859</t>
  </si>
  <si>
    <t xml:space="preserve">Poznámka k souboru cen:
1. Každé opakované obdělání půdy se oceňuje samostatně. 2. Ceny -3114 a -3115 lze použít i pro obdělání půdy aktivními branami. </t>
  </si>
  <si>
    <t>Poznámka k položce:
zapravení doplněného substrátu do půdy</t>
  </si>
  <si>
    <t>183403132</t>
  </si>
  <si>
    <t>Obdělání půdy  rytím půdy hl. do 200 mm v zemině tř. 3 v rovině nebo na svahu do 1:5</t>
  </si>
  <si>
    <t>-1936463060</t>
  </si>
  <si>
    <t>214"štěrkové trvalkové záhony</t>
  </si>
  <si>
    <t>183403153</t>
  </si>
  <si>
    <t>Obdělání půdy  hrabáním v rovině nebo na svahu do 1:5</t>
  </si>
  <si>
    <t>-1077583264</t>
  </si>
  <si>
    <t>184911161</t>
  </si>
  <si>
    <t>Mulčování záhonů kačírkem nebo drceným kamenivem tloušťky mulče přes 50 do 100 mm v rovině nebo na svahu do 1:5</t>
  </si>
  <si>
    <t>995658910</t>
  </si>
  <si>
    <t xml:space="preserve">Poznámka k souboru cen:
1. V cenách jsou započteny i náklady na naložení odpadu na dopravní prostředek, odvoz do 20 km a složení odpadu. 2. V cenách nejsou započteny náklady na: a) uložení odpadu na skládku, b) mulč v podobě kačírku nebo drceného kameniva, tento se oceňuje ve specifikaci. 3. Ceny jsou určeny pro zpracování materiálem o frakci do 63 mm. Nad velikost této frakce se práce oceňuje individuálně. </t>
  </si>
  <si>
    <t>214 "štěrkový záhon</t>
  </si>
  <si>
    <t>58343865</t>
  </si>
  <si>
    <t>kamenivo drcené hrubé frakce 8/11</t>
  </si>
  <si>
    <t>-616454383</t>
  </si>
  <si>
    <t>214*0,06 "mulčování štěrkem, tl. 6 cm</t>
  </si>
  <si>
    <t>12,84*2 'Přepočtené koeficientem množství</t>
  </si>
  <si>
    <t>184911311</t>
  </si>
  <si>
    <t>Položení mulčovací textilie proti prorůstání plevelů kolem vysázených rostlin v rovině nebo na svahu do 1:5</t>
  </si>
  <si>
    <t>1637524294</t>
  </si>
  <si>
    <t xml:space="preserve">Poznámka k souboru cen:
1. V cenách o sklonu svahu přes 1:1 jsou uvažovány podmínky pro svahy běžně schůdné; bez použití lezeckých technik. V případě použití lezeckých technik se tyto náklady oceňují individuálně. </t>
  </si>
  <si>
    <t>214 "štěrkové záhony</t>
  </si>
  <si>
    <t xml:space="preserve">Mulčovací textilie 50 g, 1,6 x 100 m </t>
  </si>
  <si>
    <t>-1218202826</t>
  </si>
  <si>
    <t>214 "celková plocha štěrkových záhonů, + 5% prořez</t>
  </si>
  <si>
    <t>214*1,05 'Přepočtené koeficientem množství</t>
  </si>
  <si>
    <t>185802113</t>
  </si>
  <si>
    <t>Hnojení půdy nebo trávníku  v rovině nebo na svahu do 1:5 umělým hnojivem na široko</t>
  </si>
  <si>
    <t>1789754190</t>
  </si>
  <si>
    <t>214*(20/1000000) "plošné hnojení minerálním hnojivem, štěrkové záhony, 20 g/m2</t>
  </si>
  <si>
    <t>25191155</t>
  </si>
  <si>
    <t>minerální hnojivo - granulované NPK hnojivo</t>
  </si>
  <si>
    <t>1128909114</t>
  </si>
  <si>
    <t>214*(20/1000) " dávka 20 g/m2</t>
  </si>
  <si>
    <t>Osazení dřevěné obruby trvalkových záhonů do úrovně terénu - modřínové prkno, v 150 mm</t>
  </si>
  <si>
    <t>-208035015</t>
  </si>
  <si>
    <t>R2</t>
  </si>
  <si>
    <t>Dopravné náklady - štěrk, ostatní pomocný materiál</t>
  </si>
  <si>
    <t>kpl.</t>
  </si>
  <si>
    <t>397688811</t>
  </si>
  <si>
    <t>M021</t>
  </si>
  <si>
    <t>Armeria maritima 'Leuchtendrosa', P 0,5</t>
  </si>
  <si>
    <t>-1314435450</t>
  </si>
  <si>
    <t>M022</t>
  </si>
  <si>
    <t>Armeria maritima 'Rose', P 0,5</t>
  </si>
  <si>
    <t>2021523730</t>
  </si>
  <si>
    <t>M023</t>
  </si>
  <si>
    <t>Armeria maritima 'Varretu', P 0,5</t>
  </si>
  <si>
    <t>-1279774459</t>
  </si>
  <si>
    <t>M024</t>
  </si>
  <si>
    <t>Aster dumosus 'Early Blue', P 0,5</t>
  </si>
  <si>
    <t>-644137461</t>
  </si>
  <si>
    <t>M025</t>
  </si>
  <si>
    <t>Aubrieta 'Silberrand', P 0,5</t>
  </si>
  <si>
    <t>-453151750</t>
  </si>
  <si>
    <t>M026</t>
  </si>
  <si>
    <t>Echinacea purpurea, P 0,5</t>
  </si>
  <si>
    <t>-1031401036</t>
  </si>
  <si>
    <t>M027</t>
  </si>
  <si>
    <t>Eremurus isabellinus 'Cleopatra', P 0,5</t>
  </si>
  <si>
    <t>2118007883</t>
  </si>
  <si>
    <t>M028</t>
  </si>
  <si>
    <t>Gaura lindheimeri 'Geyser Pink', P 0,5</t>
  </si>
  <si>
    <t>570396415</t>
  </si>
  <si>
    <t>M029</t>
  </si>
  <si>
    <t>Iberis sempervirens 'Snowflake', P 0,5</t>
  </si>
  <si>
    <t>748261326</t>
  </si>
  <si>
    <t>M030</t>
  </si>
  <si>
    <t>Liatris spicata ´Floristan Violet´, P 0,5</t>
  </si>
  <si>
    <t>-558267228</t>
  </si>
  <si>
    <t>M031</t>
  </si>
  <si>
    <t>Nepeta x faassenii, P 0,5</t>
  </si>
  <si>
    <t>1868570573</t>
  </si>
  <si>
    <t>M032</t>
  </si>
  <si>
    <t>Phlox subulata 'White delight', P 0,5</t>
  </si>
  <si>
    <t>1986954710</t>
  </si>
  <si>
    <t>M033</t>
  </si>
  <si>
    <t>Rudbeckia fulgida 'Goldsturm', P 0,5</t>
  </si>
  <si>
    <t>1669153188</t>
  </si>
  <si>
    <t>M034</t>
  </si>
  <si>
    <t>Salvia nemorosa, P 0,5</t>
  </si>
  <si>
    <t>-1194638345</t>
  </si>
  <si>
    <t>M035</t>
  </si>
  <si>
    <t>Salvia officinalis, P 0,5</t>
  </si>
  <si>
    <t>1970225872</t>
  </si>
  <si>
    <t>M036</t>
  </si>
  <si>
    <t>Sedum telephium 'Alba', P 0,5</t>
  </si>
  <si>
    <t>1448037876</t>
  </si>
  <si>
    <t>M037</t>
  </si>
  <si>
    <t>Sedum telephium 'Munstead Dark Red', P 0,5</t>
  </si>
  <si>
    <t>-441851657</t>
  </si>
  <si>
    <t>M039</t>
  </si>
  <si>
    <t>Stachys officinalis 'Pink Cotton Candy', P 0,5</t>
  </si>
  <si>
    <t>2095519125</t>
  </si>
  <si>
    <t>M040</t>
  </si>
  <si>
    <t>Stipa tenuissima 'Ponytails', P 0,5</t>
  </si>
  <si>
    <t>137692371</t>
  </si>
  <si>
    <t>M041</t>
  </si>
  <si>
    <t>Veronica spicata 'Snow candles', P 0,5</t>
  </si>
  <si>
    <t>1938014039</t>
  </si>
  <si>
    <t>M043</t>
  </si>
  <si>
    <t>Ocimum basilicum</t>
  </si>
  <si>
    <t>-2095633417</t>
  </si>
  <si>
    <t>M044</t>
  </si>
  <si>
    <t>Allium schoenoprasum</t>
  </si>
  <si>
    <t>332382016</t>
  </si>
  <si>
    <t>40</t>
  </si>
  <si>
    <t>M045</t>
  </si>
  <si>
    <t>Satureja montana</t>
  </si>
  <si>
    <t>-1402595299</t>
  </si>
  <si>
    <t>41</t>
  </si>
  <si>
    <t>M046</t>
  </si>
  <si>
    <t>Salvia officinalis</t>
  </si>
  <si>
    <t>1945526753</t>
  </si>
  <si>
    <t>42</t>
  </si>
  <si>
    <t>M047</t>
  </si>
  <si>
    <t>Rosmarinus officinalis</t>
  </si>
  <si>
    <t>1902376133</t>
  </si>
  <si>
    <t>43</t>
  </si>
  <si>
    <t>M048</t>
  </si>
  <si>
    <t>Melissa officinalis</t>
  </si>
  <si>
    <t>-279147915</t>
  </si>
  <si>
    <t>44</t>
  </si>
  <si>
    <t>M049</t>
  </si>
  <si>
    <t>Lavandula angustifolia</t>
  </si>
  <si>
    <t>-575851849</t>
  </si>
  <si>
    <t>45</t>
  </si>
  <si>
    <t>M050</t>
  </si>
  <si>
    <t>Calendula officinalis</t>
  </si>
  <si>
    <t>-1723221445</t>
  </si>
  <si>
    <t>46</t>
  </si>
  <si>
    <t>M051</t>
  </si>
  <si>
    <t>Origanum vulgare</t>
  </si>
  <si>
    <t>-1216973671</t>
  </si>
  <si>
    <t>47</t>
  </si>
  <si>
    <t>M052</t>
  </si>
  <si>
    <t>Mentha piperita 'Orange Mint'</t>
  </si>
  <si>
    <t>-1628223569</t>
  </si>
  <si>
    <t>48</t>
  </si>
  <si>
    <t>M053</t>
  </si>
  <si>
    <t>Allium caeruleum, 4/6</t>
  </si>
  <si>
    <t>-1535447530</t>
  </si>
  <si>
    <t>49</t>
  </si>
  <si>
    <t>M054</t>
  </si>
  <si>
    <t>Narcissus trumpet 'Mount Hood'</t>
  </si>
  <si>
    <t>-154176172</t>
  </si>
  <si>
    <t>50</t>
  </si>
  <si>
    <t>M055</t>
  </si>
  <si>
    <t>Tulipa bakeri 'Lilac Wonder'</t>
  </si>
  <si>
    <t>1716436854</t>
  </si>
  <si>
    <t>03 - Technické prvky</t>
  </si>
  <si>
    <t xml:space="preserve">    10 - Technické prvky</t>
  </si>
  <si>
    <t xml:space="preserve">    5 - Komunikace pozemní</t>
  </si>
  <si>
    <t>122211101</t>
  </si>
  <si>
    <t>Odkopávky a prokopávky ručně zapažené i nezapažené v hornině třídy těžitelnosti I skupiny 3</t>
  </si>
  <si>
    <t>-720935177</t>
  </si>
  <si>
    <t xml:space="preserve">Poznámka k souboru cen:
1. Ceny lze použít pro jakékoliv množství odkopané zeminy. 2. V cenách jsou započteny i náklady na přehození výkopku na vzdálenost do 3 m nebo naložení na dopravní prostředek. </t>
  </si>
  <si>
    <t>((0,3*1,05*0,1)*2+(0,3*2,025*0,1)*2)*4 " podklad pro vyvýšené záhony, š 300 mm, hl. 100 mm</t>
  </si>
  <si>
    <t>(0,2*3*0,1)*2+(0,2*6*0,1)*2 " podklad pro hranoly - bylinkový záhony, š 200 mm, hl. 100 mm</t>
  </si>
  <si>
    <t>0,2*15*0,1"podklad pro hranoly - poznávání přírodních materiálů, š 200 mm, hl. 100 mm</t>
  </si>
  <si>
    <t>-1318738644</t>
  </si>
  <si>
    <t>(1*2*0,45)*4 "substrát do vyvýšených záhonů</t>
  </si>
  <si>
    <t>Dodání a montáž dřevěného vyvýšeného záhonu 1 x 2 x 0,45 m</t>
  </si>
  <si>
    <t>783295769</t>
  </si>
  <si>
    <t>Poznámka k položce:
spojovací a vázací materiál je součástí dodávky</t>
  </si>
  <si>
    <t>Dodání a montáž  hranolů 150 x 150 mm, smrk, hoblovaný, včetně spojovacího materiálu  - obruba bylinkového záhonu</t>
  </si>
  <si>
    <t>-1892606801</t>
  </si>
  <si>
    <t>18 " obruba bylinkového záhonu</t>
  </si>
  <si>
    <t>15 " obruba - přírodní materiály</t>
  </si>
  <si>
    <t>Komunikace pozemní</t>
  </si>
  <si>
    <t>564831111</t>
  </si>
  <si>
    <t>Podklad ze štěrkodrti ŠD  s rozprostřením a zhutněním, po zhutnění tl. 100 mm</t>
  </si>
  <si>
    <t>-2057533034</t>
  </si>
  <si>
    <t>((0,3*1,05*0,1)*2+(0,3*2,025*0,1)*2)*4 " podklad pro vyvýšené záhony ŠD 16/32, hl. 100 mm</t>
  </si>
  <si>
    <t>(0,2*3*0,1)*2+(0,2*6*0,1)*2 " podklad pro hranoly - bylinkový záhony, hl. 100 mm</t>
  </si>
  <si>
    <t>0,2*0,1*15 " podklad pro hranoly - poznávání přírodních materiálů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</si>
</sst>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5" fillId="0" borderId="14" xfId="0" applyNumberFormat="1" applyFont="1" applyBorder="1" applyAlignment="1" applyProtection="1">
      <alignment horizontal="right" vertical="center"/>
      <protection/>
    </xf>
    <xf numFmtId="4" fontId="15" fillId="0" borderId="0" xfId="0" applyNumberFormat="1" applyFont="1" applyBorder="1" applyAlignment="1" applyProtection="1">
      <alignment horizontal="righ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2" fillId="0" borderId="12" xfId="0" applyNumberFormat="1" applyFont="1" applyBorder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4" fontId="23" fillId="0" borderId="20" xfId="0" applyNumberFormat="1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5</v>
      </c>
      <c r="BV1" s="15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6" t="s">
        <v>7</v>
      </c>
      <c r="BT2" s="16" t="s">
        <v>8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2:71" s="1" customFormat="1" ht="24.9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11</v>
      </c>
      <c r="BG4" s="24" t="s">
        <v>12</v>
      </c>
      <c r="BS4" s="16" t="s">
        <v>13</v>
      </c>
    </row>
    <row r="5" spans="2:71" s="1" customFormat="1" ht="12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6" t="s">
        <v>15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G5" s="27" t="s">
        <v>16</v>
      </c>
      <c r="BS5" s="16" t="s">
        <v>7</v>
      </c>
    </row>
    <row r="6" spans="2:71" s="1" customFormat="1" ht="36.95" customHeight="1">
      <c r="B6" s="20"/>
      <c r="C6" s="21"/>
      <c r="D6" s="28" t="s">
        <v>17</v>
      </c>
      <c r="E6" s="21"/>
      <c r="F6" s="21"/>
      <c r="G6" s="21"/>
      <c r="H6" s="21"/>
      <c r="I6" s="21"/>
      <c r="J6" s="21"/>
      <c r="K6" s="29" t="s">
        <v>18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G6" s="30"/>
      <c r="BS6" s="16" t="s">
        <v>7</v>
      </c>
    </row>
    <row r="7" spans="2:71" s="1" customFormat="1" ht="12" customHeight="1">
      <c r="B7" s="20"/>
      <c r="C7" s="21"/>
      <c r="D7" s="31" t="s">
        <v>19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</v>
      </c>
      <c r="AO7" s="21"/>
      <c r="AP7" s="21"/>
      <c r="AQ7" s="21"/>
      <c r="AR7" s="19"/>
      <c r="BG7" s="30"/>
      <c r="BS7" s="16" t="s">
        <v>7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G8" s="30"/>
      <c r="BS8" s="16" t="s">
        <v>7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G9" s="30"/>
      <c r="BS9" s="16" t="s">
        <v>7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27</v>
      </c>
      <c r="AO10" s="21"/>
      <c r="AP10" s="21"/>
      <c r="AQ10" s="21"/>
      <c r="AR10" s="19"/>
      <c r="BG10" s="30"/>
      <c r="BS10" s="16" t="s">
        <v>7</v>
      </c>
    </row>
    <row r="11" spans="2:71" s="1" customFormat="1" ht="18.45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29</v>
      </c>
      <c r="AL11" s="21"/>
      <c r="AM11" s="21"/>
      <c r="AN11" s="26" t="s">
        <v>30</v>
      </c>
      <c r="AO11" s="21"/>
      <c r="AP11" s="21"/>
      <c r="AQ11" s="21"/>
      <c r="AR11" s="19"/>
      <c r="BG11" s="30"/>
      <c r="BS11" s="16" t="s">
        <v>7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G12" s="30"/>
      <c r="BS12" s="16" t="s">
        <v>7</v>
      </c>
    </row>
    <row r="13" spans="2:71" s="1" customFormat="1" ht="12" customHeight="1">
      <c r="B13" s="20"/>
      <c r="C13" s="21"/>
      <c r="D13" s="31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32</v>
      </c>
      <c r="AO13" s="21"/>
      <c r="AP13" s="21"/>
      <c r="AQ13" s="21"/>
      <c r="AR13" s="19"/>
      <c r="BG13" s="30"/>
      <c r="BS13" s="16" t="s">
        <v>7</v>
      </c>
    </row>
    <row r="14" spans="2:71" ht="12">
      <c r="B14" s="20"/>
      <c r="C14" s="21"/>
      <c r="D14" s="21"/>
      <c r="E14" s="33" t="s">
        <v>32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29</v>
      </c>
      <c r="AL14" s="21"/>
      <c r="AM14" s="21"/>
      <c r="AN14" s="33" t="s">
        <v>32</v>
      </c>
      <c r="AO14" s="21"/>
      <c r="AP14" s="21"/>
      <c r="AQ14" s="21"/>
      <c r="AR14" s="19"/>
      <c r="BG14" s="30"/>
      <c r="BS14" s="16" t="s">
        <v>7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G15" s="30"/>
      <c r="BS15" s="16" t="s">
        <v>4</v>
      </c>
    </row>
    <row r="16" spans="2:71" s="1" customFormat="1" ht="12" customHeight="1">
      <c r="B16" s="20"/>
      <c r="C16" s="21"/>
      <c r="D16" s="31" t="s">
        <v>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34</v>
      </c>
      <c r="AO16" s="21"/>
      <c r="AP16" s="21"/>
      <c r="AQ16" s="21"/>
      <c r="AR16" s="19"/>
      <c r="BG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35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29</v>
      </c>
      <c r="AL17" s="21"/>
      <c r="AM17" s="21"/>
      <c r="AN17" s="26" t="s">
        <v>1</v>
      </c>
      <c r="AO17" s="21"/>
      <c r="AP17" s="21"/>
      <c r="AQ17" s="21"/>
      <c r="AR17" s="19"/>
      <c r="BG17" s="30"/>
      <c r="BS17" s="16" t="s">
        <v>5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G18" s="30"/>
      <c r="BS18" s="16" t="s">
        <v>7</v>
      </c>
    </row>
    <row r="19" spans="2:71" s="1" customFormat="1" ht="12" customHeight="1">
      <c r="B19" s="20"/>
      <c r="C19" s="21"/>
      <c r="D19" s="31" t="s">
        <v>36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37</v>
      </c>
      <c r="AO19" s="21"/>
      <c r="AP19" s="21"/>
      <c r="AQ19" s="21"/>
      <c r="AR19" s="19"/>
      <c r="BG19" s="30"/>
      <c r="BS19" s="16" t="s">
        <v>7</v>
      </c>
    </row>
    <row r="20" spans="2:71" s="1" customFormat="1" ht="18.45" customHeight="1">
      <c r="B20" s="20"/>
      <c r="C20" s="21"/>
      <c r="D20" s="21"/>
      <c r="E20" s="26" t="s">
        <v>38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29</v>
      </c>
      <c r="AL20" s="21"/>
      <c r="AM20" s="21"/>
      <c r="AN20" s="26" t="s">
        <v>1</v>
      </c>
      <c r="AO20" s="21"/>
      <c r="AP20" s="21"/>
      <c r="AQ20" s="21"/>
      <c r="AR20" s="19"/>
      <c r="BG20" s="30"/>
      <c r="BS20" s="16" t="s">
        <v>4</v>
      </c>
    </row>
    <row r="21" spans="2:59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G21" s="30"/>
    </row>
    <row r="22" spans="2:59" s="1" customFormat="1" ht="12" customHeight="1">
      <c r="B22" s="20"/>
      <c r="C22" s="21"/>
      <c r="D22" s="31" t="s">
        <v>39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G22" s="30"/>
    </row>
    <row r="23" spans="2:59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G23" s="30"/>
    </row>
    <row r="24" spans="2:59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G24" s="30"/>
    </row>
    <row r="25" spans="2:59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G25" s="30"/>
    </row>
    <row r="26" spans="1:59" s="2" customFormat="1" ht="25.9" customHeight="1">
      <c r="A26" s="37"/>
      <c r="B26" s="38"/>
      <c r="C26" s="39"/>
      <c r="D26" s="40" t="s">
        <v>40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G26" s="30"/>
    </row>
    <row r="27" spans="1:59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G27" s="30"/>
    </row>
    <row r="28" spans="1:59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41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42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43</v>
      </c>
      <c r="AL28" s="44"/>
      <c r="AM28" s="44"/>
      <c r="AN28" s="44"/>
      <c r="AO28" s="44"/>
      <c r="AP28" s="39"/>
      <c r="AQ28" s="39"/>
      <c r="AR28" s="43"/>
      <c r="BG28" s="30"/>
    </row>
    <row r="29" spans="1:59" s="3" customFormat="1" ht="14.4" customHeight="1">
      <c r="A29" s="3"/>
      <c r="B29" s="45"/>
      <c r="C29" s="46"/>
      <c r="D29" s="31" t="s">
        <v>44</v>
      </c>
      <c r="E29" s="46"/>
      <c r="F29" s="31" t="s">
        <v>45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ROUND(BB94,2)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ROUND(AX94,2)</f>
        <v>0</v>
      </c>
      <c r="AL29" s="46"/>
      <c r="AM29" s="46"/>
      <c r="AN29" s="46"/>
      <c r="AO29" s="46"/>
      <c r="AP29" s="46"/>
      <c r="AQ29" s="46"/>
      <c r="AR29" s="49"/>
      <c r="BG29" s="50"/>
    </row>
    <row r="30" spans="1:59" s="3" customFormat="1" ht="14.4" customHeight="1">
      <c r="A30" s="3"/>
      <c r="B30" s="45"/>
      <c r="C30" s="46"/>
      <c r="D30" s="46"/>
      <c r="E30" s="46"/>
      <c r="F30" s="31" t="s">
        <v>46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ROUND(BC94,2)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ROUND(AY94,2)</f>
        <v>0</v>
      </c>
      <c r="AL30" s="46"/>
      <c r="AM30" s="46"/>
      <c r="AN30" s="46"/>
      <c r="AO30" s="46"/>
      <c r="AP30" s="46"/>
      <c r="AQ30" s="46"/>
      <c r="AR30" s="49"/>
      <c r="BG30" s="50"/>
    </row>
    <row r="31" spans="1:59" s="3" customFormat="1" ht="14.4" customHeight="1" hidden="1">
      <c r="A31" s="3"/>
      <c r="B31" s="45"/>
      <c r="C31" s="46"/>
      <c r="D31" s="46"/>
      <c r="E31" s="46"/>
      <c r="F31" s="31" t="s">
        <v>47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ROUND(BD94,2)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G31" s="50"/>
    </row>
    <row r="32" spans="1:59" s="3" customFormat="1" ht="14.4" customHeight="1" hidden="1">
      <c r="A32" s="3"/>
      <c r="B32" s="45"/>
      <c r="C32" s="46"/>
      <c r="D32" s="46"/>
      <c r="E32" s="46"/>
      <c r="F32" s="31" t="s">
        <v>48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ROUND(BE94,2)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G32" s="50"/>
    </row>
    <row r="33" spans="1:59" s="3" customFormat="1" ht="14.4" customHeight="1" hidden="1">
      <c r="A33" s="3"/>
      <c r="B33" s="45"/>
      <c r="C33" s="46"/>
      <c r="D33" s="46"/>
      <c r="E33" s="46"/>
      <c r="F33" s="31" t="s">
        <v>49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ROUND(BF94,2)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G33" s="50"/>
    </row>
    <row r="34" spans="1:59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G34" s="30"/>
    </row>
    <row r="35" spans="1:59" s="2" customFormat="1" ht="25.9" customHeight="1">
      <c r="A35" s="37"/>
      <c r="B35" s="38"/>
      <c r="C35" s="51"/>
      <c r="D35" s="52" t="s">
        <v>50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51</v>
      </c>
      <c r="U35" s="53"/>
      <c r="V35" s="53"/>
      <c r="W35" s="53"/>
      <c r="X35" s="55" t="s">
        <v>52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G35" s="37"/>
    </row>
    <row r="36" spans="1:59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G36" s="37"/>
    </row>
    <row r="37" spans="1:59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G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53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54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9" s="2" customFormat="1" ht="12">
      <c r="A60" s="37"/>
      <c r="B60" s="38"/>
      <c r="C60" s="39"/>
      <c r="D60" s="63" t="s">
        <v>55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56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55</v>
      </c>
      <c r="AI60" s="41"/>
      <c r="AJ60" s="41"/>
      <c r="AK60" s="41"/>
      <c r="AL60" s="41"/>
      <c r="AM60" s="63" t="s">
        <v>56</v>
      </c>
      <c r="AN60" s="41"/>
      <c r="AO60" s="41"/>
      <c r="AP60" s="39"/>
      <c r="AQ60" s="39"/>
      <c r="AR60" s="43"/>
      <c r="BG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9" s="2" customFormat="1" ht="12">
      <c r="A64" s="37"/>
      <c r="B64" s="38"/>
      <c r="C64" s="39"/>
      <c r="D64" s="60" t="s">
        <v>57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58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G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9" s="2" customFormat="1" ht="12">
      <c r="A75" s="37"/>
      <c r="B75" s="38"/>
      <c r="C75" s="39"/>
      <c r="D75" s="63" t="s">
        <v>55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56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55</v>
      </c>
      <c r="AI75" s="41"/>
      <c r="AJ75" s="41"/>
      <c r="AK75" s="41"/>
      <c r="AL75" s="41"/>
      <c r="AM75" s="63" t="s">
        <v>56</v>
      </c>
      <c r="AN75" s="41"/>
      <c r="AO75" s="41"/>
      <c r="AP75" s="39"/>
      <c r="AQ75" s="39"/>
      <c r="AR75" s="43"/>
      <c r="BG75" s="37"/>
    </row>
    <row r="76" spans="1:59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G76" s="37"/>
    </row>
    <row r="77" spans="1:59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G77" s="37"/>
    </row>
    <row r="81" spans="1:59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G81" s="37"/>
    </row>
    <row r="82" spans="1:59" s="2" customFormat="1" ht="24.95" customHeight="1">
      <c r="A82" s="37"/>
      <c r="B82" s="38"/>
      <c r="C82" s="22" t="s">
        <v>59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G82" s="37"/>
    </row>
    <row r="83" spans="1:59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G83" s="37"/>
    </row>
    <row r="84" spans="1:59" s="4" customFormat="1" ht="12" customHeight="1">
      <c r="A84" s="4"/>
      <c r="B84" s="69"/>
      <c r="C84" s="31" t="s">
        <v>14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2022078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G84" s="4"/>
    </row>
    <row r="85" spans="1:59" s="5" customFormat="1" ht="36.95" customHeight="1">
      <c r="A85" s="5"/>
      <c r="B85" s="72"/>
      <c r="C85" s="73" t="s">
        <v>17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Přírodní zahrada MŠ Mašinka, ul. Bezručova, Cheb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G85" s="5"/>
    </row>
    <row r="86" spans="1:59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G86" s="37"/>
    </row>
    <row r="87" spans="1:59" s="2" customFormat="1" ht="12" customHeight="1">
      <c r="A87" s="37"/>
      <c r="B87" s="38"/>
      <c r="C87" s="31" t="s">
        <v>21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23</v>
      </c>
      <c r="AJ87" s="39"/>
      <c r="AK87" s="39"/>
      <c r="AL87" s="39"/>
      <c r="AM87" s="78" t="str">
        <f>IF(AN8="","",AN8)</f>
        <v>23. 9. 2022</v>
      </c>
      <c r="AN87" s="78"/>
      <c r="AO87" s="39"/>
      <c r="AP87" s="39"/>
      <c r="AQ87" s="39"/>
      <c r="AR87" s="43"/>
      <c r="BG87" s="37"/>
    </row>
    <row r="88" spans="1:59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G88" s="37"/>
    </row>
    <row r="89" spans="1:59" s="2" customFormat="1" ht="15.15" customHeight="1">
      <c r="A89" s="37"/>
      <c r="B89" s="38"/>
      <c r="C89" s="31" t="s">
        <v>25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Cheb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33</v>
      </c>
      <c r="AJ89" s="39"/>
      <c r="AK89" s="39"/>
      <c r="AL89" s="39"/>
      <c r="AM89" s="79" t="str">
        <f>IF(E17="","",E17)</f>
        <v>Ing. Tomáš Prinz, DiS.</v>
      </c>
      <c r="AN89" s="70"/>
      <c r="AO89" s="70"/>
      <c r="AP89" s="70"/>
      <c r="AQ89" s="39"/>
      <c r="AR89" s="43"/>
      <c r="AS89" s="80" t="s">
        <v>60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3"/>
      <c r="BG89" s="37"/>
    </row>
    <row r="90" spans="1:59" s="2" customFormat="1" ht="15.15" customHeight="1">
      <c r="A90" s="37"/>
      <c r="B90" s="38"/>
      <c r="C90" s="31" t="s">
        <v>31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36</v>
      </c>
      <c r="AJ90" s="39"/>
      <c r="AK90" s="39"/>
      <c r="AL90" s="39"/>
      <c r="AM90" s="79" t="str">
        <f>IF(E20="","",E20)</f>
        <v>Ing. Nikola Prinzová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7"/>
      <c r="BG90" s="37"/>
    </row>
    <row r="91" spans="1:59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1"/>
      <c r="BG91" s="37"/>
    </row>
    <row r="92" spans="1:59" s="2" customFormat="1" ht="29.25" customHeight="1">
      <c r="A92" s="37"/>
      <c r="B92" s="38"/>
      <c r="C92" s="92" t="s">
        <v>61</v>
      </c>
      <c r="D92" s="93"/>
      <c r="E92" s="93"/>
      <c r="F92" s="93"/>
      <c r="G92" s="93"/>
      <c r="H92" s="94"/>
      <c r="I92" s="95" t="s">
        <v>62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63</v>
      </c>
      <c r="AH92" s="93"/>
      <c r="AI92" s="93"/>
      <c r="AJ92" s="93"/>
      <c r="AK92" s="93"/>
      <c r="AL92" s="93"/>
      <c r="AM92" s="93"/>
      <c r="AN92" s="95" t="s">
        <v>64</v>
      </c>
      <c r="AO92" s="93"/>
      <c r="AP92" s="97"/>
      <c r="AQ92" s="98" t="s">
        <v>65</v>
      </c>
      <c r="AR92" s="43"/>
      <c r="AS92" s="99" t="s">
        <v>66</v>
      </c>
      <c r="AT92" s="100" t="s">
        <v>67</v>
      </c>
      <c r="AU92" s="100" t="s">
        <v>68</v>
      </c>
      <c r="AV92" s="100" t="s">
        <v>69</v>
      </c>
      <c r="AW92" s="100" t="s">
        <v>70</v>
      </c>
      <c r="AX92" s="100" t="s">
        <v>71</v>
      </c>
      <c r="AY92" s="100" t="s">
        <v>72</v>
      </c>
      <c r="AZ92" s="100" t="s">
        <v>73</v>
      </c>
      <c r="BA92" s="100" t="s">
        <v>74</v>
      </c>
      <c r="BB92" s="100" t="s">
        <v>75</v>
      </c>
      <c r="BC92" s="100" t="s">
        <v>76</v>
      </c>
      <c r="BD92" s="100" t="s">
        <v>77</v>
      </c>
      <c r="BE92" s="100" t="s">
        <v>78</v>
      </c>
      <c r="BF92" s="101" t="s">
        <v>79</v>
      </c>
      <c r="BG92" s="37"/>
    </row>
    <row r="93" spans="1:59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4"/>
      <c r="BG93" s="37"/>
    </row>
    <row r="94" spans="1:90" s="6" customFormat="1" ht="32.4" customHeight="1">
      <c r="A94" s="6"/>
      <c r="B94" s="105"/>
      <c r="C94" s="106" t="s">
        <v>80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ROUND(SUM(AG95:AG97),2)</f>
        <v>0</v>
      </c>
      <c r="AH94" s="108"/>
      <c r="AI94" s="108"/>
      <c r="AJ94" s="108"/>
      <c r="AK94" s="108"/>
      <c r="AL94" s="108"/>
      <c r="AM94" s="108"/>
      <c r="AN94" s="109">
        <f>SUM(AG94,AV94)</f>
        <v>0</v>
      </c>
      <c r="AO94" s="109"/>
      <c r="AP94" s="109"/>
      <c r="AQ94" s="110" t="s">
        <v>1</v>
      </c>
      <c r="AR94" s="111"/>
      <c r="AS94" s="112">
        <f>ROUND(SUM(AS95:AS97),2)</f>
        <v>0</v>
      </c>
      <c r="AT94" s="113">
        <f>ROUND(SUM(AT95:AT97),2)</f>
        <v>0</v>
      </c>
      <c r="AU94" s="114">
        <f>ROUND(SUM(AU95:AU97),2)</f>
        <v>0</v>
      </c>
      <c r="AV94" s="114">
        <f>ROUND(SUM(AX94:AY94),2)</f>
        <v>0</v>
      </c>
      <c r="AW94" s="115">
        <f>ROUND(SUM(AW95:AW97),5)</f>
        <v>0</v>
      </c>
      <c r="AX94" s="114">
        <f>ROUND(BB94*L29,2)</f>
        <v>0</v>
      </c>
      <c r="AY94" s="114">
        <f>ROUND(BC94*L30,2)</f>
        <v>0</v>
      </c>
      <c r="AZ94" s="114">
        <f>ROUND(BD94*L29,2)</f>
        <v>0</v>
      </c>
      <c r="BA94" s="114">
        <f>ROUND(BE94*L30,2)</f>
        <v>0</v>
      </c>
      <c r="BB94" s="114">
        <f>ROUND(SUM(BB95:BB97),2)</f>
        <v>0</v>
      </c>
      <c r="BC94" s="114">
        <f>ROUND(SUM(BC95:BC97),2)</f>
        <v>0</v>
      </c>
      <c r="BD94" s="114">
        <f>ROUND(SUM(BD95:BD97),2)</f>
        <v>0</v>
      </c>
      <c r="BE94" s="114">
        <f>ROUND(SUM(BE95:BE97),2)</f>
        <v>0</v>
      </c>
      <c r="BF94" s="116">
        <f>ROUND(SUM(BF95:BF97),2)</f>
        <v>0</v>
      </c>
      <c r="BG94" s="6"/>
      <c r="BS94" s="117" t="s">
        <v>81</v>
      </c>
      <c r="BT94" s="117" t="s">
        <v>82</v>
      </c>
      <c r="BU94" s="118" t="s">
        <v>83</v>
      </c>
      <c r="BV94" s="117" t="s">
        <v>84</v>
      </c>
      <c r="BW94" s="117" t="s">
        <v>6</v>
      </c>
      <c r="BX94" s="117" t="s">
        <v>85</v>
      </c>
      <c r="CL94" s="117" t="s">
        <v>1</v>
      </c>
    </row>
    <row r="95" spans="1:91" s="7" customFormat="1" ht="16.5" customHeight="1">
      <c r="A95" s="119" t="s">
        <v>86</v>
      </c>
      <c r="B95" s="120"/>
      <c r="C95" s="121"/>
      <c r="D95" s="122" t="s">
        <v>87</v>
      </c>
      <c r="E95" s="122"/>
      <c r="F95" s="122"/>
      <c r="G95" s="122"/>
      <c r="H95" s="122"/>
      <c r="I95" s="123"/>
      <c r="J95" s="122" t="s">
        <v>88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'01 - Výsadba stromů'!K32</f>
        <v>0</v>
      </c>
      <c r="AH95" s="123"/>
      <c r="AI95" s="123"/>
      <c r="AJ95" s="123"/>
      <c r="AK95" s="123"/>
      <c r="AL95" s="123"/>
      <c r="AM95" s="123"/>
      <c r="AN95" s="124">
        <f>SUM(AG95,AV95)</f>
        <v>0</v>
      </c>
      <c r="AO95" s="123"/>
      <c r="AP95" s="123"/>
      <c r="AQ95" s="125" t="s">
        <v>89</v>
      </c>
      <c r="AR95" s="126"/>
      <c r="AS95" s="127">
        <f>'01 - Výsadba stromů'!K30</f>
        <v>0</v>
      </c>
      <c r="AT95" s="128">
        <f>'01 - Výsadba stromů'!K31</f>
        <v>0</v>
      </c>
      <c r="AU95" s="128">
        <v>0</v>
      </c>
      <c r="AV95" s="128">
        <f>ROUND(SUM(AX95:AY95),2)</f>
        <v>0</v>
      </c>
      <c r="AW95" s="129">
        <f>'01 - Výsadba stromů'!T120</f>
        <v>0</v>
      </c>
      <c r="AX95" s="128">
        <f>'01 - Výsadba stromů'!K35</f>
        <v>0</v>
      </c>
      <c r="AY95" s="128">
        <f>'01 - Výsadba stromů'!K36</f>
        <v>0</v>
      </c>
      <c r="AZ95" s="128">
        <f>'01 - Výsadba stromů'!K37</f>
        <v>0</v>
      </c>
      <c r="BA95" s="128">
        <f>'01 - Výsadba stromů'!K38</f>
        <v>0</v>
      </c>
      <c r="BB95" s="128">
        <f>'01 - Výsadba stromů'!F35</f>
        <v>0</v>
      </c>
      <c r="BC95" s="128">
        <f>'01 - Výsadba stromů'!F36</f>
        <v>0</v>
      </c>
      <c r="BD95" s="128">
        <f>'01 - Výsadba stromů'!F37</f>
        <v>0</v>
      </c>
      <c r="BE95" s="128">
        <f>'01 - Výsadba stromů'!F38</f>
        <v>0</v>
      </c>
      <c r="BF95" s="130">
        <f>'01 - Výsadba stromů'!F39</f>
        <v>0</v>
      </c>
      <c r="BG95" s="7"/>
      <c r="BT95" s="131" t="s">
        <v>90</v>
      </c>
      <c r="BV95" s="131" t="s">
        <v>84</v>
      </c>
      <c r="BW95" s="131" t="s">
        <v>91</v>
      </c>
      <c r="BX95" s="131" t="s">
        <v>6</v>
      </c>
      <c r="CL95" s="131" t="s">
        <v>1</v>
      </c>
      <c r="CM95" s="131" t="s">
        <v>92</v>
      </c>
    </row>
    <row r="96" spans="1:91" s="7" customFormat="1" ht="24.75" customHeight="1">
      <c r="A96" s="119" t="s">
        <v>86</v>
      </c>
      <c r="B96" s="120"/>
      <c r="C96" s="121"/>
      <c r="D96" s="122" t="s">
        <v>93</v>
      </c>
      <c r="E96" s="122"/>
      <c r="F96" s="122"/>
      <c r="G96" s="122"/>
      <c r="H96" s="122"/>
      <c r="I96" s="123"/>
      <c r="J96" s="122" t="s">
        <v>94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'02 - Založení trvalkových...'!K32</f>
        <v>0</v>
      </c>
      <c r="AH96" s="123"/>
      <c r="AI96" s="123"/>
      <c r="AJ96" s="123"/>
      <c r="AK96" s="123"/>
      <c r="AL96" s="123"/>
      <c r="AM96" s="123"/>
      <c r="AN96" s="124">
        <f>SUM(AG96,AV96)</f>
        <v>0</v>
      </c>
      <c r="AO96" s="123"/>
      <c r="AP96" s="123"/>
      <c r="AQ96" s="125" t="s">
        <v>89</v>
      </c>
      <c r="AR96" s="126"/>
      <c r="AS96" s="127">
        <f>'02 - Založení trvalkových...'!K30</f>
        <v>0</v>
      </c>
      <c r="AT96" s="128">
        <f>'02 - Založení trvalkových...'!K31</f>
        <v>0</v>
      </c>
      <c r="AU96" s="128">
        <v>0</v>
      </c>
      <c r="AV96" s="128">
        <f>ROUND(SUM(AX96:AY96),2)</f>
        <v>0</v>
      </c>
      <c r="AW96" s="129">
        <f>'02 - Založení trvalkových...'!T119</f>
        <v>0</v>
      </c>
      <c r="AX96" s="128">
        <f>'02 - Založení trvalkových...'!K35</f>
        <v>0</v>
      </c>
      <c r="AY96" s="128">
        <f>'02 - Založení trvalkových...'!K36</f>
        <v>0</v>
      </c>
      <c r="AZ96" s="128">
        <f>'02 - Založení trvalkových...'!K37</f>
        <v>0</v>
      </c>
      <c r="BA96" s="128">
        <f>'02 - Založení trvalkových...'!K38</f>
        <v>0</v>
      </c>
      <c r="BB96" s="128">
        <f>'02 - Založení trvalkových...'!F35</f>
        <v>0</v>
      </c>
      <c r="BC96" s="128">
        <f>'02 - Založení trvalkových...'!F36</f>
        <v>0</v>
      </c>
      <c r="BD96" s="128">
        <f>'02 - Založení trvalkových...'!F37</f>
        <v>0</v>
      </c>
      <c r="BE96" s="128">
        <f>'02 - Založení trvalkových...'!F38</f>
        <v>0</v>
      </c>
      <c r="BF96" s="130">
        <f>'02 - Založení trvalkových...'!F39</f>
        <v>0</v>
      </c>
      <c r="BG96" s="7"/>
      <c r="BT96" s="131" t="s">
        <v>90</v>
      </c>
      <c r="BV96" s="131" t="s">
        <v>84</v>
      </c>
      <c r="BW96" s="131" t="s">
        <v>95</v>
      </c>
      <c r="BX96" s="131" t="s">
        <v>6</v>
      </c>
      <c r="CL96" s="131" t="s">
        <v>1</v>
      </c>
      <c r="CM96" s="131" t="s">
        <v>92</v>
      </c>
    </row>
    <row r="97" spans="1:91" s="7" customFormat="1" ht="16.5" customHeight="1">
      <c r="A97" s="119" t="s">
        <v>86</v>
      </c>
      <c r="B97" s="120"/>
      <c r="C97" s="121"/>
      <c r="D97" s="122" t="s">
        <v>96</v>
      </c>
      <c r="E97" s="122"/>
      <c r="F97" s="122"/>
      <c r="G97" s="122"/>
      <c r="H97" s="122"/>
      <c r="I97" s="123"/>
      <c r="J97" s="122" t="s">
        <v>97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'03 - Technické prvky'!K32</f>
        <v>0</v>
      </c>
      <c r="AH97" s="123"/>
      <c r="AI97" s="123"/>
      <c r="AJ97" s="123"/>
      <c r="AK97" s="123"/>
      <c r="AL97" s="123"/>
      <c r="AM97" s="123"/>
      <c r="AN97" s="124">
        <f>SUM(AG97,AV97)</f>
        <v>0</v>
      </c>
      <c r="AO97" s="123"/>
      <c r="AP97" s="123"/>
      <c r="AQ97" s="125" t="s">
        <v>89</v>
      </c>
      <c r="AR97" s="126"/>
      <c r="AS97" s="132">
        <f>'03 - Technické prvky'!K30</f>
        <v>0</v>
      </c>
      <c r="AT97" s="133">
        <f>'03 - Technické prvky'!K31</f>
        <v>0</v>
      </c>
      <c r="AU97" s="133">
        <v>0</v>
      </c>
      <c r="AV97" s="133">
        <f>ROUND(SUM(AX97:AY97),2)</f>
        <v>0</v>
      </c>
      <c r="AW97" s="134">
        <f>'03 - Technické prvky'!T120</f>
        <v>0</v>
      </c>
      <c r="AX97" s="133">
        <f>'03 - Technické prvky'!K35</f>
        <v>0</v>
      </c>
      <c r="AY97" s="133">
        <f>'03 - Technické prvky'!K36</f>
        <v>0</v>
      </c>
      <c r="AZ97" s="133">
        <f>'03 - Technické prvky'!K37</f>
        <v>0</v>
      </c>
      <c r="BA97" s="133">
        <f>'03 - Technické prvky'!K38</f>
        <v>0</v>
      </c>
      <c r="BB97" s="133">
        <f>'03 - Technické prvky'!F35</f>
        <v>0</v>
      </c>
      <c r="BC97" s="133">
        <f>'03 - Technické prvky'!F36</f>
        <v>0</v>
      </c>
      <c r="BD97" s="133">
        <f>'03 - Technické prvky'!F37</f>
        <v>0</v>
      </c>
      <c r="BE97" s="133">
        <f>'03 - Technické prvky'!F38</f>
        <v>0</v>
      </c>
      <c r="BF97" s="135">
        <f>'03 - Technické prvky'!F39</f>
        <v>0</v>
      </c>
      <c r="BG97" s="7"/>
      <c r="BT97" s="131" t="s">
        <v>90</v>
      </c>
      <c r="BV97" s="131" t="s">
        <v>84</v>
      </c>
      <c r="BW97" s="131" t="s">
        <v>98</v>
      </c>
      <c r="BX97" s="131" t="s">
        <v>6</v>
      </c>
      <c r="CL97" s="131" t="s">
        <v>1</v>
      </c>
      <c r="CM97" s="131" t="s">
        <v>92</v>
      </c>
    </row>
    <row r="98" spans="1:59" s="2" customFormat="1" ht="30" customHeight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</row>
    <row r="99" spans="1:59" s="2" customFormat="1" ht="6.95" customHeight="1">
      <c r="A99" s="37"/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43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</row>
  </sheetData>
  <sheetProtection password="CC35" sheet="1" objects="1" scenarios="1" formatColumns="0" formatRows="0"/>
  <mergeCells count="50"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G2"/>
  </mergeCells>
  <hyperlinks>
    <hyperlink ref="A95" location="'01 - Výsadba stromů'!C2" display="/"/>
    <hyperlink ref="A96" location="'02 - Založení trvalkových...'!C2" display="/"/>
    <hyperlink ref="A97" location="'03 - Technické prvk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91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9"/>
      <c r="AT3" s="16" t="s">
        <v>92</v>
      </c>
    </row>
    <row r="4" spans="2:46" s="1" customFormat="1" ht="24.95" customHeight="1">
      <c r="B4" s="19"/>
      <c r="D4" s="138" t="s">
        <v>99</v>
      </c>
      <c r="M4" s="19"/>
      <c r="N4" s="139" t="s">
        <v>11</v>
      </c>
      <c r="AT4" s="16" t="s">
        <v>4</v>
      </c>
    </row>
    <row r="5" spans="2:13" s="1" customFormat="1" ht="6.95" customHeight="1">
      <c r="B5" s="19"/>
      <c r="M5" s="19"/>
    </row>
    <row r="6" spans="2:13" s="1" customFormat="1" ht="12" customHeight="1">
      <c r="B6" s="19"/>
      <c r="D6" s="140" t="s">
        <v>17</v>
      </c>
      <c r="M6" s="19"/>
    </row>
    <row r="7" spans="2:13" s="1" customFormat="1" ht="16.5" customHeight="1">
      <c r="B7" s="19"/>
      <c r="E7" s="141" t="str">
        <f>'Rekapitulace stavby'!K6</f>
        <v>Přírodní zahrada MŠ Mašinka, ul. Bezručova, Cheb</v>
      </c>
      <c r="F7" s="140"/>
      <c r="G7" s="140"/>
      <c r="H7" s="140"/>
      <c r="M7" s="19"/>
    </row>
    <row r="8" spans="1:31" s="2" customFormat="1" ht="12" customHeight="1">
      <c r="A8" s="37"/>
      <c r="B8" s="43"/>
      <c r="C8" s="37"/>
      <c r="D8" s="140" t="s">
        <v>100</v>
      </c>
      <c r="E8" s="37"/>
      <c r="F8" s="37"/>
      <c r="G8" s="37"/>
      <c r="H8" s="37"/>
      <c r="I8" s="37"/>
      <c r="J8" s="37"/>
      <c r="K8" s="37"/>
      <c r="L8" s="37"/>
      <c r="M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101</v>
      </c>
      <c r="F9" s="37"/>
      <c r="G9" s="37"/>
      <c r="H9" s="37"/>
      <c r="I9" s="37"/>
      <c r="J9" s="37"/>
      <c r="K9" s="37"/>
      <c r="L9" s="37"/>
      <c r="M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19</v>
      </c>
      <c r="E11" s="37"/>
      <c r="F11" s="143" t="s">
        <v>1</v>
      </c>
      <c r="G11" s="37"/>
      <c r="H11" s="37"/>
      <c r="I11" s="140" t="s">
        <v>20</v>
      </c>
      <c r="J11" s="143" t="s">
        <v>1</v>
      </c>
      <c r="K11" s="37"/>
      <c r="L11" s="37"/>
      <c r="M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21</v>
      </c>
      <c r="E12" s="37"/>
      <c r="F12" s="143" t="s">
        <v>22</v>
      </c>
      <c r="G12" s="37"/>
      <c r="H12" s="37"/>
      <c r="I12" s="140" t="s">
        <v>23</v>
      </c>
      <c r="J12" s="144" t="str">
        <f>'Rekapitulace stavby'!AN8</f>
        <v>23. 9. 2022</v>
      </c>
      <c r="K12" s="37"/>
      <c r="L12" s="37"/>
      <c r="M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25</v>
      </c>
      <c r="E14" s="37"/>
      <c r="F14" s="37"/>
      <c r="G14" s="37"/>
      <c r="H14" s="37"/>
      <c r="I14" s="140" t="s">
        <v>26</v>
      </c>
      <c r="J14" s="143" t="s">
        <v>27</v>
      </c>
      <c r="K14" s="37"/>
      <c r="L14" s="37"/>
      <c r="M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28</v>
      </c>
      <c r="F15" s="37"/>
      <c r="G15" s="37"/>
      <c r="H15" s="37"/>
      <c r="I15" s="140" t="s">
        <v>29</v>
      </c>
      <c r="J15" s="143" t="s">
        <v>30</v>
      </c>
      <c r="K15" s="37"/>
      <c r="L15" s="37"/>
      <c r="M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31</v>
      </c>
      <c r="E17" s="37"/>
      <c r="F17" s="37"/>
      <c r="G17" s="37"/>
      <c r="H17" s="37"/>
      <c r="I17" s="140" t="s">
        <v>26</v>
      </c>
      <c r="J17" s="32" t="str">
        <f>'Rekapitulace stavby'!AN13</f>
        <v>Vyplň údaj</v>
      </c>
      <c r="K17" s="37"/>
      <c r="L17" s="37"/>
      <c r="M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29</v>
      </c>
      <c r="J18" s="32" t="str">
        <f>'Rekapitulace stavby'!AN14</f>
        <v>Vyplň údaj</v>
      </c>
      <c r="K18" s="37"/>
      <c r="L18" s="37"/>
      <c r="M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33</v>
      </c>
      <c r="E20" s="37"/>
      <c r="F20" s="37"/>
      <c r="G20" s="37"/>
      <c r="H20" s="37"/>
      <c r="I20" s="140" t="s">
        <v>26</v>
      </c>
      <c r="J20" s="143" t="s">
        <v>34</v>
      </c>
      <c r="K20" s="37"/>
      <c r="L20" s="37"/>
      <c r="M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35</v>
      </c>
      <c r="F21" s="37"/>
      <c r="G21" s="37"/>
      <c r="H21" s="37"/>
      <c r="I21" s="140" t="s">
        <v>29</v>
      </c>
      <c r="J21" s="143" t="s">
        <v>1</v>
      </c>
      <c r="K21" s="37"/>
      <c r="L21" s="37"/>
      <c r="M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36</v>
      </c>
      <c r="E23" s="37"/>
      <c r="F23" s="37"/>
      <c r="G23" s="37"/>
      <c r="H23" s="37"/>
      <c r="I23" s="140" t="s">
        <v>26</v>
      </c>
      <c r="J23" s="143" t="s">
        <v>37</v>
      </c>
      <c r="K23" s="37"/>
      <c r="L23" s="37"/>
      <c r="M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38</v>
      </c>
      <c r="F24" s="37"/>
      <c r="G24" s="37"/>
      <c r="H24" s="37"/>
      <c r="I24" s="140" t="s">
        <v>29</v>
      </c>
      <c r="J24" s="143" t="s">
        <v>1</v>
      </c>
      <c r="K24" s="37"/>
      <c r="L24" s="37"/>
      <c r="M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39</v>
      </c>
      <c r="E26" s="37"/>
      <c r="F26" s="37"/>
      <c r="G26" s="37"/>
      <c r="H26" s="37"/>
      <c r="I26" s="37"/>
      <c r="J26" s="37"/>
      <c r="K26" s="37"/>
      <c r="L26" s="37"/>
      <c r="M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5"/>
      <c r="M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149"/>
      <c r="M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>
      <c r="A30" s="37"/>
      <c r="B30" s="43"/>
      <c r="C30" s="37"/>
      <c r="D30" s="37"/>
      <c r="E30" s="140" t="s">
        <v>102</v>
      </c>
      <c r="F30" s="37"/>
      <c r="G30" s="37"/>
      <c r="H30" s="37"/>
      <c r="I30" s="37"/>
      <c r="J30" s="37"/>
      <c r="K30" s="150">
        <f>I96</f>
        <v>0</v>
      </c>
      <c r="L30" s="37"/>
      <c r="M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2">
      <c r="A31" s="37"/>
      <c r="B31" s="43"/>
      <c r="C31" s="37"/>
      <c r="D31" s="37"/>
      <c r="E31" s="140" t="s">
        <v>103</v>
      </c>
      <c r="F31" s="37"/>
      <c r="G31" s="37"/>
      <c r="H31" s="37"/>
      <c r="I31" s="37"/>
      <c r="J31" s="37"/>
      <c r="K31" s="150">
        <f>J96</f>
        <v>0</v>
      </c>
      <c r="L31" s="37"/>
      <c r="M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1" t="s">
        <v>40</v>
      </c>
      <c r="E32" s="37"/>
      <c r="F32" s="37"/>
      <c r="G32" s="37"/>
      <c r="H32" s="37"/>
      <c r="I32" s="37"/>
      <c r="J32" s="37"/>
      <c r="K32" s="152">
        <f>ROUND(K120,2)</f>
        <v>0</v>
      </c>
      <c r="L32" s="37"/>
      <c r="M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49"/>
      <c r="E33" s="149"/>
      <c r="F33" s="149"/>
      <c r="G33" s="149"/>
      <c r="H33" s="149"/>
      <c r="I33" s="149"/>
      <c r="J33" s="149"/>
      <c r="K33" s="149"/>
      <c r="L33" s="149"/>
      <c r="M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53" t="s">
        <v>42</v>
      </c>
      <c r="G34" s="37"/>
      <c r="H34" s="37"/>
      <c r="I34" s="153" t="s">
        <v>41</v>
      </c>
      <c r="J34" s="37"/>
      <c r="K34" s="153" t="s">
        <v>43</v>
      </c>
      <c r="L34" s="37"/>
      <c r="M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44</v>
      </c>
      <c r="E35" s="140" t="s">
        <v>45</v>
      </c>
      <c r="F35" s="150">
        <f>ROUND((SUM(BE120:BE215)),2)</f>
        <v>0</v>
      </c>
      <c r="G35" s="37"/>
      <c r="H35" s="37"/>
      <c r="I35" s="155">
        <v>0.21</v>
      </c>
      <c r="J35" s="37"/>
      <c r="K35" s="150">
        <f>ROUND(((SUM(BE120:BE215))*I35),2)</f>
        <v>0</v>
      </c>
      <c r="L35" s="37"/>
      <c r="M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0" t="s">
        <v>46</v>
      </c>
      <c r="F36" s="150">
        <f>ROUND((SUM(BF120:BF215)),2)</f>
        <v>0</v>
      </c>
      <c r="G36" s="37"/>
      <c r="H36" s="37"/>
      <c r="I36" s="155">
        <v>0.15</v>
      </c>
      <c r="J36" s="37"/>
      <c r="K36" s="150">
        <f>ROUND(((SUM(BF120:BF215))*I36),2)</f>
        <v>0</v>
      </c>
      <c r="L36" s="37"/>
      <c r="M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47</v>
      </c>
      <c r="F37" s="150">
        <f>ROUND((SUM(BG120:BG215)),2)</f>
        <v>0</v>
      </c>
      <c r="G37" s="37"/>
      <c r="H37" s="37"/>
      <c r="I37" s="155">
        <v>0.21</v>
      </c>
      <c r="J37" s="37"/>
      <c r="K37" s="150">
        <f>0</f>
        <v>0</v>
      </c>
      <c r="L37" s="37"/>
      <c r="M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0" t="s">
        <v>48</v>
      </c>
      <c r="F38" s="150">
        <f>ROUND((SUM(BH120:BH215)),2)</f>
        <v>0</v>
      </c>
      <c r="G38" s="37"/>
      <c r="H38" s="37"/>
      <c r="I38" s="155">
        <v>0.15</v>
      </c>
      <c r="J38" s="37"/>
      <c r="K38" s="150">
        <f>0</f>
        <v>0</v>
      </c>
      <c r="L38" s="37"/>
      <c r="M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0" t="s">
        <v>49</v>
      </c>
      <c r="F39" s="150">
        <f>ROUND((SUM(BI120:BI215)),2)</f>
        <v>0</v>
      </c>
      <c r="G39" s="37"/>
      <c r="H39" s="37"/>
      <c r="I39" s="155">
        <v>0</v>
      </c>
      <c r="J39" s="37"/>
      <c r="K39" s="150">
        <f>0</f>
        <v>0</v>
      </c>
      <c r="L39" s="37"/>
      <c r="M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56"/>
      <c r="D41" s="157" t="s">
        <v>50</v>
      </c>
      <c r="E41" s="158"/>
      <c r="F41" s="158"/>
      <c r="G41" s="159" t="s">
        <v>51</v>
      </c>
      <c r="H41" s="160" t="s">
        <v>52</v>
      </c>
      <c r="I41" s="158"/>
      <c r="J41" s="158"/>
      <c r="K41" s="161">
        <f>SUM(K32:K39)</f>
        <v>0</v>
      </c>
      <c r="L41" s="162"/>
      <c r="M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3" s="1" customFormat="1" ht="14.4" customHeight="1">
      <c r="B43" s="19"/>
      <c r="M43" s="19"/>
    </row>
    <row r="44" spans="2:13" s="1" customFormat="1" ht="14.4" customHeight="1">
      <c r="B44" s="19"/>
      <c r="M44" s="19"/>
    </row>
    <row r="45" spans="2:13" s="1" customFormat="1" ht="14.4" customHeight="1">
      <c r="B45" s="19"/>
      <c r="M45" s="19"/>
    </row>
    <row r="46" spans="2:13" s="1" customFormat="1" ht="14.4" customHeight="1">
      <c r="B46" s="19"/>
      <c r="M46" s="19"/>
    </row>
    <row r="47" spans="2:13" s="1" customFormat="1" ht="14.4" customHeight="1">
      <c r="B47" s="19"/>
      <c r="M47" s="19"/>
    </row>
    <row r="48" spans="2:13" s="1" customFormat="1" ht="14.4" customHeight="1">
      <c r="B48" s="19"/>
      <c r="M48" s="19"/>
    </row>
    <row r="49" spans="2:13" s="1" customFormat="1" ht="14.4" customHeight="1">
      <c r="B49" s="19"/>
      <c r="M49" s="19"/>
    </row>
    <row r="50" spans="2:13" s="2" customFormat="1" ht="14.4" customHeight="1">
      <c r="B50" s="62"/>
      <c r="D50" s="163" t="s">
        <v>53</v>
      </c>
      <c r="E50" s="164"/>
      <c r="F50" s="164"/>
      <c r="G50" s="163" t="s">
        <v>54</v>
      </c>
      <c r="H50" s="164"/>
      <c r="I50" s="164"/>
      <c r="J50" s="164"/>
      <c r="K50" s="164"/>
      <c r="L50" s="164"/>
      <c r="M50" s="62"/>
    </row>
    <row r="51" spans="2:13" ht="12">
      <c r="B51" s="19"/>
      <c r="M51" s="19"/>
    </row>
    <row r="52" spans="2:13" ht="12">
      <c r="B52" s="19"/>
      <c r="M52" s="19"/>
    </row>
    <row r="53" spans="2:13" ht="12">
      <c r="B53" s="19"/>
      <c r="M53" s="19"/>
    </row>
    <row r="54" spans="2:13" ht="12">
      <c r="B54" s="19"/>
      <c r="M54" s="19"/>
    </row>
    <row r="55" spans="2:13" ht="12">
      <c r="B55" s="19"/>
      <c r="M55" s="19"/>
    </row>
    <row r="56" spans="2:13" ht="12">
      <c r="B56" s="19"/>
      <c r="M56" s="19"/>
    </row>
    <row r="57" spans="2:13" ht="12">
      <c r="B57" s="19"/>
      <c r="M57" s="19"/>
    </row>
    <row r="58" spans="2:13" ht="12">
      <c r="B58" s="19"/>
      <c r="M58" s="19"/>
    </row>
    <row r="59" spans="2:13" ht="12">
      <c r="B59" s="19"/>
      <c r="M59" s="19"/>
    </row>
    <row r="60" spans="2:13" ht="12">
      <c r="B60" s="19"/>
      <c r="M60" s="19"/>
    </row>
    <row r="61" spans="1:31" s="2" customFormat="1" ht="12">
      <c r="A61" s="37"/>
      <c r="B61" s="43"/>
      <c r="C61" s="37"/>
      <c r="D61" s="165" t="s">
        <v>55</v>
      </c>
      <c r="E61" s="166"/>
      <c r="F61" s="167" t="s">
        <v>56</v>
      </c>
      <c r="G61" s="165" t="s">
        <v>55</v>
      </c>
      <c r="H61" s="166"/>
      <c r="I61" s="166"/>
      <c r="J61" s="168" t="s">
        <v>56</v>
      </c>
      <c r="K61" s="166"/>
      <c r="L61" s="166"/>
      <c r="M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3" ht="12">
      <c r="B62" s="19"/>
      <c r="M62" s="19"/>
    </row>
    <row r="63" spans="2:13" ht="12">
      <c r="B63" s="19"/>
      <c r="M63" s="19"/>
    </row>
    <row r="64" spans="2:13" ht="12">
      <c r="B64" s="19"/>
      <c r="M64" s="19"/>
    </row>
    <row r="65" spans="1:31" s="2" customFormat="1" ht="12">
      <c r="A65" s="37"/>
      <c r="B65" s="43"/>
      <c r="C65" s="37"/>
      <c r="D65" s="163" t="s">
        <v>57</v>
      </c>
      <c r="E65" s="169"/>
      <c r="F65" s="169"/>
      <c r="G65" s="163" t="s">
        <v>58</v>
      </c>
      <c r="H65" s="169"/>
      <c r="I65" s="169"/>
      <c r="J65" s="169"/>
      <c r="K65" s="169"/>
      <c r="L65" s="169"/>
      <c r="M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3" ht="12">
      <c r="B66" s="19"/>
      <c r="M66" s="19"/>
    </row>
    <row r="67" spans="2:13" ht="12">
      <c r="B67" s="19"/>
      <c r="M67" s="19"/>
    </row>
    <row r="68" spans="2:13" ht="12">
      <c r="B68" s="19"/>
      <c r="M68" s="19"/>
    </row>
    <row r="69" spans="2:13" ht="12">
      <c r="B69" s="19"/>
      <c r="M69" s="19"/>
    </row>
    <row r="70" spans="2:13" ht="12">
      <c r="B70" s="19"/>
      <c r="M70" s="19"/>
    </row>
    <row r="71" spans="2:13" ht="12">
      <c r="B71" s="19"/>
      <c r="M71" s="19"/>
    </row>
    <row r="72" spans="2:13" ht="12">
      <c r="B72" s="19"/>
      <c r="M72" s="19"/>
    </row>
    <row r="73" spans="2:13" ht="12">
      <c r="B73" s="19"/>
      <c r="M73" s="19"/>
    </row>
    <row r="74" spans="2:13" ht="12">
      <c r="B74" s="19"/>
      <c r="M74" s="19"/>
    </row>
    <row r="75" spans="2:13" ht="12">
      <c r="B75" s="19"/>
      <c r="M75" s="19"/>
    </row>
    <row r="76" spans="1:31" s="2" customFormat="1" ht="12">
      <c r="A76" s="37"/>
      <c r="B76" s="43"/>
      <c r="C76" s="37"/>
      <c r="D76" s="165" t="s">
        <v>55</v>
      </c>
      <c r="E76" s="166"/>
      <c r="F76" s="167" t="s">
        <v>56</v>
      </c>
      <c r="G76" s="165" t="s">
        <v>55</v>
      </c>
      <c r="H76" s="166"/>
      <c r="I76" s="166"/>
      <c r="J76" s="168" t="s">
        <v>56</v>
      </c>
      <c r="K76" s="166"/>
      <c r="L76" s="166"/>
      <c r="M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104</v>
      </c>
      <c r="D82" s="39"/>
      <c r="E82" s="39"/>
      <c r="F82" s="39"/>
      <c r="G82" s="39"/>
      <c r="H82" s="39"/>
      <c r="I82" s="39"/>
      <c r="J82" s="39"/>
      <c r="K82" s="39"/>
      <c r="L82" s="39"/>
      <c r="M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39"/>
      <c r="M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Přírodní zahrada MŠ Mašinka, ul. Bezručova, Cheb</v>
      </c>
      <c r="F85" s="31"/>
      <c r="G85" s="31"/>
      <c r="H85" s="31"/>
      <c r="I85" s="39"/>
      <c r="J85" s="39"/>
      <c r="K85" s="39"/>
      <c r="L85" s="39"/>
      <c r="M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100</v>
      </c>
      <c r="D86" s="39"/>
      <c r="E86" s="39"/>
      <c r="F86" s="39"/>
      <c r="G86" s="39"/>
      <c r="H86" s="39"/>
      <c r="I86" s="39"/>
      <c r="J86" s="39"/>
      <c r="K86" s="39"/>
      <c r="L86" s="39"/>
      <c r="M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01 - Výsadba stromů</v>
      </c>
      <c r="F87" s="39"/>
      <c r="G87" s="39"/>
      <c r="H87" s="39"/>
      <c r="I87" s="39"/>
      <c r="J87" s="39"/>
      <c r="K87" s="39"/>
      <c r="L87" s="39"/>
      <c r="M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9"/>
      <c r="E89" s="39"/>
      <c r="F89" s="26" t="str">
        <f>F12</f>
        <v xml:space="preserve"> </v>
      </c>
      <c r="G89" s="39"/>
      <c r="H89" s="39"/>
      <c r="I89" s="31" t="s">
        <v>23</v>
      </c>
      <c r="J89" s="78" t="str">
        <f>IF(J12="","",J12)</f>
        <v>23. 9. 2022</v>
      </c>
      <c r="K89" s="39"/>
      <c r="L89" s="39"/>
      <c r="M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25</v>
      </c>
      <c r="D91" s="39"/>
      <c r="E91" s="39"/>
      <c r="F91" s="26" t="str">
        <f>E15</f>
        <v>Město Cheb</v>
      </c>
      <c r="G91" s="39"/>
      <c r="H91" s="39"/>
      <c r="I91" s="31" t="s">
        <v>33</v>
      </c>
      <c r="J91" s="35" t="str">
        <f>E21</f>
        <v>Ing. Tomáš Prinz, DiS.</v>
      </c>
      <c r="K91" s="39"/>
      <c r="L91" s="39"/>
      <c r="M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31</v>
      </c>
      <c r="D92" s="39"/>
      <c r="E92" s="39"/>
      <c r="F92" s="26" t="str">
        <f>IF(E18="","",E18)</f>
        <v>Vyplň údaj</v>
      </c>
      <c r="G92" s="39"/>
      <c r="H92" s="39"/>
      <c r="I92" s="31" t="s">
        <v>36</v>
      </c>
      <c r="J92" s="35" t="str">
        <f>E24</f>
        <v>Ing. Nikola Prinzová</v>
      </c>
      <c r="K92" s="39"/>
      <c r="L92" s="39"/>
      <c r="M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105</v>
      </c>
      <c r="D94" s="176"/>
      <c r="E94" s="176"/>
      <c r="F94" s="176"/>
      <c r="G94" s="176"/>
      <c r="H94" s="176"/>
      <c r="I94" s="177" t="s">
        <v>106</v>
      </c>
      <c r="J94" s="177" t="s">
        <v>107</v>
      </c>
      <c r="K94" s="177" t="s">
        <v>108</v>
      </c>
      <c r="L94" s="176"/>
      <c r="M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109</v>
      </c>
      <c r="D96" s="39"/>
      <c r="E96" s="39"/>
      <c r="F96" s="39"/>
      <c r="G96" s="39"/>
      <c r="H96" s="39"/>
      <c r="I96" s="109">
        <f>Q120</f>
        <v>0</v>
      </c>
      <c r="J96" s="109">
        <f>R120</f>
        <v>0</v>
      </c>
      <c r="K96" s="109">
        <f>K120</f>
        <v>0</v>
      </c>
      <c r="L96" s="39"/>
      <c r="M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110</v>
      </c>
    </row>
    <row r="97" spans="1:31" s="9" customFormat="1" ht="24.95" customHeight="1">
      <c r="A97" s="9"/>
      <c r="B97" s="179"/>
      <c r="C97" s="180"/>
      <c r="D97" s="181" t="s">
        <v>111</v>
      </c>
      <c r="E97" s="182"/>
      <c r="F97" s="182"/>
      <c r="G97" s="182"/>
      <c r="H97" s="182"/>
      <c r="I97" s="183">
        <f>Q121</f>
        <v>0</v>
      </c>
      <c r="J97" s="183">
        <f>R121</f>
        <v>0</v>
      </c>
      <c r="K97" s="183">
        <f>K121</f>
        <v>0</v>
      </c>
      <c r="L97" s="180"/>
      <c r="M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112</v>
      </c>
      <c r="E98" s="188"/>
      <c r="F98" s="188"/>
      <c r="G98" s="188"/>
      <c r="H98" s="188"/>
      <c r="I98" s="189">
        <f>Q122</f>
        <v>0</v>
      </c>
      <c r="J98" s="189">
        <f>R122</f>
        <v>0</v>
      </c>
      <c r="K98" s="189">
        <f>K122</f>
        <v>0</v>
      </c>
      <c r="L98" s="186"/>
      <c r="M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113</v>
      </c>
      <c r="E99" s="188"/>
      <c r="F99" s="188"/>
      <c r="G99" s="188"/>
      <c r="H99" s="188"/>
      <c r="I99" s="189">
        <f>Q195</f>
        <v>0</v>
      </c>
      <c r="J99" s="189">
        <f>R195</f>
        <v>0</v>
      </c>
      <c r="K99" s="189">
        <f>K195</f>
        <v>0</v>
      </c>
      <c r="L99" s="186"/>
      <c r="M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9"/>
      <c r="C100" s="180"/>
      <c r="D100" s="181" t="s">
        <v>114</v>
      </c>
      <c r="E100" s="182"/>
      <c r="F100" s="182"/>
      <c r="G100" s="182"/>
      <c r="H100" s="182"/>
      <c r="I100" s="183">
        <f>Q197</f>
        <v>0</v>
      </c>
      <c r="J100" s="183">
        <f>R197</f>
        <v>0</v>
      </c>
      <c r="K100" s="183">
        <f>K197</f>
        <v>0</v>
      </c>
      <c r="L100" s="180"/>
      <c r="M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115</v>
      </c>
      <c r="D107" s="39"/>
      <c r="E107" s="39"/>
      <c r="F107" s="39"/>
      <c r="G107" s="39"/>
      <c r="H107" s="39"/>
      <c r="I107" s="39"/>
      <c r="J107" s="39"/>
      <c r="K107" s="39"/>
      <c r="L107" s="39"/>
      <c r="M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17</v>
      </c>
      <c r="D109" s="39"/>
      <c r="E109" s="39"/>
      <c r="F109" s="39"/>
      <c r="G109" s="39"/>
      <c r="H109" s="39"/>
      <c r="I109" s="39"/>
      <c r="J109" s="39"/>
      <c r="K109" s="39"/>
      <c r="L109" s="39"/>
      <c r="M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174" t="str">
        <f>E7</f>
        <v>Přírodní zahrada MŠ Mašinka, ul. Bezručova, Cheb</v>
      </c>
      <c r="F110" s="31"/>
      <c r="G110" s="31"/>
      <c r="H110" s="31"/>
      <c r="I110" s="39"/>
      <c r="J110" s="39"/>
      <c r="K110" s="39"/>
      <c r="L110" s="39"/>
      <c r="M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100</v>
      </c>
      <c r="D111" s="39"/>
      <c r="E111" s="39"/>
      <c r="F111" s="39"/>
      <c r="G111" s="39"/>
      <c r="H111" s="39"/>
      <c r="I111" s="39"/>
      <c r="J111" s="39"/>
      <c r="K111" s="39"/>
      <c r="L111" s="39"/>
      <c r="M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75" t="str">
        <f>E9</f>
        <v>01 - Výsadba stromů</v>
      </c>
      <c r="F112" s="39"/>
      <c r="G112" s="39"/>
      <c r="H112" s="39"/>
      <c r="I112" s="39"/>
      <c r="J112" s="39"/>
      <c r="K112" s="39"/>
      <c r="L112" s="39"/>
      <c r="M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21</v>
      </c>
      <c r="D114" s="39"/>
      <c r="E114" s="39"/>
      <c r="F114" s="26" t="str">
        <f>F12</f>
        <v xml:space="preserve"> </v>
      </c>
      <c r="G114" s="39"/>
      <c r="H114" s="39"/>
      <c r="I114" s="31" t="s">
        <v>23</v>
      </c>
      <c r="J114" s="78" t="str">
        <f>IF(J12="","",J12)</f>
        <v>23. 9. 2022</v>
      </c>
      <c r="K114" s="39"/>
      <c r="L114" s="39"/>
      <c r="M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5.65" customHeight="1">
      <c r="A116" s="37"/>
      <c r="B116" s="38"/>
      <c r="C116" s="31" t="s">
        <v>25</v>
      </c>
      <c r="D116" s="39"/>
      <c r="E116" s="39"/>
      <c r="F116" s="26" t="str">
        <f>E15</f>
        <v>Město Cheb</v>
      </c>
      <c r="G116" s="39"/>
      <c r="H116" s="39"/>
      <c r="I116" s="31" t="s">
        <v>33</v>
      </c>
      <c r="J116" s="35" t="str">
        <f>E21</f>
        <v>Ing. Tomáš Prinz, DiS.</v>
      </c>
      <c r="K116" s="39"/>
      <c r="L116" s="39"/>
      <c r="M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31</v>
      </c>
      <c r="D117" s="39"/>
      <c r="E117" s="39"/>
      <c r="F117" s="26" t="str">
        <f>IF(E18="","",E18)</f>
        <v>Vyplň údaj</v>
      </c>
      <c r="G117" s="39"/>
      <c r="H117" s="39"/>
      <c r="I117" s="31" t="s">
        <v>36</v>
      </c>
      <c r="J117" s="35" t="str">
        <f>E24</f>
        <v>Ing. Nikola Prinzová</v>
      </c>
      <c r="K117" s="39"/>
      <c r="L117" s="39"/>
      <c r="M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191"/>
      <c r="B119" s="192"/>
      <c r="C119" s="193" t="s">
        <v>116</v>
      </c>
      <c r="D119" s="194" t="s">
        <v>65</v>
      </c>
      <c r="E119" s="194" t="s">
        <v>61</v>
      </c>
      <c r="F119" s="194" t="s">
        <v>62</v>
      </c>
      <c r="G119" s="194" t="s">
        <v>117</v>
      </c>
      <c r="H119" s="194" t="s">
        <v>118</v>
      </c>
      <c r="I119" s="194" t="s">
        <v>119</v>
      </c>
      <c r="J119" s="194" t="s">
        <v>120</v>
      </c>
      <c r="K119" s="194" t="s">
        <v>108</v>
      </c>
      <c r="L119" s="195" t="s">
        <v>121</v>
      </c>
      <c r="M119" s="196"/>
      <c r="N119" s="99" t="s">
        <v>1</v>
      </c>
      <c r="O119" s="100" t="s">
        <v>44</v>
      </c>
      <c r="P119" s="100" t="s">
        <v>122</v>
      </c>
      <c r="Q119" s="100" t="s">
        <v>123</v>
      </c>
      <c r="R119" s="100" t="s">
        <v>124</v>
      </c>
      <c r="S119" s="100" t="s">
        <v>125</v>
      </c>
      <c r="T119" s="100" t="s">
        <v>126</v>
      </c>
      <c r="U119" s="100" t="s">
        <v>127</v>
      </c>
      <c r="V119" s="100" t="s">
        <v>128</v>
      </c>
      <c r="W119" s="100" t="s">
        <v>129</v>
      </c>
      <c r="X119" s="101" t="s">
        <v>130</v>
      </c>
      <c r="Y119" s="191"/>
      <c r="Z119" s="191"/>
      <c r="AA119" s="191"/>
      <c r="AB119" s="191"/>
      <c r="AC119" s="191"/>
      <c r="AD119" s="191"/>
      <c r="AE119" s="191"/>
    </row>
    <row r="120" spans="1:63" s="2" customFormat="1" ht="22.8" customHeight="1">
      <c r="A120" s="37"/>
      <c r="B120" s="38"/>
      <c r="C120" s="106" t="s">
        <v>131</v>
      </c>
      <c r="D120" s="39"/>
      <c r="E120" s="39"/>
      <c r="F120" s="39"/>
      <c r="G120" s="39"/>
      <c r="H120" s="39"/>
      <c r="I120" s="39"/>
      <c r="J120" s="39"/>
      <c r="K120" s="197">
        <f>BK120</f>
        <v>0</v>
      </c>
      <c r="L120" s="39"/>
      <c r="M120" s="43"/>
      <c r="N120" s="102"/>
      <c r="O120" s="198"/>
      <c r="P120" s="103"/>
      <c r="Q120" s="199">
        <f>Q121+Q197</f>
        <v>0</v>
      </c>
      <c r="R120" s="199">
        <f>R121+R197</f>
        <v>0</v>
      </c>
      <c r="S120" s="103"/>
      <c r="T120" s="200">
        <f>T121+T197</f>
        <v>0</v>
      </c>
      <c r="U120" s="103"/>
      <c r="V120" s="200">
        <f>V121+V197</f>
        <v>2.23566</v>
      </c>
      <c r="W120" s="103"/>
      <c r="X120" s="201">
        <f>X121+X197</f>
        <v>0</v>
      </c>
      <c r="Y120" s="37"/>
      <c r="Z120" s="37"/>
      <c r="AA120" s="37"/>
      <c r="AB120" s="37"/>
      <c r="AC120" s="37"/>
      <c r="AD120" s="37"/>
      <c r="AE120" s="37"/>
      <c r="AT120" s="16" t="s">
        <v>81</v>
      </c>
      <c r="AU120" s="16" t="s">
        <v>110</v>
      </c>
      <c r="BK120" s="202">
        <f>BK121+BK197</f>
        <v>0</v>
      </c>
    </row>
    <row r="121" spans="1:63" s="12" customFormat="1" ht="25.9" customHeight="1">
      <c r="A121" s="12"/>
      <c r="B121" s="203"/>
      <c r="C121" s="204"/>
      <c r="D121" s="205" t="s">
        <v>81</v>
      </c>
      <c r="E121" s="206" t="s">
        <v>132</v>
      </c>
      <c r="F121" s="206" t="s">
        <v>133</v>
      </c>
      <c r="G121" s="204"/>
      <c r="H121" s="204"/>
      <c r="I121" s="207"/>
      <c r="J121" s="207"/>
      <c r="K121" s="208">
        <f>BK121</f>
        <v>0</v>
      </c>
      <c r="L121" s="204"/>
      <c r="M121" s="209"/>
      <c r="N121" s="210"/>
      <c r="O121" s="211"/>
      <c r="P121" s="211"/>
      <c r="Q121" s="212">
        <f>Q122+Q195</f>
        <v>0</v>
      </c>
      <c r="R121" s="212">
        <f>R122+R195</f>
        <v>0</v>
      </c>
      <c r="S121" s="211"/>
      <c r="T121" s="213">
        <f>T122+T195</f>
        <v>0</v>
      </c>
      <c r="U121" s="211"/>
      <c r="V121" s="213">
        <f>V122+V195</f>
        <v>2.23566</v>
      </c>
      <c r="W121" s="211"/>
      <c r="X121" s="214">
        <f>X122+X195</f>
        <v>0</v>
      </c>
      <c r="Y121" s="12"/>
      <c r="Z121" s="12"/>
      <c r="AA121" s="12"/>
      <c r="AB121" s="12"/>
      <c r="AC121" s="12"/>
      <c r="AD121" s="12"/>
      <c r="AE121" s="12"/>
      <c r="AR121" s="215" t="s">
        <v>90</v>
      </c>
      <c r="AT121" s="216" t="s">
        <v>81</v>
      </c>
      <c r="AU121" s="216" t="s">
        <v>82</v>
      </c>
      <c r="AY121" s="215" t="s">
        <v>134</v>
      </c>
      <c r="BK121" s="217">
        <f>BK122+BK195</f>
        <v>0</v>
      </c>
    </row>
    <row r="122" spans="1:63" s="12" customFormat="1" ht="22.8" customHeight="1">
      <c r="A122" s="12"/>
      <c r="B122" s="203"/>
      <c r="C122" s="204"/>
      <c r="D122" s="205" t="s">
        <v>81</v>
      </c>
      <c r="E122" s="218" t="s">
        <v>90</v>
      </c>
      <c r="F122" s="218" t="s">
        <v>135</v>
      </c>
      <c r="G122" s="204"/>
      <c r="H122" s="204"/>
      <c r="I122" s="207"/>
      <c r="J122" s="207"/>
      <c r="K122" s="219">
        <f>BK122</f>
        <v>0</v>
      </c>
      <c r="L122" s="204"/>
      <c r="M122" s="209"/>
      <c r="N122" s="210"/>
      <c r="O122" s="211"/>
      <c r="P122" s="211"/>
      <c r="Q122" s="212">
        <f>SUM(Q123:Q194)</f>
        <v>0</v>
      </c>
      <c r="R122" s="212">
        <f>SUM(R123:R194)</f>
        <v>0</v>
      </c>
      <c r="S122" s="211"/>
      <c r="T122" s="213">
        <f>SUM(T123:T194)</f>
        <v>0</v>
      </c>
      <c r="U122" s="211"/>
      <c r="V122" s="213">
        <f>SUM(V123:V194)</f>
        <v>2.23566</v>
      </c>
      <c r="W122" s="211"/>
      <c r="X122" s="214">
        <f>SUM(X123:X194)</f>
        <v>0</v>
      </c>
      <c r="Y122" s="12"/>
      <c r="Z122" s="12"/>
      <c r="AA122" s="12"/>
      <c r="AB122" s="12"/>
      <c r="AC122" s="12"/>
      <c r="AD122" s="12"/>
      <c r="AE122" s="12"/>
      <c r="AR122" s="215" t="s">
        <v>90</v>
      </c>
      <c r="AT122" s="216" t="s">
        <v>81</v>
      </c>
      <c r="AU122" s="216" t="s">
        <v>90</v>
      </c>
      <c r="AY122" s="215" t="s">
        <v>134</v>
      </c>
      <c r="BK122" s="217">
        <f>SUM(BK123:BK194)</f>
        <v>0</v>
      </c>
    </row>
    <row r="123" spans="1:65" s="2" customFormat="1" ht="62.7" customHeight="1">
      <c r="A123" s="37"/>
      <c r="B123" s="38"/>
      <c r="C123" s="220" t="s">
        <v>90</v>
      </c>
      <c r="D123" s="220" t="s">
        <v>136</v>
      </c>
      <c r="E123" s="221" t="s">
        <v>137</v>
      </c>
      <c r="F123" s="222" t="s">
        <v>138</v>
      </c>
      <c r="G123" s="223" t="s">
        <v>139</v>
      </c>
      <c r="H123" s="224">
        <v>7.225</v>
      </c>
      <c r="I123" s="225"/>
      <c r="J123" s="225"/>
      <c r="K123" s="226">
        <f>ROUND(P123*H123,2)</f>
        <v>0</v>
      </c>
      <c r="L123" s="222" t="s">
        <v>140</v>
      </c>
      <c r="M123" s="43"/>
      <c r="N123" s="227" t="s">
        <v>1</v>
      </c>
      <c r="O123" s="228" t="s">
        <v>45</v>
      </c>
      <c r="P123" s="229">
        <f>I123+J123</f>
        <v>0</v>
      </c>
      <c r="Q123" s="229">
        <f>ROUND(I123*H123,2)</f>
        <v>0</v>
      </c>
      <c r="R123" s="229">
        <f>ROUND(J123*H123,2)</f>
        <v>0</v>
      </c>
      <c r="S123" s="90"/>
      <c r="T123" s="230">
        <f>S123*H123</f>
        <v>0</v>
      </c>
      <c r="U123" s="230">
        <v>0</v>
      </c>
      <c r="V123" s="230">
        <f>U123*H123</f>
        <v>0</v>
      </c>
      <c r="W123" s="230">
        <v>0</v>
      </c>
      <c r="X123" s="231">
        <f>W123*H123</f>
        <v>0</v>
      </c>
      <c r="Y123" s="37"/>
      <c r="Z123" s="37"/>
      <c r="AA123" s="37"/>
      <c r="AB123" s="37"/>
      <c r="AC123" s="37"/>
      <c r="AD123" s="37"/>
      <c r="AE123" s="37"/>
      <c r="AR123" s="232" t="s">
        <v>141</v>
      </c>
      <c r="AT123" s="232" t="s">
        <v>136</v>
      </c>
      <c r="AU123" s="232" t="s">
        <v>92</v>
      </c>
      <c r="AY123" s="16" t="s">
        <v>134</v>
      </c>
      <c r="BE123" s="233">
        <f>IF(O123="základní",K123,0)</f>
        <v>0</v>
      </c>
      <c r="BF123" s="233">
        <f>IF(O123="snížená",K123,0)</f>
        <v>0</v>
      </c>
      <c r="BG123" s="233">
        <f>IF(O123="zákl. přenesená",K123,0)</f>
        <v>0</v>
      </c>
      <c r="BH123" s="233">
        <f>IF(O123="sníž. přenesená",K123,0)</f>
        <v>0</v>
      </c>
      <c r="BI123" s="233">
        <f>IF(O123="nulová",K123,0)</f>
        <v>0</v>
      </c>
      <c r="BJ123" s="16" t="s">
        <v>90</v>
      </c>
      <c r="BK123" s="233">
        <f>ROUND(P123*H123,2)</f>
        <v>0</v>
      </c>
      <c r="BL123" s="16" t="s">
        <v>141</v>
      </c>
      <c r="BM123" s="232" t="s">
        <v>142</v>
      </c>
    </row>
    <row r="124" spans="1:47" s="2" customFormat="1" ht="12">
      <c r="A124" s="37"/>
      <c r="B124" s="38"/>
      <c r="C124" s="39"/>
      <c r="D124" s="234" t="s">
        <v>143</v>
      </c>
      <c r="E124" s="39"/>
      <c r="F124" s="235" t="s">
        <v>144</v>
      </c>
      <c r="G124" s="39"/>
      <c r="H124" s="39"/>
      <c r="I124" s="236"/>
      <c r="J124" s="236"/>
      <c r="K124" s="39"/>
      <c r="L124" s="39"/>
      <c r="M124" s="43"/>
      <c r="N124" s="237"/>
      <c r="O124" s="238"/>
      <c r="P124" s="90"/>
      <c r="Q124" s="90"/>
      <c r="R124" s="90"/>
      <c r="S124" s="90"/>
      <c r="T124" s="90"/>
      <c r="U124" s="90"/>
      <c r="V124" s="90"/>
      <c r="W124" s="90"/>
      <c r="X124" s="91"/>
      <c r="Y124" s="37"/>
      <c r="Z124" s="37"/>
      <c r="AA124" s="37"/>
      <c r="AB124" s="37"/>
      <c r="AC124" s="37"/>
      <c r="AD124" s="37"/>
      <c r="AE124" s="37"/>
      <c r="AT124" s="16" t="s">
        <v>143</v>
      </c>
      <c r="AU124" s="16" t="s">
        <v>92</v>
      </c>
    </row>
    <row r="125" spans="1:51" s="13" customFormat="1" ht="12">
      <c r="A125" s="13"/>
      <c r="B125" s="239"/>
      <c r="C125" s="240"/>
      <c r="D125" s="234" t="s">
        <v>145</v>
      </c>
      <c r="E125" s="241" t="s">
        <v>1</v>
      </c>
      <c r="F125" s="242" t="s">
        <v>146</v>
      </c>
      <c r="G125" s="240"/>
      <c r="H125" s="243">
        <v>2.75</v>
      </c>
      <c r="I125" s="244"/>
      <c r="J125" s="244"/>
      <c r="K125" s="240"/>
      <c r="L125" s="240"/>
      <c r="M125" s="245"/>
      <c r="N125" s="246"/>
      <c r="O125" s="247"/>
      <c r="P125" s="247"/>
      <c r="Q125" s="247"/>
      <c r="R125" s="247"/>
      <c r="S125" s="247"/>
      <c r="T125" s="247"/>
      <c r="U125" s="247"/>
      <c r="V125" s="247"/>
      <c r="W125" s="247"/>
      <c r="X125" s="248"/>
      <c r="Y125" s="13"/>
      <c r="Z125" s="13"/>
      <c r="AA125" s="13"/>
      <c r="AB125" s="13"/>
      <c r="AC125" s="13"/>
      <c r="AD125" s="13"/>
      <c r="AE125" s="13"/>
      <c r="AT125" s="249" t="s">
        <v>145</v>
      </c>
      <c r="AU125" s="249" t="s">
        <v>92</v>
      </c>
      <c r="AV125" s="13" t="s">
        <v>92</v>
      </c>
      <c r="AW125" s="13" t="s">
        <v>5</v>
      </c>
      <c r="AX125" s="13" t="s">
        <v>82</v>
      </c>
      <c r="AY125" s="249" t="s">
        <v>134</v>
      </c>
    </row>
    <row r="126" spans="1:51" s="13" customFormat="1" ht="12">
      <c r="A126" s="13"/>
      <c r="B126" s="239"/>
      <c r="C126" s="240"/>
      <c r="D126" s="234" t="s">
        <v>145</v>
      </c>
      <c r="E126" s="241" t="s">
        <v>1</v>
      </c>
      <c r="F126" s="242" t="s">
        <v>147</v>
      </c>
      <c r="G126" s="240"/>
      <c r="H126" s="243">
        <v>3.4</v>
      </c>
      <c r="I126" s="244"/>
      <c r="J126" s="244"/>
      <c r="K126" s="240"/>
      <c r="L126" s="240"/>
      <c r="M126" s="245"/>
      <c r="N126" s="246"/>
      <c r="O126" s="247"/>
      <c r="P126" s="247"/>
      <c r="Q126" s="247"/>
      <c r="R126" s="247"/>
      <c r="S126" s="247"/>
      <c r="T126" s="247"/>
      <c r="U126" s="247"/>
      <c r="V126" s="247"/>
      <c r="W126" s="247"/>
      <c r="X126" s="248"/>
      <c r="Y126" s="13"/>
      <c r="Z126" s="13"/>
      <c r="AA126" s="13"/>
      <c r="AB126" s="13"/>
      <c r="AC126" s="13"/>
      <c r="AD126" s="13"/>
      <c r="AE126" s="13"/>
      <c r="AT126" s="249" t="s">
        <v>145</v>
      </c>
      <c r="AU126" s="249" t="s">
        <v>92</v>
      </c>
      <c r="AV126" s="13" t="s">
        <v>92</v>
      </c>
      <c r="AW126" s="13" t="s">
        <v>5</v>
      </c>
      <c r="AX126" s="13" t="s">
        <v>82</v>
      </c>
      <c r="AY126" s="249" t="s">
        <v>134</v>
      </c>
    </row>
    <row r="127" spans="1:51" s="13" customFormat="1" ht="12">
      <c r="A127" s="13"/>
      <c r="B127" s="239"/>
      <c r="C127" s="240"/>
      <c r="D127" s="234" t="s">
        <v>145</v>
      </c>
      <c r="E127" s="241" t="s">
        <v>1</v>
      </c>
      <c r="F127" s="242" t="s">
        <v>148</v>
      </c>
      <c r="G127" s="240"/>
      <c r="H127" s="243">
        <v>1.075</v>
      </c>
      <c r="I127" s="244"/>
      <c r="J127" s="244"/>
      <c r="K127" s="240"/>
      <c r="L127" s="240"/>
      <c r="M127" s="245"/>
      <c r="N127" s="246"/>
      <c r="O127" s="247"/>
      <c r="P127" s="247"/>
      <c r="Q127" s="247"/>
      <c r="R127" s="247"/>
      <c r="S127" s="247"/>
      <c r="T127" s="247"/>
      <c r="U127" s="247"/>
      <c r="V127" s="247"/>
      <c r="W127" s="247"/>
      <c r="X127" s="248"/>
      <c r="Y127" s="13"/>
      <c r="Z127" s="13"/>
      <c r="AA127" s="13"/>
      <c r="AB127" s="13"/>
      <c r="AC127" s="13"/>
      <c r="AD127" s="13"/>
      <c r="AE127" s="13"/>
      <c r="AT127" s="249" t="s">
        <v>145</v>
      </c>
      <c r="AU127" s="249" t="s">
        <v>92</v>
      </c>
      <c r="AV127" s="13" t="s">
        <v>92</v>
      </c>
      <c r="AW127" s="13" t="s">
        <v>5</v>
      </c>
      <c r="AX127" s="13" t="s">
        <v>82</v>
      </c>
      <c r="AY127" s="249" t="s">
        <v>134</v>
      </c>
    </row>
    <row r="128" spans="1:51" s="14" customFormat="1" ht="12">
      <c r="A128" s="14"/>
      <c r="B128" s="250"/>
      <c r="C128" s="251"/>
      <c r="D128" s="234" t="s">
        <v>145</v>
      </c>
      <c r="E128" s="252" t="s">
        <v>1</v>
      </c>
      <c r="F128" s="253" t="s">
        <v>149</v>
      </c>
      <c r="G128" s="251"/>
      <c r="H128" s="254">
        <v>7.225</v>
      </c>
      <c r="I128" s="255"/>
      <c r="J128" s="255"/>
      <c r="K128" s="251"/>
      <c r="L128" s="251"/>
      <c r="M128" s="256"/>
      <c r="N128" s="257"/>
      <c r="O128" s="258"/>
      <c r="P128" s="258"/>
      <c r="Q128" s="258"/>
      <c r="R128" s="258"/>
      <c r="S128" s="258"/>
      <c r="T128" s="258"/>
      <c r="U128" s="258"/>
      <c r="V128" s="258"/>
      <c r="W128" s="258"/>
      <c r="X128" s="259"/>
      <c r="Y128" s="14"/>
      <c r="Z128" s="14"/>
      <c r="AA128" s="14"/>
      <c r="AB128" s="14"/>
      <c r="AC128" s="14"/>
      <c r="AD128" s="14"/>
      <c r="AE128" s="14"/>
      <c r="AT128" s="260" t="s">
        <v>145</v>
      </c>
      <c r="AU128" s="260" t="s">
        <v>92</v>
      </c>
      <c r="AV128" s="14" t="s">
        <v>141</v>
      </c>
      <c r="AW128" s="14" t="s">
        <v>5</v>
      </c>
      <c r="AX128" s="14" t="s">
        <v>90</v>
      </c>
      <c r="AY128" s="260" t="s">
        <v>134</v>
      </c>
    </row>
    <row r="129" spans="1:65" s="2" customFormat="1" ht="44.25" customHeight="1">
      <c r="A129" s="37"/>
      <c r="B129" s="38"/>
      <c r="C129" s="220" t="s">
        <v>92</v>
      </c>
      <c r="D129" s="220" t="s">
        <v>136</v>
      </c>
      <c r="E129" s="221" t="s">
        <v>150</v>
      </c>
      <c r="F129" s="222" t="s">
        <v>151</v>
      </c>
      <c r="G129" s="223" t="s">
        <v>152</v>
      </c>
      <c r="H129" s="224">
        <v>43</v>
      </c>
      <c r="I129" s="225"/>
      <c r="J129" s="225"/>
      <c r="K129" s="226">
        <f>ROUND(P129*H129,2)</f>
        <v>0</v>
      </c>
      <c r="L129" s="222" t="s">
        <v>140</v>
      </c>
      <c r="M129" s="43"/>
      <c r="N129" s="227" t="s">
        <v>1</v>
      </c>
      <c r="O129" s="228" t="s">
        <v>45</v>
      </c>
      <c r="P129" s="229">
        <f>I129+J129</f>
        <v>0</v>
      </c>
      <c r="Q129" s="229">
        <f>ROUND(I129*H129,2)</f>
        <v>0</v>
      </c>
      <c r="R129" s="229">
        <f>ROUND(J129*H129,2)</f>
        <v>0</v>
      </c>
      <c r="S129" s="90"/>
      <c r="T129" s="230">
        <f>S129*H129</f>
        <v>0</v>
      </c>
      <c r="U129" s="230">
        <v>0</v>
      </c>
      <c r="V129" s="230">
        <f>U129*H129</f>
        <v>0</v>
      </c>
      <c r="W129" s="230">
        <v>0</v>
      </c>
      <c r="X129" s="231">
        <f>W129*H129</f>
        <v>0</v>
      </c>
      <c r="Y129" s="37"/>
      <c r="Z129" s="37"/>
      <c r="AA129" s="37"/>
      <c r="AB129" s="37"/>
      <c r="AC129" s="37"/>
      <c r="AD129" s="37"/>
      <c r="AE129" s="37"/>
      <c r="AR129" s="232" t="s">
        <v>141</v>
      </c>
      <c r="AT129" s="232" t="s">
        <v>136</v>
      </c>
      <c r="AU129" s="232" t="s">
        <v>92</v>
      </c>
      <c r="AY129" s="16" t="s">
        <v>134</v>
      </c>
      <c r="BE129" s="233">
        <f>IF(O129="základní",K129,0)</f>
        <v>0</v>
      </c>
      <c r="BF129" s="233">
        <f>IF(O129="snížená",K129,0)</f>
        <v>0</v>
      </c>
      <c r="BG129" s="233">
        <f>IF(O129="zákl. přenesená",K129,0)</f>
        <v>0</v>
      </c>
      <c r="BH129" s="233">
        <f>IF(O129="sníž. přenesená",K129,0)</f>
        <v>0</v>
      </c>
      <c r="BI129" s="233">
        <f>IF(O129="nulová",K129,0)</f>
        <v>0</v>
      </c>
      <c r="BJ129" s="16" t="s">
        <v>90</v>
      </c>
      <c r="BK129" s="233">
        <f>ROUND(P129*H129,2)</f>
        <v>0</v>
      </c>
      <c r="BL129" s="16" t="s">
        <v>141</v>
      </c>
      <c r="BM129" s="232" t="s">
        <v>153</v>
      </c>
    </row>
    <row r="130" spans="1:47" s="2" customFormat="1" ht="12">
      <c r="A130" s="37"/>
      <c r="B130" s="38"/>
      <c r="C130" s="39"/>
      <c r="D130" s="234" t="s">
        <v>143</v>
      </c>
      <c r="E130" s="39"/>
      <c r="F130" s="235" t="s">
        <v>154</v>
      </c>
      <c r="G130" s="39"/>
      <c r="H130" s="39"/>
      <c r="I130" s="236"/>
      <c r="J130" s="236"/>
      <c r="K130" s="39"/>
      <c r="L130" s="39"/>
      <c r="M130" s="43"/>
      <c r="N130" s="237"/>
      <c r="O130" s="238"/>
      <c r="P130" s="90"/>
      <c r="Q130" s="90"/>
      <c r="R130" s="90"/>
      <c r="S130" s="90"/>
      <c r="T130" s="90"/>
      <c r="U130" s="90"/>
      <c r="V130" s="90"/>
      <c r="W130" s="90"/>
      <c r="X130" s="91"/>
      <c r="Y130" s="37"/>
      <c r="Z130" s="37"/>
      <c r="AA130" s="37"/>
      <c r="AB130" s="37"/>
      <c r="AC130" s="37"/>
      <c r="AD130" s="37"/>
      <c r="AE130" s="37"/>
      <c r="AT130" s="16" t="s">
        <v>143</v>
      </c>
      <c r="AU130" s="16" t="s">
        <v>92</v>
      </c>
    </row>
    <row r="131" spans="1:51" s="13" customFormat="1" ht="12">
      <c r="A131" s="13"/>
      <c r="B131" s="239"/>
      <c r="C131" s="240"/>
      <c r="D131" s="234" t="s">
        <v>145</v>
      </c>
      <c r="E131" s="241" t="s">
        <v>1</v>
      </c>
      <c r="F131" s="242" t="s">
        <v>155</v>
      </c>
      <c r="G131" s="240"/>
      <c r="H131" s="243">
        <v>43</v>
      </c>
      <c r="I131" s="244"/>
      <c r="J131" s="244"/>
      <c r="K131" s="240"/>
      <c r="L131" s="240"/>
      <c r="M131" s="245"/>
      <c r="N131" s="246"/>
      <c r="O131" s="247"/>
      <c r="P131" s="247"/>
      <c r="Q131" s="247"/>
      <c r="R131" s="247"/>
      <c r="S131" s="247"/>
      <c r="T131" s="247"/>
      <c r="U131" s="247"/>
      <c r="V131" s="247"/>
      <c r="W131" s="247"/>
      <c r="X131" s="248"/>
      <c r="Y131" s="13"/>
      <c r="Z131" s="13"/>
      <c r="AA131" s="13"/>
      <c r="AB131" s="13"/>
      <c r="AC131" s="13"/>
      <c r="AD131" s="13"/>
      <c r="AE131" s="13"/>
      <c r="AT131" s="249" t="s">
        <v>145</v>
      </c>
      <c r="AU131" s="249" t="s">
        <v>92</v>
      </c>
      <c r="AV131" s="13" t="s">
        <v>92</v>
      </c>
      <c r="AW131" s="13" t="s">
        <v>5</v>
      </c>
      <c r="AX131" s="13" t="s">
        <v>90</v>
      </c>
      <c r="AY131" s="249" t="s">
        <v>134</v>
      </c>
    </row>
    <row r="132" spans="1:65" s="2" customFormat="1" ht="44.25" customHeight="1">
      <c r="A132" s="37"/>
      <c r="B132" s="38"/>
      <c r="C132" s="220" t="s">
        <v>156</v>
      </c>
      <c r="D132" s="220" t="s">
        <v>136</v>
      </c>
      <c r="E132" s="221" t="s">
        <v>157</v>
      </c>
      <c r="F132" s="222" t="s">
        <v>158</v>
      </c>
      <c r="G132" s="223" t="s">
        <v>152</v>
      </c>
      <c r="H132" s="224">
        <v>44</v>
      </c>
      <c r="I132" s="225"/>
      <c r="J132" s="225"/>
      <c r="K132" s="226">
        <f>ROUND(P132*H132,2)</f>
        <v>0</v>
      </c>
      <c r="L132" s="222" t="s">
        <v>140</v>
      </c>
      <c r="M132" s="43"/>
      <c r="N132" s="227" t="s">
        <v>1</v>
      </c>
      <c r="O132" s="228" t="s">
        <v>45</v>
      </c>
      <c r="P132" s="229">
        <f>I132+J132</f>
        <v>0</v>
      </c>
      <c r="Q132" s="229">
        <f>ROUND(I132*H132,2)</f>
        <v>0</v>
      </c>
      <c r="R132" s="229">
        <f>ROUND(J132*H132,2)</f>
        <v>0</v>
      </c>
      <c r="S132" s="90"/>
      <c r="T132" s="230">
        <f>S132*H132</f>
        <v>0</v>
      </c>
      <c r="U132" s="230">
        <v>0</v>
      </c>
      <c r="V132" s="230">
        <f>U132*H132</f>
        <v>0</v>
      </c>
      <c r="W132" s="230">
        <v>0</v>
      </c>
      <c r="X132" s="231">
        <f>W132*H132</f>
        <v>0</v>
      </c>
      <c r="Y132" s="37"/>
      <c r="Z132" s="37"/>
      <c r="AA132" s="37"/>
      <c r="AB132" s="37"/>
      <c r="AC132" s="37"/>
      <c r="AD132" s="37"/>
      <c r="AE132" s="37"/>
      <c r="AR132" s="232" t="s">
        <v>141</v>
      </c>
      <c r="AT132" s="232" t="s">
        <v>136</v>
      </c>
      <c r="AU132" s="232" t="s">
        <v>92</v>
      </c>
      <c r="AY132" s="16" t="s">
        <v>134</v>
      </c>
      <c r="BE132" s="233">
        <f>IF(O132="základní",K132,0)</f>
        <v>0</v>
      </c>
      <c r="BF132" s="233">
        <f>IF(O132="snížená",K132,0)</f>
        <v>0</v>
      </c>
      <c r="BG132" s="233">
        <f>IF(O132="zákl. přenesená",K132,0)</f>
        <v>0</v>
      </c>
      <c r="BH132" s="233">
        <f>IF(O132="sníž. přenesená",K132,0)</f>
        <v>0</v>
      </c>
      <c r="BI132" s="233">
        <f>IF(O132="nulová",K132,0)</f>
        <v>0</v>
      </c>
      <c r="BJ132" s="16" t="s">
        <v>90</v>
      </c>
      <c r="BK132" s="233">
        <f>ROUND(P132*H132,2)</f>
        <v>0</v>
      </c>
      <c r="BL132" s="16" t="s">
        <v>141</v>
      </c>
      <c r="BM132" s="232" t="s">
        <v>159</v>
      </c>
    </row>
    <row r="133" spans="1:47" s="2" customFormat="1" ht="12">
      <c r="A133" s="37"/>
      <c r="B133" s="38"/>
      <c r="C133" s="39"/>
      <c r="D133" s="234" t="s">
        <v>143</v>
      </c>
      <c r="E133" s="39"/>
      <c r="F133" s="235" t="s">
        <v>154</v>
      </c>
      <c r="G133" s="39"/>
      <c r="H133" s="39"/>
      <c r="I133" s="236"/>
      <c r="J133" s="236"/>
      <c r="K133" s="39"/>
      <c r="L133" s="39"/>
      <c r="M133" s="43"/>
      <c r="N133" s="237"/>
      <c r="O133" s="238"/>
      <c r="P133" s="90"/>
      <c r="Q133" s="90"/>
      <c r="R133" s="90"/>
      <c r="S133" s="90"/>
      <c r="T133" s="90"/>
      <c r="U133" s="90"/>
      <c r="V133" s="90"/>
      <c r="W133" s="90"/>
      <c r="X133" s="91"/>
      <c r="Y133" s="37"/>
      <c r="Z133" s="37"/>
      <c r="AA133" s="37"/>
      <c r="AB133" s="37"/>
      <c r="AC133" s="37"/>
      <c r="AD133" s="37"/>
      <c r="AE133" s="37"/>
      <c r="AT133" s="16" t="s">
        <v>143</v>
      </c>
      <c r="AU133" s="16" t="s">
        <v>92</v>
      </c>
    </row>
    <row r="134" spans="1:51" s="13" customFormat="1" ht="12">
      <c r="A134" s="13"/>
      <c r="B134" s="239"/>
      <c r="C134" s="240"/>
      <c r="D134" s="234" t="s">
        <v>145</v>
      </c>
      <c r="E134" s="241" t="s">
        <v>1</v>
      </c>
      <c r="F134" s="242" t="s">
        <v>160</v>
      </c>
      <c r="G134" s="240"/>
      <c r="H134" s="243">
        <v>39</v>
      </c>
      <c r="I134" s="244"/>
      <c r="J134" s="244"/>
      <c r="K134" s="240"/>
      <c r="L134" s="240"/>
      <c r="M134" s="245"/>
      <c r="N134" s="246"/>
      <c r="O134" s="247"/>
      <c r="P134" s="247"/>
      <c r="Q134" s="247"/>
      <c r="R134" s="247"/>
      <c r="S134" s="247"/>
      <c r="T134" s="247"/>
      <c r="U134" s="247"/>
      <c r="V134" s="247"/>
      <c r="W134" s="247"/>
      <c r="X134" s="248"/>
      <c r="Y134" s="13"/>
      <c r="Z134" s="13"/>
      <c r="AA134" s="13"/>
      <c r="AB134" s="13"/>
      <c r="AC134" s="13"/>
      <c r="AD134" s="13"/>
      <c r="AE134" s="13"/>
      <c r="AT134" s="249" t="s">
        <v>145</v>
      </c>
      <c r="AU134" s="249" t="s">
        <v>92</v>
      </c>
      <c r="AV134" s="13" t="s">
        <v>92</v>
      </c>
      <c r="AW134" s="13" t="s">
        <v>5</v>
      </c>
      <c r="AX134" s="13" t="s">
        <v>82</v>
      </c>
      <c r="AY134" s="249" t="s">
        <v>134</v>
      </c>
    </row>
    <row r="135" spans="1:51" s="13" customFormat="1" ht="12">
      <c r="A135" s="13"/>
      <c r="B135" s="239"/>
      <c r="C135" s="240"/>
      <c r="D135" s="234" t="s">
        <v>145</v>
      </c>
      <c r="E135" s="241" t="s">
        <v>1</v>
      </c>
      <c r="F135" s="242" t="s">
        <v>161</v>
      </c>
      <c r="G135" s="240"/>
      <c r="H135" s="243">
        <v>5</v>
      </c>
      <c r="I135" s="244"/>
      <c r="J135" s="244"/>
      <c r="K135" s="240"/>
      <c r="L135" s="240"/>
      <c r="M135" s="245"/>
      <c r="N135" s="246"/>
      <c r="O135" s="247"/>
      <c r="P135" s="247"/>
      <c r="Q135" s="247"/>
      <c r="R135" s="247"/>
      <c r="S135" s="247"/>
      <c r="T135" s="247"/>
      <c r="U135" s="247"/>
      <c r="V135" s="247"/>
      <c r="W135" s="247"/>
      <c r="X135" s="248"/>
      <c r="Y135" s="13"/>
      <c r="Z135" s="13"/>
      <c r="AA135" s="13"/>
      <c r="AB135" s="13"/>
      <c r="AC135" s="13"/>
      <c r="AD135" s="13"/>
      <c r="AE135" s="13"/>
      <c r="AT135" s="249" t="s">
        <v>145</v>
      </c>
      <c r="AU135" s="249" t="s">
        <v>92</v>
      </c>
      <c r="AV135" s="13" t="s">
        <v>92</v>
      </c>
      <c r="AW135" s="13" t="s">
        <v>5</v>
      </c>
      <c r="AX135" s="13" t="s">
        <v>82</v>
      </c>
      <c r="AY135" s="249" t="s">
        <v>134</v>
      </c>
    </row>
    <row r="136" spans="1:51" s="14" customFormat="1" ht="12">
      <c r="A136" s="14"/>
      <c r="B136" s="250"/>
      <c r="C136" s="251"/>
      <c r="D136" s="234" t="s">
        <v>145</v>
      </c>
      <c r="E136" s="252" t="s">
        <v>1</v>
      </c>
      <c r="F136" s="253" t="s">
        <v>149</v>
      </c>
      <c r="G136" s="251"/>
      <c r="H136" s="254">
        <v>44</v>
      </c>
      <c r="I136" s="255"/>
      <c r="J136" s="255"/>
      <c r="K136" s="251"/>
      <c r="L136" s="251"/>
      <c r="M136" s="256"/>
      <c r="N136" s="257"/>
      <c r="O136" s="258"/>
      <c r="P136" s="258"/>
      <c r="Q136" s="258"/>
      <c r="R136" s="258"/>
      <c r="S136" s="258"/>
      <c r="T136" s="258"/>
      <c r="U136" s="258"/>
      <c r="V136" s="258"/>
      <c r="W136" s="258"/>
      <c r="X136" s="259"/>
      <c r="Y136" s="14"/>
      <c r="Z136" s="14"/>
      <c r="AA136" s="14"/>
      <c r="AB136" s="14"/>
      <c r="AC136" s="14"/>
      <c r="AD136" s="14"/>
      <c r="AE136" s="14"/>
      <c r="AT136" s="260" t="s">
        <v>145</v>
      </c>
      <c r="AU136" s="260" t="s">
        <v>92</v>
      </c>
      <c r="AV136" s="14" t="s">
        <v>141</v>
      </c>
      <c r="AW136" s="14" t="s">
        <v>5</v>
      </c>
      <c r="AX136" s="14" t="s">
        <v>90</v>
      </c>
      <c r="AY136" s="260" t="s">
        <v>134</v>
      </c>
    </row>
    <row r="137" spans="1:65" s="2" customFormat="1" ht="44.25" customHeight="1">
      <c r="A137" s="37"/>
      <c r="B137" s="38"/>
      <c r="C137" s="220" t="s">
        <v>141</v>
      </c>
      <c r="D137" s="220" t="s">
        <v>136</v>
      </c>
      <c r="E137" s="221" t="s">
        <v>162</v>
      </c>
      <c r="F137" s="222" t="s">
        <v>163</v>
      </c>
      <c r="G137" s="223" t="s">
        <v>152</v>
      </c>
      <c r="H137" s="224">
        <v>17</v>
      </c>
      <c r="I137" s="225"/>
      <c r="J137" s="225"/>
      <c r="K137" s="226">
        <f>ROUND(P137*H137,2)</f>
        <v>0</v>
      </c>
      <c r="L137" s="222" t="s">
        <v>140</v>
      </c>
      <c r="M137" s="43"/>
      <c r="N137" s="227" t="s">
        <v>1</v>
      </c>
      <c r="O137" s="228" t="s">
        <v>45</v>
      </c>
      <c r="P137" s="229">
        <f>I137+J137</f>
        <v>0</v>
      </c>
      <c r="Q137" s="229">
        <f>ROUND(I137*H137,2)</f>
        <v>0</v>
      </c>
      <c r="R137" s="229">
        <f>ROUND(J137*H137,2)</f>
        <v>0</v>
      </c>
      <c r="S137" s="90"/>
      <c r="T137" s="230">
        <f>S137*H137</f>
        <v>0</v>
      </c>
      <c r="U137" s="230">
        <v>0</v>
      </c>
      <c r="V137" s="230">
        <f>U137*H137</f>
        <v>0</v>
      </c>
      <c r="W137" s="230">
        <v>0</v>
      </c>
      <c r="X137" s="231">
        <f>W137*H137</f>
        <v>0</v>
      </c>
      <c r="Y137" s="37"/>
      <c r="Z137" s="37"/>
      <c r="AA137" s="37"/>
      <c r="AB137" s="37"/>
      <c r="AC137" s="37"/>
      <c r="AD137" s="37"/>
      <c r="AE137" s="37"/>
      <c r="AR137" s="232" t="s">
        <v>141</v>
      </c>
      <c r="AT137" s="232" t="s">
        <v>136</v>
      </c>
      <c r="AU137" s="232" t="s">
        <v>92</v>
      </c>
      <c r="AY137" s="16" t="s">
        <v>134</v>
      </c>
      <c r="BE137" s="233">
        <f>IF(O137="základní",K137,0)</f>
        <v>0</v>
      </c>
      <c r="BF137" s="233">
        <f>IF(O137="snížená",K137,0)</f>
        <v>0</v>
      </c>
      <c r="BG137" s="233">
        <f>IF(O137="zákl. přenesená",K137,0)</f>
        <v>0</v>
      </c>
      <c r="BH137" s="233">
        <f>IF(O137="sníž. přenesená",K137,0)</f>
        <v>0</v>
      </c>
      <c r="BI137" s="233">
        <f>IF(O137="nulová",K137,0)</f>
        <v>0</v>
      </c>
      <c r="BJ137" s="16" t="s">
        <v>90</v>
      </c>
      <c r="BK137" s="233">
        <f>ROUND(P137*H137,2)</f>
        <v>0</v>
      </c>
      <c r="BL137" s="16" t="s">
        <v>141</v>
      </c>
      <c r="BM137" s="232" t="s">
        <v>164</v>
      </c>
    </row>
    <row r="138" spans="1:47" s="2" customFormat="1" ht="12">
      <c r="A138" s="37"/>
      <c r="B138" s="38"/>
      <c r="C138" s="39"/>
      <c r="D138" s="234" t="s">
        <v>143</v>
      </c>
      <c r="E138" s="39"/>
      <c r="F138" s="235" t="s">
        <v>154</v>
      </c>
      <c r="G138" s="39"/>
      <c r="H138" s="39"/>
      <c r="I138" s="236"/>
      <c r="J138" s="236"/>
      <c r="K138" s="39"/>
      <c r="L138" s="39"/>
      <c r="M138" s="43"/>
      <c r="N138" s="237"/>
      <c r="O138" s="238"/>
      <c r="P138" s="90"/>
      <c r="Q138" s="90"/>
      <c r="R138" s="90"/>
      <c r="S138" s="90"/>
      <c r="T138" s="90"/>
      <c r="U138" s="90"/>
      <c r="V138" s="90"/>
      <c r="W138" s="90"/>
      <c r="X138" s="91"/>
      <c r="Y138" s="37"/>
      <c r="Z138" s="37"/>
      <c r="AA138" s="37"/>
      <c r="AB138" s="37"/>
      <c r="AC138" s="37"/>
      <c r="AD138" s="37"/>
      <c r="AE138" s="37"/>
      <c r="AT138" s="16" t="s">
        <v>143</v>
      </c>
      <c r="AU138" s="16" t="s">
        <v>92</v>
      </c>
    </row>
    <row r="139" spans="1:51" s="13" customFormat="1" ht="12">
      <c r="A139" s="13"/>
      <c r="B139" s="239"/>
      <c r="C139" s="240"/>
      <c r="D139" s="234" t="s">
        <v>145</v>
      </c>
      <c r="E139" s="241" t="s">
        <v>1</v>
      </c>
      <c r="F139" s="242" t="s">
        <v>165</v>
      </c>
      <c r="G139" s="240"/>
      <c r="H139" s="243">
        <v>14</v>
      </c>
      <c r="I139" s="244"/>
      <c r="J139" s="244"/>
      <c r="K139" s="240"/>
      <c r="L139" s="240"/>
      <c r="M139" s="245"/>
      <c r="N139" s="246"/>
      <c r="O139" s="247"/>
      <c r="P139" s="247"/>
      <c r="Q139" s="247"/>
      <c r="R139" s="247"/>
      <c r="S139" s="247"/>
      <c r="T139" s="247"/>
      <c r="U139" s="247"/>
      <c r="V139" s="247"/>
      <c r="W139" s="247"/>
      <c r="X139" s="248"/>
      <c r="Y139" s="13"/>
      <c r="Z139" s="13"/>
      <c r="AA139" s="13"/>
      <c r="AB139" s="13"/>
      <c r="AC139" s="13"/>
      <c r="AD139" s="13"/>
      <c r="AE139" s="13"/>
      <c r="AT139" s="249" t="s">
        <v>145</v>
      </c>
      <c r="AU139" s="249" t="s">
        <v>92</v>
      </c>
      <c r="AV139" s="13" t="s">
        <v>92</v>
      </c>
      <c r="AW139" s="13" t="s">
        <v>5</v>
      </c>
      <c r="AX139" s="13" t="s">
        <v>82</v>
      </c>
      <c r="AY139" s="249" t="s">
        <v>134</v>
      </c>
    </row>
    <row r="140" spans="1:51" s="13" customFormat="1" ht="12">
      <c r="A140" s="13"/>
      <c r="B140" s="239"/>
      <c r="C140" s="240"/>
      <c r="D140" s="234" t="s">
        <v>145</v>
      </c>
      <c r="E140" s="241" t="s">
        <v>1</v>
      </c>
      <c r="F140" s="242" t="s">
        <v>166</v>
      </c>
      <c r="G140" s="240"/>
      <c r="H140" s="243">
        <v>3</v>
      </c>
      <c r="I140" s="244"/>
      <c r="J140" s="244"/>
      <c r="K140" s="240"/>
      <c r="L140" s="240"/>
      <c r="M140" s="245"/>
      <c r="N140" s="246"/>
      <c r="O140" s="247"/>
      <c r="P140" s="247"/>
      <c r="Q140" s="247"/>
      <c r="R140" s="247"/>
      <c r="S140" s="247"/>
      <c r="T140" s="247"/>
      <c r="U140" s="247"/>
      <c r="V140" s="247"/>
      <c r="W140" s="247"/>
      <c r="X140" s="248"/>
      <c r="Y140" s="13"/>
      <c r="Z140" s="13"/>
      <c r="AA140" s="13"/>
      <c r="AB140" s="13"/>
      <c r="AC140" s="13"/>
      <c r="AD140" s="13"/>
      <c r="AE140" s="13"/>
      <c r="AT140" s="249" t="s">
        <v>145</v>
      </c>
      <c r="AU140" s="249" t="s">
        <v>92</v>
      </c>
      <c r="AV140" s="13" t="s">
        <v>92</v>
      </c>
      <c r="AW140" s="13" t="s">
        <v>5</v>
      </c>
      <c r="AX140" s="13" t="s">
        <v>82</v>
      </c>
      <c r="AY140" s="249" t="s">
        <v>134</v>
      </c>
    </row>
    <row r="141" spans="1:51" s="14" customFormat="1" ht="12">
      <c r="A141" s="14"/>
      <c r="B141" s="250"/>
      <c r="C141" s="251"/>
      <c r="D141" s="234" t="s">
        <v>145</v>
      </c>
      <c r="E141" s="252" t="s">
        <v>1</v>
      </c>
      <c r="F141" s="253" t="s">
        <v>149</v>
      </c>
      <c r="G141" s="251"/>
      <c r="H141" s="254">
        <v>17</v>
      </c>
      <c r="I141" s="255"/>
      <c r="J141" s="255"/>
      <c r="K141" s="251"/>
      <c r="L141" s="251"/>
      <c r="M141" s="256"/>
      <c r="N141" s="257"/>
      <c r="O141" s="258"/>
      <c r="P141" s="258"/>
      <c r="Q141" s="258"/>
      <c r="R141" s="258"/>
      <c r="S141" s="258"/>
      <c r="T141" s="258"/>
      <c r="U141" s="258"/>
      <c r="V141" s="258"/>
      <c r="W141" s="258"/>
      <c r="X141" s="259"/>
      <c r="Y141" s="14"/>
      <c r="Z141" s="14"/>
      <c r="AA141" s="14"/>
      <c r="AB141" s="14"/>
      <c r="AC141" s="14"/>
      <c r="AD141" s="14"/>
      <c r="AE141" s="14"/>
      <c r="AT141" s="260" t="s">
        <v>145</v>
      </c>
      <c r="AU141" s="260" t="s">
        <v>92</v>
      </c>
      <c r="AV141" s="14" t="s">
        <v>141</v>
      </c>
      <c r="AW141" s="14" t="s">
        <v>5</v>
      </c>
      <c r="AX141" s="14" t="s">
        <v>90</v>
      </c>
      <c r="AY141" s="260" t="s">
        <v>134</v>
      </c>
    </row>
    <row r="142" spans="1:65" s="2" customFormat="1" ht="24.15" customHeight="1">
      <c r="A142" s="37"/>
      <c r="B142" s="38"/>
      <c r="C142" s="261" t="s">
        <v>167</v>
      </c>
      <c r="D142" s="261" t="s">
        <v>168</v>
      </c>
      <c r="E142" s="262" t="s">
        <v>169</v>
      </c>
      <c r="F142" s="263" t="s">
        <v>170</v>
      </c>
      <c r="G142" s="264" t="s">
        <v>139</v>
      </c>
      <c r="H142" s="265">
        <v>6.625</v>
      </c>
      <c r="I142" s="266"/>
      <c r="J142" s="267"/>
      <c r="K142" s="268">
        <f>ROUND(P142*H142,2)</f>
        <v>0</v>
      </c>
      <c r="L142" s="263" t="s">
        <v>140</v>
      </c>
      <c r="M142" s="269"/>
      <c r="N142" s="270" t="s">
        <v>1</v>
      </c>
      <c r="O142" s="228" t="s">
        <v>45</v>
      </c>
      <c r="P142" s="229">
        <f>I142+J142</f>
        <v>0</v>
      </c>
      <c r="Q142" s="229">
        <f>ROUND(I142*H142,2)</f>
        <v>0</v>
      </c>
      <c r="R142" s="229">
        <f>ROUND(J142*H142,2)</f>
        <v>0</v>
      </c>
      <c r="S142" s="90"/>
      <c r="T142" s="230">
        <f>S142*H142</f>
        <v>0</v>
      </c>
      <c r="U142" s="230">
        <v>0.22</v>
      </c>
      <c r="V142" s="230">
        <f>U142*H142</f>
        <v>1.4575</v>
      </c>
      <c r="W142" s="230">
        <v>0</v>
      </c>
      <c r="X142" s="231">
        <f>W142*H142</f>
        <v>0</v>
      </c>
      <c r="Y142" s="37"/>
      <c r="Z142" s="37"/>
      <c r="AA142" s="37"/>
      <c r="AB142" s="37"/>
      <c r="AC142" s="37"/>
      <c r="AD142" s="37"/>
      <c r="AE142" s="37"/>
      <c r="AR142" s="232" t="s">
        <v>171</v>
      </c>
      <c r="AT142" s="232" t="s">
        <v>168</v>
      </c>
      <c r="AU142" s="232" t="s">
        <v>92</v>
      </c>
      <c r="AY142" s="16" t="s">
        <v>134</v>
      </c>
      <c r="BE142" s="233">
        <f>IF(O142="základní",K142,0)</f>
        <v>0</v>
      </c>
      <c r="BF142" s="233">
        <f>IF(O142="snížená",K142,0)</f>
        <v>0</v>
      </c>
      <c r="BG142" s="233">
        <f>IF(O142="zákl. přenesená",K142,0)</f>
        <v>0</v>
      </c>
      <c r="BH142" s="233">
        <f>IF(O142="sníž. přenesená",K142,0)</f>
        <v>0</v>
      </c>
      <c r="BI142" s="233">
        <f>IF(O142="nulová",K142,0)</f>
        <v>0</v>
      </c>
      <c r="BJ142" s="16" t="s">
        <v>90</v>
      </c>
      <c r="BK142" s="233">
        <f>ROUND(P142*H142,2)</f>
        <v>0</v>
      </c>
      <c r="BL142" s="16" t="s">
        <v>141</v>
      </c>
      <c r="BM142" s="232" t="s">
        <v>172</v>
      </c>
    </row>
    <row r="143" spans="1:51" s="13" customFormat="1" ht="12">
      <c r="A143" s="13"/>
      <c r="B143" s="239"/>
      <c r="C143" s="240"/>
      <c r="D143" s="234" t="s">
        <v>145</v>
      </c>
      <c r="E143" s="241" t="s">
        <v>1</v>
      </c>
      <c r="F143" s="242" t="s">
        <v>146</v>
      </c>
      <c r="G143" s="240"/>
      <c r="H143" s="243">
        <v>2.75</v>
      </c>
      <c r="I143" s="244"/>
      <c r="J143" s="244"/>
      <c r="K143" s="240"/>
      <c r="L143" s="240"/>
      <c r="M143" s="245"/>
      <c r="N143" s="246"/>
      <c r="O143" s="247"/>
      <c r="P143" s="247"/>
      <c r="Q143" s="247"/>
      <c r="R143" s="247"/>
      <c r="S143" s="247"/>
      <c r="T143" s="247"/>
      <c r="U143" s="247"/>
      <c r="V143" s="247"/>
      <c r="W143" s="247"/>
      <c r="X143" s="248"/>
      <c r="Y143" s="13"/>
      <c r="Z143" s="13"/>
      <c r="AA143" s="13"/>
      <c r="AB143" s="13"/>
      <c r="AC143" s="13"/>
      <c r="AD143" s="13"/>
      <c r="AE143" s="13"/>
      <c r="AT143" s="249" t="s">
        <v>145</v>
      </c>
      <c r="AU143" s="249" t="s">
        <v>92</v>
      </c>
      <c r="AV143" s="13" t="s">
        <v>92</v>
      </c>
      <c r="AW143" s="13" t="s">
        <v>5</v>
      </c>
      <c r="AX143" s="13" t="s">
        <v>82</v>
      </c>
      <c r="AY143" s="249" t="s">
        <v>134</v>
      </c>
    </row>
    <row r="144" spans="1:51" s="13" customFormat="1" ht="12">
      <c r="A144" s="13"/>
      <c r="B144" s="239"/>
      <c r="C144" s="240"/>
      <c r="D144" s="234" t="s">
        <v>145</v>
      </c>
      <c r="E144" s="241" t="s">
        <v>1</v>
      </c>
      <c r="F144" s="242" t="s">
        <v>173</v>
      </c>
      <c r="G144" s="240"/>
      <c r="H144" s="243">
        <v>2.8</v>
      </c>
      <c r="I144" s="244"/>
      <c r="J144" s="244"/>
      <c r="K144" s="240"/>
      <c r="L144" s="240"/>
      <c r="M144" s="245"/>
      <c r="N144" s="246"/>
      <c r="O144" s="247"/>
      <c r="P144" s="247"/>
      <c r="Q144" s="247"/>
      <c r="R144" s="247"/>
      <c r="S144" s="247"/>
      <c r="T144" s="247"/>
      <c r="U144" s="247"/>
      <c r="V144" s="247"/>
      <c r="W144" s="247"/>
      <c r="X144" s="248"/>
      <c r="Y144" s="13"/>
      <c r="Z144" s="13"/>
      <c r="AA144" s="13"/>
      <c r="AB144" s="13"/>
      <c r="AC144" s="13"/>
      <c r="AD144" s="13"/>
      <c r="AE144" s="13"/>
      <c r="AT144" s="249" t="s">
        <v>145</v>
      </c>
      <c r="AU144" s="249" t="s">
        <v>92</v>
      </c>
      <c r="AV144" s="13" t="s">
        <v>92</v>
      </c>
      <c r="AW144" s="13" t="s">
        <v>5</v>
      </c>
      <c r="AX144" s="13" t="s">
        <v>82</v>
      </c>
      <c r="AY144" s="249" t="s">
        <v>134</v>
      </c>
    </row>
    <row r="145" spans="1:51" s="13" customFormat="1" ht="12">
      <c r="A145" s="13"/>
      <c r="B145" s="239"/>
      <c r="C145" s="240"/>
      <c r="D145" s="234" t="s">
        <v>145</v>
      </c>
      <c r="E145" s="241" t="s">
        <v>1</v>
      </c>
      <c r="F145" s="242" t="s">
        <v>148</v>
      </c>
      <c r="G145" s="240"/>
      <c r="H145" s="243">
        <v>1.075</v>
      </c>
      <c r="I145" s="244"/>
      <c r="J145" s="244"/>
      <c r="K145" s="240"/>
      <c r="L145" s="240"/>
      <c r="M145" s="245"/>
      <c r="N145" s="246"/>
      <c r="O145" s="247"/>
      <c r="P145" s="247"/>
      <c r="Q145" s="247"/>
      <c r="R145" s="247"/>
      <c r="S145" s="247"/>
      <c r="T145" s="247"/>
      <c r="U145" s="247"/>
      <c r="V145" s="247"/>
      <c r="W145" s="247"/>
      <c r="X145" s="248"/>
      <c r="Y145" s="13"/>
      <c r="Z145" s="13"/>
      <c r="AA145" s="13"/>
      <c r="AB145" s="13"/>
      <c r="AC145" s="13"/>
      <c r="AD145" s="13"/>
      <c r="AE145" s="13"/>
      <c r="AT145" s="249" t="s">
        <v>145</v>
      </c>
      <c r="AU145" s="249" t="s">
        <v>92</v>
      </c>
      <c r="AV145" s="13" t="s">
        <v>92</v>
      </c>
      <c r="AW145" s="13" t="s">
        <v>5</v>
      </c>
      <c r="AX145" s="13" t="s">
        <v>82</v>
      </c>
      <c r="AY145" s="249" t="s">
        <v>134</v>
      </c>
    </row>
    <row r="146" spans="1:51" s="14" customFormat="1" ht="12">
      <c r="A146" s="14"/>
      <c r="B146" s="250"/>
      <c r="C146" s="251"/>
      <c r="D146" s="234" t="s">
        <v>145</v>
      </c>
      <c r="E146" s="252" t="s">
        <v>1</v>
      </c>
      <c r="F146" s="253" t="s">
        <v>149</v>
      </c>
      <c r="G146" s="251"/>
      <c r="H146" s="254">
        <v>6.625</v>
      </c>
      <c r="I146" s="255"/>
      <c r="J146" s="255"/>
      <c r="K146" s="251"/>
      <c r="L146" s="251"/>
      <c r="M146" s="256"/>
      <c r="N146" s="257"/>
      <c r="O146" s="258"/>
      <c r="P146" s="258"/>
      <c r="Q146" s="258"/>
      <c r="R146" s="258"/>
      <c r="S146" s="258"/>
      <c r="T146" s="258"/>
      <c r="U146" s="258"/>
      <c r="V146" s="258"/>
      <c r="W146" s="258"/>
      <c r="X146" s="259"/>
      <c r="Y146" s="14"/>
      <c r="Z146" s="14"/>
      <c r="AA146" s="14"/>
      <c r="AB146" s="14"/>
      <c r="AC146" s="14"/>
      <c r="AD146" s="14"/>
      <c r="AE146" s="14"/>
      <c r="AT146" s="260" t="s">
        <v>145</v>
      </c>
      <c r="AU146" s="260" t="s">
        <v>92</v>
      </c>
      <c r="AV146" s="14" t="s">
        <v>141</v>
      </c>
      <c r="AW146" s="14" t="s">
        <v>5</v>
      </c>
      <c r="AX146" s="14" t="s">
        <v>90</v>
      </c>
      <c r="AY146" s="260" t="s">
        <v>134</v>
      </c>
    </row>
    <row r="147" spans="1:65" s="2" customFormat="1" ht="37.8" customHeight="1">
      <c r="A147" s="37"/>
      <c r="B147" s="38"/>
      <c r="C147" s="220" t="s">
        <v>174</v>
      </c>
      <c r="D147" s="220" t="s">
        <v>136</v>
      </c>
      <c r="E147" s="221" t="s">
        <v>175</v>
      </c>
      <c r="F147" s="222" t="s">
        <v>176</v>
      </c>
      <c r="G147" s="223" t="s">
        <v>152</v>
      </c>
      <c r="H147" s="224">
        <v>43</v>
      </c>
      <c r="I147" s="225"/>
      <c r="J147" s="225"/>
      <c r="K147" s="226">
        <f>ROUND(P147*H147,2)</f>
        <v>0</v>
      </c>
      <c r="L147" s="222" t="s">
        <v>140</v>
      </c>
      <c r="M147" s="43"/>
      <c r="N147" s="227" t="s">
        <v>1</v>
      </c>
      <c r="O147" s="228" t="s">
        <v>45</v>
      </c>
      <c r="P147" s="229">
        <f>I147+J147</f>
        <v>0</v>
      </c>
      <c r="Q147" s="229">
        <f>ROUND(I147*H147,2)</f>
        <v>0</v>
      </c>
      <c r="R147" s="229">
        <f>ROUND(J147*H147,2)</f>
        <v>0</v>
      </c>
      <c r="S147" s="90"/>
      <c r="T147" s="230">
        <f>S147*H147</f>
        <v>0</v>
      </c>
      <c r="U147" s="230">
        <v>0</v>
      </c>
      <c r="V147" s="230">
        <f>U147*H147</f>
        <v>0</v>
      </c>
      <c r="W147" s="230">
        <v>0</v>
      </c>
      <c r="X147" s="231">
        <f>W147*H147</f>
        <v>0</v>
      </c>
      <c r="Y147" s="37"/>
      <c r="Z147" s="37"/>
      <c r="AA147" s="37"/>
      <c r="AB147" s="37"/>
      <c r="AC147" s="37"/>
      <c r="AD147" s="37"/>
      <c r="AE147" s="37"/>
      <c r="AR147" s="232" t="s">
        <v>141</v>
      </c>
      <c r="AT147" s="232" t="s">
        <v>136</v>
      </c>
      <c r="AU147" s="232" t="s">
        <v>92</v>
      </c>
      <c r="AY147" s="16" t="s">
        <v>134</v>
      </c>
      <c r="BE147" s="233">
        <f>IF(O147="základní",K147,0)</f>
        <v>0</v>
      </c>
      <c r="BF147" s="233">
        <f>IF(O147="snížená",K147,0)</f>
        <v>0</v>
      </c>
      <c r="BG147" s="233">
        <f>IF(O147="zákl. přenesená",K147,0)</f>
        <v>0</v>
      </c>
      <c r="BH147" s="233">
        <f>IF(O147="sníž. přenesená",K147,0)</f>
        <v>0</v>
      </c>
      <c r="BI147" s="233">
        <f>IF(O147="nulová",K147,0)</f>
        <v>0</v>
      </c>
      <c r="BJ147" s="16" t="s">
        <v>90</v>
      </c>
      <c r="BK147" s="233">
        <f>ROUND(P147*H147,2)</f>
        <v>0</v>
      </c>
      <c r="BL147" s="16" t="s">
        <v>141</v>
      </c>
      <c r="BM147" s="232" t="s">
        <v>177</v>
      </c>
    </row>
    <row r="148" spans="1:47" s="2" customFormat="1" ht="12">
      <c r="A148" s="37"/>
      <c r="B148" s="38"/>
      <c r="C148" s="39"/>
      <c r="D148" s="234" t="s">
        <v>143</v>
      </c>
      <c r="E148" s="39"/>
      <c r="F148" s="235" t="s">
        <v>178</v>
      </c>
      <c r="G148" s="39"/>
      <c r="H148" s="39"/>
      <c r="I148" s="236"/>
      <c r="J148" s="236"/>
      <c r="K148" s="39"/>
      <c r="L148" s="39"/>
      <c r="M148" s="43"/>
      <c r="N148" s="237"/>
      <c r="O148" s="238"/>
      <c r="P148" s="90"/>
      <c r="Q148" s="90"/>
      <c r="R148" s="90"/>
      <c r="S148" s="90"/>
      <c r="T148" s="90"/>
      <c r="U148" s="90"/>
      <c r="V148" s="90"/>
      <c r="W148" s="90"/>
      <c r="X148" s="91"/>
      <c r="Y148" s="37"/>
      <c r="Z148" s="37"/>
      <c r="AA148" s="37"/>
      <c r="AB148" s="37"/>
      <c r="AC148" s="37"/>
      <c r="AD148" s="37"/>
      <c r="AE148" s="37"/>
      <c r="AT148" s="16" t="s">
        <v>143</v>
      </c>
      <c r="AU148" s="16" t="s">
        <v>92</v>
      </c>
    </row>
    <row r="149" spans="1:51" s="13" customFormat="1" ht="12">
      <c r="A149" s="13"/>
      <c r="B149" s="239"/>
      <c r="C149" s="240"/>
      <c r="D149" s="234" t="s">
        <v>145</v>
      </c>
      <c r="E149" s="241" t="s">
        <v>1</v>
      </c>
      <c r="F149" s="242" t="s">
        <v>155</v>
      </c>
      <c r="G149" s="240"/>
      <c r="H149" s="243">
        <v>43</v>
      </c>
      <c r="I149" s="244"/>
      <c r="J149" s="244"/>
      <c r="K149" s="240"/>
      <c r="L149" s="240"/>
      <c r="M149" s="245"/>
      <c r="N149" s="246"/>
      <c r="O149" s="247"/>
      <c r="P149" s="247"/>
      <c r="Q149" s="247"/>
      <c r="R149" s="247"/>
      <c r="S149" s="247"/>
      <c r="T149" s="247"/>
      <c r="U149" s="247"/>
      <c r="V149" s="247"/>
      <c r="W149" s="247"/>
      <c r="X149" s="248"/>
      <c r="Y149" s="13"/>
      <c r="Z149" s="13"/>
      <c r="AA149" s="13"/>
      <c r="AB149" s="13"/>
      <c r="AC149" s="13"/>
      <c r="AD149" s="13"/>
      <c r="AE149" s="13"/>
      <c r="AT149" s="249" t="s">
        <v>145</v>
      </c>
      <c r="AU149" s="249" t="s">
        <v>92</v>
      </c>
      <c r="AV149" s="13" t="s">
        <v>92</v>
      </c>
      <c r="AW149" s="13" t="s">
        <v>5</v>
      </c>
      <c r="AX149" s="13" t="s">
        <v>90</v>
      </c>
      <c r="AY149" s="249" t="s">
        <v>134</v>
      </c>
    </row>
    <row r="150" spans="1:65" s="2" customFormat="1" ht="37.8" customHeight="1">
      <c r="A150" s="37"/>
      <c r="B150" s="38"/>
      <c r="C150" s="220" t="s">
        <v>179</v>
      </c>
      <c r="D150" s="220" t="s">
        <v>136</v>
      </c>
      <c r="E150" s="221" t="s">
        <v>180</v>
      </c>
      <c r="F150" s="222" t="s">
        <v>181</v>
      </c>
      <c r="G150" s="223" t="s">
        <v>152</v>
      </c>
      <c r="H150" s="224">
        <v>44</v>
      </c>
      <c r="I150" s="225"/>
      <c r="J150" s="225"/>
      <c r="K150" s="226">
        <f>ROUND(P150*H150,2)</f>
        <v>0</v>
      </c>
      <c r="L150" s="222" t="s">
        <v>140</v>
      </c>
      <c r="M150" s="43"/>
      <c r="N150" s="227" t="s">
        <v>1</v>
      </c>
      <c r="O150" s="228" t="s">
        <v>45</v>
      </c>
      <c r="P150" s="229">
        <f>I150+J150</f>
        <v>0</v>
      </c>
      <c r="Q150" s="229">
        <f>ROUND(I150*H150,2)</f>
        <v>0</v>
      </c>
      <c r="R150" s="229">
        <f>ROUND(J150*H150,2)</f>
        <v>0</v>
      </c>
      <c r="S150" s="90"/>
      <c r="T150" s="230">
        <f>S150*H150</f>
        <v>0</v>
      </c>
      <c r="U150" s="230">
        <v>0</v>
      </c>
      <c r="V150" s="230">
        <f>U150*H150</f>
        <v>0</v>
      </c>
      <c r="W150" s="230">
        <v>0</v>
      </c>
      <c r="X150" s="231">
        <f>W150*H150</f>
        <v>0</v>
      </c>
      <c r="Y150" s="37"/>
      <c r="Z150" s="37"/>
      <c r="AA150" s="37"/>
      <c r="AB150" s="37"/>
      <c r="AC150" s="37"/>
      <c r="AD150" s="37"/>
      <c r="AE150" s="37"/>
      <c r="AR150" s="232" t="s">
        <v>141</v>
      </c>
      <c r="AT150" s="232" t="s">
        <v>136</v>
      </c>
      <c r="AU150" s="232" t="s">
        <v>92</v>
      </c>
      <c r="AY150" s="16" t="s">
        <v>134</v>
      </c>
      <c r="BE150" s="233">
        <f>IF(O150="základní",K150,0)</f>
        <v>0</v>
      </c>
      <c r="BF150" s="233">
        <f>IF(O150="snížená",K150,0)</f>
        <v>0</v>
      </c>
      <c r="BG150" s="233">
        <f>IF(O150="zákl. přenesená",K150,0)</f>
        <v>0</v>
      </c>
      <c r="BH150" s="233">
        <f>IF(O150="sníž. přenesená",K150,0)</f>
        <v>0</v>
      </c>
      <c r="BI150" s="233">
        <f>IF(O150="nulová",K150,0)</f>
        <v>0</v>
      </c>
      <c r="BJ150" s="16" t="s">
        <v>90</v>
      </c>
      <c r="BK150" s="233">
        <f>ROUND(P150*H150,2)</f>
        <v>0</v>
      </c>
      <c r="BL150" s="16" t="s">
        <v>141</v>
      </c>
      <c r="BM150" s="232" t="s">
        <v>182</v>
      </c>
    </row>
    <row r="151" spans="1:47" s="2" customFormat="1" ht="12">
      <c r="A151" s="37"/>
      <c r="B151" s="38"/>
      <c r="C151" s="39"/>
      <c r="D151" s="234" t="s">
        <v>143</v>
      </c>
      <c r="E151" s="39"/>
      <c r="F151" s="235" t="s">
        <v>178</v>
      </c>
      <c r="G151" s="39"/>
      <c r="H151" s="39"/>
      <c r="I151" s="236"/>
      <c r="J151" s="236"/>
      <c r="K151" s="39"/>
      <c r="L151" s="39"/>
      <c r="M151" s="43"/>
      <c r="N151" s="237"/>
      <c r="O151" s="238"/>
      <c r="P151" s="90"/>
      <c r="Q151" s="90"/>
      <c r="R151" s="90"/>
      <c r="S151" s="90"/>
      <c r="T151" s="90"/>
      <c r="U151" s="90"/>
      <c r="V151" s="90"/>
      <c r="W151" s="90"/>
      <c r="X151" s="91"/>
      <c r="Y151" s="37"/>
      <c r="Z151" s="37"/>
      <c r="AA151" s="37"/>
      <c r="AB151" s="37"/>
      <c r="AC151" s="37"/>
      <c r="AD151" s="37"/>
      <c r="AE151" s="37"/>
      <c r="AT151" s="16" t="s">
        <v>143</v>
      </c>
      <c r="AU151" s="16" t="s">
        <v>92</v>
      </c>
    </row>
    <row r="152" spans="1:51" s="13" customFormat="1" ht="12">
      <c r="A152" s="13"/>
      <c r="B152" s="239"/>
      <c r="C152" s="240"/>
      <c r="D152" s="234" t="s">
        <v>145</v>
      </c>
      <c r="E152" s="241" t="s">
        <v>1</v>
      </c>
      <c r="F152" s="242" t="s">
        <v>160</v>
      </c>
      <c r="G152" s="240"/>
      <c r="H152" s="243">
        <v>39</v>
      </c>
      <c r="I152" s="244"/>
      <c r="J152" s="244"/>
      <c r="K152" s="240"/>
      <c r="L152" s="240"/>
      <c r="M152" s="245"/>
      <c r="N152" s="246"/>
      <c r="O152" s="247"/>
      <c r="P152" s="247"/>
      <c r="Q152" s="247"/>
      <c r="R152" s="247"/>
      <c r="S152" s="247"/>
      <c r="T152" s="247"/>
      <c r="U152" s="247"/>
      <c r="V152" s="247"/>
      <c r="W152" s="247"/>
      <c r="X152" s="248"/>
      <c r="Y152" s="13"/>
      <c r="Z152" s="13"/>
      <c r="AA152" s="13"/>
      <c r="AB152" s="13"/>
      <c r="AC152" s="13"/>
      <c r="AD152" s="13"/>
      <c r="AE152" s="13"/>
      <c r="AT152" s="249" t="s">
        <v>145</v>
      </c>
      <c r="AU152" s="249" t="s">
        <v>92</v>
      </c>
      <c r="AV152" s="13" t="s">
        <v>92</v>
      </c>
      <c r="AW152" s="13" t="s">
        <v>5</v>
      </c>
      <c r="AX152" s="13" t="s">
        <v>82</v>
      </c>
      <c r="AY152" s="249" t="s">
        <v>134</v>
      </c>
    </row>
    <row r="153" spans="1:51" s="13" customFormat="1" ht="12">
      <c r="A153" s="13"/>
      <c r="B153" s="239"/>
      <c r="C153" s="240"/>
      <c r="D153" s="234" t="s">
        <v>145</v>
      </c>
      <c r="E153" s="241" t="s">
        <v>1</v>
      </c>
      <c r="F153" s="242" t="s">
        <v>161</v>
      </c>
      <c r="G153" s="240"/>
      <c r="H153" s="243">
        <v>5</v>
      </c>
      <c r="I153" s="244"/>
      <c r="J153" s="244"/>
      <c r="K153" s="240"/>
      <c r="L153" s="240"/>
      <c r="M153" s="245"/>
      <c r="N153" s="246"/>
      <c r="O153" s="247"/>
      <c r="P153" s="247"/>
      <c r="Q153" s="247"/>
      <c r="R153" s="247"/>
      <c r="S153" s="247"/>
      <c r="T153" s="247"/>
      <c r="U153" s="247"/>
      <c r="V153" s="247"/>
      <c r="W153" s="247"/>
      <c r="X153" s="248"/>
      <c r="Y153" s="13"/>
      <c r="Z153" s="13"/>
      <c r="AA153" s="13"/>
      <c r="AB153" s="13"/>
      <c r="AC153" s="13"/>
      <c r="AD153" s="13"/>
      <c r="AE153" s="13"/>
      <c r="AT153" s="249" t="s">
        <v>145</v>
      </c>
      <c r="AU153" s="249" t="s">
        <v>92</v>
      </c>
      <c r="AV153" s="13" t="s">
        <v>92</v>
      </c>
      <c r="AW153" s="13" t="s">
        <v>5</v>
      </c>
      <c r="AX153" s="13" t="s">
        <v>82</v>
      </c>
      <c r="AY153" s="249" t="s">
        <v>134</v>
      </c>
    </row>
    <row r="154" spans="1:51" s="14" customFormat="1" ht="12">
      <c r="A154" s="14"/>
      <c r="B154" s="250"/>
      <c r="C154" s="251"/>
      <c r="D154" s="234" t="s">
        <v>145</v>
      </c>
      <c r="E154" s="252" t="s">
        <v>1</v>
      </c>
      <c r="F154" s="253" t="s">
        <v>149</v>
      </c>
      <c r="G154" s="251"/>
      <c r="H154" s="254">
        <v>44</v>
      </c>
      <c r="I154" s="255"/>
      <c r="J154" s="255"/>
      <c r="K154" s="251"/>
      <c r="L154" s="251"/>
      <c r="M154" s="256"/>
      <c r="N154" s="257"/>
      <c r="O154" s="258"/>
      <c r="P154" s="258"/>
      <c r="Q154" s="258"/>
      <c r="R154" s="258"/>
      <c r="S154" s="258"/>
      <c r="T154" s="258"/>
      <c r="U154" s="258"/>
      <c r="V154" s="258"/>
      <c r="W154" s="258"/>
      <c r="X154" s="259"/>
      <c r="Y154" s="14"/>
      <c r="Z154" s="14"/>
      <c r="AA154" s="14"/>
      <c r="AB154" s="14"/>
      <c r="AC154" s="14"/>
      <c r="AD154" s="14"/>
      <c r="AE154" s="14"/>
      <c r="AT154" s="260" t="s">
        <v>145</v>
      </c>
      <c r="AU154" s="260" t="s">
        <v>92</v>
      </c>
      <c r="AV154" s="14" t="s">
        <v>141</v>
      </c>
      <c r="AW154" s="14" t="s">
        <v>5</v>
      </c>
      <c r="AX154" s="14" t="s">
        <v>90</v>
      </c>
      <c r="AY154" s="260" t="s">
        <v>134</v>
      </c>
    </row>
    <row r="155" spans="1:65" s="2" customFormat="1" ht="37.8" customHeight="1">
      <c r="A155" s="37"/>
      <c r="B155" s="38"/>
      <c r="C155" s="220" t="s">
        <v>171</v>
      </c>
      <c r="D155" s="220" t="s">
        <v>136</v>
      </c>
      <c r="E155" s="221" t="s">
        <v>183</v>
      </c>
      <c r="F155" s="222" t="s">
        <v>184</v>
      </c>
      <c r="G155" s="223" t="s">
        <v>152</v>
      </c>
      <c r="H155" s="224">
        <v>17</v>
      </c>
      <c r="I155" s="225"/>
      <c r="J155" s="225"/>
      <c r="K155" s="226">
        <f>ROUND(P155*H155,2)</f>
        <v>0</v>
      </c>
      <c r="L155" s="222" t="s">
        <v>140</v>
      </c>
      <c r="M155" s="43"/>
      <c r="N155" s="227" t="s">
        <v>1</v>
      </c>
      <c r="O155" s="228" t="s">
        <v>45</v>
      </c>
      <c r="P155" s="229">
        <f>I155+J155</f>
        <v>0</v>
      </c>
      <c r="Q155" s="229">
        <f>ROUND(I155*H155,2)</f>
        <v>0</v>
      </c>
      <c r="R155" s="229">
        <f>ROUND(J155*H155,2)</f>
        <v>0</v>
      </c>
      <c r="S155" s="90"/>
      <c r="T155" s="230">
        <f>S155*H155</f>
        <v>0</v>
      </c>
      <c r="U155" s="230">
        <v>0</v>
      </c>
      <c r="V155" s="230">
        <f>U155*H155</f>
        <v>0</v>
      </c>
      <c r="W155" s="230">
        <v>0</v>
      </c>
      <c r="X155" s="231">
        <f>W155*H155</f>
        <v>0</v>
      </c>
      <c r="Y155" s="37"/>
      <c r="Z155" s="37"/>
      <c r="AA155" s="37"/>
      <c r="AB155" s="37"/>
      <c r="AC155" s="37"/>
      <c r="AD155" s="37"/>
      <c r="AE155" s="37"/>
      <c r="AR155" s="232" t="s">
        <v>141</v>
      </c>
      <c r="AT155" s="232" t="s">
        <v>136</v>
      </c>
      <c r="AU155" s="232" t="s">
        <v>92</v>
      </c>
      <c r="AY155" s="16" t="s">
        <v>134</v>
      </c>
      <c r="BE155" s="233">
        <f>IF(O155="základní",K155,0)</f>
        <v>0</v>
      </c>
      <c r="BF155" s="233">
        <f>IF(O155="snížená",K155,0)</f>
        <v>0</v>
      </c>
      <c r="BG155" s="233">
        <f>IF(O155="zákl. přenesená",K155,0)</f>
        <v>0</v>
      </c>
      <c r="BH155" s="233">
        <f>IF(O155="sníž. přenesená",K155,0)</f>
        <v>0</v>
      </c>
      <c r="BI155" s="233">
        <f>IF(O155="nulová",K155,0)</f>
        <v>0</v>
      </c>
      <c r="BJ155" s="16" t="s">
        <v>90</v>
      </c>
      <c r="BK155" s="233">
        <f>ROUND(P155*H155,2)</f>
        <v>0</v>
      </c>
      <c r="BL155" s="16" t="s">
        <v>141</v>
      </c>
      <c r="BM155" s="232" t="s">
        <v>185</v>
      </c>
    </row>
    <row r="156" spans="1:47" s="2" customFormat="1" ht="12">
      <c r="A156" s="37"/>
      <c r="B156" s="38"/>
      <c r="C156" s="39"/>
      <c r="D156" s="234" t="s">
        <v>143</v>
      </c>
      <c r="E156" s="39"/>
      <c r="F156" s="235" t="s">
        <v>178</v>
      </c>
      <c r="G156" s="39"/>
      <c r="H156" s="39"/>
      <c r="I156" s="236"/>
      <c r="J156" s="236"/>
      <c r="K156" s="39"/>
      <c r="L156" s="39"/>
      <c r="M156" s="43"/>
      <c r="N156" s="237"/>
      <c r="O156" s="238"/>
      <c r="P156" s="90"/>
      <c r="Q156" s="90"/>
      <c r="R156" s="90"/>
      <c r="S156" s="90"/>
      <c r="T156" s="90"/>
      <c r="U156" s="90"/>
      <c r="V156" s="90"/>
      <c r="W156" s="90"/>
      <c r="X156" s="91"/>
      <c r="Y156" s="37"/>
      <c r="Z156" s="37"/>
      <c r="AA156" s="37"/>
      <c r="AB156" s="37"/>
      <c r="AC156" s="37"/>
      <c r="AD156" s="37"/>
      <c r="AE156" s="37"/>
      <c r="AT156" s="16" t="s">
        <v>143</v>
      </c>
      <c r="AU156" s="16" t="s">
        <v>92</v>
      </c>
    </row>
    <row r="157" spans="1:51" s="13" customFormat="1" ht="12">
      <c r="A157" s="13"/>
      <c r="B157" s="239"/>
      <c r="C157" s="240"/>
      <c r="D157" s="234" t="s">
        <v>145</v>
      </c>
      <c r="E157" s="241" t="s">
        <v>1</v>
      </c>
      <c r="F157" s="242" t="s">
        <v>165</v>
      </c>
      <c r="G157" s="240"/>
      <c r="H157" s="243">
        <v>14</v>
      </c>
      <c r="I157" s="244"/>
      <c r="J157" s="244"/>
      <c r="K157" s="240"/>
      <c r="L157" s="240"/>
      <c r="M157" s="245"/>
      <c r="N157" s="246"/>
      <c r="O157" s="247"/>
      <c r="P157" s="247"/>
      <c r="Q157" s="247"/>
      <c r="R157" s="247"/>
      <c r="S157" s="247"/>
      <c r="T157" s="247"/>
      <c r="U157" s="247"/>
      <c r="V157" s="247"/>
      <c r="W157" s="247"/>
      <c r="X157" s="248"/>
      <c r="Y157" s="13"/>
      <c r="Z157" s="13"/>
      <c r="AA157" s="13"/>
      <c r="AB157" s="13"/>
      <c r="AC157" s="13"/>
      <c r="AD157" s="13"/>
      <c r="AE157" s="13"/>
      <c r="AT157" s="249" t="s">
        <v>145</v>
      </c>
      <c r="AU157" s="249" t="s">
        <v>92</v>
      </c>
      <c r="AV157" s="13" t="s">
        <v>92</v>
      </c>
      <c r="AW157" s="13" t="s">
        <v>5</v>
      </c>
      <c r="AX157" s="13" t="s">
        <v>82</v>
      </c>
      <c r="AY157" s="249" t="s">
        <v>134</v>
      </c>
    </row>
    <row r="158" spans="1:51" s="13" customFormat="1" ht="12">
      <c r="A158" s="13"/>
      <c r="B158" s="239"/>
      <c r="C158" s="240"/>
      <c r="D158" s="234" t="s">
        <v>145</v>
      </c>
      <c r="E158" s="241" t="s">
        <v>1</v>
      </c>
      <c r="F158" s="242" t="s">
        <v>186</v>
      </c>
      <c r="G158" s="240"/>
      <c r="H158" s="243">
        <v>3</v>
      </c>
      <c r="I158" s="244"/>
      <c r="J158" s="244"/>
      <c r="K158" s="240"/>
      <c r="L158" s="240"/>
      <c r="M158" s="245"/>
      <c r="N158" s="246"/>
      <c r="O158" s="247"/>
      <c r="P158" s="247"/>
      <c r="Q158" s="247"/>
      <c r="R158" s="247"/>
      <c r="S158" s="247"/>
      <c r="T158" s="247"/>
      <c r="U158" s="247"/>
      <c r="V158" s="247"/>
      <c r="W158" s="247"/>
      <c r="X158" s="248"/>
      <c r="Y158" s="13"/>
      <c r="Z158" s="13"/>
      <c r="AA158" s="13"/>
      <c r="AB158" s="13"/>
      <c r="AC158" s="13"/>
      <c r="AD158" s="13"/>
      <c r="AE158" s="13"/>
      <c r="AT158" s="249" t="s">
        <v>145</v>
      </c>
      <c r="AU158" s="249" t="s">
        <v>92</v>
      </c>
      <c r="AV158" s="13" t="s">
        <v>92</v>
      </c>
      <c r="AW158" s="13" t="s">
        <v>5</v>
      </c>
      <c r="AX158" s="13" t="s">
        <v>82</v>
      </c>
      <c r="AY158" s="249" t="s">
        <v>134</v>
      </c>
    </row>
    <row r="159" spans="1:51" s="14" customFormat="1" ht="12">
      <c r="A159" s="14"/>
      <c r="B159" s="250"/>
      <c r="C159" s="251"/>
      <c r="D159" s="234" t="s">
        <v>145</v>
      </c>
      <c r="E159" s="252" t="s">
        <v>1</v>
      </c>
      <c r="F159" s="253" t="s">
        <v>149</v>
      </c>
      <c r="G159" s="251"/>
      <c r="H159" s="254">
        <v>17</v>
      </c>
      <c r="I159" s="255"/>
      <c r="J159" s="255"/>
      <c r="K159" s="251"/>
      <c r="L159" s="251"/>
      <c r="M159" s="256"/>
      <c r="N159" s="257"/>
      <c r="O159" s="258"/>
      <c r="P159" s="258"/>
      <c r="Q159" s="258"/>
      <c r="R159" s="258"/>
      <c r="S159" s="258"/>
      <c r="T159" s="258"/>
      <c r="U159" s="258"/>
      <c r="V159" s="258"/>
      <c r="W159" s="258"/>
      <c r="X159" s="259"/>
      <c r="Y159" s="14"/>
      <c r="Z159" s="14"/>
      <c r="AA159" s="14"/>
      <c r="AB159" s="14"/>
      <c r="AC159" s="14"/>
      <c r="AD159" s="14"/>
      <c r="AE159" s="14"/>
      <c r="AT159" s="260" t="s">
        <v>145</v>
      </c>
      <c r="AU159" s="260" t="s">
        <v>92</v>
      </c>
      <c r="AV159" s="14" t="s">
        <v>141</v>
      </c>
      <c r="AW159" s="14" t="s">
        <v>5</v>
      </c>
      <c r="AX159" s="14" t="s">
        <v>90</v>
      </c>
      <c r="AY159" s="260" t="s">
        <v>134</v>
      </c>
    </row>
    <row r="160" spans="1:65" s="2" customFormat="1" ht="24.15" customHeight="1">
      <c r="A160" s="37"/>
      <c r="B160" s="38"/>
      <c r="C160" s="220" t="s">
        <v>187</v>
      </c>
      <c r="D160" s="220" t="s">
        <v>136</v>
      </c>
      <c r="E160" s="221" t="s">
        <v>188</v>
      </c>
      <c r="F160" s="222" t="s">
        <v>189</v>
      </c>
      <c r="G160" s="223" t="s">
        <v>152</v>
      </c>
      <c r="H160" s="224">
        <v>8</v>
      </c>
      <c r="I160" s="225"/>
      <c r="J160" s="225"/>
      <c r="K160" s="226">
        <f>ROUND(P160*H160,2)</f>
        <v>0</v>
      </c>
      <c r="L160" s="222" t="s">
        <v>140</v>
      </c>
      <c r="M160" s="43"/>
      <c r="N160" s="227" t="s">
        <v>1</v>
      </c>
      <c r="O160" s="228" t="s">
        <v>45</v>
      </c>
      <c r="P160" s="229">
        <f>I160+J160</f>
        <v>0</v>
      </c>
      <c r="Q160" s="229">
        <f>ROUND(I160*H160,2)</f>
        <v>0</v>
      </c>
      <c r="R160" s="229">
        <f>ROUND(J160*H160,2)</f>
        <v>0</v>
      </c>
      <c r="S160" s="90"/>
      <c r="T160" s="230">
        <f>S160*H160</f>
        <v>0</v>
      </c>
      <c r="U160" s="230">
        <v>5E-05</v>
      </c>
      <c r="V160" s="230">
        <f>U160*H160</f>
        <v>0.0004</v>
      </c>
      <c r="W160" s="230">
        <v>0</v>
      </c>
      <c r="X160" s="231">
        <f>W160*H160</f>
        <v>0</v>
      </c>
      <c r="Y160" s="37"/>
      <c r="Z160" s="37"/>
      <c r="AA160" s="37"/>
      <c r="AB160" s="37"/>
      <c r="AC160" s="37"/>
      <c r="AD160" s="37"/>
      <c r="AE160" s="37"/>
      <c r="AR160" s="232" t="s">
        <v>141</v>
      </c>
      <c r="AT160" s="232" t="s">
        <v>136</v>
      </c>
      <c r="AU160" s="232" t="s">
        <v>92</v>
      </c>
      <c r="AY160" s="16" t="s">
        <v>134</v>
      </c>
      <c r="BE160" s="233">
        <f>IF(O160="základní",K160,0)</f>
        <v>0</v>
      </c>
      <c r="BF160" s="233">
        <f>IF(O160="snížená",K160,0)</f>
        <v>0</v>
      </c>
      <c r="BG160" s="233">
        <f>IF(O160="zákl. přenesená",K160,0)</f>
        <v>0</v>
      </c>
      <c r="BH160" s="233">
        <f>IF(O160="sníž. přenesená",K160,0)</f>
        <v>0</v>
      </c>
      <c r="BI160" s="233">
        <f>IF(O160="nulová",K160,0)</f>
        <v>0</v>
      </c>
      <c r="BJ160" s="16" t="s">
        <v>90</v>
      </c>
      <c r="BK160" s="233">
        <f>ROUND(P160*H160,2)</f>
        <v>0</v>
      </c>
      <c r="BL160" s="16" t="s">
        <v>141</v>
      </c>
      <c r="BM160" s="232" t="s">
        <v>190</v>
      </c>
    </row>
    <row r="161" spans="1:47" s="2" customFormat="1" ht="12">
      <c r="A161" s="37"/>
      <c r="B161" s="38"/>
      <c r="C161" s="39"/>
      <c r="D161" s="234" t="s">
        <v>143</v>
      </c>
      <c r="E161" s="39"/>
      <c r="F161" s="235" t="s">
        <v>191</v>
      </c>
      <c r="G161" s="39"/>
      <c r="H161" s="39"/>
      <c r="I161" s="236"/>
      <c r="J161" s="236"/>
      <c r="K161" s="39"/>
      <c r="L161" s="39"/>
      <c r="M161" s="43"/>
      <c r="N161" s="237"/>
      <c r="O161" s="238"/>
      <c r="P161" s="90"/>
      <c r="Q161" s="90"/>
      <c r="R161" s="90"/>
      <c r="S161" s="90"/>
      <c r="T161" s="90"/>
      <c r="U161" s="90"/>
      <c r="V161" s="90"/>
      <c r="W161" s="90"/>
      <c r="X161" s="91"/>
      <c r="Y161" s="37"/>
      <c r="Z161" s="37"/>
      <c r="AA161" s="37"/>
      <c r="AB161" s="37"/>
      <c r="AC161" s="37"/>
      <c r="AD161" s="37"/>
      <c r="AE161" s="37"/>
      <c r="AT161" s="16" t="s">
        <v>143</v>
      </c>
      <c r="AU161" s="16" t="s">
        <v>92</v>
      </c>
    </row>
    <row r="162" spans="1:51" s="13" customFormat="1" ht="12">
      <c r="A162" s="13"/>
      <c r="B162" s="239"/>
      <c r="C162" s="240"/>
      <c r="D162" s="234" t="s">
        <v>145</v>
      </c>
      <c r="E162" s="241" t="s">
        <v>1</v>
      </c>
      <c r="F162" s="242" t="s">
        <v>192</v>
      </c>
      <c r="G162" s="240"/>
      <c r="H162" s="243">
        <v>8</v>
      </c>
      <c r="I162" s="244"/>
      <c r="J162" s="244"/>
      <c r="K162" s="240"/>
      <c r="L162" s="240"/>
      <c r="M162" s="245"/>
      <c r="N162" s="246"/>
      <c r="O162" s="247"/>
      <c r="P162" s="247"/>
      <c r="Q162" s="247"/>
      <c r="R162" s="247"/>
      <c r="S162" s="247"/>
      <c r="T162" s="247"/>
      <c r="U162" s="247"/>
      <c r="V162" s="247"/>
      <c r="W162" s="247"/>
      <c r="X162" s="248"/>
      <c r="Y162" s="13"/>
      <c r="Z162" s="13"/>
      <c r="AA162" s="13"/>
      <c r="AB162" s="13"/>
      <c r="AC162" s="13"/>
      <c r="AD162" s="13"/>
      <c r="AE162" s="13"/>
      <c r="AT162" s="249" t="s">
        <v>145</v>
      </c>
      <c r="AU162" s="249" t="s">
        <v>92</v>
      </c>
      <c r="AV162" s="13" t="s">
        <v>92</v>
      </c>
      <c r="AW162" s="13" t="s">
        <v>5</v>
      </c>
      <c r="AX162" s="13" t="s">
        <v>90</v>
      </c>
      <c r="AY162" s="249" t="s">
        <v>134</v>
      </c>
    </row>
    <row r="163" spans="1:65" s="2" customFormat="1" ht="21.75" customHeight="1">
      <c r="A163" s="37"/>
      <c r="B163" s="38"/>
      <c r="C163" s="261" t="s">
        <v>193</v>
      </c>
      <c r="D163" s="261" t="s">
        <v>168</v>
      </c>
      <c r="E163" s="262" t="s">
        <v>194</v>
      </c>
      <c r="F163" s="263" t="s">
        <v>195</v>
      </c>
      <c r="G163" s="264" t="s">
        <v>152</v>
      </c>
      <c r="H163" s="265">
        <v>8</v>
      </c>
      <c r="I163" s="266"/>
      <c r="J163" s="267"/>
      <c r="K163" s="268">
        <f>ROUND(P163*H163,2)</f>
        <v>0</v>
      </c>
      <c r="L163" s="263" t="s">
        <v>1</v>
      </c>
      <c r="M163" s="269"/>
      <c r="N163" s="270" t="s">
        <v>1</v>
      </c>
      <c r="O163" s="228" t="s">
        <v>45</v>
      </c>
      <c r="P163" s="229">
        <f>I163+J163</f>
        <v>0</v>
      </c>
      <c r="Q163" s="229">
        <f>ROUND(I163*H163,2)</f>
        <v>0</v>
      </c>
      <c r="R163" s="229">
        <f>ROUND(J163*H163,2)</f>
        <v>0</v>
      </c>
      <c r="S163" s="90"/>
      <c r="T163" s="230">
        <f>S163*H163</f>
        <v>0</v>
      </c>
      <c r="U163" s="230">
        <v>0.00472</v>
      </c>
      <c r="V163" s="230">
        <f>U163*H163</f>
        <v>0.03776</v>
      </c>
      <c r="W163" s="230">
        <v>0</v>
      </c>
      <c r="X163" s="231">
        <f>W163*H163</f>
        <v>0</v>
      </c>
      <c r="Y163" s="37"/>
      <c r="Z163" s="37"/>
      <c r="AA163" s="37"/>
      <c r="AB163" s="37"/>
      <c r="AC163" s="37"/>
      <c r="AD163" s="37"/>
      <c r="AE163" s="37"/>
      <c r="AR163" s="232" t="s">
        <v>171</v>
      </c>
      <c r="AT163" s="232" t="s">
        <v>168</v>
      </c>
      <c r="AU163" s="232" t="s">
        <v>92</v>
      </c>
      <c r="AY163" s="16" t="s">
        <v>134</v>
      </c>
      <c r="BE163" s="233">
        <f>IF(O163="základní",K163,0)</f>
        <v>0</v>
      </c>
      <c r="BF163" s="233">
        <f>IF(O163="snížená",K163,0)</f>
        <v>0</v>
      </c>
      <c r="BG163" s="233">
        <f>IF(O163="zákl. přenesená",K163,0)</f>
        <v>0</v>
      </c>
      <c r="BH163" s="233">
        <f>IF(O163="sníž. přenesená",K163,0)</f>
        <v>0</v>
      </c>
      <c r="BI163" s="233">
        <f>IF(O163="nulová",K163,0)</f>
        <v>0</v>
      </c>
      <c r="BJ163" s="16" t="s">
        <v>90</v>
      </c>
      <c r="BK163" s="233">
        <f>ROUND(P163*H163,2)</f>
        <v>0</v>
      </c>
      <c r="BL163" s="16" t="s">
        <v>141</v>
      </c>
      <c r="BM163" s="232" t="s">
        <v>196</v>
      </c>
    </row>
    <row r="164" spans="1:65" s="2" customFormat="1" ht="21.75" customHeight="1">
      <c r="A164" s="37"/>
      <c r="B164" s="38"/>
      <c r="C164" s="261" t="s">
        <v>197</v>
      </c>
      <c r="D164" s="261" t="s">
        <v>168</v>
      </c>
      <c r="E164" s="262" t="s">
        <v>198</v>
      </c>
      <c r="F164" s="263" t="s">
        <v>199</v>
      </c>
      <c r="G164" s="264" t="s">
        <v>200</v>
      </c>
      <c r="H164" s="265">
        <v>8</v>
      </c>
      <c r="I164" s="266"/>
      <c r="J164" s="267"/>
      <c r="K164" s="268">
        <f>ROUND(P164*H164,2)</f>
        <v>0</v>
      </c>
      <c r="L164" s="263" t="s">
        <v>1</v>
      </c>
      <c r="M164" s="269"/>
      <c r="N164" s="270" t="s">
        <v>1</v>
      </c>
      <c r="O164" s="228" t="s">
        <v>45</v>
      </c>
      <c r="P164" s="229">
        <f>I164+J164</f>
        <v>0</v>
      </c>
      <c r="Q164" s="229">
        <f>ROUND(I164*H164,2)</f>
        <v>0</v>
      </c>
      <c r="R164" s="229">
        <f>ROUND(J164*H164,2)</f>
        <v>0</v>
      </c>
      <c r="S164" s="90"/>
      <c r="T164" s="230">
        <f>S164*H164</f>
        <v>0</v>
      </c>
      <c r="U164" s="230">
        <v>0</v>
      </c>
      <c r="V164" s="230">
        <f>U164*H164</f>
        <v>0</v>
      </c>
      <c r="W164" s="230">
        <v>0</v>
      </c>
      <c r="X164" s="231">
        <f>W164*H164</f>
        <v>0</v>
      </c>
      <c r="Y164" s="37"/>
      <c r="Z164" s="37"/>
      <c r="AA164" s="37"/>
      <c r="AB164" s="37"/>
      <c r="AC164" s="37"/>
      <c r="AD164" s="37"/>
      <c r="AE164" s="37"/>
      <c r="AR164" s="232" t="s">
        <v>171</v>
      </c>
      <c r="AT164" s="232" t="s">
        <v>168</v>
      </c>
      <c r="AU164" s="232" t="s">
        <v>92</v>
      </c>
      <c r="AY164" s="16" t="s">
        <v>134</v>
      </c>
      <c r="BE164" s="233">
        <f>IF(O164="základní",K164,0)</f>
        <v>0</v>
      </c>
      <c r="BF164" s="233">
        <f>IF(O164="snížená",K164,0)</f>
        <v>0</v>
      </c>
      <c r="BG164" s="233">
        <f>IF(O164="zákl. přenesená",K164,0)</f>
        <v>0</v>
      </c>
      <c r="BH164" s="233">
        <f>IF(O164="sníž. přenesená",K164,0)</f>
        <v>0</v>
      </c>
      <c r="BI164" s="233">
        <f>IF(O164="nulová",K164,0)</f>
        <v>0</v>
      </c>
      <c r="BJ164" s="16" t="s">
        <v>90</v>
      </c>
      <c r="BK164" s="233">
        <f>ROUND(P164*H164,2)</f>
        <v>0</v>
      </c>
      <c r="BL164" s="16" t="s">
        <v>141</v>
      </c>
      <c r="BM164" s="232" t="s">
        <v>201</v>
      </c>
    </row>
    <row r="165" spans="1:47" s="2" customFormat="1" ht="12">
      <c r="A165" s="37"/>
      <c r="B165" s="38"/>
      <c r="C165" s="39"/>
      <c r="D165" s="234" t="s">
        <v>202</v>
      </c>
      <c r="E165" s="39"/>
      <c r="F165" s="235" t="s">
        <v>203</v>
      </c>
      <c r="G165" s="39"/>
      <c r="H165" s="39"/>
      <c r="I165" s="236"/>
      <c r="J165" s="236"/>
      <c r="K165" s="39"/>
      <c r="L165" s="39"/>
      <c r="M165" s="43"/>
      <c r="N165" s="237"/>
      <c r="O165" s="238"/>
      <c r="P165" s="90"/>
      <c r="Q165" s="90"/>
      <c r="R165" s="90"/>
      <c r="S165" s="90"/>
      <c r="T165" s="90"/>
      <c r="U165" s="90"/>
      <c r="V165" s="90"/>
      <c r="W165" s="90"/>
      <c r="X165" s="91"/>
      <c r="Y165" s="37"/>
      <c r="Z165" s="37"/>
      <c r="AA165" s="37"/>
      <c r="AB165" s="37"/>
      <c r="AC165" s="37"/>
      <c r="AD165" s="37"/>
      <c r="AE165" s="37"/>
      <c r="AT165" s="16" t="s">
        <v>202</v>
      </c>
      <c r="AU165" s="16" t="s">
        <v>92</v>
      </c>
    </row>
    <row r="166" spans="1:51" s="13" customFormat="1" ht="12">
      <c r="A166" s="13"/>
      <c r="B166" s="239"/>
      <c r="C166" s="240"/>
      <c r="D166" s="234" t="s">
        <v>145</v>
      </c>
      <c r="E166" s="241" t="s">
        <v>1</v>
      </c>
      <c r="F166" s="242" t="s">
        <v>204</v>
      </c>
      <c r="G166" s="240"/>
      <c r="H166" s="243">
        <v>8</v>
      </c>
      <c r="I166" s="244"/>
      <c r="J166" s="244"/>
      <c r="K166" s="240"/>
      <c r="L166" s="240"/>
      <c r="M166" s="245"/>
      <c r="N166" s="246"/>
      <c r="O166" s="247"/>
      <c r="P166" s="247"/>
      <c r="Q166" s="247"/>
      <c r="R166" s="247"/>
      <c r="S166" s="247"/>
      <c r="T166" s="247"/>
      <c r="U166" s="247"/>
      <c r="V166" s="247"/>
      <c r="W166" s="247"/>
      <c r="X166" s="248"/>
      <c r="Y166" s="13"/>
      <c r="Z166" s="13"/>
      <c r="AA166" s="13"/>
      <c r="AB166" s="13"/>
      <c r="AC166" s="13"/>
      <c r="AD166" s="13"/>
      <c r="AE166" s="13"/>
      <c r="AT166" s="249" t="s">
        <v>145</v>
      </c>
      <c r="AU166" s="249" t="s">
        <v>92</v>
      </c>
      <c r="AV166" s="13" t="s">
        <v>92</v>
      </c>
      <c r="AW166" s="13" t="s">
        <v>5</v>
      </c>
      <c r="AX166" s="13" t="s">
        <v>82</v>
      </c>
      <c r="AY166" s="249" t="s">
        <v>134</v>
      </c>
    </row>
    <row r="167" spans="1:51" s="14" customFormat="1" ht="12">
      <c r="A167" s="14"/>
      <c r="B167" s="250"/>
      <c r="C167" s="251"/>
      <c r="D167" s="234" t="s">
        <v>145</v>
      </c>
      <c r="E167" s="252" t="s">
        <v>1</v>
      </c>
      <c r="F167" s="253" t="s">
        <v>149</v>
      </c>
      <c r="G167" s="251"/>
      <c r="H167" s="254">
        <v>8</v>
      </c>
      <c r="I167" s="255"/>
      <c r="J167" s="255"/>
      <c r="K167" s="251"/>
      <c r="L167" s="251"/>
      <c r="M167" s="256"/>
      <c r="N167" s="257"/>
      <c r="O167" s="258"/>
      <c r="P167" s="258"/>
      <c r="Q167" s="258"/>
      <c r="R167" s="258"/>
      <c r="S167" s="258"/>
      <c r="T167" s="258"/>
      <c r="U167" s="258"/>
      <c r="V167" s="258"/>
      <c r="W167" s="258"/>
      <c r="X167" s="259"/>
      <c r="Y167" s="14"/>
      <c r="Z167" s="14"/>
      <c r="AA167" s="14"/>
      <c r="AB167" s="14"/>
      <c r="AC167" s="14"/>
      <c r="AD167" s="14"/>
      <c r="AE167" s="14"/>
      <c r="AT167" s="260" t="s">
        <v>145</v>
      </c>
      <c r="AU167" s="260" t="s">
        <v>92</v>
      </c>
      <c r="AV167" s="14" t="s">
        <v>141</v>
      </c>
      <c r="AW167" s="14" t="s">
        <v>5</v>
      </c>
      <c r="AX167" s="14" t="s">
        <v>90</v>
      </c>
      <c r="AY167" s="260" t="s">
        <v>134</v>
      </c>
    </row>
    <row r="168" spans="1:65" s="2" customFormat="1" ht="33" customHeight="1">
      <c r="A168" s="37"/>
      <c r="B168" s="38"/>
      <c r="C168" s="220" t="s">
        <v>205</v>
      </c>
      <c r="D168" s="220" t="s">
        <v>136</v>
      </c>
      <c r="E168" s="221" t="s">
        <v>206</v>
      </c>
      <c r="F168" s="222" t="s">
        <v>207</v>
      </c>
      <c r="G168" s="223" t="s">
        <v>152</v>
      </c>
      <c r="H168" s="224">
        <v>19</v>
      </c>
      <c r="I168" s="225"/>
      <c r="J168" s="225"/>
      <c r="K168" s="226">
        <f>ROUND(P168*H168,2)</f>
        <v>0</v>
      </c>
      <c r="L168" s="222" t="s">
        <v>140</v>
      </c>
      <c r="M168" s="43"/>
      <c r="N168" s="227" t="s">
        <v>1</v>
      </c>
      <c r="O168" s="228" t="s">
        <v>45</v>
      </c>
      <c r="P168" s="229">
        <f>I168+J168</f>
        <v>0</v>
      </c>
      <c r="Q168" s="229">
        <f>ROUND(I168*H168,2)</f>
        <v>0</v>
      </c>
      <c r="R168" s="229">
        <f>ROUND(J168*H168,2)</f>
        <v>0</v>
      </c>
      <c r="S168" s="90"/>
      <c r="T168" s="230">
        <f>S168*H168</f>
        <v>0</v>
      </c>
      <c r="U168" s="230">
        <v>0</v>
      </c>
      <c r="V168" s="230">
        <f>U168*H168</f>
        <v>0</v>
      </c>
      <c r="W168" s="230">
        <v>0</v>
      </c>
      <c r="X168" s="231">
        <f>W168*H168</f>
        <v>0</v>
      </c>
      <c r="Y168" s="37"/>
      <c r="Z168" s="37"/>
      <c r="AA168" s="37"/>
      <c r="AB168" s="37"/>
      <c r="AC168" s="37"/>
      <c r="AD168" s="37"/>
      <c r="AE168" s="37"/>
      <c r="AR168" s="232" t="s">
        <v>141</v>
      </c>
      <c r="AT168" s="232" t="s">
        <v>136</v>
      </c>
      <c r="AU168" s="232" t="s">
        <v>92</v>
      </c>
      <c r="AY168" s="16" t="s">
        <v>134</v>
      </c>
      <c r="BE168" s="233">
        <f>IF(O168="základní",K168,0)</f>
        <v>0</v>
      </c>
      <c r="BF168" s="233">
        <f>IF(O168="snížená",K168,0)</f>
        <v>0</v>
      </c>
      <c r="BG168" s="233">
        <f>IF(O168="zákl. přenesená",K168,0)</f>
        <v>0</v>
      </c>
      <c r="BH168" s="233">
        <f>IF(O168="sníž. přenesená",K168,0)</f>
        <v>0</v>
      </c>
      <c r="BI168" s="233">
        <f>IF(O168="nulová",K168,0)</f>
        <v>0</v>
      </c>
      <c r="BJ168" s="16" t="s">
        <v>90</v>
      </c>
      <c r="BK168" s="233">
        <f>ROUND(P168*H168,2)</f>
        <v>0</v>
      </c>
      <c r="BL168" s="16" t="s">
        <v>141</v>
      </c>
      <c r="BM168" s="232" t="s">
        <v>208</v>
      </c>
    </row>
    <row r="169" spans="1:47" s="2" customFormat="1" ht="12">
      <c r="A169" s="37"/>
      <c r="B169" s="38"/>
      <c r="C169" s="39"/>
      <c r="D169" s="234" t="s">
        <v>143</v>
      </c>
      <c r="E169" s="39"/>
      <c r="F169" s="235" t="s">
        <v>209</v>
      </c>
      <c r="G169" s="39"/>
      <c r="H169" s="39"/>
      <c r="I169" s="236"/>
      <c r="J169" s="236"/>
      <c r="K169" s="39"/>
      <c r="L169" s="39"/>
      <c r="M169" s="43"/>
      <c r="N169" s="237"/>
      <c r="O169" s="238"/>
      <c r="P169" s="90"/>
      <c r="Q169" s="90"/>
      <c r="R169" s="90"/>
      <c r="S169" s="90"/>
      <c r="T169" s="90"/>
      <c r="U169" s="90"/>
      <c r="V169" s="90"/>
      <c r="W169" s="90"/>
      <c r="X169" s="91"/>
      <c r="Y169" s="37"/>
      <c r="Z169" s="37"/>
      <c r="AA169" s="37"/>
      <c r="AB169" s="37"/>
      <c r="AC169" s="37"/>
      <c r="AD169" s="37"/>
      <c r="AE169" s="37"/>
      <c r="AT169" s="16" t="s">
        <v>143</v>
      </c>
      <c r="AU169" s="16" t="s">
        <v>92</v>
      </c>
    </row>
    <row r="170" spans="1:51" s="13" customFormat="1" ht="12">
      <c r="A170" s="13"/>
      <c r="B170" s="239"/>
      <c r="C170" s="240"/>
      <c r="D170" s="234" t="s">
        <v>145</v>
      </c>
      <c r="E170" s="241" t="s">
        <v>1</v>
      </c>
      <c r="F170" s="242" t="s">
        <v>210</v>
      </c>
      <c r="G170" s="240"/>
      <c r="H170" s="243">
        <v>19</v>
      </c>
      <c r="I170" s="244"/>
      <c r="J170" s="244"/>
      <c r="K170" s="240"/>
      <c r="L170" s="240"/>
      <c r="M170" s="245"/>
      <c r="N170" s="246"/>
      <c r="O170" s="247"/>
      <c r="P170" s="247"/>
      <c r="Q170" s="247"/>
      <c r="R170" s="247"/>
      <c r="S170" s="247"/>
      <c r="T170" s="247"/>
      <c r="U170" s="247"/>
      <c r="V170" s="247"/>
      <c r="W170" s="247"/>
      <c r="X170" s="248"/>
      <c r="Y170" s="13"/>
      <c r="Z170" s="13"/>
      <c r="AA170" s="13"/>
      <c r="AB170" s="13"/>
      <c r="AC170" s="13"/>
      <c r="AD170" s="13"/>
      <c r="AE170" s="13"/>
      <c r="AT170" s="249" t="s">
        <v>145</v>
      </c>
      <c r="AU170" s="249" t="s">
        <v>92</v>
      </c>
      <c r="AV170" s="13" t="s">
        <v>92</v>
      </c>
      <c r="AW170" s="13" t="s">
        <v>5</v>
      </c>
      <c r="AX170" s="13" t="s">
        <v>90</v>
      </c>
      <c r="AY170" s="249" t="s">
        <v>134</v>
      </c>
    </row>
    <row r="171" spans="1:65" s="2" customFormat="1" ht="24.15" customHeight="1">
      <c r="A171" s="37"/>
      <c r="B171" s="38"/>
      <c r="C171" s="220" t="s">
        <v>211</v>
      </c>
      <c r="D171" s="220" t="s">
        <v>136</v>
      </c>
      <c r="E171" s="221" t="s">
        <v>212</v>
      </c>
      <c r="F171" s="222" t="s">
        <v>213</v>
      </c>
      <c r="G171" s="223" t="s">
        <v>214</v>
      </c>
      <c r="H171" s="224">
        <v>37</v>
      </c>
      <c r="I171" s="225"/>
      <c r="J171" s="225"/>
      <c r="K171" s="226">
        <f>ROUND(P171*H171,2)</f>
        <v>0</v>
      </c>
      <c r="L171" s="222" t="s">
        <v>140</v>
      </c>
      <c r="M171" s="43"/>
      <c r="N171" s="227" t="s">
        <v>1</v>
      </c>
      <c r="O171" s="228" t="s">
        <v>45</v>
      </c>
      <c r="P171" s="229">
        <f>I171+J171</f>
        <v>0</v>
      </c>
      <c r="Q171" s="229">
        <f>ROUND(I171*H171,2)</f>
        <v>0</v>
      </c>
      <c r="R171" s="229">
        <f>ROUND(J171*H171,2)</f>
        <v>0</v>
      </c>
      <c r="S171" s="90"/>
      <c r="T171" s="230">
        <f>S171*H171</f>
        <v>0</v>
      </c>
      <c r="U171" s="230">
        <v>0</v>
      </c>
      <c r="V171" s="230">
        <f>U171*H171</f>
        <v>0</v>
      </c>
      <c r="W171" s="230">
        <v>0</v>
      </c>
      <c r="X171" s="231">
        <f>W171*H171</f>
        <v>0</v>
      </c>
      <c r="Y171" s="37"/>
      <c r="Z171" s="37"/>
      <c r="AA171" s="37"/>
      <c r="AB171" s="37"/>
      <c r="AC171" s="37"/>
      <c r="AD171" s="37"/>
      <c r="AE171" s="37"/>
      <c r="AR171" s="232" t="s">
        <v>141</v>
      </c>
      <c r="AT171" s="232" t="s">
        <v>136</v>
      </c>
      <c r="AU171" s="232" t="s">
        <v>92</v>
      </c>
      <c r="AY171" s="16" t="s">
        <v>134</v>
      </c>
      <c r="BE171" s="233">
        <f>IF(O171="základní",K171,0)</f>
        <v>0</v>
      </c>
      <c r="BF171" s="233">
        <f>IF(O171="snížená",K171,0)</f>
        <v>0</v>
      </c>
      <c r="BG171" s="233">
        <f>IF(O171="zákl. přenesená",K171,0)</f>
        <v>0</v>
      </c>
      <c r="BH171" s="233">
        <f>IF(O171="sníž. přenesená",K171,0)</f>
        <v>0</v>
      </c>
      <c r="BI171" s="233">
        <f>IF(O171="nulová",K171,0)</f>
        <v>0</v>
      </c>
      <c r="BJ171" s="16" t="s">
        <v>90</v>
      </c>
      <c r="BK171" s="233">
        <f>ROUND(P171*H171,2)</f>
        <v>0</v>
      </c>
      <c r="BL171" s="16" t="s">
        <v>141</v>
      </c>
      <c r="BM171" s="232" t="s">
        <v>215</v>
      </c>
    </row>
    <row r="172" spans="1:47" s="2" customFormat="1" ht="12">
      <c r="A172" s="37"/>
      <c r="B172" s="38"/>
      <c r="C172" s="39"/>
      <c r="D172" s="234" t="s">
        <v>143</v>
      </c>
      <c r="E172" s="39"/>
      <c r="F172" s="235" t="s">
        <v>216</v>
      </c>
      <c r="G172" s="39"/>
      <c r="H172" s="39"/>
      <c r="I172" s="236"/>
      <c r="J172" s="236"/>
      <c r="K172" s="39"/>
      <c r="L172" s="39"/>
      <c r="M172" s="43"/>
      <c r="N172" s="237"/>
      <c r="O172" s="238"/>
      <c r="P172" s="90"/>
      <c r="Q172" s="90"/>
      <c r="R172" s="90"/>
      <c r="S172" s="90"/>
      <c r="T172" s="90"/>
      <c r="U172" s="90"/>
      <c r="V172" s="90"/>
      <c r="W172" s="90"/>
      <c r="X172" s="91"/>
      <c r="Y172" s="37"/>
      <c r="Z172" s="37"/>
      <c r="AA172" s="37"/>
      <c r="AB172" s="37"/>
      <c r="AC172" s="37"/>
      <c r="AD172" s="37"/>
      <c r="AE172" s="37"/>
      <c r="AT172" s="16" t="s">
        <v>143</v>
      </c>
      <c r="AU172" s="16" t="s">
        <v>92</v>
      </c>
    </row>
    <row r="173" spans="1:51" s="13" customFormat="1" ht="12">
      <c r="A173" s="13"/>
      <c r="B173" s="239"/>
      <c r="C173" s="240"/>
      <c r="D173" s="234" t="s">
        <v>145</v>
      </c>
      <c r="E173" s="241" t="s">
        <v>1</v>
      </c>
      <c r="F173" s="242" t="s">
        <v>217</v>
      </c>
      <c r="G173" s="240"/>
      <c r="H173" s="243">
        <v>19</v>
      </c>
      <c r="I173" s="244"/>
      <c r="J173" s="244"/>
      <c r="K173" s="240"/>
      <c r="L173" s="240"/>
      <c r="M173" s="245"/>
      <c r="N173" s="246"/>
      <c r="O173" s="247"/>
      <c r="P173" s="247"/>
      <c r="Q173" s="247"/>
      <c r="R173" s="247"/>
      <c r="S173" s="247"/>
      <c r="T173" s="247"/>
      <c r="U173" s="247"/>
      <c r="V173" s="247"/>
      <c r="W173" s="247"/>
      <c r="X173" s="248"/>
      <c r="Y173" s="13"/>
      <c r="Z173" s="13"/>
      <c r="AA173" s="13"/>
      <c r="AB173" s="13"/>
      <c r="AC173" s="13"/>
      <c r="AD173" s="13"/>
      <c r="AE173" s="13"/>
      <c r="AT173" s="249" t="s">
        <v>145</v>
      </c>
      <c r="AU173" s="249" t="s">
        <v>92</v>
      </c>
      <c r="AV173" s="13" t="s">
        <v>92</v>
      </c>
      <c r="AW173" s="13" t="s">
        <v>5</v>
      </c>
      <c r="AX173" s="13" t="s">
        <v>82</v>
      </c>
      <c r="AY173" s="249" t="s">
        <v>134</v>
      </c>
    </row>
    <row r="174" spans="1:51" s="13" customFormat="1" ht="12">
      <c r="A174" s="13"/>
      <c r="B174" s="239"/>
      <c r="C174" s="240"/>
      <c r="D174" s="234" t="s">
        <v>145</v>
      </c>
      <c r="E174" s="241" t="s">
        <v>1</v>
      </c>
      <c r="F174" s="242" t="s">
        <v>218</v>
      </c>
      <c r="G174" s="240"/>
      <c r="H174" s="243">
        <v>18</v>
      </c>
      <c r="I174" s="244"/>
      <c r="J174" s="244"/>
      <c r="K174" s="240"/>
      <c r="L174" s="240"/>
      <c r="M174" s="245"/>
      <c r="N174" s="246"/>
      <c r="O174" s="247"/>
      <c r="P174" s="247"/>
      <c r="Q174" s="247"/>
      <c r="R174" s="247"/>
      <c r="S174" s="247"/>
      <c r="T174" s="247"/>
      <c r="U174" s="247"/>
      <c r="V174" s="247"/>
      <c r="W174" s="247"/>
      <c r="X174" s="248"/>
      <c r="Y174" s="13"/>
      <c r="Z174" s="13"/>
      <c r="AA174" s="13"/>
      <c r="AB174" s="13"/>
      <c r="AC174" s="13"/>
      <c r="AD174" s="13"/>
      <c r="AE174" s="13"/>
      <c r="AT174" s="249" t="s">
        <v>145</v>
      </c>
      <c r="AU174" s="249" t="s">
        <v>92</v>
      </c>
      <c r="AV174" s="13" t="s">
        <v>92</v>
      </c>
      <c r="AW174" s="13" t="s">
        <v>5</v>
      </c>
      <c r="AX174" s="13" t="s">
        <v>82</v>
      </c>
      <c r="AY174" s="249" t="s">
        <v>134</v>
      </c>
    </row>
    <row r="175" spans="1:51" s="14" customFormat="1" ht="12">
      <c r="A175" s="14"/>
      <c r="B175" s="250"/>
      <c r="C175" s="251"/>
      <c r="D175" s="234" t="s">
        <v>145</v>
      </c>
      <c r="E175" s="252" t="s">
        <v>1</v>
      </c>
      <c r="F175" s="253" t="s">
        <v>149</v>
      </c>
      <c r="G175" s="251"/>
      <c r="H175" s="254">
        <v>37</v>
      </c>
      <c r="I175" s="255"/>
      <c r="J175" s="255"/>
      <c r="K175" s="251"/>
      <c r="L175" s="251"/>
      <c r="M175" s="256"/>
      <c r="N175" s="257"/>
      <c r="O175" s="258"/>
      <c r="P175" s="258"/>
      <c r="Q175" s="258"/>
      <c r="R175" s="258"/>
      <c r="S175" s="258"/>
      <c r="T175" s="258"/>
      <c r="U175" s="258"/>
      <c r="V175" s="258"/>
      <c r="W175" s="258"/>
      <c r="X175" s="259"/>
      <c r="Y175" s="14"/>
      <c r="Z175" s="14"/>
      <c r="AA175" s="14"/>
      <c r="AB175" s="14"/>
      <c r="AC175" s="14"/>
      <c r="AD175" s="14"/>
      <c r="AE175" s="14"/>
      <c r="AT175" s="260" t="s">
        <v>145</v>
      </c>
      <c r="AU175" s="260" t="s">
        <v>92</v>
      </c>
      <c r="AV175" s="14" t="s">
        <v>141</v>
      </c>
      <c r="AW175" s="14" t="s">
        <v>5</v>
      </c>
      <c r="AX175" s="14" t="s">
        <v>90</v>
      </c>
      <c r="AY175" s="260" t="s">
        <v>134</v>
      </c>
    </row>
    <row r="176" spans="1:65" s="2" customFormat="1" ht="24.15" customHeight="1">
      <c r="A176" s="37"/>
      <c r="B176" s="38"/>
      <c r="C176" s="261" t="s">
        <v>219</v>
      </c>
      <c r="D176" s="261" t="s">
        <v>168</v>
      </c>
      <c r="E176" s="262" t="s">
        <v>220</v>
      </c>
      <c r="F176" s="263" t="s">
        <v>221</v>
      </c>
      <c r="G176" s="264" t="s">
        <v>139</v>
      </c>
      <c r="H176" s="265">
        <v>3.7</v>
      </c>
      <c r="I176" s="266"/>
      <c r="J176" s="267"/>
      <c r="K176" s="268">
        <f>ROUND(P176*H176,2)</f>
        <v>0</v>
      </c>
      <c r="L176" s="263" t="s">
        <v>140</v>
      </c>
      <c r="M176" s="269"/>
      <c r="N176" s="270" t="s">
        <v>1</v>
      </c>
      <c r="O176" s="228" t="s">
        <v>45</v>
      </c>
      <c r="P176" s="229">
        <f>I176+J176</f>
        <v>0</v>
      </c>
      <c r="Q176" s="229">
        <f>ROUND(I176*H176,2)</f>
        <v>0</v>
      </c>
      <c r="R176" s="229">
        <f>ROUND(J176*H176,2)</f>
        <v>0</v>
      </c>
      <c r="S176" s="90"/>
      <c r="T176" s="230">
        <f>S176*H176</f>
        <v>0</v>
      </c>
      <c r="U176" s="230">
        <v>0.2</v>
      </c>
      <c r="V176" s="230">
        <f>U176*H176</f>
        <v>0.7400000000000001</v>
      </c>
      <c r="W176" s="230">
        <v>0</v>
      </c>
      <c r="X176" s="231">
        <f>W176*H176</f>
        <v>0</v>
      </c>
      <c r="Y176" s="37"/>
      <c r="Z176" s="37"/>
      <c r="AA176" s="37"/>
      <c r="AB176" s="37"/>
      <c r="AC176" s="37"/>
      <c r="AD176" s="37"/>
      <c r="AE176" s="37"/>
      <c r="AR176" s="232" t="s">
        <v>171</v>
      </c>
      <c r="AT176" s="232" t="s">
        <v>168</v>
      </c>
      <c r="AU176" s="232" t="s">
        <v>92</v>
      </c>
      <c r="AY176" s="16" t="s">
        <v>134</v>
      </c>
      <c r="BE176" s="233">
        <f>IF(O176="základní",K176,0)</f>
        <v>0</v>
      </c>
      <c r="BF176" s="233">
        <f>IF(O176="snížená",K176,0)</f>
        <v>0</v>
      </c>
      <c r="BG176" s="233">
        <f>IF(O176="zákl. přenesená",K176,0)</f>
        <v>0</v>
      </c>
      <c r="BH176" s="233">
        <f>IF(O176="sníž. přenesená",K176,0)</f>
        <v>0</v>
      </c>
      <c r="BI176" s="233">
        <f>IF(O176="nulová",K176,0)</f>
        <v>0</v>
      </c>
      <c r="BJ176" s="16" t="s">
        <v>90</v>
      </c>
      <c r="BK176" s="233">
        <f>ROUND(P176*H176,2)</f>
        <v>0</v>
      </c>
      <c r="BL176" s="16" t="s">
        <v>141</v>
      </c>
      <c r="BM176" s="232" t="s">
        <v>222</v>
      </c>
    </row>
    <row r="177" spans="1:51" s="13" customFormat="1" ht="12">
      <c r="A177" s="13"/>
      <c r="B177" s="239"/>
      <c r="C177" s="240"/>
      <c r="D177" s="234" t="s">
        <v>145</v>
      </c>
      <c r="E177" s="241" t="s">
        <v>1</v>
      </c>
      <c r="F177" s="242" t="s">
        <v>223</v>
      </c>
      <c r="G177" s="240"/>
      <c r="H177" s="243">
        <v>1.9</v>
      </c>
      <c r="I177" s="244"/>
      <c r="J177" s="244"/>
      <c r="K177" s="240"/>
      <c r="L177" s="240"/>
      <c r="M177" s="245"/>
      <c r="N177" s="246"/>
      <c r="O177" s="247"/>
      <c r="P177" s="247"/>
      <c r="Q177" s="247"/>
      <c r="R177" s="247"/>
      <c r="S177" s="247"/>
      <c r="T177" s="247"/>
      <c r="U177" s="247"/>
      <c r="V177" s="247"/>
      <c r="W177" s="247"/>
      <c r="X177" s="248"/>
      <c r="Y177" s="13"/>
      <c r="Z177" s="13"/>
      <c r="AA177" s="13"/>
      <c r="AB177" s="13"/>
      <c r="AC177" s="13"/>
      <c r="AD177" s="13"/>
      <c r="AE177" s="13"/>
      <c r="AT177" s="249" t="s">
        <v>145</v>
      </c>
      <c r="AU177" s="249" t="s">
        <v>92</v>
      </c>
      <c r="AV177" s="13" t="s">
        <v>92</v>
      </c>
      <c r="AW177" s="13" t="s">
        <v>5</v>
      </c>
      <c r="AX177" s="13" t="s">
        <v>82</v>
      </c>
      <c r="AY177" s="249" t="s">
        <v>134</v>
      </c>
    </row>
    <row r="178" spans="1:51" s="13" customFormat="1" ht="12">
      <c r="A178" s="13"/>
      <c r="B178" s="239"/>
      <c r="C178" s="240"/>
      <c r="D178" s="234" t="s">
        <v>145</v>
      </c>
      <c r="E178" s="241" t="s">
        <v>1</v>
      </c>
      <c r="F178" s="242" t="s">
        <v>224</v>
      </c>
      <c r="G178" s="240"/>
      <c r="H178" s="243">
        <v>1.8</v>
      </c>
      <c r="I178" s="244"/>
      <c r="J178" s="244"/>
      <c r="K178" s="240"/>
      <c r="L178" s="240"/>
      <c r="M178" s="245"/>
      <c r="N178" s="246"/>
      <c r="O178" s="247"/>
      <c r="P178" s="247"/>
      <c r="Q178" s="247"/>
      <c r="R178" s="247"/>
      <c r="S178" s="247"/>
      <c r="T178" s="247"/>
      <c r="U178" s="247"/>
      <c r="V178" s="247"/>
      <c r="W178" s="247"/>
      <c r="X178" s="248"/>
      <c r="Y178" s="13"/>
      <c r="Z178" s="13"/>
      <c r="AA178" s="13"/>
      <c r="AB178" s="13"/>
      <c r="AC178" s="13"/>
      <c r="AD178" s="13"/>
      <c r="AE178" s="13"/>
      <c r="AT178" s="249" t="s">
        <v>145</v>
      </c>
      <c r="AU178" s="249" t="s">
        <v>92</v>
      </c>
      <c r="AV178" s="13" t="s">
        <v>92</v>
      </c>
      <c r="AW178" s="13" t="s">
        <v>5</v>
      </c>
      <c r="AX178" s="13" t="s">
        <v>82</v>
      </c>
      <c r="AY178" s="249" t="s">
        <v>134</v>
      </c>
    </row>
    <row r="179" spans="1:51" s="14" customFormat="1" ht="12">
      <c r="A179" s="14"/>
      <c r="B179" s="250"/>
      <c r="C179" s="251"/>
      <c r="D179" s="234" t="s">
        <v>145</v>
      </c>
      <c r="E179" s="252" t="s">
        <v>1</v>
      </c>
      <c r="F179" s="253" t="s">
        <v>149</v>
      </c>
      <c r="G179" s="251"/>
      <c r="H179" s="254">
        <v>3.7</v>
      </c>
      <c r="I179" s="255"/>
      <c r="J179" s="255"/>
      <c r="K179" s="251"/>
      <c r="L179" s="251"/>
      <c r="M179" s="256"/>
      <c r="N179" s="257"/>
      <c r="O179" s="258"/>
      <c r="P179" s="258"/>
      <c r="Q179" s="258"/>
      <c r="R179" s="258"/>
      <c r="S179" s="258"/>
      <c r="T179" s="258"/>
      <c r="U179" s="258"/>
      <c r="V179" s="258"/>
      <c r="W179" s="258"/>
      <c r="X179" s="259"/>
      <c r="Y179" s="14"/>
      <c r="Z179" s="14"/>
      <c r="AA179" s="14"/>
      <c r="AB179" s="14"/>
      <c r="AC179" s="14"/>
      <c r="AD179" s="14"/>
      <c r="AE179" s="14"/>
      <c r="AT179" s="260" t="s">
        <v>145</v>
      </c>
      <c r="AU179" s="260" t="s">
        <v>92</v>
      </c>
      <c r="AV179" s="14" t="s">
        <v>141</v>
      </c>
      <c r="AW179" s="14" t="s">
        <v>5</v>
      </c>
      <c r="AX179" s="14" t="s">
        <v>90</v>
      </c>
      <c r="AY179" s="260" t="s">
        <v>134</v>
      </c>
    </row>
    <row r="180" spans="1:65" s="2" customFormat="1" ht="37.8" customHeight="1">
      <c r="A180" s="37"/>
      <c r="B180" s="38"/>
      <c r="C180" s="220" t="s">
        <v>9</v>
      </c>
      <c r="D180" s="220" t="s">
        <v>136</v>
      </c>
      <c r="E180" s="221" t="s">
        <v>225</v>
      </c>
      <c r="F180" s="222" t="s">
        <v>226</v>
      </c>
      <c r="G180" s="223" t="s">
        <v>227</v>
      </c>
      <c r="H180" s="224">
        <v>0.001</v>
      </c>
      <c r="I180" s="225"/>
      <c r="J180" s="225"/>
      <c r="K180" s="226">
        <f>ROUND(P180*H180,2)</f>
        <v>0</v>
      </c>
      <c r="L180" s="222" t="s">
        <v>140</v>
      </c>
      <c r="M180" s="43"/>
      <c r="N180" s="227" t="s">
        <v>1</v>
      </c>
      <c r="O180" s="228" t="s">
        <v>45</v>
      </c>
      <c r="P180" s="229">
        <f>I180+J180</f>
        <v>0</v>
      </c>
      <c r="Q180" s="229">
        <f>ROUND(I180*H180,2)</f>
        <v>0</v>
      </c>
      <c r="R180" s="229">
        <f>ROUND(J180*H180,2)</f>
        <v>0</v>
      </c>
      <c r="S180" s="90"/>
      <c r="T180" s="230">
        <f>S180*H180</f>
        <v>0</v>
      </c>
      <c r="U180" s="230">
        <v>0</v>
      </c>
      <c r="V180" s="230">
        <f>U180*H180</f>
        <v>0</v>
      </c>
      <c r="W180" s="230">
        <v>0</v>
      </c>
      <c r="X180" s="231">
        <f>W180*H180</f>
        <v>0</v>
      </c>
      <c r="Y180" s="37"/>
      <c r="Z180" s="37"/>
      <c r="AA180" s="37"/>
      <c r="AB180" s="37"/>
      <c r="AC180" s="37"/>
      <c r="AD180" s="37"/>
      <c r="AE180" s="37"/>
      <c r="AR180" s="232" t="s">
        <v>141</v>
      </c>
      <c r="AT180" s="232" t="s">
        <v>136</v>
      </c>
      <c r="AU180" s="232" t="s">
        <v>92</v>
      </c>
      <c r="AY180" s="16" t="s">
        <v>134</v>
      </c>
      <c r="BE180" s="233">
        <f>IF(O180="základní",K180,0)</f>
        <v>0</v>
      </c>
      <c r="BF180" s="233">
        <f>IF(O180="snížená",K180,0)</f>
        <v>0</v>
      </c>
      <c r="BG180" s="233">
        <f>IF(O180="zákl. přenesená",K180,0)</f>
        <v>0</v>
      </c>
      <c r="BH180" s="233">
        <f>IF(O180="sníž. přenesená",K180,0)</f>
        <v>0</v>
      </c>
      <c r="BI180" s="233">
        <f>IF(O180="nulová",K180,0)</f>
        <v>0</v>
      </c>
      <c r="BJ180" s="16" t="s">
        <v>90</v>
      </c>
      <c r="BK180" s="233">
        <f>ROUND(P180*H180,2)</f>
        <v>0</v>
      </c>
      <c r="BL180" s="16" t="s">
        <v>141</v>
      </c>
      <c r="BM180" s="232" t="s">
        <v>228</v>
      </c>
    </row>
    <row r="181" spans="1:47" s="2" customFormat="1" ht="12">
      <c r="A181" s="37"/>
      <c r="B181" s="38"/>
      <c r="C181" s="39"/>
      <c r="D181" s="234" t="s">
        <v>143</v>
      </c>
      <c r="E181" s="39"/>
      <c r="F181" s="235" t="s">
        <v>229</v>
      </c>
      <c r="G181" s="39"/>
      <c r="H181" s="39"/>
      <c r="I181" s="236"/>
      <c r="J181" s="236"/>
      <c r="K181" s="39"/>
      <c r="L181" s="39"/>
      <c r="M181" s="43"/>
      <c r="N181" s="237"/>
      <c r="O181" s="238"/>
      <c r="P181" s="90"/>
      <c r="Q181" s="90"/>
      <c r="R181" s="90"/>
      <c r="S181" s="90"/>
      <c r="T181" s="90"/>
      <c r="U181" s="90"/>
      <c r="V181" s="90"/>
      <c r="W181" s="90"/>
      <c r="X181" s="91"/>
      <c r="Y181" s="37"/>
      <c r="Z181" s="37"/>
      <c r="AA181" s="37"/>
      <c r="AB181" s="37"/>
      <c r="AC181" s="37"/>
      <c r="AD181" s="37"/>
      <c r="AE181" s="37"/>
      <c r="AT181" s="16" t="s">
        <v>143</v>
      </c>
      <c r="AU181" s="16" t="s">
        <v>92</v>
      </c>
    </row>
    <row r="182" spans="1:51" s="13" customFormat="1" ht="12">
      <c r="A182" s="13"/>
      <c r="B182" s="239"/>
      <c r="C182" s="240"/>
      <c r="D182" s="234" t="s">
        <v>145</v>
      </c>
      <c r="E182" s="241" t="s">
        <v>1</v>
      </c>
      <c r="F182" s="242" t="s">
        <v>230</v>
      </c>
      <c r="G182" s="240"/>
      <c r="H182" s="243">
        <v>0.001</v>
      </c>
      <c r="I182" s="244"/>
      <c r="J182" s="244"/>
      <c r="K182" s="240"/>
      <c r="L182" s="240"/>
      <c r="M182" s="245"/>
      <c r="N182" s="246"/>
      <c r="O182" s="247"/>
      <c r="P182" s="247"/>
      <c r="Q182" s="247"/>
      <c r="R182" s="247"/>
      <c r="S182" s="247"/>
      <c r="T182" s="247"/>
      <c r="U182" s="247"/>
      <c r="V182" s="247"/>
      <c r="W182" s="247"/>
      <c r="X182" s="248"/>
      <c r="Y182" s="13"/>
      <c r="Z182" s="13"/>
      <c r="AA182" s="13"/>
      <c r="AB182" s="13"/>
      <c r="AC182" s="13"/>
      <c r="AD182" s="13"/>
      <c r="AE182" s="13"/>
      <c r="AT182" s="249" t="s">
        <v>145</v>
      </c>
      <c r="AU182" s="249" t="s">
        <v>92</v>
      </c>
      <c r="AV182" s="13" t="s">
        <v>92</v>
      </c>
      <c r="AW182" s="13" t="s">
        <v>5</v>
      </c>
      <c r="AX182" s="13" t="s">
        <v>90</v>
      </c>
      <c r="AY182" s="249" t="s">
        <v>134</v>
      </c>
    </row>
    <row r="183" spans="1:65" s="2" customFormat="1" ht="24.15" customHeight="1">
      <c r="A183" s="37"/>
      <c r="B183" s="38"/>
      <c r="C183" s="261" t="s">
        <v>231</v>
      </c>
      <c r="D183" s="261" t="s">
        <v>168</v>
      </c>
      <c r="E183" s="262" t="s">
        <v>232</v>
      </c>
      <c r="F183" s="263" t="s">
        <v>233</v>
      </c>
      <c r="G183" s="264" t="s">
        <v>234</v>
      </c>
      <c r="H183" s="265">
        <v>1.1</v>
      </c>
      <c r="I183" s="266"/>
      <c r="J183" s="267"/>
      <c r="K183" s="268">
        <f>ROUND(P183*H183,2)</f>
        <v>0</v>
      </c>
      <c r="L183" s="263" t="s">
        <v>1</v>
      </c>
      <c r="M183" s="269"/>
      <c r="N183" s="270" t="s">
        <v>1</v>
      </c>
      <c r="O183" s="228" t="s">
        <v>45</v>
      </c>
      <c r="P183" s="229">
        <f>I183+J183</f>
        <v>0</v>
      </c>
      <c r="Q183" s="229">
        <f>ROUND(I183*H183,2)</f>
        <v>0</v>
      </c>
      <c r="R183" s="229">
        <f>ROUND(J183*H183,2)</f>
        <v>0</v>
      </c>
      <c r="S183" s="90"/>
      <c r="T183" s="230">
        <f>S183*H183</f>
        <v>0</v>
      </c>
      <c r="U183" s="230">
        <v>0</v>
      </c>
      <c r="V183" s="230">
        <f>U183*H183</f>
        <v>0</v>
      </c>
      <c r="W183" s="230">
        <v>0</v>
      </c>
      <c r="X183" s="231">
        <f>W183*H183</f>
        <v>0</v>
      </c>
      <c r="Y183" s="37"/>
      <c r="Z183" s="37"/>
      <c r="AA183" s="37"/>
      <c r="AB183" s="37"/>
      <c r="AC183" s="37"/>
      <c r="AD183" s="37"/>
      <c r="AE183" s="37"/>
      <c r="AR183" s="232" t="s">
        <v>171</v>
      </c>
      <c r="AT183" s="232" t="s">
        <v>168</v>
      </c>
      <c r="AU183" s="232" t="s">
        <v>92</v>
      </c>
      <c r="AY183" s="16" t="s">
        <v>134</v>
      </c>
      <c r="BE183" s="233">
        <f>IF(O183="základní",K183,0)</f>
        <v>0</v>
      </c>
      <c r="BF183" s="233">
        <f>IF(O183="snížená",K183,0)</f>
        <v>0</v>
      </c>
      <c r="BG183" s="233">
        <f>IF(O183="zákl. přenesená",K183,0)</f>
        <v>0</v>
      </c>
      <c r="BH183" s="233">
        <f>IF(O183="sníž. přenesená",K183,0)</f>
        <v>0</v>
      </c>
      <c r="BI183" s="233">
        <f>IF(O183="nulová",K183,0)</f>
        <v>0</v>
      </c>
      <c r="BJ183" s="16" t="s">
        <v>90</v>
      </c>
      <c r="BK183" s="233">
        <f>ROUND(P183*H183,2)</f>
        <v>0</v>
      </c>
      <c r="BL183" s="16" t="s">
        <v>141</v>
      </c>
      <c r="BM183" s="232" t="s">
        <v>235</v>
      </c>
    </row>
    <row r="184" spans="1:51" s="13" customFormat="1" ht="12">
      <c r="A184" s="13"/>
      <c r="B184" s="239"/>
      <c r="C184" s="240"/>
      <c r="D184" s="234" t="s">
        <v>145</v>
      </c>
      <c r="E184" s="241" t="s">
        <v>1</v>
      </c>
      <c r="F184" s="242" t="s">
        <v>236</v>
      </c>
      <c r="G184" s="240"/>
      <c r="H184" s="243">
        <v>1.1</v>
      </c>
      <c r="I184" s="244"/>
      <c r="J184" s="244"/>
      <c r="K184" s="240"/>
      <c r="L184" s="240"/>
      <c r="M184" s="245"/>
      <c r="N184" s="246"/>
      <c r="O184" s="247"/>
      <c r="P184" s="247"/>
      <c r="Q184" s="247"/>
      <c r="R184" s="247"/>
      <c r="S184" s="247"/>
      <c r="T184" s="247"/>
      <c r="U184" s="247"/>
      <c r="V184" s="247"/>
      <c r="W184" s="247"/>
      <c r="X184" s="248"/>
      <c r="Y184" s="13"/>
      <c r="Z184" s="13"/>
      <c r="AA184" s="13"/>
      <c r="AB184" s="13"/>
      <c r="AC184" s="13"/>
      <c r="AD184" s="13"/>
      <c r="AE184" s="13"/>
      <c r="AT184" s="249" t="s">
        <v>145</v>
      </c>
      <c r="AU184" s="249" t="s">
        <v>92</v>
      </c>
      <c r="AV184" s="13" t="s">
        <v>92</v>
      </c>
      <c r="AW184" s="13" t="s">
        <v>5</v>
      </c>
      <c r="AX184" s="13" t="s">
        <v>90</v>
      </c>
      <c r="AY184" s="249" t="s">
        <v>134</v>
      </c>
    </row>
    <row r="185" spans="1:65" s="2" customFormat="1" ht="16.5" customHeight="1">
      <c r="A185" s="37"/>
      <c r="B185" s="38"/>
      <c r="C185" s="220" t="s">
        <v>237</v>
      </c>
      <c r="D185" s="220" t="s">
        <v>136</v>
      </c>
      <c r="E185" s="221" t="s">
        <v>238</v>
      </c>
      <c r="F185" s="222" t="s">
        <v>239</v>
      </c>
      <c r="G185" s="223" t="s">
        <v>234</v>
      </c>
      <c r="H185" s="224">
        <v>1.088</v>
      </c>
      <c r="I185" s="225"/>
      <c r="J185" s="225"/>
      <c r="K185" s="226">
        <f>ROUND(P185*H185,2)</f>
        <v>0</v>
      </c>
      <c r="L185" s="222" t="s">
        <v>1</v>
      </c>
      <c r="M185" s="43"/>
      <c r="N185" s="227" t="s">
        <v>1</v>
      </c>
      <c r="O185" s="228" t="s">
        <v>45</v>
      </c>
      <c r="P185" s="229">
        <f>I185+J185</f>
        <v>0</v>
      </c>
      <c r="Q185" s="229">
        <f>ROUND(I185*H185,2)</f>
        <v>0</v>
      </c>
      <c r="R185" s="229">
        <f>ROUND(J185*H185,2)</f>
        <v>0</v>
      </c>
      <c r="S185" s="90"/>
      <c r="T185" s="230">
        <f>S185*H185</f>
        <v>0</v>
      </c>
      <c r="U185" s="230">
        <v>0</v>
      </c>
      <c r="V185" s="230">
        <f>U185*H185</f>
        <v>0</v>
      </c>
      <c r="W185" s="230">
        <v>0</v>
      </c>
      <c r="X185" s="231">
        <f>W185*H185</f>
        <v>0</v>
      </c>
      <c r="Y185" s="37"/>
      <c r="Z185" s="37"/>
      <c r="AA185" s="37"/>
      <c r="AB185" s="37"/>
      <c r="AC185" s="37"/>
      <c r="AD185" s="37"/>
      <c r="AE185" s="37"/>
      <c r="AR185" s="232" t="s">
        <v>141</v>
      </c>
      <c r="AT185" s="232" t="s">
        <v>136</v>
      </c>
      <c r="AU185" s="232" t="s">
        <v>92</v>
      </c>
      <c r="AY185" s="16" t="s">
        <v>134</v>
      </c>
      <c r="BE185" s="233">
        <f>IF(O185="základní",K185,0)</f>
        <v>0</v>
      </c>
      <c r="BF185" s="233">
        <f>IF(O185="snížená",K185,0)</f>
        <v>0</v>
      </c>
      <c r="BG185" s="233">
        <f>IF(O185="zákl. přenesená",K185,0)</f>
        <v>0</v>
      </c>
      <c r="BH185" s="233">
        <f>IF(O185="sníž. přenesená",K185,0)</f>
        <v>0</v>
      </c>
      <c r="BI185" s="233">
        <f>IF(O185="nulová",K185,0)</f>
        <v>0</v>
      </c>
      <c r="BJ185" s="16" t="s">
        <v>90</v>
      </c>
      <c r="BK185" s="233">
        <f>ROUND(P185*H185,2)</f>
        <v>0</v>
      </c>
      <c r="BL185" s="16" t="s">
        <v>141</v>
      </c>
      <c r="BM185" s="232" t="s">
        <v>240</v>
      </c>
    </row>
    <row r="186" spans="1:47" s="2" customFormat="1" ht="12">
      <c r="A186" s="37"/>
      <c r="B186" s="38"/>
      <c r="C186" s="39"/>
      <c r="D186" s="234" t="s">
        <v>202</v>
      </c>
      <c r="E186" s="39"/>
      <c r="F186" s="235" t="s">
        <v>241</v>
      </c>
      <c r="G186" s="39"/>
      <c r="H186" s="39"/>
      <c r="I186" s="236"/>
      <c r="J186" s="236"/>
      <c r="K186" s="39"/>
      <c r="L186" s="39"/>
      <c r="M186" s="43"/>
      <c r="N186" s="237"/>
      <c r="O186" s="238"/>
      <c r="P186" s="90"/>
      <c r="Q186" s="90"/>
      <c r="R186" s="90"/>
      <c r="S186" s="90"/>
      <c r="T186" s="90"/>
      <c r="U186" s="90"/>
      <c r="V186" s="90"/>
      <c r="W186" s="90"/>
      <c r="X186" s="91"/>
      <c r="Y186" s="37"/>
      <c r="Z186" s="37"/>
      <c r="AA186" s="37"/>
      <c r="AB186" s="37"/>
      <c r="AC186" s="37"/>
      <c r="AD186" s="37"/>
      <c r="AE186" s="37"/>
      <c r="AT186" s="16" t="s">
        <v>202</v>
      </c>
      <c r="AU186" s="16" t="s">
        <v>92</v>
      </c>
    </row>
    <row r="187" spans="1:51" s="13" customFormat="1" ht="12">
      <c r="A187" s="13"/>
      <c r="B187" s="239"/>
      <c r="C187" s="240"/>
      <c r="D187" s="234" t="s">
        <v>145</v>
      </c>
      <c r="E187" s="241" t="s">
        <v>1</v>
      </c>
      <c r="F187" s="242" t="s">
        <v>242</v>
      </c>
      <c r="G187" s="240"/>
      <c r="H187" s="243">
        <v>1.088</v>
      </c>
      <c r="I187" s="244"/>
      <c r="J187" s="244"/>
      <c r="K187" s="240"/>
      <c r="L187" s="240"/>
      <c r="M187" s="245"/>
      <c r="N187" s="246"/>
      <c r="O187" s="247"/>
      <c r="P187" s="247"/>
      <c r="Q187" s="247"/>
      <c r="R187" s="247"/>
      <c r="S187" s="247"/>
      <c r="T187" s="247"/>
      <c r="U187" s="247"/>
      <c r="V187" s="247"/>
      <c r="W187" s="247"/>
      <c r="X187" s="248"/>
      <c r="Y187" s="13"/>
      <c r="Z187" s="13"/>
      <c r="AA187" s="13"/>
      <c r="AB187" s="13"/>
      <c r="AC187" s="13"/>
      <c r="AD187" s="13"/>
      <c r="AE187" s="13"/>
      <c r="AT187" s="249" t="s">
        <v>145</v>
      </c>
      <c r="AU187" s="249" t="s">
        <v>92</v>
      </c>
      <c r="AV187" s="13" t="s">
        <v>92</v>
      </c>
      <c r="AW187" s="13" t="s">
        <v>5</v>
      </c>
      <c r="AX187" s="13" t="s">
        <v>90</v>
      </c>
      <c r="AY187" s="249" t="s">
        <v>134</v>
      </c>
    </row>
    <row r="188" spans="1:65" s="2" customFormat="1" ht="24.15" customHeight="1">
      <c r="A188" s="37"/>
      <c r="B188" s="38"/>
      <c r="C188" s="220" t="s">
        <v>243</v>
      </c>
      <c r="D188" s="220" t="s">
        <v>136</v>
      </c>
      <c r="E188" s="221" t="s">
        <v>244</v>
      </c>
      <c r="F188" s="222" t="s">
        <v>245</v>
      </c>
      <c r="G188" s="223" t="s">
        <v>246</v>
      </c>
      <c r="H188" s="224">
        <v>1</v>
      </c>
      <c r="I188" s="225"/>
      <c r="J188" s="225"/>
      <c r="K188" s="226">
        <f>ROUND(P188*H188,2)</f>
        <v>0</v>
      </c>
      <c r="L188" s="222" t="s">
        <v>1</v>
      </c>
      <c r="M188" s="43"/>
      <c r="N188" s="227" t="s">
        <v>1</v>
      </c>
      <c r="O188" s="228" t="s">
        <v>45</v>
      </c>
      <c r="P188" s="229">
        <f>I188+J188</f>
        <v>0</v>
      </c>
      <c r="Q188" s="229">
        <f>ROUND(I188*H188,2)</f>
        <v>0</v>
      </c>
      <c r="R188" s="229">
        <f>ROUND(J188*H188,2)</f>
        <v>0</v>
      </c>
      <c r="S188" s="90"/>
      <c r="T188" s="230">
        <f>S188*H188</f>
        <v>0</v>
      </c>
      <c r="U188" s="230">
        <v>0</v>
      </c>
      <c r="V188" s="230">
        <f>U188*H188</f>
        <v>0</v>
      </c>
      <c r="W188" s="230">
        <v>0</v>
      </c>
      <c r="X188" s="231">
        <f>W188*H188</f>
        <v>0</v>
      </c>
      <c r="Y188" s="37"/>
      <c r="Z188" s="37"/>
      <c r="AA188" s="37"/>
      <c r="AB188" s="37"/>
      <c r="AC188" s="37"/>
      <c r="AD188" s="37"/>
      <c r="AE188" s="37"/>
      <c r="AR188" s="232" t="s">
        <v>141</v>
      </c>
      <c r="AT188" s="232" t="s">
        <v>136</v>
      </c>
      <c r="AU188" s="232" t="s">
        <v>92</v>
      </c>
      <c r="AY188" s="16" t="s">
        <v>134</v>
      </c>
      <c r="BE188" s="233">
        <f>IF(O188="základní",K188,0)</f>
        <v>0</v>
      </c>
      <c r="BF188" s="233">
        <f>IF(O188="snížená",K188,0)</f>
        <v>0</v>
      </c>
      <c r="BG188" s="233">
        <f>IF(O188="zákl. přenesená",K188,0)</f>
        <v>0</v>
      </c>
      <c r="BH188" s="233">
        <f>IF(O188="sníž. přenesená",K188,0)</f>
        <v>0</v>
      </c>
      <c r="BI188" s="233">
        <f>IF(O188="nulová",K188,0)</f>
        <v>0</v>
      </c>
      <c r="BJ188" s="16" t="s">
        <v>90</v>
      </c>
      <c r="BK188" s="233">
        <f>ROUND(P188*H188,2)</f>
        <v>0</v>
      </c>
      <c r="BL188" s="16" t="s">
        <v>141</v>
      </c>
      <c r="BM188" s="232" t="s">
        <v>247</v>
      </c>
    </row>
    <row r="189" spans="1:65" s="2" customFormat="1" ht="16.5" customHeight="1">
      <c r="A189" s="37"/>
      <c r="B189" s="38"/>
      <c r="C189" s="220" t="s">
        <v>248</v>
      </c>
      <c r="D189" s="220" t="s">
        <v>136</v>
      </c>
      <c r="E189" s="221" t="s">
        <v>249</v>
      </c>
      <c r="F189" s="222" t="s">
        <v>250</v>
      </c>
      <c r="G189" s="223" t="s">
        <v>246</v>
      </c>
      <c r="H189" s="224">
        <v>1</v>
      </c>
      <c r="I189" s="225"/>
      <c r="J189" s="225"/>
      <c r="K189" s="226">
        <f>ROUND(P189*H189,2)</f>
        <v>0</v>
      </c>
      <c r="L189" s="222" t="s">
        <v>1</v>
      </c>
      <c r="M189" s="43"/>
      <c r="N189" s="227" t="s">
        <v>1</v>
      </c>
      <c r="O189" s="228" t="s">
        <v>45</v>
      </c>
      <c r="P189" s="229">
        <f>I189+J189</f>
        <v>0</v>
      </c>
      <c r="Q189" s="229">
        <f>ROUND(I189*H189,2)</f>
        <v>0</v>
      </c>
      <c r="R189" s="229">
        <f>ROUND(J189*H189,2)</f>
        <v>0</v>
      </c>
      <c r="S189" s="90"/>
      <c r="T189" s="230">
        <f>S189*H189</f>
        <v>0</v>
      </c>
      <c r="U189" s="230">
        <v>0</v>
      </c>
      <c r="V189" s="230">
        <f>U189*H189</f>
        <v>0</v>
      </c>
      <c r="W189" s="230">
        <v>0</v>
      </c>
      <c r="X189" s="231">
        <f>W189*H189</f>
        <v>0</v>
      </c>
      <c r="Y189" s="37"/>
      <c r="Z189" s="37"/>
      <c r="AA189" s="37"/>
      <c r="AB189" s="37"/>
      <c r="AC189" s="37"/>
      <c r="AD189" s="37"/>
      <c r="AE189" s="37"/>
      <c r="AR189" s="232" t="s">
        <v>141</v>
      </c>
      <c r="AT189" s="232" t="s">
        <v>136</v>
      </c>
      <c r="AU189" s="232" t="s">
        <v>92</v>
      </c>
      <c r="AY189" s="16" t="s">
        <v>134</v>
      </c>
      <c r="BE189" s="233">
        <f>IF(O189="základní",K189,0)</f>
        <v>0</v>
      </c>
      <c r="BF189" s="233">
        <f>IF(O189="snížená",K189,0)</f>
        <v>0</v>
      </c>
      <c r="BG189" s="233">
        <f>IF(O189="zákl. přenesená",K189,0)</f>
        <v>0</v>
      </c>
      <c r="BH189" s="233">
        <f>IF(O189="sníž. přenesená",K189,0)</f>
        <v>0</v>
      </c>
      <c r="BI189" s="233">
        <f>IF(O189="nulová",K189,0)</f>
        <v>0</v>
      </c>
      <c r="BJ189" s="16" t="s">
        <v>90</v>
      </c>
      <c r="BK189" s="233">
        <f>ROUND(P189*H189,2)</f>
        <v>0</v>
      </c>
      <c r="BL189" s="16" t="s">
        <v>141</v>
      </c>
      <c r="BM189" s="232" t="s">
        <v>251</v>
      </c>
    </row>
    <row r="190" spans="1:65" s="2" customFormat="1" ht="24.15" customHeight="1">
      <c r="A190" s="37"/>
      <c r="B190" s="38"/>
      <c r="C190" s="220" t="s">
        <v>252</v>
      </c>
      <c r="D190" s="220" t="s">
        <v>136</v>
      </c>
      <c r="E190" s="221" t="s">
        <v>253</v>
      </c>
      <c r="F190" s="222" t="s">
        <v>254</v>
      </c>
      <c r="G190" s="223" t="s">
        <v>139</v>
      </c>
      <c r="H190" s="224">
        <v>7.625</v>
      </c>
      <c r="I190" s="225"/>
      <c r="J190" s="225"/>
      <c r="K190" s="226">
        <f>ROUND(P190*H190,2)</f>
        <v>0</v>
      </c>
      <c r="L190" s="222" t="s">
        <v>1</v>
      </c>
      <c r="M190" s="43"/>
      <c r="N190" s="227" t="s">
        <v>1</v>
      </c>
      <c r="O190" s="228" t="s">
        <v>45</v>
      </c>
      <c r="P190" s="229">
        <f>I190+J190</f>
        <v>0</v>
      </c>
      <c r="Q190" s="229">
        <f>ROUND(I190*H190,2)</f>
        <v>0</v>
      </c>
      <c r="R190" s="229">
        <f>ROUND(J190*H190,2)</f>
        <v>0</v>
      </c>
      <c r="S190" s="90"/>
      <c r="T190" s="230">
        <f>S190*H190</f>
        <v>0</v>
      </c>
      <c r="U190" s="230">
        <v>0</v>
      </c>
      <c r="V190" s="230">
        <f>U190*H190</f>
        <v>0</v>
      </c>
      <c r="W190" s="230">
        <v>0</v>
      </c>
      <c r="X190" s="231">
        <f>W190*H190</f>
        <v>0</v>
      </c>
      <c r="Y190" s="37"/>
      <c r="Z190" s="37"/>
      <c r="AA190" s="37"/>
      <c r="AB190" s="37"/>
      <c r="AC190" s="37"/>
      <c r="AD190" s="37"/>
      <c r="AE190" s="37"/>
      <c r="AR190" s="232" t="s">
        <v>141</v>
      </c>
      <c r="AT190" s="232" t="s">
        <v>136</v>
      </c>
      <c r="AU190" s="232" t="s">
        <v>92</v>
      </c>
      <c r="AY190" s="16" t="s">
        <v>134</v>
      </c>
      <c r="BE190" s="233">
        <f>IF(O190="základní",K190,0)</f>
        <v>0</v>
      </c>
      <c r="BF190" s="233">
        <f>IF(O190="snížená",K190,0)</f>
        <v>0</v>
      </c>
      <c r="BG190" s="233">
        <f>IF(O190="zákl. přenesená",K190,0)</f>
        <v>0</v>
      </c>
      <c r="BH190" s="233">
        <f>IF(O190="sníž. přenesená",K190,0)</f>
        <v>0</v>
      </c>
      <c r="BI190" s="233">
        <f>IF(O190="nulová",K190,0)</f>
        <v>0</v>
      </c>
      <c r="BJ190" s="16" t="s">
        <v>90</v>
      </c>
      <c r="BK190" s="233">
        <f>ROUND(P190*H190,2)</f>
        <v>0</v>
      </c>
      <c r="BL190" s="16" t="s">
        <v>141</v>
      </c>
      <c r="BM190" s="232" t="s">
        <v>255</v>
      </c>
    </row>
    <row r="191" spans="1:51" s="13" customFormat="1" ht="12">
      <c r="A191" s="13"/>
      <c r="B191" s="239"/>
      <c r="C191" s="240"/>
      <c r="D191" s="234" t="s">
        <v>145</v>
      </c>
      <c r="E191" s="241" t="s">
        <v>1</v>
      </c>
      <c r="F191" s="242" t="s">
        <v>146</v>
      </c>
      <c r="G191" s="240"/>
      <c r="H191" s="243">
        <v>2.75</v>
      </c>
      <c r="I191" s="244"/>
      <c r="J191" s="244"/>
      <c r="K191" s="240"/>
      <c r="L191" s="240"/>
      <c r="M191" s="245"/>
      <c r="N191" s="246"/>
      <c r="O191" s="247"/>
      <c r="P191" s="247"/>
      <c r="Q191" s="247"/>
      <c r="R191" s="247"/>
      <c r="S191" s="247"/>
      <c r="T191" s="247"/>
      <c r="U191" s="247"/>
      <c r="V191" s="247"/>
      <c r="W191" s="247"/>
      <c r="X191" s="248"/>
      <c r="Y191" s="13"/>
      <c r="Z191" s="13"/>
      <c r="AA191" s="13"/>
      <c r="AB191" s="13"/>
      <c r="AC191" s="13"/>
      <c r="AD191" s="13"/>
      <c r="AE191" s="13"/>
      <c r="AT191" s="249" t="s">
        <v>145</v>
      </c>
      <c r="AU191" s="249" t="s">
        <v>92</v>
      </c>
      <c r="AV191" s="13" t="s">
        <v>92</v>
      </c>
      <c r="AW191" s="13" t="s">
        <v>5</v>
      </c>
      <c r="AX191" s="13" t="s">
        <v>82</v>
      </c>
      <c r="AY191" s="249" t="s">
        <v>134</v>
      </c>
    </row>
    <row r="192" spans="1:51" s="13" customFormat="1" ht="12">
      <c r="A192" s="13"/>
      <c r="B192" s="239"/>
      <c r="C192" s="240"/>
      <c r="D192" s="234" t="s">
        <v>145</v>
      </c>
      <c r="E192" s="241" t="s">
        <v>1</v>
      </c>
      <c r="F192" s="242" t="s">
        <v>256</v>
      </c>
      <c r="G192" s="240"/>
      <c r="H192" s="243">
        <v>3.8</v>
      </c>
      <c r="I192" s="244"/>
      <c r="J192" s="244"/>
      <c r="K192" s="240"/>
      <c r="L192" s="240"/>
      <c r="M192" s="245"/>
      <c r="N192" s="246"/>
      <c r="O192" s="247"/>
      <c r="P192" s="247"/>
      <c r="Q192" s="247"/>
      <c r="R192" s="247"/>
      <c r="S192" s="247"/>
      <c r="T192" s="247"/>
      <c r="U192" s="247"/>
      <c r="V192" s="247"/>
      <c r="W192" s="247"/>
      <c r="X192" s="248"/>
      <c r="Y192" s="13"/>
      <c r="Z192" s="13"/>
      <c r="AA192" s="13"/>
      <c r="AB192" s="13"/>
      <c r="AC192" s="13"/>
      <c r="AD192" s="13"/>
      <c r="AE192" s="13"/>
      <c r="AT192" s="249" t="s">
        <v>145</v>
      </c>
      <c r="AU192" s="249" t="s">
        <v>92</v>
      </c>
      <c r="AV192" s="13" t="s">
        <v>92</v>
      </c>
      <c r="AW192" s="13" t="s">
        <v>5</v>
      </c>
      <c r="AX192" s="13" t="s">
        <v>82</v>
      </c>
      <c r="AY192" s="249" t="s">
        <v>134</v>
      </c>
    </row>
    <row r="193" spans="1:51" s="13" customFormat="1" ht="12">
      <c r="A193" s="13"/>
      <c r="B193" s="239"/>
      <c r="C193" s="240"/>
      <c r="D193" s="234" t="s">
        <v>145</v>
      </c>
      <c r="E193" s="241" t="s">
        <v>1</v>
      </c>
      <c r="F193" s="242" t="s">
        <v>148</v>
      </c>
      <c r="G193" s="240"/>
      <c r="H193" s="243">
        <v>1.075</v>
      </c>
      <c r="I193" s="244"/>
      <c r="J193" s="244"/>
      <c r="K193" s="240"/>
      <c r="L193" s="240"/>
      <c r="M193" s="245"/>
      <c r="N193" s="246"/>
      <c r="O193" s="247"/>
      <c r="P193" s="247"/>
      <c r="Q193" s="247"/>
      <c r="R193" s="247"/>
      <c r="S193" s="247"/>
      <c r="T193" s="247"/>
      <c r="U193" s="247"/>
      <c r="V193" s="247"/>
      <c r="W193" s="247"/>
      <c r="X193" s="248"/>
      <c r="Y193" s="13"/>
      <c r="Z193" s="13"/>
      <c r="AA193" s="13"/>
      <c r="AB193" s="13"/>
      <c r="AC193" s="13"/>
      <c r="AD193" s="13"/>
      <c r="AE193" s="13"/>
      <c r="AT193" s="249" t="s">
        <v>145</v>
      </c>
      <c r="AU193" s="249" t="s">
        <v>92</v>
      </c>
      <c r="AV193" s="13" t="s">
        <v>92</v>
      </c>
      <c r="AW193" s="13" t="s">
        <v>5</v>
      </c>
      <c r="AX193" s="13" t="s">
        <v>82</v>
      </c>
      <c r="AY193" s="249" t="s">
        <v>134</v>
      </c>
    </row>
    <row r="194" spans="1:51" s="14" customFormat="1" ht="12">
      <c r="A194" s="14"/>
      <c r="B194" s="250"/>
      <c r="C194" s="251"/>
      <c r="D194" s="234" t="s">
        <v>145</v>
      </c>
      <c r="E194" s="252" t="s">
        <v>1</v>
      </c>
      <c r="F194" s="253" t="s">
        <v>149</v>
      </c>
      <c r="G194" s="251"/>
      <c r="H194" s="254">
        <v>7.625</v>
      </c>
      <c r="I194" s="255"/>
      <c r="J194" s="255"/>
      <c r="K194" s="251"/>
      <c r="L194" s="251"/>
      <c r="M194" s="256"/>
      <c r="N194" s="257"/>
      <c r="O194" s="258"/>
      <c r="P194" s="258"/>
      <c r="Q194" s="258"/>
      <c r="R194" s="258"/>
      <c r="S194" s="258"/>
      <c r="T194" s="258"/>
      <c r="U194" s="258"/>
      <c r="V194" s="258"/>
      <c r="W194" s="258"/>
      <c r="X194" s="259"/>
      <c r="Y194" s="14"/>
      <c r="Z194" s="14"/>
      <c r="AA194" s="14"/>
      <c r="AB194" s="14"/>
      <c r="AC194" s="14"/>
      <c r="AD194" s="14"/>
      <c r="AE194" s="14"/>
      <c r="AT194" s="260" t="s">
        <v>145</v>
      </c>
      <c r="AU194" s="260" t="s">
        <v>92</v>
      </c>
      <c r="AV194" s="14" t="s">
        <v>141</v>
      </c>
      <c r="AW194" s="14" t="s">
        <v>5</v>
      </c>
      <c r="AX194" s="14" t="s">
        <v>90</v>
      </c>
      <c r="AY194" s="260" t="s">
        <v>134</v>
      </c>
    </row>
    <row r="195" spans="1:63" s="12" customFormat="1" ht="22.8" customHeight="1">
      <c r="A195" s="12"/>
      <c r="B195" s="203"/>
      <c r="C195" s="204"/>
      <c r="D195" s="205" t="s">
        <v>81</v>
      </c>
      <c r="E195" s="218" t="s">
        <v>257</v>
      </c>
      <c r="F195" s="218" t="s">
        <v>258</v>
      </c>
      <c r="G195" s="204"/>
      <c r="H195" s="204"/>
      <c r="I195" s="207"/>
      <c r="J195" s="207"/>
      <c r="K195" s="219">
        <f>BK195</f>
        <v>0</v>
      </c>
      <c r="L195" s="204"/>
      <c r="M195" s="209"/>
      <c r="N195" s="210"/>
      <c r="O195" s="211"/>
      <c r="P195" s="211"/>
      <c r="Q195" s="212">
        <f>Q196</f>
        <v>0</v>
      </c>
      <c r="R195" s="212">
        <f>R196</f>
        <v>0</v>
      </c>
      <c r="S195" s="211"/>
      <c r="T195" s="213">
        <f>T196</f>
        <v>0</v>
      </c>
      <c r="U195" s="211"/>
      <c r="V195" s="213">
        <f>V196</f>
        <v>0</v>
      </c>
      <c r="W195" s="211"/>
      <c r="X195" s="214">
        <f>X196</f>
        <v>0</v>
      </c>
      <c r="Y195" s="12"/>
      <c r="Z195" s="12"/>
      <c r="AA195" s="12"/>
      <c r="AB195" s="12"/>
      <c r="AC195" s="12"/>
      <c r="AD195" s="12"/>
      <c r="AE195" s="12"/>
      <c r="AR195" s="215" t="s">
        <v>90</v>
      </c>
      <c r="AT195" s="216" t="s">
        <v>81</v>
      </c>
      <c r="AU195" s="216" t="s">
        <v>90</v>
      </c>
      <c r="AY195" s="215" t="s">
        <v>134</v>
      </c>
      <c r="BK195" s="217">
        <f>BK196</f>
        <v>0</v>
      </c>
    </row>
    <row r="196" spans="1:65" s="2" customFormat="1" ht="24.15" customHeight="1">
      <c r="A196" s="37"/>
      <c r="B196" s="38"/>
      <c r="C196" s="220" t="s">
        <v>8</v>
      </c>
      <c r="D196" s="220" t="s">
        <v>136</v>
      </c>
      <c r="E196" s="221" t="s">
        <v>259</v>
      </c>
      <c r="F196" s="222" t="s">
        <v>260</v>
      </c>
      <c r="G196" s="223" t="s">
        <v>227</v>
      </c>
      <c r="H196" s="224">
        <v>2.236</v>
      </c>
      <c r="I196" s="225"/>
      <c r="J196" s="225"/>
      <c r="K196" s="226">
        <f>ROUND(P196*H196,2)</f>
        <v>0</v>
      </c>
      <c r="L196" s="222" t="s">
        <v>140</v>
      </c>
      <c r="M196" s="43"/>
      <c r="N196" s="227" t="s">
        <v>1</v>
      </c>
      <c r="O196" s="228" t="s">
        <v>45</v>
      </c>
      <c r="P196" s="229">
        <f>I196+J196</f>
        <v>0</v>
      </c>
      <c r="Q196" s="229">
        <f>ROUND(I196*H196,2)</f>
        <v>0</v>
      </c>
      <c r="R196" s="229">
        <f>ROUND(J196*H196,2)</f>
        <v>0</v>
      </c>
      <c r="S196" s="90"/>
      <c r="T196" s="230">
        <f>S196*H196</f>
        <v>0</v>
      </c>
      <c r="U196" s="230">
        <v>0</v>
      </c>
      <c r="V196" s="230">
        <f>U196*H196</f>
        <v>0</v>
      </c>
      <c r="W196" s="230">
        <v>0</v>
      </c>
      <c r="X196" s="231">
        <f>W196*H196</f>
        <v>0</v>
      </c>
      <c r="Y196" s="37"/>
      <c r="Z196" s="37"/>
      <c r="AA196" s="37"/>
      <c r="AB196" s="37"/>
      <c r="AC196" s="37"/>
      <c r="AD196" s="37"/>
      <c r="AE196" s="37"/>
      <c r="AR196" s="232" t="s">
        <v>141</v>
      </c>
      <c r="AT196" s="232" t="s">
        <v>136</v>
      </c>
      <c r="AU196" s="232" t="s">
        <v>92</v>
      </c>
      <c r="AY196" s="16" t="s">
        <v>134</v>
      </c>
      <c r="BE196" s="233">
        <f>IF(O196="základní",K196,0)</f>
        <v>0</v>
      </c>
      <c r="BF196" s="233">
        <f>IF(O196="snížená",K196,0)</f>
        <v>0</v>
      </c>
      <c r="BG196" s="233">
        <f>IF(O196="zákl. přenesená",K196,0)</f>
        <v>0</v>
      </c>
      <c r="BH196" s="233">
        <f>IF(O196="sníž. přenesená",K196,0)</f>
        <v>0</v>
      </c>
      <c r="BI196" s="233">
        <f>IF(O196="nulová",K196,0)</f>
        <v>0</v>
      </c>
      <c r="BJ196" s="16" t="s">
        <v>90</v>
      </c>
      <c r="BK196" s="233">
        <f>ROUND(P196*H196,2)</f>
        <v>0</v>
      </c>
      <c r="BL196" s="16" t="s">
        <v>141</v>
      </c>
      <c r="BM196" s="232" t="s">
        <v>261</v>
      </c>
    </row>
    <row r="197" spans="1:63" s="12" customFormat="1" ht="25.9" customHeight="1">
      <c r="A197" s="12"/>
      <c r="B197" s="203"/>
      <c r="C197" s="204"/>
      <c r="D197" s="205" t="s">
        <v>81</v>
      </c>
      <c r="E197" s="206" t="s">
        <v>93</v>
      </c>
      <c r="F197" s="206" t="s">
        <v>262</v>
      </c>
      <c r="G197" s="204"/>
      <c r="H197" s="204"/>
      <c r="I197" s="207"/>
      <c r="J197" s="207"/>
      <c r="K197" s="208">
        <f>BK197</f>
        <v>0</v>
      </c>
      <c r="L197" s="204"/>
      <c r="M197" s="209"/>
      <c r="N197" s="210"/>
      <c r="O197" s="211"/>
      <c r="P197" s="211"/>
      <c r="Q197" s="212">
        <f>SUM(Q198:Q215)</f>
        <v>0</v>
      </c>
      <c r="R197" s="212">
        <f>SUM(R198:R215)</f>
        <v>0</v>
      </c>
      <c r="S197" s="211"/>
      <c r="T197" s="213">
        <f>SUM(T198:T215)</f>
        <v>0</v>
      </c>
      <c r="U197" s="211"/>
      <c r="V197" s="213">
        <f>SUM(V198:V215)</f>
        <v>0</v>
      </c>
      <c r="W197" s="211"/>
      <c r="X197" s="214">
        <f>SUM(X198:X215)</f>
        <v>0</v>
      </c>
      <c r="Y197" s="12"/>
      <c r="Z197" s="12"/>
      <c r="AA197" s="12"/>
      <c r="AB197" s="12"/>
      <c r="AC197" s="12"/>
      <c r="AD197" s="12"/>
      <c r="AE197" s="12"/>
      <c r="AR197" s="215" t="s">
        <v>156</v>
      </c>
      <c r="AT197" s="216" t="s">
        <v>81</v>
      </c>
      <c r="AU197" s="216" t="s">
        <v>82</v>
      </c>
      <c r="AY197" s="215" t="s">
        <v>134</v>
      </c>
      <c r="BK197" s="217">
        <f>SUM(BK198:BK215)</f>
        <v>0</v>
      </c>
    </row>
    <row r="198" spans="1:65" s="2" customFormat="1" ht="16.5" customHeight="1">
      <c r="A198" s="37"/>
      <c r="B198" s="38"/>
      <c r="C198" s="261" t="s">
        <v>263</v>
      </c>
      <c r="D198" s="261" t="s">
        <v>168</v>
      </c>
      <c r="E198" s="262" t="s">
        <v>264</v>
      </c>
      <c r="F198" s="263" t="s">
        <v>265</v>
      </c>
      <c r="G198" s="264" t="s">
        <v>152</v>
      </c>
      <c r="H198" s="265">
        <v>1</v>
      </c>
      <c r="I198" s="266"/>
      <c r="J198" s="267"/>
      <c r="K198" s="268">
        <f>ROUND(P198*H198,2)</f>
        <v>0</v>
      </c>
      <c r="L198" s="263" t="s">
        <v>1</v>
      </c>
      <c r="M198" s="269"/>
      <c r="N198" s="270" t="s">
        <v>1</v>
      </c>
      <c r="O198" s="228" t="s">
        <v>45</v>
      </c>
      <c r="P198" s="229">
        <f>I198+J198</f>
        <v>0</v>
      </c>
      <c r="Q198" s="229">
        <f>ROUND(I198*H198,2)</f>
        <v>0</v>
      </c>
      <c r="R198" s="229">
        <f>ROUND(J198*H198,2)</f>
        <v>0</v>
      </c>
      <c r="S198" s="90"/>
      <c r="T198" s="230">
        <f>S198*H198</f>
        <v>0</v>
      </c>
      <c r="U198" s="230">
        <v>0</v>
      </c>
      <c r="V198" s="230">
        <f>U198*H198</f>
        <v>0</v>
      </c>
      <c r="W198" s="230">
        <v>0</v>
      </c>
      <c r="X198" s="231">
        <f>W198*H198</f>
        <v>0</v>
      </c>
      <c r="Y198" s="37"/>
      <c r="Z198" s="37"/>
      <c r="AA198" s="37"/>
      <c r="AB198" s="37"/>
      <c r="AC198" s="37"/>
      <c r="AD198" s="37"/>
      <c r="AE198" s="37"/>
      <c r="AR198" s="232" t="s">
        <v>266</v>
      </c>
      <c r="AT198" s="232" t="s">
        <v>168</v>
      </c>
      <c r="AU198" s="232" t="s">
        <v>90</v>
      </c>
      <c r="AY198" s="16" t="s">
        <v>134</v>
      </c>
      <c r="BE198" s="233">
        <f>IF(O198="základní",K198,0)</f>
        <v>0</v>
      </c>
      <c r="BF198" s="233">
        <f>IF(O198="snížená",K198,0)</f>
        <v>0</v>
      </c>
      <c r="BG198" s="233">
        <f>IF(O198="zákl. přenesená",K198,0)</f>
        <v>0</v>
      </c>
      <c r="BH198" s="233">
        <f>IF(O198="sníž. přenesená",K198,0)</f>
        <v>0</v>
      </c>
      <c r="BI198" s="233">
        <f>IF(O198="nulová",K198,0)</f>
        <v>0</v>
      </c>
      <c r="BJ198" s="16" t="s">
        <v>90</v>
      </c>
      <c r="BK198" s="233">
        <f>ROUND(P198*H198,2)</f>
        <v>0</v>
      </c>
      <c r="BL198" s="16" t="s">
        <v>267</v>
      </c>
      <c r="BM198" s="232" t="s">
        <v>268</v>
      </c>
    </row>
    <row r="199" spans="1:65" s="2" customFormat="1" ht="16.5" customHeight="1">
      <c r="A199" s="37"/>
      <c r="B199" s="38"/>
      <c r="C199" s="261" t="s">
        <v>269</v>
      </c>
      <c r="D199" s="261" t="s">
        <v>168</v>
      </c>
      <c r="E199" s="262" t="s">
        <v>270</v>
      </c>
      <c r="F199" s="263" t="s">
        <v>271</v>
      </c>
      <c r="G199" s="264" t="s">
        <v>152</v>
      </c>
      <c r="H199" s="265">
        <v>2</v>
      </c>
      <c r="I199" s="266"/>
      <c r="J199" s="267"/>
      <c r="K199" s="268">
        <f>ROUND(P199*H199,2)</f>
        <v>0</v>
      </c>
      <c r="L199" s="263" t="s">
        <v>1</v>
      </c>
      <c r="M199" s="269"/>
      <c r="N199" s="270" t="s">
        <v>1</v>
      </c>
      <c r="O199" s="228" t="s">
        <v>45</v>
      </c>
      <c r="P199" s="229">
        <f>I199+J199</f>
        <v>0</v>
      </c>
      <c r="Q199" s="229">
        <f>ROUND(I199*H199,2)</f>
        <v>0</v>
      </c>
      <c r="R199" s="229">
        <f>ROUND(J199*H199,2)</f>
        <v>0</v>
      </c>
      <c r="S199" s="90"/>
      <c r="T199" s="230">
        <f>S199*H199</f>
        <v>0</v>
      </c>
      <c r="U199" s="230">
        <v>0</v>
      </c>
      <c r="V199" s="230">
        <f>U199*H199</f>
        <v>0</v>
      </c>
      <c r="W199" s="230">
        <v>0</v>
      </c>
      <c r="X199" s="231">
        <f>W199*H199</f>
        <v>0</v>
      </c>
      <c r="Y199" s="37"/>
      <c r="Z199" s="37"/>
      <c r="AA199" s="37"/>
      <c r="AB199" s="37"/>
      <c r="AC199" s="37"/>
      <c r="AD199" s="37"/>
      <c r="AE199" s="37"/>
      <c r="AR199" s="232" t="s">
        <v>266</v>
      </c>
      <c r="AT199" s="232" t="s">
        <v>168</v>
      </c>
      <c r="AU199" s="232" t="s">
        <v>90</v>
      </c>
      <c r="AY199" s="16" t="s">
        <v>134</v>
      </c>
      <c r="BE199" s="233">
        <f>IF(O199="základní",K199,0)</f>
        <v>0</v>
      </c>
      <c r="BF199" s="233">
        <f>IF(O199="snížená",K199,0)</f>
        <v>0</v>
      </c>
      <c r="BG199" s="233">
        <f>IF(O199="zákl. přenesená",K199,0)</f>
        <v>0</v>
      </c>
      <c r="BH199" s="233">
        <f>IF(O199="sníž. přenesená",K199,0)</f>
        <v>0</v>
      </c>
      <c r="BI199" s="233">
        <f>IF(O199="nulová",K199,0)</f>
        <v>0</v>
      </c>
      <c r="BJ199" s="16" t="s">
        <v>90</v>
      </c>
      <c r="BK199" s="233">
        <f>ROUND(P199*H199,2)</f>
        <v>0</v>
      </c>
      <c r="BL199" s="16" t="s">
        <v>267</v>
      </c>
      <c r="BM199" s="232" t="s">
        <v>272</v>
      </c>
    </row>
    <row r="200" spans="1:65" s="2" customFormat="1" ht="21.75" customHeight="1">
      <c r="A200" s="37"/>
      <c r="B200" s="38"/>
      <c r="C200" s="261" t="s">
        <v>273</v>
      </c>
      <c r="D200" s="261" t="s">
        <v>168</v>
      </c>
      <c r="E200" s="262" t="s">
        <v>274</v>
      </c>
      <c r="F200" s="263" t="s">
        <v>275</v>
      </c>
      <c r="G200" s="264" t="s">
        <v>152</v>
      </c>
      <c r="H200" s="265">
        <v>2</v>
      </c>
      <c r="I200" s="266"/>
      <c r="J200" s="267"/>
      <c r="K200" s="268">
        <f>ROUND(P200*H200,2)</f>
        <v>0</v>
      </c>
      <c r="L200" s="263" t="s">
        <v>1</v>
      </c>
      <c r="M200" s="269"/>
      <c r="N200" s="270" t="s">
        <v>1</v>
      </c>
      <c r="O200" s="228" t="s">
        <v>45</v>
      </c>
      <c r="P200" s="229">
        <f>I200+J200</f>
        <v>0</v>
      </c>
      <c r="Q200" s="229">
        <f>ROUND(I200*H200,2)</f>
        <v>0</v>
      </c>
      <c r="R200" s="229">
        <f>ROUND(J200*H200,2)</f>
        <v>0</v>
      </c>
      <c r="S200" s="90"/>
      <c r="T200" s="230">
        <f>S200*H200</f>
        <v>0</v>
      </c>
      <c r="U200" s="230">
        <v>0</v>
      </c>
      <c r="V200" s="230">
        <f>U200*H200</f>
        <v>0</v>
      </c>
      <c r="W200" s="230">
        <v>0</v>
      </c>
      <c r="X200" s="231">
        <f>W200*H200</f>
        <v>0</v>
      </c>
      <c r="Y200" s="37"/>
      <c r="Z200" s="37"/>
      <c r="AA200" s="37"/>
      <c r="AB200" s="37"/>
      <c r="AC200" s="37"/>
      <c r="AD200" s="37"/>
      <c r="AE200" s="37"/>
      <c r="AR200" s="232" t="s">
        <v>266</v>
      </c>
      <c r="AT200" s="232" t="s">
        <v>168</v>
      </c>
      <c r="AU200" s="232" t="s">
        <v>90</v>
      </c>
      <c r="AY200" s="16" t="s">
        <v>134</v>
      </c>
      <c r="BE200" s="233">
        <f>IF(O200="základní",K200,0)</f>
        <v>0</v>
      </c>
      <c r="BF200" s="233">
        <f>IF(O200="snížená",K200,0)</f>
        <v>0</v>
      </c>
      <c r="BG200" s="233">
        <f>IF(O200="zákl. přenesená",K200,0)</f>
        <v>0</v>
      </c>
      <c r="BH200" s="233">
        <f>IF(O200="sníž. přenesená",K200,0)</f>
        <v>0</v>
      </c>
      <c r="BI200" s="233">
        <f>IF(O200="nulová",K200,0)</f>
        <v>0</v>
      </c>
      <c r="BJ200" s="16" t="s">
        <v>90</v>
      </c>
      <c r="BK200" s="233">
        <f>ROUND(P200*H200,2)</f>
        <v>0</v>
      </c>
      <c r="BL200" s="16" t="s">
        <v>267</v>
      </c>
      <c r="BM200" s="232" t="s">
        <v>276</v>
      </c>
    </row>
    <row r="201" spans="1:65" s="2" customFormat="1" ht="16.5" customHeight="1">
      <c r="A201" s="37"/>
      <c r="B201" s="38"/>
      <c r="C201" s="261" t="s">
        <v>277</v>
      </c>
      <c r="D201" s="261" t="s">
        <v>168</v>
      </c>
      <c r="E201" s="262" t="s">
        <v>278</v>
      </c>
      <c r="F201" s="263" t="s">
        <v>279</v>
      </c>
      <c r="G201" s="264" t="s">
        <v>152</v>
      </c>
      <c r="H201" s="265">
        <v>1</v>
      </c>
      <c r="I201" s="266"/>
      <c r="J201" s="267"/>
      <c r="K201" s="268">
        <f>ROUND(P201*H201,2)</f>
        <v>0</v>
      </c>
      <c r="L201" s="263" t="s">
        <v>1</v>
      </c>
      <c r="M201" s="269"/>
      <c r="N201" s="270" t="s">
        <v>1</v>
      </c>
      <c r="O201" s="228" t="s">
        <v>45</v>
      </c>
      <c r="P201" s="229">
        <f>I201+J201</f>
        <v>0</v>
      </c>
      <c r="Q201" s="229">
        <f>ROUND(I201*H201,2)</f>
        <v>0</v>
      </c>
      <c r="R201" s="229">
        <f>ROUND(J201*H201,2)</f>
        <v>0</v>
      </c>
      <c r="S201" s="90"/>
      <c r="T201" s="230">
        <f>S201*H201</f>
        <v>0</v>
      </c>
      <c r="U201" s="230">
        <v>0</v>
      </c>
      <c r="V201" s="230">
        <f>U201*H201</f>
        <v>0</v>
      </c>
      <c r="W201" s="230">
        <v>0</v>
      </c>
      <c r="X201" s="231">
        <f>W201*H201</f>
        <v>0</v>
      </c>
      <c r="Y201" s="37"/>
      <c r="Z201" s="37"/>
      <c r="AA201" s="37"/>
      <c r="AB201" s="37"/>
      <c r="AC201" s="37"/>
      <c r="AD201" s="37"/>
      <c r="AE201" s="37"/>
      <c r="AR201" s="232" t="s">
        <v>266</v>
      </c>
      <c r="AT201" s="232" t="s">
        <v>168</v>
      </c>
      <c r="AU201" s="232" t="s">
        <v>90</v>
      </c>
      <c r="AY201" s="16" t="s">
        <v>134</v>
      </c>
      <c r="BE201" s="233">
        <f>IF(O201="základní",K201,0)</f>
        <v>0</v>
      </c>
      <c r="BF201" s="233">
        <f>IF(O201="snížená",K201,0)</f>
        <v>0</v>
      </c>
      <c r="BG201" s="233">
        <f>IF(O201="zákl. přenesená",K201,0)</f>
        <v>0</v>
      </c>
      <c r="BH201" s="233">
        <f>IF(O201="sníž. přenesená",K201,0)</f>
        <v>0</v>
      </c>
      <c r="BI201" s="233">
        <f>IF(O201="nulová",K201,0)</f>
        <v>0</v>
      </c>
      <c r="BJ201" s="16" t="s">
        <v>90</v>
      </c>
      <c r="BK201" s="233">
        <f>ROUND(P201*H201,2)</f>
        <v>0</v>
      </c>
      <c r="BL201" s="16" t="s">
        <v>267</v>
      </c>
      <c r="BM201" s="232" t="s">
        <v>280</v>
      </c>
    </row>
    <row r="202" spans="1:65" s="2" customFormat="1" ht="16.5" customHeight="1">
      <c r="A202" s="37"/>
      <c r="B202" s="38"/>
      <c r="C202" s="261" t="s">
        <v>281</v>
      </c>
      <c r="D202" s="261" t="s">
        <v>168</v>
      </c>
      <c r="E202" s="262" t="s">
        <v>282</v>
      </c>
      <c r="F202" s="263" t="s">
        <v>283</v>
      </c>
      <c r="G202" s="264" t="s">
        <v>152</v>
      </c>
      <c r="H202" s="265">
        <v>39</v>
      </c>
      <c r="I202" s="266"/>
      <c r="J202" s="267"/>
      <c r="K202" s="268">
        <f>ROUND(P202*H202,2)</f>
        <v>0</v>
      </c>
      <c r="L202" s="263" t="s">
        <v>1</v>
      </c>
      <c r="M202" s="269"/>
      <c r="N202" s="270" t="s">
        <v>1</v>
      </c>
      <c r="O202" s="228" t="s">
        <v>45</v>
      </c>
      <c r="P202" s="229">
        <f>I202+J202</f>
        <v>0</v>
      </c>
      <c r="Q202" s="229">
        <f>ROUND(I202*H202,2)</f>
        <v>0</v>
      </c>
      <c r="R202" s="229">
        <f>ROUND(J202*H202,2)</f>
        <v>0</v>
      </c>
      <c r="S202" s="90"/>
      <c r="T202" s="230">
        <f>S202*H202</f>
        <v>0</v>
      </c>
      <c r="U202" s="230">
        <v>0</v>
      </c>
      <c r="V202" s="230">
        <f>U202*H202</f>
        <v>0</v>
      </c>
      <c r="W202" s="230">
        <v>0</v>
      </c>
      <c r="X202" s="231">
        <f>W202*H202</f>
        <v>0</v>
      </c>
      <c r="Y202" s="37"/>
      <c r="Z202" s="37"/>
      <c r="AA202" s="37"/>
      <c r="AB202" s="37"/>
      <c r="AC202" s="37"/>
      <c r="AD202" s="37"/>
      <c r="AE202" s="37"/>
      <c r="AR202" s="232" t="s">
        <v>266</v>
      </c>
      <c r="AT202" s="232" t="s">
        <v>168</v>
      </c>
      <c r="AU202" s="232" t="s">
        <v>90</v>
      </c>
      <c r="AY202" s="16" t="s">
        <v>134</v>
      </c>
      <c r="BE202" s="233">
        <f>IF(O202="základní",K202,0)</f>
        <v>0</v>
      </c>
      <c r="BF202" s="233">
        <f>IF(O202="snížená",K202,0)</f>
        <v>0</v>
      </c>
      <c r="BG202" s="233">
        <f>IF(O202="zákl. přenesená",K202,0)</f>
        <v>0</v>
      </c>
      <c r="BH202" s="233">
        <f>IF(O202="sníž. přenesená",K202,0)</f>
        <v>0</v>
      </c>
      <c r="BI202" s="233">
        <f>IF(O202="nulová",K202,0)</f>
        <v>0</v>
      </c>
      <c r="BJ202" s="16" t="s">
        <v>90</v>
      </c>
      <c r="BK202" s="233">
        <f>ROUND(P202*H202,2)</f>
        <v>0</v>
      </c>
      <c r="BL202" s="16" t="s">
        <v>267</v>
      </c>
      <c r="BM202" s="232" t="s">
        <v>284</v>
      </c>
    </row>
    <row r="203" spans="1:65" s="2" customFormat="1" ht="16.5" customHeight="1">
      <c r="A203" s="37"/>
      <c r="B203" s="38"/>
      <c r="C203" s="261" t="s">
        <v>285</v>
      </c>
      <c r="D203" s="261" t="s">
        <v>168</v>
      </c>
      <c r="E203" s="262" t="s">
        <v>286</v>
      </c>
      <c r="F203" s="263" t="s">
        <v>287</v>
      </c>
      <c r="G203" s="264" t="s">
        <v>152</v>
      </c>
      <c r="H203" s="265">
        <v>1</v>
      </c>
      <c r="I203" s="266"/>
      <c r="J203" s="267"/>
      <c r="K203" s="268">
        <f>ROUND(P203*H203,2)</f>
        <v>0</v>
      </c>
      <c r="L203" s="263" t="s">
        <v>1</v>
      </c>
      <c r="M203" s="269"/>
      <c r="N203" s="270" t="s">
        <v>1</v>
      </c>
      <c r="O203" s="228" t="s">
        <v>45</v>
      </c>
      <c r="P203" s="229">
        <f>I203+J203</f>
        <v>0</v>
      </c>
      <c r="Q203" s="229">
        <f>ROUND(I203*H203,2)</f>
        <v>0</v>
      </c>
      <c r="R203" s="229">
        <f>ROUND(J203*H203,2)</f>
        <v>0</v>
      </c>
      <c r="S203" s="90"/>
      <c r="T203" s="230">
        <f>S203*H203</f>
        <v>0</v>
      </c>
      <c r="U203" s="230">
        <v>0</v>
      </c>
      <c r="V203" s="230">
        <f>U203*H203</f>
        <v>0</v>
      </c>
      <c r="W203" s="230">
        <v>0</v>
      </c>
      <c r="X203" s="231">
        <f>W203*H203</f>
        <v>0</v>
      </c>
      <c r="Y203" s="37"/>
      <c r="Z203" s="37"/>
      <c r="AA203" s="37"/>
      <c r="AB203" s="37"/>
      <c r="AC203" s="37"/>
      <c r="AD203" s="37"/>
      <c r="AE203" s="37"/>
      <c r="AR203" s="232" t="s">
        <v>266</v>
      </c>
      <c r="AT203" s="232" t="s">
        <v>168</v>
      </c>
      <c r="AU203" s="232" t="s">
        <v>90</v>
      </c>
      <c r="AY203" s="16" t="s">
        <v>134</v>
      </c>
      <c r="BE203" s="233">
        <f>IF(O203="základní",K203,0)</f>
        <v>0</v>
      </c>
      <c r="BF203" s="233">
        <f>IF(O203="snížená",K203,0)</f>
        <v>0</v>
      </c>
      <c r="BG203" s="233">
        <f>IF(O203="zákl. přenesená",K203,0)</f>
        <v>0</v>
      </c>
      <c r="BH203" s="233">
        <f>IF(O203="sníž. přenesená",K203,0)</f>
        <v>0</v>
      </c>
      <c r="BI203" s="233">
        <f>IF(O203="nulová",K203,0)</f>
        <v>0</v>
      </c>
      <c r="BJ203" s="16" t="s">
        <v>90</v>
      </c>
      <c r="BK203" s="233">
        <f>ROUND(P203*H203,2)</f>
        <v>0</v>
      </c>
      <c r="BL203" s="16" t="s">
        <v>267</v>
      </c>
      <c r="BM203" s="232" t="s">
        <v>288</v>
      </c>
    </row>
    <row r="204" spans="1:65" s="2" customFormat="1" ht="16.5" customHeight="1">
      <c r="A204" s="37"/>
      <c r="B204" s="38"/>
      <c r="C204" s="261" t="s">
        <v>289</v>
      </c>
      <c r="D204" s="261" t="s">
        <v>168</v>
      </c>
      <c r="E204" s="262" t="s">
        <v>290</v>
      </c>
      <c r="F204" s="263" t="s">
        <v>291</v>
      </c>
      <c r="G204" s="264" t="s">
        <v>152</v>
      </c>
      <c r="H204" s="265">
        <v>2</v>
      </c>
      <c r="I204" s="266"/>
      <c r="J204" s="267"/>
      <c r="K204" s="268">
        <f>ROUND(P204*H204,2)</f>
        <v>0</v>
      </c>
      <c r="L204" s="263" t="s">
        <v>1</v>
      </c>
      <c r="M204" s="269"/>
      <c r="N204" s="270" t="s">
        <v>1</v>
      </c>
      <c r="O204" s="228" t="s">
        <v>45</v>
      </c>
      <c r="P204" s="229">
        <f>I204+J204</f>
        <v>0</v>
      </c>
      <c r="Q204" s="229">
        <f>ROUND(I204*H204,2)</f>
        <v>0</v>
      </c>
      <c r="R204" s="229">
        <f>ROUND(J204*H204,2)</f>
        <v>0</v>
      </c>
      <c r="S204" s="90"/>
      <c r="T204" s="230">
        <f>S204*H204</f>
        <v>0</v>
      </c>
      <c r="U204" s="230">
        <v>0</v>
      </c>
      <c r="V204" s="230">
        <f>U204*H204</f>
        <v>0</v>
      </c>
      <c r="W204" s="230">
        <v>0</v>
      </c>
      <c r="X204" s="231">
        <f>W204*H204</f>
        <v>0</v>
      </c>
      <c r="Y204" s="37"/>
      <c r="Z204" s="37"/>
      <c r="AA204" s="37"/>
      <c r="AB204" s="37"/>
      <c r="AC204" s="37"/>
      <c r="AD204" s="37"/>
      <c r="AE204" s="37"/>
      <c r="AR204" s="232" t="s">
        <v>266</v>
      </c>
      <c r="AT204" s="232" t="s">
        <v>168</v>
      </c>
      <c r="AU204" s="232" t="s">
        <v>90</v>
      </c>
      <c r="AY204" s="16" t="s">
        <v>134</v>
      </c>
      <c r="BE204" s="233">
        <f>IF(O204="základní",K204,0)</f>
        <v>0</v>
      </c>
      <c r="BF204" s="233">
        <f>IF(O204="snížená",K204,0)</f>
        <v>0</v>
      </c>
      <c r="BG204" s="233">
        <f>IF(O204="zákl. přenesená",K204,0)</f>
        <v>0</v>
      </c>
      <c r="BH204" s="233">
        <f>IF(O204="sníž. přenesená",K204,0)</f>
        <v>0</v>
      </c>
      <c r="BI204" s="233">
        <f>IF(O204="nulová",K204,0)</f>
        <v>0</v>
      </c>
      <c r="BJ204" s="16" t="s">
        <v>90</v>
      </c>
      <c r="BK204" s="233">
        <f>ROUND(P204*H204,2)</f>
        <v>0</v>
      </c>
      <c r="BL204" s="16" t="s">
        <v>267</v>
      </c>
      <c r="BM204" s="232" t="s">
        <v>292</v>
      </c>
    </row>
    <row r="205" spans="1:65" s="2" customFormat="1" ht="16.5" customHeight="1">
      <c r="A205" s="37"/>
      <c r="B205" s="38"/>
      <c r="C205" s="261" t="s">
        <v>293</v>
      </c>
      <c r="D205" s="261" t="s">
        <v>168</v>
      </c>
      <c r="E205" s="262" t="s">
        <v>294</v>
      </c>
      <c r="F205" s="263" t="s">
        <v>295</v>
      </c>
      <c r="G205" s="264" t="s">
        <v>152</v>
      </c>
      <c r="H205" s="265">
        <v>1</v>
      </c>
      <c r="I205" s="266"/>
      <c r="J205" s="267"/>
      <c r="K205" s="268">
        <f>ROUND(P205*H205,2)</f>
        <v>0</v>
      </c>
      <c r="L205" s="263" t="s">
        <v>1</v>
      </c>
      <c r="M205" s="269"/>
      <c r="N205" s="270" t="s">
        <v>1</v>
      </c>
      <c r="O205" s="228" t="s">
        <v>45</v>
      </c>
      <c r="P205" s="229">
        <f>I205+J205</f>
        <v>0</v>
      </c>
      <c r="Q205" s="229">
        <f>ROUND(I205*H205,2)</f>
        <v>0</v>
      </c>
      <c r="R205" s="229">
        <f>ROUND(J205*H205,2)</f>
        <v>0</v>
      </c>
      <c r="S205" s="90"/>
      <c r="T205" s="230">
        <f>S205*H205</f>
        <v>0</v>
      </c>
      <c r="U205" s="230">
        <v>0</v>
      </c>
      <c r="V205" s="230">
        <f>U205*H205</f>
        <v>0</v>
      </c>
      <c r="W205" s="230">
        <v>0</v>
      </c>
      <c r="X205" s="231">
        <f>W205*H205</f>
        <v>0</v>
      </c>
      <c r="Y205" s="37"/>
      <c r="Z205" s="37"/>
      <c r="AA205" s="37"/>
      <c r="AB205" s="37"/>
      <c r="AC205" s="37"/>
      <c r="AD205" s="37"/>
      <c r="AE205" s="37"/>
      <c r="AR205" s="232" t="s">
        <v>266</v>
      </c>
      <c r="AT205" s="232" t="s">
        <v>168</v>
      </c>
      <c r="AU205" s="232" t="s">
        <v>90</v>
      </c>
      <c r="AY205" s="16" t="s">
        <v>134</v>
      </c>
      <c r="BE205" s="233">
        <f>IF(O205="základní",K205,0)</f>
        <v>0</v>
      </c>
      <c r="BF205" s="233">
        <f>IF(O205="snížená",K205,0)</f>
        <v>0</v>
      </c>
      <c r="BG205" s="233">
        <f>IF(O205="zákl. přenesená",K205,0)</f>
        <v>0</v>
      </c>
      <c r="BH205" s="233">
        <f>IF(O205="sníž. přenesená",K205,0)</f>
        <v>0</v>
      </c>
      <c r="BI205" s="233">
        <f>IF(O205="nulová",K205,0)</f>
        <v>0</v>
      </c>
      <c r="BJ205" s="16" t="s">
        <v>90</v>
      </c>
      <c r="BK205" s="233">
        <f>ROUND(P205*H205,2)</f>
        <v>0</v>
      </c>
      <c r="BL205" s="16" t="s">
        <v>267</v>
      </c>
      <c r="BM205" s="232" t="s">
        <v>296</v>
      </c>
    </row>
    <row r="206" spans="1:65" s="2" customFormat="1" ht="16.5" customHeight="1">
      <c r="A206" s="37"/>
      <c r="B206" s="38"/>
      <c r="C206" s="261" t="s">
        <v>297</v>
      </c>
      <c r="D206" s="261" t="s">
        <v>168</v>
      </c>
      <c r="E206" s="262" t="s">
        <v>298</v>
      </c>
      <c r="F206" s="263" t="s">
        <v>299</v>
      </c>
      <c r="G206" s="264" t="s">
        <v>152</v>
      </c>
      <c r="H206" s="265">
        <v>1</v>
      </c>
      <c r="I206" s="266"/>
      <c r="J206" s="267"/>
      <c r="K206" s="268">
        <f>ROUND(P206*H206,2)</f>
        <v>0</v>
      </c>
      <c r="L206" s="263" t="s">
        <v>1</v>
      </c>
      <c r="M206" s="269"/>
      <c r="N206" s="270" t="s">
        <v>1</v>
      </c>
      <c r="O206" s="228" t="s">
        <v>45</v>
      </c>
      <c r="P206" s="229">
        <f>I206+J206</f>
        <v>0</v>
      </c>
      <c r="Q206" s="229">
        <f>ROUND(I206*H206,2)</f>
        <v>0</v>
      </c>
      <c r="R206" s="229">
        <f>ROUND(J206*H206,2)</f>
        <v>0</v>
      </c>
      <c r="S206" s="90"/>
      <c r="T206" s="230">
        <f>S206*H206</f>
        <v>0</v>
      </c>
      <c r="U206" s="230">
        <v>0</v>
      </c>
      <c r="V206" s="230">
        <f>U206*H206</f>
        <v>0</v>
      </c>
      <c r="W206" s="230">
        <v>0</v>
      </c>
      <c r="X206" s="231">
        <f>W206*H206</f>
        <v>0</v>
      </c>
      <c r="Y206" s="37"/>
      <c r="Z206" s="37"/>
      <c r="AA206" s="37"/>
      <c r="AB206" s="37"/>
      <c r="AC206" s="37"/>
      <c r="AD206" s="37"/>
      <c r="AE206" s="37"/>
      <c r="AR206" s="232" t="s">
        <v>266</v>
      </c>
      <c r="AT206" s="232" t="s">
        <v>168</v>
      </c>
      <c r="AU206" s="232" t="s">
        <v>90</v>
      </c>
      <c r="AY206" s="16" t="s">
        <v>134</v>
      </c>
      <c r="BE206" s="233">
        <f>IF(O206="základní",K206,0)</f>
        <v>0</v>
      </c>
      <c r="BF206" s="233">
        <f>IF(O206="snížená",K206,0)</f>
        <v>0</v>
      </c>
      <c r="BG206" s="233">
        <f>IF(O206="zákl. přenesená",K206,0)</f>
        <v>0</v>
      </c>
      <c r="BH206" s="233">
        <f>IF(O206="sníž. přenesená",K206,0)</f>
        <v>0</v>
      </c>
      <c r="BI206" s="233">
        <f>IF(O206="nulová",K206,0)</f>
        <v>0</v>
      </c>
      <c r="BJ206" s="16" t="s">
        <v>90</v>
      </c>
      <c r="BK206" s="233">
        <f>ROUND(P206*H206,2)</f>
        <v>0</v>
      </c>
      <c r="BL206" s="16" t="s">
        <v>267</v>
      </c>
      <c r="BM206" s="232" t="s">
        <v>300</v>
      </c>
    </row>
    <row r="207" spans="1:65" s="2" customFormat="1" ht="16.5" customHeight="1">
      <c r="A207" s="37"/>
      <c r="B207" s="38"/>
      <c r="C207" s="261" t="s">
        <v>301</v>
      </c>
      <c r="D207" s="261" t="s">
        <v>168</v>
      </c>
      <c r="E207" s="262" t="s">
        <v>302</v>
      </c>
      <c r="F207" s="263" t="s">
        <v>303</v>
      </c>
      <c r="G207" s="264" t="s">
        <v>152</v>
      </c>
      <c r="H207" s="265">
        <v>2</v>
      </c>
      <c r="I207" s="266"/>
      <c r="J207" s="267"/>
      <c r="K207" s="268">
        <f>ROUND(P207*H207,2)</f>
        <v>0</v>
      </c>
      <c r="L207" s="263" t="s">
        <v>1</v>
      </c>
      <c r="M207" s="269"/>
      <c r="N207" s="270" t="s">
        <v>1</v>
      </c>
      <c r="O207" s="228" t="s">
        <v>45</v>
      </c>
      <c r="P207" s="229">
        <f>I207+J207</f>
        <v>0</v>
      </c>
      <c r="Q207" s="229">
        <f>ROUND(I207*H207,2)</f>
        <v>0</v>
      </c>
      <c r="R207" s="229">
        <f>ROUND(J207*H207,2)</f>
        <v>0</v>
      </c>
      <c r="S207" s="90"/>
      <c r="T207" s="230">
        <f>S207*H207</f>
        <v>0</v>
      </c>
      <c r="U207" s="230">
        <v>0</v>
      </c>
      <c r="V207" s="230">
        <f>U207*H207</f>
        <v>0</v>
      </c>
      <c r="W207" s="230">
        <v>0</v>
      </c>
      <c r="X207" s="231">
        <f>W207*H207</f>
        <v>0</v>
      </c>
      <c r="Y207" s="37"/>
      <c r="Z207" s="37"/>
      <c r="AA207" s="37"/>
      <c r="AB207" s="37"/>
      <c r="AC207" s="37"/>
      <c r="AD207" s="37"/>
      <c r="AE207" s="37"/>
      <c r="AR207" s="232" t="s">
        <v>266</v>
      </c>
      <c r="AT207" s="232" t="s">
        <v>168</v>
      </c>
      <c r="AU207" s="232" t="s">
        <v>90</v>
      </c>
      <c r="AY207" s="16" t="s">
        <v>134</v>
      </c>
      <c r="BE207" s="233">
        <f>IF(O207="základní",K207,0)</f>
        <v>0</v>
      </c>
      <c r="BF207" s="233">
        <f>IF(O207="snížená",K207,0)</f>
        <v>0</v>
      </c>
      <c r="BG207" s="233">
        <f>IF(O207="zákl. přenesená",K207,0)</f>
        <v>0</v>
      </c>
      <c r="BH207" s="233">
        <f>IF(O207="sníž. přenesená",K207,0)</f>
        <v>0</v>
      </c>
      <c r="BI207" s="233">
        <f>IF(O207="nulová",K207,0)</f>
        <v>0</v>
      </c>
      <c r="BJ207" s="16" t="s">
        <v>90</v>
      </c>
      <c r="BK207" s="233">
        <f>ROUND(P207*H207,2)</f>
        <v>0</v>
      </c>
      <c r="BL207" s="16" t="s">
        <v>267</v>
      </c>
      <c r="BM207" s="232" t="s">
        <v>304</v>
      </c>
    </row>
    <row r="208" spans="1:65" s="2" customFormat="1" ht="16.5" customHeight="1">
      <c r="A208" s="37"/>
      <c r="B208" s="38"/>
      <c r="C208" s="261" t="s">
        <v>305</v>
      </c>
      <c r="D208" s="261" t="s">
        <v>168</v>
      </c>
      <c r="E208" s="262" t="s">
        <v>306</v>
      </c>
      <c r="F208" s="263" t="s">
        <v>307</v>
      </c>
      <c r="G208" s="264" t="s">
        <v>152</v>
      </c>
      <c r="H208" s="265">
        <v>1</v>
      </c>
      <c r="I208" s="266"/>
      <c r="J208" s="267"/>
      <c r="K208" s="268">
        <f>ROUND(P208*H208,2)</f>
        <v>0</v>
      </c>
      <c r="L208" s="263" t="s">
        <v>1</v>
      </c>
      <c r="M208" s="269"/>
      <c r="N208" s="270" t="s">
        <v>1</v>
      </c>
      <c r="O208" s="228" t="s">
        <v>45</v>
      </c>
      <c r="P208" s="229">
        <f>I208+J208</f>
        <v>0</v>
      </c>
      <c r="Q208" s="229">
        <f>ROUND(I208*H208,2)</f>
        <v>0</v>
      </c>
      <c r="R208" s="229">
        <f>ROUND(J208*H208,2)</f>
        <v>0</v>
      </c>
      <c r="S208" s="90"/>
      <c r="T208" s="230">
        <f>S208*H208</f>
        <v>0</v>
      </c>
      <c r="U208" s="230">
        <v>0</v>
      </c>
      <c r="V208" s="230">
        <f>U208*H208</f>
        <v>0</v>
      </c>
      <c r="W208" s="230">
        <v>0</v>
      </c>
      <c r="X208" s="231">
        <f>W208*H208</f>
        <v>0</v>
      </c>
      <c r="Y208" s="37"/>
      <c r="Z208" s="37"/>
      <c r="AA208" s="37"/>
      <c r="AB208" s="37"/>
      <c r="AC208" s="37"/>
      <c r="AD208" s="37"/>
      <c r="AE208" s="37"/>
      <c r="AR208" s="232" t="s">
        <v>266</v>
      </c>
      <c r="AT208" s="232" t="s">
        <v>168</v>
      </c>
      <c r="AU208" s="232" t="s">
        <v>90</v>
      </c>
      <c r="AY208" s="16" t="s">
        <v>134</v>
      </c>
      <c r="BE208" s="233">
        <f>IF(O208="základní",K208,0)</f>
        <v>0</v>
      </c>
      <c r="BF208" s="233">
        <f>IF(O208="snížená",K208,0)</f>
        <v>0</v>
      </c>
      <c r="BG208" s="233">
        <f>IF(O208="zákl. přenesená",K208,0)</f>
        <v>0</v>
      </c>
      <c r="BH208" s="233">
        <f>IF(O208="sníž. přenesená",K208,0)</f>
        <v>0</v>
      </c>
      <c r="BI208" s="233">
        <f>IF(O208="nulová",K208,0)</f>
        <v>0</v>
      </c>
      <c r="BJ208" s="16" t="s">
        <v>90</v>
      </c>
      <c r="BK208" s="233">
        <f>ROUND(P208*H208,2)</f>
        <v>0</v>
      </c>
      <c r="BL208" s="16" t="s">
        <v>267</v>
      </c>
      <c r="BM208" s="232" t="s">
        <v>308</v>
      </c>
    </row>
    <row r="209" spans="1:65" s="2" customFormat="1" ht="16.5" customHeight="1">
      <c r="A209" s="37"/>
      <c r="B209" s="38"/>
      <c r="C209" s="261" t="s">
        <v>309</v>
      </c>
      <c r="D209" s="261" t="s">
        <v>168</v>
      </c>
      <c r="E209" s="262" t="s">
        <v>310</v>
      </c>
      <c r="F209" s="263" t="s">
        <v>311</v>
      </c>
      <c r="G209" s="264" t="s">
        <v>152</v>
      </c>
      <c r="H209" s="265">
        <v>1</v>
      </c>
      <c r="I209" s="266"/>
      <c r="J209" s="267"/>
      <c r="K209" s="268">
        <f>ROUND(P209*H209,2)</f>
        <v>0</v>
      </c>
      <c r="L209" s="263" t="s">
        <v>1</v>
      </c>
      <c r="M209" s="269"/>
      <c r="N209" s="270" t="s">
        <v>1</v>
      </c>
      <c r="O209" s="228" t="s">
        <v>45</v>
      </c>
      <c r="P209" s="229">
        <f>I209+J209</f>
        <v>0</v>
      </c>
      <c r="Q209" s="229">
        <f>ROUND(I209*H209,2)</f>
        <v>0</v>
      </c>
      <c r="R209" s="229">
        <f>ROUND(J209*H209,2)</f>
        <v>0</v>
      </c>
      <c r="S209" s="90"/>
      <c r="T209" s="230">
        <f>S209*H209</f>
        <v>0</v>
      </c>
      <c r="U209" s="230">
        <v>0</v>
      </c>
      <c r="V209" s="230">
        <f>U209*H209</f>
        <v>0</v>
      </c>
      <c r="W209" s="230">
        <v>0</v>
      </c>
      <c r="X209" s="231">
        <f>W209*H209</f>
        <v>0</v>
      </c>
      <c r="Y209" s="37"/>
      <c r="Z209" s="37"/>
      <c r="AA209" s="37"/>
      <c r="AB209" s="37"/>
      <c r="AC209" s="37"/>
      <c r="AD209" s="37"/>
      <c r="AE209" s="37"/>
      <c r="AR209" s="232" t="s">
        <v>266</v>
      </c>
      <c r="AT209" s="232" t="s">
        <v>168</v>
      </c>
      <c r="AU209" s="232" t="s">
        <v>90</v>
      </c>
      <c r="AY209" s="16" t="s">
        <v>134</v>
      </c>
      <c r="BE209" s="233">
        <f>IF(O209="základní",K209,0)</f>
        <v>0</v>
      </c>
      <c r="BF209" s="233">
        <f>IF(O209="snížená",K209,0)</f>
        <v>0</v>
      </c>
      <c r="BG209" s="233">
        <f>IF(O209="zákl. přenesená",K209,0)</f>
        <v>0</v>
      </c>
      <c r="BH209" s="233">
        <f>IF(O209="sníž. přenesená",K209,0)</f>
        <v>0</v>
      </c>
      <c r="BI209" s="233">
        <f>IF(O209="nulová",K209,0)</f>
        <v>0</v>
      </c>
      <c r="BJ209" s="16" t="s">
        <v>90</v>
      </c>
      <c r="BK209" s="233">
        <f>ROUND(P209*H209,2)</f>
        <v>0</v>
      </c>
      <c r="BL209" s="16" t="s">
        <v>267</v>
      </c>
      <c r="BM209" s="232" t="s">
        <v>312</v>
      </c>
    </row>
    <row r="210" spans="1:65" s="2" customFormat="1" ht="16.5" customHeight="1">
      <c r="A210" s="37"/>
      <c r="B210" s="38"/>
      <c r="C210" s="261" t="s">
        <v>313</v>
      </c>
      <c r="D210" s="261" t="s">
        <v>168</v>
      </c>
      <c r="E210" s="262" t="s">
        <v>314</v>
      </c>
      <c r="F210" s="263" t="s">
        <v>315</v>
      </c>
      <c r="G210" s="264" t="s">
        <v>152</v>
      </c>
      <c r="H210" s="265">
        <v>1</v>
      </c>
      <c r="I210" s="266"/>
      <c r="J210" s="267"/>
      <c r="K210" s="268">
        <f>ROUND(P210*H210,2)</f>
        <v>0</v>
      </c>
      <c r="L210" s="263" t="s">
        <v>1</v>
      </c>
      <c r="M210" s="269"/>
      <c r="N210" s="270" t="s">
        <v>1</v>
      </c>
      <c r="O210" s="228" t="s">
        <v>45</v>
      </c>
      <c r="P210" s="229">
        <f>I210+J210</f>
        <v>0</v>
      </c>
      <c r="Q210" s="229">
        <f>ROUND(I210*H210,2)</f>
        <v>0</v>
      </c>
      <c r="R210" s="229">
        <f>ROUND(J210*H210,2)</f>
        <v>0</v>
      </c>
      <c r="S210" s="90"/>
      <c r="T210" s="230">
        <f>S210*H210</f>
        <v>0</v>
      </c>
      <c r="U210" s="230">
        <v>0</v>
      </c>
      <c r="V210" s="230">
        <f>U210*H210</f>
        <v>0</v>
      </c>
      <c r="W210" s="230">
        <v>0</v>
      </c>
      <c r="X210" s="231">
        <f>W210*H210</f>
        <v>0</v>
      </c>
      <c r="Y210" s="37"/>
      <c r="Z210" s="37"/>
      <c r="AA210" s="37"/>
      <c r="AB210" s="37"/>
      <c r="AC210" s="37"/>
      <c r="AD210" s="37"/>
      <c r="AE210" s="37"/>
      <c r="AR210" s="232" t="s">
        <v>266</v>
      </c>
      <c r="AT210" s="232" t="s">
        <v>168</v>
      </c>
      <c r="AU210" s="232" t="s">
        <v>90</v>
      </c>
      <c r="AY210" s="16" t="s">
        <v>134</v>
      </c>
      <c r="BE210" s="233">
        <f>IF(O210="základní",K210,0)</f>
        <v>0</v>
      </c>
      <c r="BF210" s="233">
        <f>IF(O210="snížená",K210,0)</f>
        <v>0</v>
      </c>
      <c r="BG210" s="233">
        <f>IF(O210="zákl. přenesená",K210,0)</f>
        <v>0</v>
      </c>
      <c r="BH210" s="233">
        <f>IF(O210="sníž. přenesená",K210,0)</f>
        <v>0</v>
      </c>
      <c r="BI210" s="233">
        <f>IF(O210="nulová",K210,0)</f>
        <v>0</v>
      </c>
      <c r="BJ210" s="16" t="s">
        <v>90</v>
      </c>
      <c r="BK210" s="233">
        <f>ROUND(P210*H210,2)</f>
        <v>0</v>
      </c>
      <c r="BL210" s="16" t="s">
        <v>267</v>
      </c>
      <c r="BM210" s="232" t="s">
        <v>316</v>
      </c>
    </row>
    <row r="211" spans="1:65" s="2" customFormat="1" ht="16.5" customHeight="1">
      <c r="A211" s="37"/>
      <c r="B211" s="38"/>
      <c r="C211" s="261" t="s">
        <v>317</v>
      </c>
      <c r="D211" s="261" t="s">
        <v>168</v>
      </c>
      <c r="E211" s="262" t="s">
        <v>318</v>
      </c>
      <c r="F211" s="263" t="s">
        <v>319</v>
      </c>
      <c r="G211" s="264" t="s">
        <v>152</v>
      </c>
      <c r="H211" s="265">
        <v>1</v>
      </c>
      <c r="I211" s="266"/>
      <c r="J211" s="267"/>
      <c r="K211" s="268">
        <f>ROUND(P211*H211,2)</f>
        <v>0</v>
      </c>
      <c r="L211" s="263" t="s">
        <v>1</v>
      </c>
      <c r="M211" s="269"/>
      <c r="N211" s="270" t="s">
        <v>1</v>
      </c>
      <c r="O211" s="228" t="s">
        <v>45</v>
      </c>
      <c r="P211" s="229">
        <f>I211+J211</f>
        <v>0</v>
      </c>
      <c r="Q211" s="229">
        <f>ROUND(I211*H211,2)</f>
        <v>0</v>
      </c>
      <c r="R211" s="229">
        <f>ROUND(J211*H211,2)</f>
        <v>0</v>
      </c>
      <c r="S211" s="90"/>
      <c r="T211" s="230">
        <f>S211*H211</f>
        <v>0</v>
      </c>
      <c r="U211" s="230">
        <v>0</v>
      </c>
      <c r="V211" s="230">
        <f>U211*H211</f>
        <v>0</v>
      </c>
      <c r="W211" s="230">
        <v>0</v>
      </c>
      <c r="X211" s="231">
        <f>W211*H211</f>
        <v>0</v>
      </c>
      <c r="Y211" s="37"/>
      <c r="Z211" s="37"/>
      <c r="AA211" s="37"/>
      <c r="AB211" s="37"/>
      <c r="AC211" s="37"/>
      <c r="AD211" s="37"/>
      <c r="AE211" s="37"/>
      <c r="AR211" s="232" t="s">
        <v>266</v>
      </c>
      <c r="AT211" s="232" t="s">
        <v>168</v>
      </c>
      <c r="AU211" s="232" t="s">
        <v>90</v>
      </c>
      <c r="AY211" s="16" t="s">
        <v>134</v>
      </c>
      <c r="BE211" s="233">
        <f>IF(O211="základní",K211,0)</f>
        <v>0</v>
      </c>
      <c r="BF211" s="233">
        <f>IF(O211="snížená",K211,0)</f>
        <v>0</v>
      </c>
      <c r="BG211" s="233">
        <f>IF(O211="zákl. přenesená",K211,0)</f>
        <v>0</v>
      </c>
      <c r="BH211" s="233">
        <f>IF(O211="sníž. přenesená",K211,0)</f>
        <v>0</v>
      </c>
      <c r="BI211" s="233">
        <f>IF(O211="nulová",K211,0)</f>
        <v>0</v>
      </c>
      <c r="BJ211" s="16" t="s">
        <v>90</v>
      </c>
      <c r="BK211" s="233">
        <f>ROUND(P211*H211,2)</f>
        <v>0</v>
      </c>
      <c r="BL211" s="16" t="s">
        <v>267</v>
      </c>
      <c r="BM211" s="232" t="s">
        <v>320</v>
      </c>
    </row>
    <row r="212" spans="1:65" s="2" customFormat="1" ht="16.5" customHeight="1">
      <c r="A212" s="37"/>
      <c r="B212" s="38"/>
      <c r="C212" s="261" t="s">
        <v>321</v>
      </c>
      <c r="D212" s="261" t="s">
        <v>168</v>
      </c>
      <c r="E212" s="262" t="s">
        <v>322</v>
      </c>
      <c r="F212" s="263" t="s">
        <v>323</v>
      </c>
      <c r="G212" s="264" t="s">
        <v>152</v>
      </c>
      <c r="H212" s="265">
        <v>2</v>
      </c>
      <c r="I212" s="266"/>
      <c r="J212" s="267"/>
      <c r="K212" s="268">
        <f>ROUND(P212*H212,2)</f>
        <v>0</v>
      </c>
      <c r="L212" s="263" t="s">
        <v>1</v>
      </c>
      <c r="M212" s="269"/>
      <c r="N212" s="270" t="s">
        <v>1</v>
      </c>
      <c r="O212" s="228" t="s">
        <v>45</v>
      </c>
      <c r="P212" s="229">
        <f>I212+J212</f>
        <v>0</v>
      </c>
      <c r="Q212" s="229">
        <f>ROUND(I212*H212,2)</f>
        <v>0</v>
      </c>
      <c r="R212" s="229">
        <f>ROUND(J212*H212,2)</f>
        <v>0</v>
      </c>
      <c r="S212" s="90"/>
      <c r="T212" s="230">
        <f>S212*H212</f>
        <v>0</v>
      </c>
      <c r="U212" s="230">
        <v>0</v>
      </c>
      <c r="V212" s="230">
        <f>U212*H212</f>
        <v>0</v>
      </c>
      <c r="W212" s="230">
        <v>0</v>
      </c>
      <c r="X212" s="231">
        <f>W212*H212</f>
        <v>0</v>
      </c>
      <c r="Y212" s="37"/>
      <c r="Z212" s="37"/>
      <c r="AA212" s="37"/>
      <c r="AB212" s="37"/>
      <c r="AC212" s="37"/>
      <c r="AD212" s="37"/>
      <c r="AE212" s="37"/>
      <c r="AR212" s="232" t="s">
        <v>266</v>
      </c>
      <c r="AT212" s="232" t="s">
        <v>168</v>
      </c>
      <c r="AU212" s="232" t="s">
        <v>90</v>
      </c>
      <c r="AY212" s="16" t="s">
        <v>134</v>
      </c>
      <c r="BE212" s="233">
        <f>IF(O212="základní",K212,0)</f>
        <v>0</v>
      </c>
      <c r="BF212" s="233">
        <f>IF(O212="snížená",K212,0)</f>
        <v>0</v>
      </c>
      <c r="BG212" s="233">
        <f>IF(O212="zákl. přenesená",K212,0)</f>
        <v>0</v>
      </c>
      <c r="BH212" s="233">
        <f>IF(O212="sníž. přenesená",K212,0)</f>
        <v>0</v>
      </c>
      <c r="BI212" s="233">
        <f>IF(O212="nulová",K212,0)</f>
        <v>0</v>
      </c>
      <c r="BJ212" s="16" t="s">
        <v>90</v>
      </c>
      <c r="BK212" s="233">
        <f>ROUND(P212*H212,2)</f>
        <v>0</v>
      </c>
      <c r="BL212" s="16" t="s">
        <v>267</v>
      </c>
      <c r="BM212" s="232" t="s">
        <v>324</v>
      </c>
    </row>
    <row r="213" spans="1:65" s="2" customFormat="1" ht="16.5" customHeight="1">
      <c r="A213" s="37"/>
      <c r="B213" s="38"/>
      <c r="C213" s="261" t="s">
        <v>325</v>
      </c>
      <c r="D213" s="261" t="s">
        <v>168</v>
      </c>
      <c r="E213" s="262" t="s">
        <v>326</v>
      </c>
      <c r="F213" s="263" t="s">
        <v>327</v>
      </c>
      <c r="G213" s="264" t="s">
        <v>152</v>
      </c>
      <c r="H213" s="265">
        <v>3</v>
      </c>
      <c r="I213" s="266"/>
      <c r="J213" s="267"/>
      <c r="K213" s="268">
        <f>ROUND(P213*H213,2)</f>
        <v>0</v>
      </c>
      <c r="L213" s="263" t="s">
        <v>1</v>
      </c>
      <c r="M213" s="269"/>
      <c r="N213" s="270" t="s">
        <v>1</v>
      </c>
      <c r="O213" s="228" t="s">
        <v>45</v>
      </c>
      <c r="P213" s="229">
        <f>I213+J213</f>
        <v>0</v>
      </c>
      <c r="Q213" s="229">
        <f>ROUND(I213*H213,2)</f>
        <v>0</v>
      </c>
      <c r="R213" s="229">
        <f>ROUND(J213*H213,2)</f>
        <v>0</v>
      </c>
      <c r="S213" s="90"/>
      <c r="T213" s="230">
        <f>S213*H213</f>
        <v>0</v>
      </c>
      <c r="U213" s="230">
        <v>0</v>
      </c>
      <c r="V213" s="230">
        <f>U213*H213</f>
        <v>0</v>
      </c>
      <c r="W213" s="230">
        <v>0</v>
      </c>
      <c r="X213" s="231">
        <f>W213*H213</f>
        <v>0</v>
      </c>
      <c r="Y213" s="37"/>
      <c r="Z213" s="37"/>
      <c r="AA213" s="37"/>
      <c r="AB213" s="37"/>
      <c r="AC213" s="37"/>
      <c r="AD213" s="37"/>
      <c r="AE213" s="37"/>
      <c r="AR213" s="232" t="s">
        <v>266</v>
      </c>
      <c r="AT213" s="232" t="s">
        <v>168</v>
      </c>
      <c r="AU213" s="232" t="s">
        <v>90</v>
      </c>
      <c r="AY213" s="16" t="s">
        <v>134</v>
      </c>
      <c r="BE213" s="233">
        <f>IF(O213="základní",K213,0)</f>
        <v>0</v>
      </c>
      <c r="BF213" s="233">
        <f>IF(O213="snížená",K213,0)</f>
        <v>0</v>
      </c>
      <c r="BG213" s="233">
        <f>IF(O213="zákl. přenesená",K213,0)</f>
        <v>0</v>
      </c>
      <c r="BH213" s="233">
        <f>IF(O213="sníž. přenesená",K213,0)</f>
        <v>0</v>
      </c>
      <c r="BI213" s="233">
        <f>IF(O213="nulová",K213,0)</f>
        <v>0</v>
      </c>
      <c r="BJ213" s="16" t="s">
        <v>90</v>
      </c>
      <c r="BK213" s="233">
        <f>ROUND(P213*H213,2)</f>
        <v>0</v>
      </c>
      <c r="BL213" s="16" t="s">
        <v>267</v>
      </c>
      <c r="BM213" s="232" t="s">
        <v>328</v>
      </c>
    </row>
    <row r="214" spans="1:65" s="2" customFormat="1" ht="16.5" customHeight="1">
      <c r="A214" s="37"/>
      <c r="B214" s="38"/>
      <c r="C214" s="261" t="s">
        <v>329</v>
      </c>
      <c r="D214" s="261" t="s">
        <v>168</v>
      </c>
      <c r="E214" s="262" t="s">
        <v>330</v>
      </c>
      <c r="F214" s="263" t="s">
        <v>331</v>
      </c>
      <c r="G214" s="264" t="s">
        <v>152</v>
      </c>
      <c r="H214" s="265">
        <v>23</v>
      </c>
      <c r="I214" s="266"/>
      <c r="J214" s="267"/>
      <c r="K214" s="268">
        <f>ROUND(P214*H214,2)</f>
        <v>0</v>
      </c>
      <c r="L214" s="263" t="s">
        <v>1</v>
      </c>
      <c r="M214" s="269"/>
      <c r="N214" s="270" t="s">
        <v>1</v>
      </c>
      <c r="O214" s="228" t="s">
        <v>45</v>
      </c>
      <c r="P214" s="229">
        <f>I214+J214</f>
        <v>0</v>
      </c>
      <c r="Q214" s="229">
        <f>ROUND(I214*H214,2)</f>
        <v>0</v>
      </c>
      <c r="R214" s="229">
        <f>ROUND(J214*H214,2)</f>
        <v>0</v>
      </c>
      <c r="S214" s="90"/>
      <c r="T214" s="230">
        <f>S214*H214</f>
        <v>0</v>
      </c>
      <c r="U214" s="230">
        <v>0</v>
      </c>
      <c r="V214" s="230">
        <f>U214*H214</f>
        <v>0</v>
      </c>
      <c r="W214" s="230">
        <v>0</v>
      </c>
      <c r="X214" s="231">
        <f>W214*H214</f>
        <v>0</v>
      </c>
      <c r="Y214" s="37"/>
      <c r="Z214" s="37"/>
      <c r="AA214" s="37"/>
      <c r="AB214" s="37"/>
      <c r="AC214" s="37"/>
      <c r="AD214" s="37"/>
      <c r="AE214" s="37"/>
      <c r="AR214" s="232" t="s">
        <v>266</v>
      </c>
      <c r="AT214" s="232" t="s">
        <v>168</v>
      </c>
      <c r="AU214" s="232" t="s">
        <v>90</v>
      </c>
      <c r="AY214" s="16" t="s">
        <v>134</v>
      </c>
      <c r="BE214" s="233">
        <f>IF(O214="základní",K214,0)</f>
        <v>0</v>
      </c>
      <c r="BF214" s="233">
        <f>IF(O214="snížená",K214,0)</f>
        <v>0</v>
      </c>
      <c r="BG214" s="233">
        <f>IF(O214="zákl. přenesená",K214,0)</f>
        <v>0</v>
      </c>
      <c r="BH214" s="233">
        <f>IF(O214="sníž. přenesená",K214,0)</f>
        <v>0</v>
      </c>
      <c r="BI214" s="233">
        <f>IF(O214="nulová",K214,0)</f>
        <v>0</v>
      </c>
      <c r="BJ214" s="16" t="s">
        <v>90</v>
      </c>
      <c r="BK214" s="233">
        <f>ROUND(P214*H214,2)</f>
        <v>0</v>
      </c>
      <c r="BL214" s="16" t="s">
        <v>267</v>
      </c>
      <c r="BM214" s="232" t="s">
        <v>332</v>
      </c>
    </row>
    <row r="215" spans="1:65" s="2" customFormat="1" ht="16.5" customHeight="1">
      <c r="A215" s="37"/>
      <c r="B215" s="38"/>
      <c r="C215" s="261" t="s">
        <v>333</v>
      </c>
      <c r="D215" s="261" t="s">
        <v>168</v>
      </c>
      <c r="E215" s="262" t="s">
        <v>334</v>
      </c>
      <c r="F215" s="263" t="s">
        <v>335</v>
      </c>
      <c r="G215" s="264" t="s">
        <v>152</v>
      </c>
      <c r="H215" s="265">
        <v>20</v>
      </c>
      <c r="I215" s="266"/>
      <c r="J215" s="267"/>
      <c r="K215" s="268">
        <f>ROUND(P215*H215,2)</f>
        <v>0</v>
      </c>
      <c r="L215" s="263" t="s">
        <v>1</v>
      </c>
      <c r="M215" s="269"/>
      <c r="N215" s="271" t="s">
        <v>1</v>
      </c>
      <c r="O215" s="272" t="s">
        <v>45</v>
      </c>
      <c r="P215" s="273">
        <f>I215+J215</f>
        <v>0</v>
      </c>
      <c r="Q215" s="273">
        <f>ROUND(I215*H215,2)</f>
        <v>0</v>
      </c>
      <c r="R215" s="273">
        <f>ROUND(J215*H215,2)</f>
        <v>0</v>
      </c>
      <c r="S215" s="274"/>
      <c r="T215" s="275">
        <f>S215*H215</f>
        <v>0</v>
      </c>
      <c r="U215" s="275">
        <v>0</v>
      </c>
      <c r="V215" s="275">
        <f>U215*H215</f>
        <v>0</v>
      </c>
      <c r="W215" s="275">
        <v>0</v>
      </c>
      <c r="X215" s="276">
        <f>W215*H215</f>
        <v>0</v>
      </c>
      <c r="Y215" s="37"/>
      <c r="Z215" s="37"/>
      <c r="AA215" s="37"/>
      <c r="AB215" s="37"/>
      <c r="AC215" s="37"/>
      <c r="AD215" s="37"/>
      <c r="AE215" s="37"/>
      <c r="AR215" s="232" t="s">
        <v>266</v>
      </c>
      <c r="AT215" s="232" t="s">
        <v>168</v>
      </c>
      <c r="AU215" s="232" t="s">
        <v>90</v>
      </c>
      <c r="AY215" s="16" t="s">
        <v>134</v>
      </c>
      <c r="BE215" s="233">
        <f>IF(O215="základní",K215,0)</f>
        <v>0</v>
      </c>
      <c r="BF215" s="233">
        <f>IF(O215="snížená",K215,0)</f>
        <v>0</v>
      </c>
      <c r="BG215" s="233">
        <f>IF(O215="zákl. přenesená",K215,0)</f>
        <v>0</v>
      </c>
      <c r="BH215" s="233">
        <f>IF(O215="sníž. přenesená",K215,0)</f>
        <v>0</v>
      </c>
      <c r="BI215" s="233">
        <f>IF(O215="nulová",K215,0)</f>
        <v>0</v>
      </c>
      <c r="BJ215" s="16" t="s">
        <v>90</v>
      </c>
      <c r="BK215" s="233">
        <f>ROUND(P215*H215,2)</f>
        <v>0</v>
      </c>
      <c r="BL215" s="16" t="s">
        <v>267</v>
      </c>
      <c r="BM215" s="232" t="s">
        <v>336</v>
      </c>
    </row>
    <row r="216" spans="1:31" s="2" customFormat="1" ht="6.95" customHeight="1">
      <c r="A216" s="37"/>
      <c r="B216" s="65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43"/>
      <c r="N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</row>
  </sheetData>
  <sheetProtection password="CC35" sheet="1" objects="1" scenarios="1" formatColumns="0" formatRows="0" autoFilter="0"/>
  <autoFilter ref="C119:L215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95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9"/>
      <c r="AT3" s="16" t="s">
        <v>92</v>
      </c>
    </row>
    <row r="4" spans="2:46" s="1" customFormat="1" ht="24.95" customHeight="1">
      <c r="B4" s="19"/>
      <c r="D4" s="138" t="s">
        <v>99</v>
      </c>
      <c r="M4" s="19"/>
      <c r="N4" s="139" t="s">
        <v>11</v>
      </c>
      <c r="AT4" s="16" t="s">
        <v>4</v>
      </c>
    </row>
    <row r="5" spans="2:13" s="1" customFormat="1" ht="6.95" customHeight="1">
      <c r="B5" s="19"/>
      <c r="M5" s="19"/>
    </row>
    <row r="6" spans="2:13" s="1" customFormat="1" ht="12" customHeight="1">
      <c r="B6" s="19"/>
      <c r="D6" s="140" t="s">
        <v>17</v>
      </c>
      <c r="M6" s="19"/>
    </row>
    <row r="7" spans="2:13" s="1" customFormat="1" ht="16.5" customHeight="1">
      <c r="B7" s="19"/>
      <c r="E7" s="141" t="str">
        <f>'Rekapitulace stavby'!K6</f>
        <v>Přírodní zahrada MŠ Mašinka, ul. Bezručova, Cheb</v>
      </c>
      <c r="F7" s="140"/>
      <c r="G7" s="140"/>
      <c r="H7" s="140"/>
      <c r="M7" s="19"/>
    </row>
    <row r="8" spans="1:31" s="2" customFormat="1" ht="12" customHeight="1">
      <c r="A8" s="37"/>
      <c r="B8" s="43"/>
      <c r="C8" s="37"/>
      <c r="D8" s="140" t="s">
        <v>100</v>
      </c>
      <c r="E8" s="37"/>
      <c r="F8" s="37"/>
      <c r="G8" s="37"/>
      <c r="H8" s="37"/>
      <c r="I8" s="37"/>
      <c r="J8" s="37"/>
      <c r="K8" s="37"/>
      <c r="L8" s="37"/>
      <c r="M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337</v>
      </c>
      <c r="F9" s="37"/>
      <c r="G9" s="37"/>
      <c r="H9" s="37"/>
      <c r="I9" s="37"/>
      <c r="J9" s="37"/>
      <c r="K9" s="37"/>
      <c r="L9" s="37"/>
      <c r="M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19</v>
      </c>
      <c r="E11" s="37"/>
      <c r="F11" s="143" t="s">
        <v>1</v>
      </c>
      <c r="G11" s="37"/>
      <c r="H11" s="37"/>
      <c r="I11" s="140" t="s">
        <v>20</v>
      </c>
      <c r="J11" s="143" t="s">
        <v>1</v>
      </c>
      <c r="K11" s="37"/>
      <c r="L11" s="37"/>
      <c r="M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21</v>
      </c>
      <c r="E12" s="37"/>
      <c r="F12" s="143" t="s">
        <v>22</v>
      </c>
      <c r="G12" s="37"/>
      <c r="H12" s="37"/>
      <c r="I12" s="140" t="s">
        <v>23</v>
      </c>
      <c r="J12" s="144" t="str">
        <f>'Rekapitulace stavby'!AN8</f>
        <v>23. 9. 2022</v>
      </c>
      <c r="K12" s="37"/>
      <c r="L12" s="37"/>
      <c r="M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25</v>
      </c>
      <c r="E14" s="37"/>
      <c r="F14" s="37"/>
      <c r="G14" s="37"/>
      <c r="H14" s="37"/>
      <c r="I14" s="140" t="s">
        <v>26</v>
      </c>
      <c r="J14" s="143" t="s">
        <v>27</v>
      </c>
      <c r="K14" s="37"/>
      <c r="L14" s="37"/>
      <c r="M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28</v>
      </c>
      <c r="F15" s="37"/>
      <c r="G15" s="37"/>
      <c r="H15" s="37"/>
      <c r="I15" s="140" t="s">
        <v>29</v>
      </c>
      <c r="J15" s="143" t="s">
        <v>30</v>
      </c>
      <c r="K15" s="37"/>
      <c r="L15" s="37"/>
      <c r="M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31</v>
      </c>
      <c r="E17" s="37"/>
      <c r="F17" s="37"/>
      <c r="G17" s="37"/>
      <c r="H17" s="37"/>
      <c r="I17" s="140" t="s">
        <v>26</v>
      </c>
      <c r="J17" s="32" t="str">
        <f>'Rekapitulace stavby'!AN13</f>
        <v>Vyplň údaj</v>
      </c>
      <c r="K17" s="37"/>
      <c r="L17" s="37"/>
      <c r="M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29</v>
      </c>
      <c r="J18" s="32" t="str">
        <f>'Rekapitulace stavby'!AN14</f>
        <v>Vyplň údaj</v>
      </c>
      <c r="K18" s="37"/>
      <c r="L18" s="37"/>
      <c r="M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33</v>
      </c>
      <c r="E20" s="37"/>
      <c r="F20" s="37"/>
      <c r="G20" s="37"/>
      <c r="H20" s="37"/>
      <c r="I20" s="140" t="s">
        <v>26</v>
      </c>
      <c r="J20" s="143" t="s">
        <v>34</v>
      </c>
      <c r="K20" s="37"/>
      <c r="L20" s="37"/>
      <c r="M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35</v>
      </c>
      <c r="F21" s="37"/>
      <c r="G21" s="37"/>
      <c r="H21" s="37"/>
      <c r="I21" s="140" t="s">
        <v>29</v>
      </c>
      <c r="J21" s="143" t="s">
        <v>1</v>
      </c>
      <c r="K21" s="37"/>
      <c r="L21" s="37"/>
      <c r="M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36</v>
      </c>
      <c r="E23" s="37"/>
      <c r="F23" s="37"/>
      <c r="G23" s="37"/>
      <c r="H23" s="37"/>
      <c r="I23" s="140" t="s">
        <v>26</v>
      </c>
      <c r="J23" s="143" t="s">
        <v>37</v>
      </c>
      <c r="K23" s="37"/>
      <c r="L23" s="37"/>
      <c r="M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38</v>
      </c>
      <c r="F24" s="37"/>
      <c r="G24" s="37"/>
      <c r="H24" s="37"/>
      <c r="I24" s="140" t="s">
        <v>29</v>
      </c>
      <c r="J24" s="143" t="s">
        <v>1</v>
      </c>
      <c r="K24" s="37"/>
      <c r="L24" s="37"/>
      <c r="M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39</v>
      </c>
      <c r="E26" s="37"/>
      <c r="F26" s="37"/>
      <c r="G26" s="37"/>
      <c r="H26" s="37"/>
      <c r="I26" s="37"/>
      <c r="J26" s="37"/>
      <c r="K26" s="37"/>
      <c r="L26" s="37"/>
      <c r="M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5"/>
      <c r="M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149"/>
      <c r="M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>
      <c r="A30" s="37"/>
      <c r="B30" s="43"/>
      <c r="C30" s="37"/>
      <c r="D30" s="37"/>
      <c r="E30" s="140" t="s">
        <v>102</v>
      </c>
      <c r="F30" s="37"/>
      <c r="G30" s="37"/>
      <c r="H30" s="37"/>
      <c r="I30" s="37"/>
      <c r="J30" s="37"/>
      <c r="K30" s="150">
        <f>I96</f>
        <v>0</v>
      </c>
      <c r="L30" s="37"/>
      <c r="M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2">
      <c r="A31" s="37"/>
      <c r="B31" s="43"/>
      <c r="C31" s="37"/>
      <c r="D31" s="37"/>
      <c r="E31" s="140" t="s">
        <v>103</v>
      </c>
      <c r="F31" s="37"/>
      <c r="G31" s="37"/>
      <c r="H31" s="37"/>
      <c r="I31" s="37"/>
      <c r="J31" s="37"/>
      <c r="K31" s="150">
        <f>J96</f>
        <v>0</v>
      </c>
      <c r="L31" s="37"/>
      <c r="M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1" t="s">
        <v>40</v>
      </c>
      <c r="E32" s="37"/>
      <c r="F32" s="37"/>
      <c r="G32" s="37"/>
      <c r="H32" s="37"/>
      <c r="I32" s="37"/>
      <c r="J32" s="37"/>
      <c r="K32" s="152">
        <f>ROUND(K119,2)</f>
        <v>0</v>
      </c>
      <c r="L32" s="37"/>
      <c r="M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49"/>
      <c r="E33" s="149"/>
      <c r="F33" s="149"/>
      <c r="G33" s="149"/>
      <c r="H33" s="149"/>
      <c r="I33" s="149"/>
      <c r="J33" s="149"/>
      <c r="K33" s="149"/>
      <c r="L33" s="149"/>
      <c r="M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53" t="s">
        <v>42</v>
      </c>
      <c r="G34" s="37"/>
      <c r="H34" s="37"/>
      <c r="I34" s="153" t="s">
        <v>41</v>
      </c>
      <c r="J34" s="37"/>
      <c r="K34" s="153" t="s">
        <v>43</v>
      </c>
      <c r="L34" s="37"/>
      <c r="M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44</v>
      </c>
      <c r="E35" s="140" t="s">
        <v>45</v>
      </c>
      <c r="F35" s="150">
        <f>ROUND((SUM(BE119:BE215)),2)</f>
        <v>0</v>
      </c>
      <c r="G35" s="37"/>
      <c r="H35" s="37"/>
      <c r="I35" s="155">
        <v>0.21</v>
      </c>
      <c r="J35" s="37"/>
      <c r="K35" s="150">
        <f>ROUND(((SUM(BE119:BE215))*I35),2)</f>
        <v>0</v>
      </c>
      <c r="L35" s="37"/>
      <c r="M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0" t="s">
        <v>46</v>
      </c>
      <c r="F36" s="150">
        <f>ROUND((SUM(BF119:BF215)),2)</f>
        <v>0</v>
      </c>
      <c r="G36" s="37"/>
      <c r="H36" s="37"/>
      <c r="I36" s="155">
        <v>0.15</v>
      </c>
      <c r="J36" s="37"/>
      <c r="K36" s="150">
        <f>ROUND(((SUM(BF119:BF215))*I36),2)</f>
        <v>0</v>
      </c>
      <c r="L36" s="37"/>
      <c r="M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47</v>
      </c>
      <c r="F37" s="150">
        <f>ROUND((SUM(BG119:BG215)),2)</f>
        <v>0</v>
      </c>
      <c r="G37" s="37"/>
      <c r="H37" s="37"/>
      <c r="I37" s="155">
        <v>0.21</v>
      </c>
      <c r="J37" s="37"/>
      <c r="K37" s="150">
        <f>0</f>
        <v>0</v>
      </c>
      <c r="L37" s="37"/>
      <c r="M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0" t="s">
        <v>48</v>
      </c>
      <c r="F38" s="150">
        <f>ROUND((SUM(BH119:BH215)),2)</f>
        <v>0</v>
      </c>
      <c r="G38" s="37"/>
      <c r="H38" s="37"/>
      <c r="I38" s="155">
        <v>0.15</v>
      </c>
      <c r="J38" s="37"/>
      <c r="K38" s="150">
        <f>0</f>
        <v>0</v>
      </c>
      <c r="L38" s="37"/>
      <c r="M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0" t="s">
        <v>49</v>
      </c>
      <c r="F39" s="150">
        <f>ROUND((SUM(BI119:BI215)),2)</f>
        <v>0</v>
      </c>
      <c r="G39" s="37"/>
      <c r="H39" s="37"/>
      <c r="I39" s="155">
        <v>0</v>
      </c>
      <c r="J39" s="37"/>
      <c r="K39" s="150">
        <f>0</f>
        <v>0</v>
      </c>
      <c r="L39" s="37"/>
      <c r="M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56"/>
      <c r="D41" s="157" t="s">
        <v>50</v>
      </c>
      <c r="E41" s="158"/>
      <c r="F41" s="158"/>
      <c r="G41" s="159" t="s">
        <v>51</v>
      </c>
      <c r="H41" s="160" t="s">
        <v>52</v>
      </c>
      <c r="I41" s="158"/>
      <c r="J41" s="158"/>
      <c r="K41" s="161">
        <f>SUM(K32:K39)</f>
        <v>0</v>
      </c>
      <c r="L41" s="162"/>
      <c r="M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3" s="1" customFormat="1" ht="14.4" customHeight="1">
      <c r="B43" s="19"/>
      <c r="M43" s="19"/>
    </row>
    <row r="44" spans="2:13" s="1" customFormat="1" ht="14.4" customHeight="1">
      <c r="B44" s="19"/>
      <c r="M44" s="19"/>
    </row>
    <row r="45" spans="2:13" s="1" customFormat="1" ht="14.4" customHeight="1">
      <c r="B45" s="19"/>
      <c r="M45" s="19"/>
    </row>
    <row r="46" spans="2:13" s="1" customFormat="1" ht="14.4" customHeight="1">
      <c r="B46" s="19"/>
      <c r="M46" s="19"/>
    </row>
    <row r="47" spans="2:13" s="1" customFormat="1" ht="14.4" customHeight="1">
      <c r="B47" s="19"/>
      <c r="M47" s="19"/>
    </row>
    <row r="48" spans="2:13" s="1" customFormat="1" ht="14.4" customHeight="1">
      <c r="B48" s="19"/>
      <c r="M48" s="19"/>
    </row>
    <row r="49" spans="2:13" s="1" customFormat="1" ht="14.4" customHeight="1">
      <c r="B49" s="19"/>
      <c r="M49" s="19"/>
    </row>
    <row r="50" spans="2:13" s="2" customFormat="1" ht="14.4" customHeight="1">
      <c r="B50" s="62"/>
      <c r="D50" s="163" t="s">
        <v>53</v>
      </c>
      <c r="E50" s="164"/>
      <c r="F50" s="164"/>
      <c r="G50" s="163" t="s">
        <v>54</v>
      </c>
      <c r="H50" s="164"/>
      <c r="I50" s="164"/>
      <c r="J50" s="164"/>
      <c r="K50" s="164"/>
      <c r="L50" s="164"/>
      <c r="M50" s="62"/>
    </row>
    <row r="51" spans="2:13" ht="12">
      <c r="B51" s="19"/>
      <c r="M51" s="19"/>
    </row>
    <row r="52" spans="2:13" ht="12">
      <c r="B52" s="19"/>
      <c r="M52" s="19"/>
    </row>
    <row r="53" spans="2:13" ht="12">
      <c r="B53" s="19"/>
      <c r="M53" s="19"/>
    </row>
    <row r="54" spans="2:13" ht="12">
      <c r="B54" s="19"/>
      <c r="M54" s="19"/>
    </row>
    <row r="55" spans="2:13" ht="12">
      <c r="B55" s="19"/>
      <c r="M55" s="19"/>
    </row>
    <row r="56" spans="2:13" ht="12">
      <c r="B56" s="19"/>
      <c r="M56" s="19"/>
    </row>
    <row r="57" spans="2:13" ht="12">
      <c r="B57" s="19"/>
      <c r="M57" s="19"/>
    </row>
    <row r="58" spans="2:13" ht="12">
      <c r="B58" s="19"/>
      <c r="M58" s="19"/>
    </row>
    <row r="59" spans="2:13" ht="12">
      <c r="B59" s="19"/>
      <c r="M59" s="19"/>
    </row>
    <row r="60" spans="2:13" ht="12">
      <c r="B60" s="19"/>
      <c r="M60" s="19"/>
    </row>
    <row r="61" spans="1:31" s="2" customFormat="1" ht="12">
      <c r="A61" s="37"/>
      <c r="B61" s="43"/>
      <c r="C61" s="37"/>
      <c r="D61" s="165" t="s">
        <v>55</v>
      </c>
      <c r="E61" s="166"/>
      <c r="F61" s="167" t="s">
        <v>56</v>
      </c>
      <c r="G61" s="165" t="s">
        <v>55</v>
      </c>
      <c r="H61" s="166"/>
      <c r="I61" s="166"/>
      <c r="J61" s="168" t="s">
        <v>56</v>
      </c>
      <c r="K61" s="166"/>
      <c r="L61" s="166"/>
      <c r="M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3" ht="12">
      <c r="B62" s="19"/>
      <c r="M62" s="19"/>
    </row>
    <row r="63" spans="2:13" ht="12">
      <c r="B63" s="19"/>
      <c r="M63" s="19"/>
    </row>
    <row r="64" spans="2:13" ht="12">
      <c r="B64" s="19"/>
      <c r="M64" s="19"/>
    </row>
    <row r="65" spans="1:31" s="2" customFormat="1" ht="12">
      <c r="A65" s="37"/>
      <c r="B65" s="43"/>
      <c r="C65" s="37"/>
      <c r="D65" s="163" t="s">
        <v>57</v>
      </c>
      <c r="E65" s="169"/>
      <c r="F65" s="169"/>
      <c r="G65" s="163" t="s">
        <v>58</v>
      </c>
      <c r="H65" s="169"/>
      <c r="I65" s="169"/>
      <c r="J65" s="169"/>
      <c r="K65" s="169"/>
      <c r="L65" s="169"/>
      <c r="M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3" ht="12">
      <c r="B66" s="19"/>
      <c r="M66" s="19"/>
    </row>
    <row r="67" spans="2:13" ht="12">
      <c r="B67" s="19"/>
      <c r="M67" s="19"/>
    </row>
    <row r="68" spans="2:13" ht="12">
      <c r="B68" s="19"/>
      <c r="M68" s="19"/>
    </row>
    <row r="69" spans="2:13" ht="12">
      <c r="B69" s="19"/>
      <c r="M69" s="19"/>
    </row>
    <row r="70" spans="2:13" ht="12">
      <c r="B70" s="19"/>
      <c r="M70" s="19"/>
    </row>
    <row r="71" spans="2:13" ht="12">
      <c r="B71" s="19"/>
      <c r="M71" s="19"/>
    </row>
    <row r="72" spans="2:13" ht="12">
      <c r="B72" s="19"/>
      <c r="M72" s="19"/>
    </row>
    <row r="73" spans="2:13" ht="12">
      <c r="B73" s="19"/>
      <c r="M73" s="19"/>
    </row>
    <row r="74" spans="2:13" ht="12">
      <c r="B74" s="19"/>
      <c r="M74" s="19"/>
    </row>
    <row r="75" spans="2:13" ht="12">
      <c r="B75" s="19"/>
      <c r="M75" s="19"/>
    </row>
    <row r="76" spans="1:31" s="2" customFormat="1" ht="12">
      <c r="A76" s="37"/>
      <c r="B76" s="43"/>
      <c r="C76" s="37"/>
      <c r="D76" s="165" t="s">
        <v>55</v>
      </c>
      <c r="E76" s="166"/>
      <c r="F76" s="167" t="s">
        <v>56</v>
      </c>
      <c r="G76" s="165" t="s">
        <v>55</v>
      </c>
      <c r="H76" s="166"/>
      <c r="I76" s="166"/>
      <c r="J76" s="168" t="s">
        <v>56</v>
      </c>
      <c r="K76" s="166"/>
      <c r="L76" s="166"/>
      <c r="M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104</v>
      </c>
      <c r="D82" s="39"/>
      <c r="E82" s="39"/>
      <c r="F82" s="39"/>
      <c r="G82" s="39"/>
      <c r="H82" s="39"/>
      <c r="I82" s="39"/>
      <c r="J82" s="39"/>
      <c r="K82" s="39"/>
      <c r="L82" s="39"/>
      <c r="M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39"/>
      <c r="M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Přírodní zahrada MŠ Mašinka, ul. Bezručova, Cheb</v>
      </c>
      <c r="F85" s="31"/>
      <c r="G85" s="31"/>
      <c r="H85" s="31"/>
      <c r="I85" s="39"/>
      <c r="J85" s="39"/>
      <c r="K85" s="39"/>
      <c r="L85" s="39"/>
      <c r="M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100</v>
      </c>
      <c r="D86" s="39"/>
      <c r="E86" s="39"/>
      <c r="F86" s="39"/>
      <c r="G86" s="39"/>
      <c r="H86" s="39"/>
      <c r="I86" s="39"/>
      <c r="J86" s="39"/>
      <c r="K86" s="39"/>
      <c r="L86" s="39"/>
      <c r="M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02 - Založení trvalkových a bylinkových záhonů</v>
      </c>
      <c r="F87" s="39"/>
      <c r="G87" s="39"/>
      <c r="H87" s="39"/>
      <c r="I87" s="39"/>
      <c r="J87" s="39"/>
      <c r="K87" s="39"/>
      <c r="L87" s="39"/>
      <c r="M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9"/>
      <c r="E89" s="39"/>
      <c r="F89" s="26" t="str">
        <f>F12</f>
        <v xml:space="preserve"> </v>
      </c>
      <c r="G89" s="39"/>
      <c r="H89" s="39"/>
      <c r="I89" s="31" t="s">
        <v>23</v>
      </c>
      <c r="J89" s="78" t="str">
        <f>IF(J12="","",J12)</f>
        <v>23. 9. 2022</v>
      </c>
      <c r="K89" s="39"/>
      <c r="L89" s="39"/>
      <c r="M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25</v>
      </c>
      <c r="D91" s="39"/>
      <c r="E91" s="39"/>
      <c r="F91" s="26" t="str">
        <f>E15</f>
        <v>Město Cheb</v>
      </c>
      <c r="G91" s="39"/>
      <c r="H91" s="39"/>
      <c r="I91" s="31" t="s">
        <v>33</v>
      </c>
      <c r="J91" s="35" t="str">
        <f>E21</f>
        <v>Ing. Tomáš Prinz, DiS.</v>
      </c>
      <c r="K91" s="39"/>
      <c r="L91" s="39"/>
      <c r="M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31</v>
      </c>
      <c r="D92" s="39"/>
      <c r="E92" s="39"/>
      <c r="F92" s="26" t="str">
        <f>IF(E18="","",E18)</f>
        <v>Vyplň údaj</v>
      </c>
      <c r="G92" s="39"/>
      <c r="H92" s="39"/>
      <c r="I92" s="31" t="s">
        <v>36</v>
      </c>
      <c r="J92" s="35" t="str">
        <f>E24</f>
        <v>Ing. Nikola Prinzová</v>
      </c>
      <c r="K92" s="39"/>
      <c r="L92" s="39"/>
      <c r="M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105</v>
      </c>
      <c r="D94" s="176"/>
      <c r="E94" s="176"/>
      <c r="F94" s="176"/>
      <c r="G94" s="176"/>
      <c r="H94" s="176"/>
      <c r="I94" s="177" t="s">
        <v>106</v>
      </c>
      <c r="J94" s="177" t="s">
        <v>107</v>
      </c>
      <c r="K94" s="177" t="s">
        <v>108</v>
      </c>
      <c r="L94" s="176"/>
      <c r="M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109</v>
      </c>
      <c r="D96" s="39"/>
      <c r="E96" s="39"/>
      <c r="F96" s="39"/>
      <c r="G96" s="39"/>
      <c r="H96" s="39"/>
      <c r="I96" s="109">
        <f>Q119</f>
        <v>0</v>
      </c>
      <c r="J96" s="109">
        <f>R119</f>
        <v>0</v>
      </c>
      <c r="K96" s="109">
        <f>K119</f>
        <v>0</v>
      </c>
      <c r="L96" s="39"/>
      <c r="M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110</v>
      </c>
    </row>
    <row r="97" spans="1:31" s="9" customFormat="1" ht="24.95" customHeight="1">
      <c r="A97" s="9"/>
      <c r="B97" s="179"/>
      <c r="C97" s="180"/>
      <c r="D97" s="181" t="s">
        <v>111</v>
      </c>
      <c r="E97" s="182"/>
      <c r="F97" s="182"/>
      <c r="G97" s="182"/>
      <c r="H97" s="182"/>
      <c r="I97" s="183">
        <f>Q120</f>
        <v>0</v>
      </c>
      <c r="J97" s="183">
        <f>R120</f>
        <v>0</v>
      </c>
      <c r="K97" s="183">
        <f>K120</f>
        <v>0</v>
      </c>
      <c r="L97" s="180"/>
      <c r="M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112</v>
      </c>
      <c r="E98" s="188"/>
      <c r="F98" s="188"/>
      <c r="G98" s="188"/>
      <c r="H98" s="188"/>
      <c r="I98" s="189">
        <f>Q121</f>
        <v>0</v>
      </c>
      <c r="J98" s="189">
        <f>R121</f>
        <v>0</v>
      </c>
      <c r="K98" s="189">
        <f>K121</f>
        <v>0</v>
      </c>
      <c r="L98" s="186"/>
      <c r="M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79"/>
      <c r="C99" s="180"/>
      <c r="D99" s="181" t="s">
        <v>114</v>
      </c>
      <c r="E99" s="182"/>
      <c r="F99" s="182"/>
      <c r="G99" s="182"/>
      <c r="H99" s="182"/>
      <c r="I99" s="183">
        <f>Q182</f>
        <v>0</v>
      </c>
      <c r="J99" s="183">
        <f>R182</f>
        <v>0</v>
      </c>
      <c r="K99" s="183">
        <f>K182</f>
        <v>0</v>
      </c>
      <c r="L99" s="180"/>
      <c r="M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pans="1:31" s="2" customFormat="1" ht="6.95" customHeight="1">
      <c r="A105" s="37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2" t="s">
        <v>115</v>
      </c>
      <c r="D106" s="39"/>
      <c r="E106" s="39"/>
      <c r="F106" s="39"/>
      <c r="G106" s="39"/>
      <c r="H106" s="39"/>
      <c r="I106" s="39"/>
      <c r="J106" s="39"/>
      <c r="K106" s="39"/>
      <c r="L106" s="39"/>
      <c r="M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17</v>
      </c>
      <c r="D108" s="39"/>
      <c r="E108" s="39"/>
      <c r="F108" s="39"/>
      <c r="G108" s="39"/>
      <c r="H108" s="39"/>
      <c r="I108" s="39"/>
      <c r="J108" s="39"/>
      <c r="K108" s="39"/>
      <c r="L108" s="39"/>
      <c r="M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174" t="str">
        <f>E7</f>
        <v>Přírodní zahrada MŠ Mašinka, ul. Bezručova, Cheb</v>
      </c>
      <c r="F109" s="31"/>
      <c r="G109" s="31"/>
      <c r="H109" s="31"/>
      <c r="I109" s="39"/>
      <c r="J109" s="39"/>
      <c r="K109" s="39"/>
      <c r="L109" s="39"/>
      <c r="M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100</v>
      </c>
      <c r="D110" s="39"/>
      <c r="E110" s="39"/>
      <c r="F110" s="39"/>
      <c r="G110" s="39"/>
      <c r="H110" s="39"/>
      <c r="I110" s="39"/>
      <c r="J110" s="39"/>
      <c r="K110" s="39"/>
      <c r="L110" s="39"/>
      <c r="M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75" t="str">
        <f>E9</f>
        <v>02 - Založení trvalkových a bylinkových záhonů</v>
      </c>
      <c r="F111" s="39"/>
      <c r="G111" s="39"/>
      <c r="H111" s="39"/>
      <c r="I111" s="39"/>
      <c r="J111" s="39"/>
      <c r="K111" s="39"/>
      <c r="L111" s="39"/>
      <c r="M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21</v>
      </c>
      <c r="D113" s="39"/>
      <c r="E113" s="39"/>
      <c r="F113" s="26" t="str">
        <f>F12</f>
        <v xml:space="preserve"> </v>
      </c>
      <c r="G113" s="39"/>
      <c r="H113" s="39"/>
      <c r="I113" s="31" t="s">
        <v>23</v>
      </c>
      <c r="J113" s="78" t="str">
        <f>IF(J12="","",J12)</f>
        <v>23. 9. 2022</v>
      </c>
      <c r="K113" s="39"/>
      <c r="L113" s="39"/>
      <c r="M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5.65" customHeight="1">
      <c r="A115" s="37"/>
      <c r="B115" s="38"/>
      <c r="C115" s="31" t="s">
        <v>25</v>
      </c>
      <c r="D115" s="39"/>
      <c r="E115" s="39"/>
      <c r="F115" s="26" t="str">
        <f>E15</f>
        <v>Město Cheb</v>
      </c>
      <c r="G115" s="39"/>
      <c r="H115" s="39"/>
      <c r="I115" s="31" t="s">
        <v>33</v>
      </c>
      <c r="J115" s="35" t="str">
        <f>E21</f>
        <v>Ing. Tomáš Prinz, DiS.</v>
      </c>
      <c r="K115" s="39"/>
      <c r="L115" s="39"/>
      <c r="M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31</v>
      </c>
      <c r="D116" s="39"/>
      <c r="E116" s="39"/>
      <c r="F116" s="26" t="str">
        <f>IF(E18="","",E18)</f>
        <v>Vyplň údaj</v>
      </c>
      <c r="G116" s="39"/>
      <c r="H116" s="39"/>
      <c r="I116" s="31" t="s">
        <v>36</v>
      </c>
      <c r="J116" s="35" t="str">
        <f>E24</f>
        <v>Ing. Nikola Prinzová</v>
      </c>
      <c r="K116" s="39"/>
      <c r="L116" s="39"/>
      <c r="M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0.3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11" customFormat="1" ht="29.25" customHeight="1">
      <c r="A118" s="191"/>
      <c r="B118" s="192"/>
      <c r="C118" s="193" t="s">
        <v>116</v>
      </c>
      <c r="D118" s="194" t="s">
        <v>65</v>
      </c>
      <c r="E118" s="194" t="s">
        <v>61</v>
      </c>
      <c r="F118" s="194" t="s">
        <v>62</v>
      </c>
      <c r="G118" s="194" t="s">
        <v>117</v>
      </c>
      <c r="H118" s="194" t="s">
        <v>118</v>
      </c>
      <c r="I118" s="194" t="s">
        <v>119</v>
      </c>
      <c r="J118" s="194" t="s">
        <v>120</v>
      </c>
      <c r="K118" s="194" t="s">
        <v>108</v>
      </c>
      <c r="L118" s="195" t="s">
        <v>121</v>
      </c>
      <c r="M118" s="196"/>
      <c r="N118" s="99" t="s">
        <v>1</v>
      </c>
      <c r="O118" s="100" t="s">
        <v>44</v>
      </c>
      <c r="P118" s="100" t="s">
        <v>122</v>
      </c>
      <c r="Q118" s="100" t="s">
        <v>123</v>
      </c>
      <c r="R118" s="100" t="s">
        <v>124</v>
      </c>
      <c r="S118" s="100" t="s">
        <v>125</v>
      </c>
      <c r="T118" s="100" t="s">
        <v>126</v>
      </c>
      <c r="U118" s="100" t="s">
        <v>127</v>
      </c>
      <c r="V118" s="100" t="s">
        <v>128</v>
      </c>
      <c r="W118" s="100" t="s">
        <v>129</v>
      </c>
      <c r="X118" s="101" t="s">
        <v>130</v>
      </c>
      <c r="Y118" s="191"/>
      <c r="Z118" s="191"/>
      <c r="AA118" s="191"/>
      <c r="AB118" s="191"/>
      <c r="AC118" s="191"/>
      <c r="AD118" s="191"/>
      <c r="AE118" s="191"/>
    </row>
    <row r="119" spans="1:63" s="2" customFormat="1" ht="22.8" customHeight="1">
      <c r="A119" s="37"/>
      <c r="B119" s="38"/>
      <c r="C119" s="106" t="s">
        <v>131</v>
      </c>
      <c r="D119" s="39"/>
      <c r="E119" s="39"/>
      <c r="F119" s="39"/>
      <c r="G119" s="39"/>
      <c r="H119" s="39"/>
      <c r="I119" s="39"/>
      <c r="J119" s="39"/>
      <c r="K119" s="197">
        <f>BK119</f>
        <v>0</v>
      </c>
      <c r="L119" s="39"/>
      <c r="M119" s="43"/>
      <c r="N119" s="102"/>
      <c r="O119" s="198"/>
      <c r="P119" s="103"/>
      <c r="Q119" s="199">
        <f>Q120+Q182</f>
        <v>0</v>
      </c>
      <c r="R119" s="199">
        <f>R120+R182</f>
        <v>0</v>
      </c>
      <c r="S119" s="103"/>
      <c r="T119" s="200">
        <f>T120+T182</f>
        <v>0</v>
      </c>
      <c r="U119" s="103"/>
      <c r="V119" s="200">
        <f>V120+V182</f>
        <v>28.830280000000002</v>
      </c>
      <c r="W119" s="103"/>
      <c r="X119" s="201">
        <f>X120+X182</f>
        <v>0</v>
      </c>
      <c r="Y119" s="37"/>
      <c r="Z119" s="37"/>
      <c r="AA119" s="37"/>
      <c r="AB119" s="37"/>
      <c r="AC119" s="37"/>
      <c r="AD119" s="37"/>
      <c r="AE119" s="37"/>
      <c r="AT119" s="16" t="s">
        <v>81</v>
      </c>
      <c r="AU119" s="16" t="s">
        <v>110</v>
      </c>
      <c r="BK119" s="202">
        <f>BK120+BK182</f>
        <v>0</v>
      </c>
    </row>
    <row r="120" spans="1:63" s="12" customFormat="1" ht="25.9" customHeight="1">
      <c r="A120" s="12"/>
      <c r="B120" s="203"/>
      <c r="C120" s="204"/>
      <c r="D120" s="205" t="s">
        <v>81</v>
      </c>
      <c r="E120" s="206" t="s">
        <v>132</v>
      </c>
      <c r="F120" s="206" t="s">
        <v>133</v>
      </c>
      <c r="G120" s="204"/>
      <c r="H120" s="204"/>
      <c r="I120" s="207"/>
      <c r="J120" s="207"/>
      <c r="K120" s="208">
        <f>BK120</f>
        <v>0</v>
      </c>
      <c r="L120" s="204"/>
      <c r="M120" s="209"/>
      <c r="N120" s="210"/>
      <c r="O120" s="211"/>
      <c r="P120" s="211"/>
      <c r="Q120" s="212">
        <f>Q121</f>
        <v>0</v>
      </c>
      <c r="R120" s="212">
        <f>R121</f>
        <v>0</v>
      </c>
      <c r="S120" s="211"/>
      <c r="T120" s="213">
        <f>T121</f>
        <v>0</v>
      </c>
      <c r="U120" s="211"/>
      <c r="V120" s="213">
        <f>V121</f>
        <v>28.830280000000002</v>
      </c>
      <c r="W120" s="211"/>
      <c r="X120" s="214">
        <f>X121</f>
        <v>0</v>
      </c>
      <c r="Y120" s="12"/>
      <c r="Z120" s="12"/>
      <c r="AA120" s="12"/>
      <c r="AB120" s="12"/>
      <c r="AC120" s="12"/>
      <c r="AD120" s="12"/>
      <c r="AE120" s="12"/>
      <c r="AR120" s="215" t="s">
        <v>90</v>
      </c>
      <c r="AT120" s="216" t="s">
        <v>81</v>
      </c>
      <c r="AU120" s="216" t="s">
        <v>82</v>
      </c>
      <c r="AY120" s="215" t="s">
        <v>134</v>
      </c>
      <c r="BK120" s="217">
        <f>BK121</f>
        <v>0</v>
      </c>
    </row>
    <row r="121" spans="1:63" s="12" customFormat="1" ht="22.8" customHeight="1">
      <c r="A121" s="12"/>
      <c r="B121" s="203"/>
      <c r="C121" s="204"/>
      <c r="D121" s="205" t="s">
        <v>81</v>
      </c>
      <c r="E121" s="218" t="s">
        <v>90</v>
      </c>
      <c r="F121" s="218" t="s">
        <v>135</v>
      </c>
      <c r="G121" s="204"/>
      <c r="H121" s="204"/>
      <c r="I121" s="207"/>
      <c r="J121" s="207"/>
      <c r="K121" s="219">
        <f>BK121</f>
        <v>0</v>
      </c>
      <c r="L121" s="204"/>
      <c r="M121" s="209"/>
      <c r="N121" s="210"/>
      <c r="O121" s="211"/>
      <c r="P121" s="211"/>
      <c r="Q121" s="212">
        <f>SUM(Q122:Q181)</f>
        <v>0</v>
      </c>
      <c r="R121" s="212">
        <f>SUM(R122:R181)</f>
        <v>0</v>
      </c>
      <c r="S121" s="211"/>
      <c r="T121" s="213">
        <f>SUM(T122:T181)</f>
        <v>0</v>
      </c>
      <c r="U121" s="211"/>
      <c r="V121" s="213">
        <f>SUM(V122:V181)</f>
        <v>28.830280000000002</v>
      </c>
      <c r="W121" s="211"/>
      <c r="X121" s="214">
        <f>SUM(X122:X181)</f>
        <v>0</v>
      </c>
      <c r="Y121" s="12"/>
      <c r="Z121" s="12"/>
      <c r="AA121" s="12"/>
      <c r="AB121" s="12"/>
      <c r="AC121" s="12"/>
      <c r="AD121" s="12"/>
      <c r="AE121" s="12"/>
      <c r="AR121" s="215" t="s">
        <v>90</v>
      </c>
      <c r="AT121" s="216" t="s">
        <v>81</v>
      </c>
      <c r="AU121" s="216" t="s">
        <v>90</v>
      </c>
      <c r="AY121" s="215" t="s">
        <v>134</v>
      </c>
      <c r="BK121" s="217">
        <f>SUM(BK122:BK181)</f>
        <v>0</v>
      </c>
    </row>
    <row r="122" spans="1:65" s="2" customFormat="1" ht="24.15" customHeight="1">
      <c r="A122" s="37"/>
      <c r="B122" s="38"/>
      <c r="C122" s="220" t="s">
        <v>90</v>
      </c>
      <c r="D122" s="220" t="s">
        <v>136</v>
      </c>
      <c r="E122" s="221" t="s">
        <v>338</v>
      </c>
      <c r="F122" s="222" t="s">
        <v>339</v>
      </c>
      <c r="G122" s="223" t="s">
        <v>214</v>
      </c>
      <c r="H122" s="224">
        <v>232</v>
      </c>
      <c r="I122" s="225"/>
      <c r="J122" s="225"/>
      <c r="K122" s="226">
        <f>ROUND(P122*H122,2)</f>
        <v>0</v>
      </c>
      <c r="L122" s="222" t="s">
        <v>140</v>
      </c>
      <c r="M122" s="43"/>
      <c r="N122" s="227" t="s">
        <v>1</v>
      </c>
      <c r="O122" s="228" t="s">
        <v>45</v>
      </c>
      <c r="P122" s="229">
        <f>I122+J122</f>
        <v>0</v>
      </c>
      <c r="Q122" s="229">
        <f>ROUND(I122*H122,2)</f>
        <v>0</v>
      </c>
      <c r="R122" s="229">
        <f>ROUND(J122*H122,2)</f>
        <v>0</v>
      </c>
      <c r="S122" s="90"/>
      <c r="T122" s="230">
        <f>S122*H122</f>
        <v>0</v>
      </c>
      <c r="U122" s="230">
        <v>0</v>
      </c>
      <c r="V122" s="230">
        <f>U122*H122</f>
        <v>0</v>
      </c>
      <c r="W122" s="230">
        <v>0</v>
      </c>
      <c r="X122" s="231">
        <f>W122*H122</f>
        <v>0</v>
      </c>
      <c r="Y122" s="37"/>
      <c r="Z122" s="37"/>
      <c r="AA122" s="37"/>
      <c r="AB122" s="37"/>
      <c r="AC122" s="37"/>
      <c r="AD122" s="37"/>
      <c r="AE122" s="37"/>
      <c r="AR122" s="232" t="s">
        <v>141</v>
      </c>
      <c r="AT122" s="232" t="s">
        <v>136</v>
      </c>
      <c r="AU122" s="232" t="s">
        <v>92</v>
      </c>
      <c r="AY122" s="16" t="s">
        <v>134</v>
      </c>
      <c r="BE122" s="233">
        <f>IF(O122="základní",K122,0)</f>
        <v>0</v>
      </c>
      <c r="BF122" s="233">
        <f>IF(O122="snížená",K122,0)</f>
        <v>0</v>
      </c>
      <c r="BG122" s="233">
        <f>IF(O122="zákl. přenesená",K122,0)</f>
        <v>0</v>
      </c>
      <c r="BH122" s="233">
        <f>IF(O122="sníž. přenesená",K122,0)</f>
        <v>0</v>
      </c>
      <c r="BI122" s="233">
        <f>IF(O122="nulová",K122,0)</f>
        <v>0</v>
      </c>
      <c r="BJ122" s="16" t="s">
        <v>90</v>
      </c>
      <c r="BK122" s="233">
        <f>ROUND(P122*H122,2)</f>
        <v>0</v>
      </c>
      <c r="BL122" s="16" t="s">
        <v>141</v>
      </c>
      <c r="BM122" s="232" t="s">
        <v>340</v>
      </c>
    </row>
    <row r="123" spans="1:47" s="2" customFormat="1" ht="12">
      <c r="A123" s="37"/>
      <c r="B123" s="38"/>
      <c r="C123" s="39"/>
      <c r="D123" s="234" t="s">
        <v>143</v>
      </c>
      <c r="E123" s="39"/>
      <c r="F123" s="235" t="s">
        <v>341</v>
      </c>
      <c r="G123" s="39"/>
      <c r="H123" s="39"/>
      <c r="I123" s="236"/>
      <c r="J123" s="236"/>
      <c r="K123" s="39"/>
      <c r="L123" s="39"/>
      <c r="M123" s="43"/>
      <c r="N123" s="237"/>
      <c r="O123" s="238"/>
      <c r="P123" s="90"/>
      <c r="Q123" s="90"/>
      <c r="R123" s="90"/>
      <c r="S123" s="90"/>
      <c r="T123" s="90"/>
      <c r="U123" s="90"/>
      <c r="V123" s="90"/>
      <c r="W123" s="90"/>
      <c r="X123" s="91"/>
      <c r="Y123" s="37"/>
      <c r="Z123" s="37"/>
      <c r="AA123" s="37"/>
      <c r="AB123" s="37"/>
      <c r="AC123" s="37"/>
      <c r="AD123" s="37"/>
      <c r="AE123" s="37"/>
      <c r="AT123" s="16" t="s">
        <v>143</v>
      </c>
      <c r="AU123" s="16" t="s">
        <v>92</v>
      </c>
    </row>
    <row r="124" spans="1:51" s="13" customFormat="1" ht="12">
      <c r="A124" s="13"/>
      <c r="B124" s="239"/>
      <c r="C124" s="240"/>
      <c r="D124" s="234" t="s">
        <v>145</v>
      </c>
      <c r="E124" s="241" t="s">
        <v>1</v>
      </c>
      <c r="F124" s="242" t="s">
        <v>342</v>
      </c>
      <c r="G124" s="240"/>
      <c r="H124" s="243">
        <v>214</v>
      </c>
      <c r="I124" s="244"/>
      <c r="J124" s="244"/>
      <c r="K124" s="240"/>
      <c r="L124" s="240"/>
      <c r="M124" s="245"/>
      <c r="N124" s="246"/>
      <c r="O124" s="247"/>
      <c r="P124" s="247"/>
      <c r="Q124" s="247"/>
      <c r="R124" s="247"/>
      <c r="S124" s="247"/>
      <c r="T124" s="247"/>
      <c r="U124" s="247"/>
      <c r="V124" s="247"/>
      <c r="W124" s="247"/>
      <c r="X124" s="248"/>
      <c r="Y124" s="13"/>
      <c r="Z124" s="13"/>
      <c r="AA124" s="13"/>
      <c r="AB124" s="13"/>
      <c r="AC124" s="13"/>
      <c r="AD124" s="13"/>
      <c r="AE124" s="13"/>
      <c r="AT124" s="249" t="s">
        <v>145</v>
      </c>
      <c r="AU124" s="249" t="s">
        <v>92</v>
      </c>
      <c r="AV124" s="13" t="s">
        <v>92</v>
      </c>
      <c r="AW124" s="13" t="s">
        <v>5</v>
      </c>
      <c r="AX124" s="13" t="s">
        <v>82</v>
      </c>
      <c r="AY124" s="249" t="s">
        <v>134</v>
      </c>
    </row>
    <row r="125" spans="1:51" s="13" customFormat="1" ht="12">
      <c r="A125" s="13"/>
      <c r="B125" s="239"/>
      <c r="C125" s="240"/>
      <c r="D125" s="234" t="s">
        <v>145</v>
      </c>
      <c r="E125" s="241" t="s">
        <v>1</v>
      </c>
      <c r="F125" s="242" t="s">
        <v>343</v>
      </c>
      <c r="G125" s="240"/>
      <c r="H125" s="243">
        <v>18</v>
      </c>
      <c r="I125" s="244"/>
      <c r="J125" s="244"/>
      <c r="K125" s="240"/>
      <c r="L125" s="240"/>
      <c r="M125" s="245"/>
      <c r="N125" s="246"/>
      <c r="O125" s="247"/>
      <c r="P125" s="247"/>
      <c r="Q125" s="247"/>
      <c r="R125" s="247"/>
      <c r="S125" s="247"/>
      <c r="T125" s="247"/>
      <c r="U125" s="247"/>
      <c r="V125" s="247"/>
      <c r="W125" s="247"/>
      <c r="X125" s="248"/>
      <c r="Y125" s="13"/>
      <c r="Z125" s="13"/>
      <c r="AA125" s="13"/>
      <c r="AB125" s="13"/>
      <c r="AC125" s="13"/>
      <c r="AD125" s="13"/>
      <c r="AE125" s="13"/>
      <c r="AT125" s="249" t="s">
        <v>145</v>
      </c>
      <c r="AU125" s="249" t="s">
        <v>92</v>
      </c>
      <c r="AV125" s="13" t="s">
        <v>92</v>
      </c>
      <c r="AW125" s="13" t="s">
        <v>5</v>
      </c>
      <c r="AX125" s="13" t="s">
        <v>82</v>
      </c>
      <c r="AY125" s="249" t="s">
        <v>134</v>
      </c>
    </row>
    <row r="126" spans="1:51" s="14" customFormat="1" ht="12">
      <c r="A126" s="14"/>
      <c r="B126" s="250"/>
      <c r="C126" s="251"/>
      <c r="D126" s="234" t="s">
        <v>145</v>
      </c>
      <c r="E126" s="252" t="s">
        <v>1</v>
      </c>
      <c r="F126" s="253" t="s">
        <v>149</v>
      </c>
      <c r="G126" s="251"/>
      <c r="H126" s="254">
        <v>232</v>
      </c>
      <c r="I126" s="255"/>
      <c r="J126" s="255"/>
      <c r="K126" s="251"/>
      <c r="L126" s="251"/>
      <c r="M126" s="256"/>
      <c r="N126" s="257"/>
      <c r="O126" s="258"/>
      <c r="P126" s="258"/>
      <c r="Q126" s="258"/>
      <c r="R126" s="258"/>
      <c r="S126" s="258"/>
      <c r="T126" s="258"/>
      <c r="U126" s="258"/>
      <c r="V126" s="258"/>
      <c r="W126" s="258"/>
      <c r="X126" s="259"/>
      <c r="Y126" s="14"/>
      <c r="Z126" s="14"/>
      <c r="AA126" s="14"/>
      <c r="AB126" s="14"/>
      <c r="AC126" s="14"/>
      <c r="AD126" s="14"/>
      <c r="AE126" s="14"/>
      <c r="AT126" s="260" t="s">
        <v>145</v>
      </c>
      <c r="AU126" s="260" t="s">
        <v>92</v>
      </c>
      <c r="AV126" s="14" t="s">
        <v>141</v>
      </c>
      <c r="AW126" s="14" t="s">
        <v>5</v>
      </c>
      <c r="AX126" s="14" t="s">
        <v>90</v>
      </c>
      <c r="AY126" s="260" t="s">
        <v>134</v>
      </c>
    </row>
    <row r="127" spans="1:65" s="2" customFormat="1" ht="33" customHeight="1">
      <c r="A127" s="37"/>
      <c r="B127" s="38"/>
      <c r="C127" s="220" t="s">
        <v>92</v>
      </c>
      <c r="D127" s="220" t="s">
        <v>136</v>
      </c>
      <c r="E127" s="221" t="s">
        <v>344</v>
      </c>
      <c r="F127" s="222" t="s">
        <v>345</v>
      </c>
      <c r="G127" s="223" t="s">
        <v>214</v>
      </c>
      <c r="H127" s="224">
        <v>14.3</v>
      </c>
      <c r="I127" s="225"/>
      <c r="J127" s="225"/>
      <c r="K127" s="226">
        <f>ROUND(P127*H127,2)</f>
        <v>0</v>
      </c>
      <c r="L127" s="222" t="s">
        <v>140</v>
      </c>
      <c r="M127" s="43"/>
      <c r="N127" s="227" t="s">
        <v>1</v>
      </c>
      <c r="O127" s="228" t="s">
        <v>45</v>
      </c>
      <c r="P127" s="229">
        <f>I127+J127</f>
        <v>0</v>
      </c>
      <c r="Q127" s="229">
        <f>ROUND(I127*H127,2)</f>
        <v>0</v>
      </c>
      <c r="R127" s="229">
        <f>ROUND(J127*H127,2)</f>
        <v>0</v>
      </c>
      <c r="S127" s="90"/>
      <c r="T127" s="230">
        <f>S127*H127</f>
        <v>0</v>
      </c>
      <c r="U127" s="230">
        <v>0</v>
      </c>
      <c r="V127" s="230">
        <f>U127*H127</f>
        <v>0</v>
      </c>
      <c r="W127" s="230">
        <v>0</v>
      </c>
      <c r="X127" s="231">
        <f>W127*H127</f>
        <v>0</v>
      </c>
      <c r="Y127" s="37"/>
      <c r="Z127" s="37"/>
      <c r="AA127" s="37"/>
      <c r="AB127" s="37"/>
      <c r="AC127" s="37"/>
      <c r="AD127" s="37"/>
      <c r="AE127" s="37"/>
      <c r="AR127" s="232" t="s">
        <v>141</v>
      </c>
      <c r="AT127" s="232" t="s">
        <v>136</v>
      </c>
      <c r="AU127" s="232" t="s">
        <v>92</v>
      </c>
      <c r="AY127" s="16" t="s">
        <v>134</v>
      </c>
      <c r="BE127" s="233">
        <f>IF(O127="základní",K127,0)</f>
        <v>0</v>
      </c>
      <c r="BF127" s="233">
        <f>IF(O127="snížená",K127,0)</f>
        <v>0</v>
      </c>
      <c r="BG127" s="233">
        <f>IF(O127="zákl. přenesená",K127,0)</f>
        <v>0</v>
      </c>
      <c r="BH127" s="233">
        <f>IF(O127="sníž. přenesená",K127,0)</f>
        <v>0</v>
      </c>
      <c r="BI127" s="233">
        <f>IF(O127="nulová",K127,0)</f>
        <v>0</v>
      </c>
      <c r="BJ127" s="16" t="s">
        <v>90</v>
      </c>
      <c r="BK127" s="233">
        <f>ROUND(P127*H127,2)</f>
        <v>0</v>
      </c>
      <c r="BL127" s="16" t="s">
        <v>141</v>
      </c>
      <c r="BM127" s="232" t="s">
        <v>346</v>
      </c>
    </row>
    <row r="128" spans="1:51" s="13" customFormat="1" ht="12">
      <c r="A128" s="13"/>
      <c r="B128" s="239"/>
      <c r="C128" s="240"/>
      <c r="D128" s="234" t="s">
        <v>145</v>
      </c>
      <c r="E128" s="241" t="s">
        <v>1</v>
      </c>
      <c r="F128" s="242" t="s">
        <v>347</v>
      </c>
      <c r="G128" s="240"/>
      <c r="H128" s="243">
        <v>10.7</v>
      </c>
      <c r="I128" s="244"/>
      <c r="J128" s="244"/>
      <c r="K128" s="240"/>
      <c r="L128" s="240"/>
      <c r="M128" s="245"/>
      <c r="N128" s="246"/>
      <c r="O128" s="247"/>
      <c r="P128" s="247"/>
      <c r="Q128" s="247"/>
      <c r="R128" s="247"/>
      <c r="S128" s="247"/>
      <c r="T128" s="247"/>
      <c r="U128" s="247"/>
      <c r="V128" s="247"/>
      <c r="W128" s="247"/>
      <c r="X128" s="248"/>
      <c r="Y128" s="13"/>
      <c r="Z128" s="13"/>
      <c r="AA128" s="13"/>
      <c r="AB128" s="13"/>
      <c r="AC128" s="13"/>
      <c r="AD128" s="13"/>
      <c r="AE128" s="13"/>
      <c r="AT128" s="249" t="s">
        <v>145</v>
      </c>
      <c r="AU128" s="249" t="s">
        <v>92</v>
      </c>
      <c r="AV128" s="13" t="s">
        <v>92</v>
      </c>
      <c r="AW128" s="13" t="s">
        <v>5</v>
      </c>
      <c r="AX128" s="13" t="s">
        <v>82</v>
      </c>
      <c r="AY128" s="249" t="s">
        <v>134</v>
      </c>
    </row>
    <row r="129" spans="1:51" s="13" customFormat="1" ht="12">
      <c r="A129" s="13"/>
      <c r="B129" s="239"/>
      <c r="C129" s="240"/>
      <c r="D129" s="234" t="s">
        <v>145</v>
      </c>
      <c r="E129" s="241" t="s">
        <v>1</v>
      </c>
      <c r="F129" s="242" t="s">
        <v>348</v>
      </c>
      <c r="G129" s="240"/>
      <c r="H129" s="243">
        <v>3.6</v>
      </c>
      <c r="I129" s="244"/>
      <c r="J129" s="244"/>
      <c r="K129" s="240"/>
      <c r="L129" s="240"/>
      <c r="M129" s="245"/>
      <c r="N129" s="246"/>
      <c r="O129" s="247"/>
      <c r="P129" s="247"/>
      <c r="Q129" s="247"/>
      <c r="R129" s="247"/>
      <c r="S129" s="247"/>
      <c r="T129" s="247"/>
      <c r="U129" s="247"/>
      <c r="V129" s="247"/>
      <c r="W129" s="247"/>
      <c r="X129" s="248"/>
      <c r="Y129" s="13"/>
      <c r="Z129" s="13"/>
      <c r="AA129" s="13"/>
      <c r="AB129" s="13"/>
      <c r="AC129" s="13"/>
      <c r="AD129" s="13"/>
      <c r="AE129" s="13"/>
      <c r="AT129" s="249" t="s">
        <v>145</v>
      </c>
      <c r="AU129" s="249" t="s">
        <v>92</v>
      </c>
      <c r="AV129" s="13" t="s">
        <v>92</v>
      </c>
      <c r="AW129" s="13" t="s">
        <v>5</v>
      </c>
      <c r="AX129" s="13" t="s">
        <v>82</v>
      </c>
      <c r="AY129" s="249" t="s">
        <v>134</v>
      </c>
    </row>
    <row r="130" spans="1:51" s="14" customFormat="1" ht="12">
      <c r="A130" s="14"/>
      <c r="B130" s="250"/>
      <c r="C130" s="251"/>
      <c r="D130" s="234" t="s">
        <v>145</v>
      </c>
      <c r="E130" s="252" t="s">
        <v>1</v>
      </c>
      <c r="F130" s="253" t="s">
        <v>149</v>
      </c>
      <c r="G130" s="251"/>
      <c r="H130" s="254">
        <v>14.299999999999999</v>
      </c>
      <c r="I130" s="255"/>
      <c r="J130" s="255"/>
      <c r="K130" s="251"/>
      <c r="L130" s="251"/>
      <c r="M130" s="256"/>
      <c r="N130" s="257"/>
      <c r="O130" s="258"/>
      <c r="P130" s="258"/>
      <c r="Q130" s="258"/>
      <c r="R130" s="258"/>
      <c r="S130" s="258"/>
      <c r="T130" s="258"/>
      <c r="U130" s="258"/>
      <c r="V130" s="258"/>
      <c r="W130" s="258"/>
      <c r="X130" s="259"/>
      <c r="Y130" s="14"/>
      <c r="Z130" s="14"/>
      <c r="AA130" s="14"/>
      <c r="AB130" s="14"/>
      <c r="AC130" s="14"/>
      <c r="AD130" s="14"/>
      <c r="AE130" s="14"/>
      <c r="AT130" s="260" t="s">
        <v>145</v>
      </c>
      <c r="AU130" s="260" t="s">
        <v>92</v>
      </c>
      <c r="AV130" s="14" t="s">
        <v>141</v>
      </c>
      <c r="AW130" s="14" t="s">
        <v>5</v>
      </c>
      <c r="AX130" s="14" t="s">
        <v>90</v>
      </c>
      <c r="AY130" s="260" t="s">
        <v>134</v>
      </c>
    </row>
    <row r="131" spans="1:65" s="2" customFormat="1" ht="24.15" customHeight="1">
      <c r="A131" s="37"/>
      <c r="B131" s="38"/>
      <c r="C131" s="261" t="s">
        <v>156</v>
      </c>
      <c r="D131" s="261" t="s">
        <v>168</v>
      </c>
      <c r="E131" s="262" t="s">
        <v>169</v>
      </c>
      <c r="F131" s="263" t="s">
        <v>170</v>
      </c>
      <c r="G131" s="264" t="s">
        <v>139</v>
      </c>
      <c r="H131" s="265">
        <v>14.3</v>
      </c>
      <c r="I131" s="266"/>
      <c r="J131" s="267"/>
      <c r="K131" s="268">
        <f>ROUND(P131*H131,2)</f>
        <v>0</v>
      </c>
      <c r="L131" s="263" t="s">
        <v>140</v>
      </c>
      <c r="M131" s="269"/>
      <c r="N131" s="270" t="s">
        <v>1</v>
      </c>
      <c r="O131" s="228" t="s">
        <v>45</v>
      </c>
      <c r="P131" s="229">
        <f>I131+J131</f>
        <v>0</v>
      </c>
      <c r="Q131" s="229">
        <f>ROUND(I131*H131,2)</f>
        <v>0</v>
      </c>
      <c r="R131" s="229">
        <f>ROUND(J131*H131,2)</f>
        <v>0</v>
      </c>
      <c r="S131" s="90"/>
      <c r="T131" s="230">
        <f>S131*H131</f>
        <v>0</v>
      </c>
      <c r="U131" s="230">
        <v>0.22</v>
      </c>
      <c r="V131" s="230">
        <f>U131*H131</f>
        <v>3.1460000000000004</v>
      </c>
      <c r="W131" s="230">
        <v>0</v>
      </c>
      <c r="X131" s="231">
        <f>W131*H131</f>
        <v>0</v>
      </c>
      <c r="Y131" s="37"/>
      <c r="Z131" s="37"/>
      <c r="AA131" s="37"/>
      <c r="AB131" s="37"/>
      <c r="AC131" s="37"/>
      <c r="AD131" s="37"/>
      <c r="AE131" s="37"/>
      <c r="AR131" s="232" t="s">
        <v>171</v>
      </c>
      <c r="AT131" s="232" t="s">
        <v>168</v>
      </c>
      <c r="AU131" s="232" t="s">
        <v>92</v>
      </c>
      <c r="AY131" s="16" t="s">
        <v>134</v>
      </c>
      <c r="BE131" s="233">
        <f>IF(O131="základní",K131,0)</f>
        <v>0</v>
      </c>
      <c r="BF131" s="233">
        <f>IF(O131="snížená",K131,0)</f>
        <v>0</v>
      </c>
      <c r="BG131" s="233">
        <f>IF(O131="zákl. přenesená",K131,0)</f>
        <v>0</v>
      </c>
      <c r="BH131" s="233">
        <f>IF(O131="sníž. přenesená",K131,0)</f>
        <v>0</v>
      </c>
      <c r="BI131" s="233">
        <f>IF(O131="nulová",K131,0)</f>
        <v>0</v>
      </c>
      <c r="BJ131" s="16" t="s">
        <v>90</v>
      </c>
      <c r="BK131" s="233">
        <f>ROUND(P131*H131,2)</f>
        <v>0</v>
      </c>
      <c r="BL131" s="16" t="s">
        <v>141</v>
      </c>
      <c r="BM131" s="232" t="s">
        <v>349</v>
      </c>
    </row>
    <row r="132" spans="1:51" s="13" customFormat="1" ht="12">
      <c r="A132" s="13"/>
      <c r="B132" s="239"/>
      <c r="C132" s="240"/>
      <c r="D132" s="234" t="s">
        <v>145</v>
      </c>
      <c r="E132" s="241" t="s">
        <v>1</v>
      </c>
      <c r="F132" s="242" t="s">
        <v>347</v>
      </c>
      <c r="G132" s="240"/>
      <c r="H132" s="243">
        <v>10.7</v>
      </c>
      <c r="I132" s="244"/>
      <c r="J132" s="244"/>
      <c r="K132" s="240"/>
      <c r="L132" s="240"/>
      <c r="M132" s="245"/>
      <c r="N132" s="246"/>
      <c r="O132" s="247"/>
      <c r="P132" s="247"/>
      <c r="Q132" s="247"/>
      <c r="R132" s="247"/>
      <c r="S132" s="247"/>
      <c r="T132" s="247"/>
      <c r="U132" s="247"/>
      <c r="V132" s="247"/>
      <c r="W132" s="247"/>
      <c r="X132" s="248"/>
      <c r="Y132" s="13"/>
      <c r="Z132" s="13"/>
      <c r="AA132" s="13"/>
      <c r="AB132" s="13"/>
      <c r="AC132" s="13"/>
      <c r="AD132" s="13"/>
      <c r="AE132" s="13"/>
      <c r="AT132" s="249" t="s">
        <v>145</v>
      </c>
      <c r="AU132" s="249" t="s">
        <v>92</v>
      </c>
      <c r="AV132" s="13" t="s">
        <v>92</v>
      </c>
      <c r="AW132" s="13" t="s">
        <v>5</v>
      </c>
      <c r="AX132" s="13" t="s">
        <v>82</v>
      </c>
      <c r="AY132" s="249" t="s">
        <v>134</v>
      </c>
    </row>
    <row r="133" spans="1:51" s="13" customFormat="1" ht="12">
      <c r="A133" s="13"/>
      <c r="B133" s="239"/>
      <c r="C133" s="240"/>
      <c r="D133" s="234" t="s">
        <v>145</v>
      </c>
      <c r="E133" s="241" t="s">
        <v>1</v>
      </c>
      <c r="F133" s="242" t="s">
        <v>348</v>
      </c>
      <c r="G133" s="240"/>
      <c r="H133" s="243">
        <v>3.6</v>
      </c>
      <c r="I133" s="244"/>
      <c r="J133" s="244"/>
      <c r="K133" s="240"/>
      <c r="L133" s="240"/>
      <c r="M133" s="245"/>
      <c r="N133" s="246"/>
      <c r="O133" s="247"/>
      <c r="P133" s="247"/>
      <c r="Q133" s="247"/>
      <c r="R133" s="247"/>
      <c r="S133" s="247"/>
      <c r="T133" s="247"/>
      <c r="U133" s="247"/>
      <c r="V133" s="247"/>
      <c r="W133" s="247"/>
      <c r="X133" s="248"/>
      <c r="Y133" s="13"/>
      <c r="Z133" s="13"/>
      <c r="AA133" s="13"/>
      <c r="AB133" s="13"/>
      <c r="AC133" s="13"/>
      <c r="AD133" s="13"/>
      <c r="AE133" s="13"/>
      <c r="AT133" s="249" t="s">
        <v>145</v>
      </c>
      <c r="AU133" s="249" t="s">
        <v>92</v>
      </c>
      <c r="AV133" s="13" t="s">
        <v>92</v>
      </c>
      <c r="AW133" s="13" t="s">
        <v>5</v>
      </c>
      <c r="AX133" s="13" t="s">
        <v>82</v>
      </c>
      <c r="AY133" s="249" t="s">
        <v>134</v>
      </c>
    </row>
    <row r="134" spans="1:51" s="14" customFormat="1" ht="12">
      <c r="A134" s="14"/>
      <c r="B134" s="250"/>
      <c r="C134" s="251"/>
      <c r="D134" s="234" t="s">
        <v>145</v>
      </c>
      <c r="E134" s="252" t="s">
        <v>1</v>
      </c>
      <c r="F134" s="253" t="s">
        <v>149</v>
      </c>
      <c r="G134" s="251"/>
      <c r="H134" s="254">
        <v>14.299999999999999</v>
      </c>
      <c r="I134" s="255"/>
      <c r="J134" s="255"/>
      <c r="K134" s="251"/>
      <c r="L134" s="251"/>
      <c r="M134" s="256"/>
      <c r="N134" s="257"/>
      <c r="O134" s="258"/>
      <c r="P134" s="258"/>
      <c r="Q134" s="258"/>
      <c r="R134" s="258"/>
      <c r="S134" s="258"/>
      <c r="T134" s="258"/>
      <c r="U134" s="258"/>
      <c r="V134" s="258"/>
      <c r="W134" s="258"/>
      <c r="X134" s="259"/>
      <c r="Y134" s="14"/>
      <c r="Z134" s="14"/>
      <c r="AA134" s="14"/>
      <c r="AB134" s="14"/>
      <c r="AC134" s="14"/>
      <c r="AD134" s="14"/>
      <c r="AE134" s="14"/>
      <c r="AT134" s="260" t="s">
        <v>145</v>
      </c>
      <c r="AU134" s="260" t="s">
        <v>92</v>
      </c>
      <c r="AV134" s="14" t="s">
        <v>141</v>
      </c>
      <c r="AW134" s="14" t="s">
        <v>5</v>
      </c>
      <c r="AX134" s="14" t="s">
        <v>90</v>
      </c>
      <c r="AY134" s="260" t="s">
        <v>134</v>
      </c>
    </row>
    <row r="135" spans="1:65" s="2" customFormat="1" ht="37.8" customHeight="1">
      <c r="A135" s="37"/>
      <c r="B135" s="38"/>
      <c r="C135" s="220" t="s">
        <v>141</v>
      </c>
      <c r="D135" s="220" t="s">
        <v>136</v>
      </c>
      <c r="E135" s="221" t="s">
        <v>350</v>
      </c>
      <c r="F135" s="222" t="s">
        <v>351</v>
      </c>
      <c r="G135" s="223" t="s">
        <v>152</v>
      </c>
      <c r="H135" s="224">
        <v>497</v>
      </c>
      <c r="I135" s="225"/>
      <c r="J135" s="225"/>
      <c r="K135" s="226">
        <f>ROUND(P135*H135,2)</f>
        <v>0</v>
      </c>
      <c r="L135" s="222" t="s">
        <v>140</v>
      </c>
      <c r="M135" s="43"/>
      <c r="N135" s="227" t="s">
        <v>1</v>
      </c>
      <c r="O135" s="228" t="s">
        <v>45</v>
      </c>
      <c r="P135" s="229">
        <f>I135+J135</f>
        <v>0</v>
      </c>
      <c r="Q135" s="229">
        <f>ROUND(I135*H135,2)</f>
        <v>0</v>
      </c>
      <c r="R135" s="229">
        <f>ROUND(J135*H135,2)</f>
        <v>0</v>
      </c>
      <c r="S135" s="90"/>
      <c r="T135" s="230">
        <f>S135*H135</f>
        <v>0</v>
      </c>
      <c r="U135" s="230">
        <v>0</v>
      </c>
      <c r="V135" s="230">
        <f>U135*H135</f>
        <v>0</v>
      </c>
      <c r="W135" s="230">
        <v>0</v>
      </c>
      <c r="X135" s="231">
        <f>W135*H135</f>
        <v>0</v>
      </c>
      <c r="Y135" s="37"/>
      <c r="Z135" s="37"/>
      <c r="AA135" s="37"/>
      <c r="AB135" s="37"/>
      <c r="AC135" s="37"/>
      <c r="AD135" s="37"/>
      <c r="AE135" s="37"/>
      <c r="AR135" s="232" t="s">
        <v>141</v>
      </c>
      <c r="AT135" s="232" t="s">
        <v>136</v>
      </c>
      <c r="AU135" s="232" t="s">
        <v>92</v>
      </c>
      <c r="AY135" s="16" t="s">
        <v>134</v>
      </c>
      <c r="BE135" s="233">
        <f>IF(O135="základní",K135,0)</f>
        <v>0</v>
      </c>
      <c r="BF135" s="233">
        <f>IF(O135="snížená",K135,0)</f>
        <v>0</v>
      </c>
      <c r="BG135" s="233">
        <f>IF(O135="zákl. přenesená",K135,0)</f>
        <v>0</v>
      </c>
      <c r="BH135" s="233">
        <f>IF(O135="sníž. přenesená",K135,0)</f>
        <v>0</v>
      </c>
      <c r="BI135" s="233">
        <f>IF(O135="nulová",K135,0)</f>
        <v>0</v>
      </c>
      <c r="BJ135" s="16" t="s">
        <v>90</v>
      </c>
      <c r="BK135" s="233">
        <f>ROUND(P135*H135,2)</f>
        <v>0</v>
      </c>
      <c r="BL135" s="16" t="s">
        <v>141</v>
      </c>
      <c r="BM135" s="232" t="s">
        <v>352</v>
      </c>
    </row>
    <row r="136" spans="1:47" s="2" customFormat="1" ht="12">
      <c r="A136" s="37"/>
      <c r="B136" s="38"/>
      <c r="C136" s="39"/>
      <c r="D136" s="234" t="s">
        <v>143</v>
      </c>
      <c r="E136" s="39"/>
      <c r="F136" s="235" t="s">
        <v>353</v>
      </c>
      <c r="G136" s="39"/>
      <c r="H136" s="39"/>
      <c r="I136" s="236"/>
      <c r="J136" s="236"/>
      <c r="K136" s="39"/>
      <c r="L136" s="39"/>
      <c r="M136" s="43"/>
      <c r="N136" s="237"/>
      <c r="O136" s="238"/>
      <c r="P136" s="90"/>
      <c r="Q136" s="90"/>
      <c r="R136" s="90"/>
      <c r="S136" s="90"/>
      <c r="T136" s="90"/>
      <c r="U136" s="90"/>
      <c r="V136" s="90"/>
      <c r="W136" s="90"/>
      <c r="X136" s="91"/>
      <c r="Y136" s="37"/>
      <c r="Z136" s="37"/>
      <c r="AA136" s="37"/>
      <c r="AB136" s="37"/>
      <c r="AC136" s="37"/>
      <c r="AD136" s="37"/>
      <c r="AE136" s="37"/>
      <c r="AT136" s="16" t="s">
        <v>143</v>
      </c>
      <c r="AU136" s="16" t="s">
        <v>92</v>
      </c>
    </row>
    <row r="137" spans="1:51" s="13" customFormat="1" ht="12">
      <c r="A137" s="13"/>
      <c r="B137" s="239"/>
      <c r="C137" s="240"/>
      <c r="D137" s="234" t="s">
        <v>145</v>
      </c>
      <c r="E137" s="241" t="s">
        <v>1</v>
      </c>
      <c r="F137" s="242" t="s">
        <v>354</v>
      </c>
      <c r="G137" s="240"/>
      <c r="H137" s="243">
        <v>422</v>
      </c>
      <c r="I137" s="244"/>
      <c r="J137" s="244"/>
      <c r="K137" s="240"/>
      <c r="L137" s="240"/>
      <c r="M137" s="245"/>
      <c r="N137" s="246"/>
      <c r="O137" s="247"/>
      <c r="P137" s="247"/>
      <c r="Q137" s="247"/>
      <c r="R137" s="247"/>
      <c r="S137" s="247"/>
      <c r="T137" s="247"/>
      <c r="U137" s="247"/>
      <c r="V137" s="247"/>
      <c r="W137" s="247"/>
      <c r="X137" s="248"/>
      <c r="Y137" s="13"/>
      <c r="Z137" s="13"/>
      <c r="AA137" s="13"/>
      <c r="AB137" s="13"/>
      <c r="AC137" s="13"/>
      <c r="AD137" s="13"/>
      <c r="AE137" s="13"/>
      <c r="AT137" s="249" t="s">
        <v>145</v>
      </c>
      <c r="AU137" s="249" t="s">
        <v>92</v>
      </c>
      <c r="AV137" s="13" t="s">
        <v>92</v>
      </c>
      <c r="AW137" s="13" t="s">
        <v>5</v>
      </c>
      <c r="AX137" s="13" t="s">
        <v>82</v>
      </c>
      <c r="AY137" s="249" t="s">
        <v>134</v>
      </c>
    </row>
    <row r="138" spans="1:51" s="13" customFormat="1" ht="12">
      <c r="A138" s="13"/>
      <c r="B138" s="239"/>
      <c r="C138" s="240"/>
      <c r="D138" s="234" t="s">
        <v>145</v>
      </c>
      <c r="E138" s="241" t="s">
        <v>1</v>
      </c>
      <c r="F138" s="242" t="s">
        <v>355</v>
      </c>
      <c r="G138" s="240"/>
      <c r="H138" s="243">
        <v>75</v>
      </c>
      <c r="I138" s="244"/>
      <c r="J138" s="244"/>
      <c r="K138" s="240"/>
      <c r="L138" s="240"/>
      <c r="M138" s="245"/>
      <c r="N138" s="246"/>
      <c r="O138" s="247"/>
      <c r="P138" s="247"/>
      <c r="Q138" s="247"/>
      <c r="R138" s="247"/>
      <c r="S138" s="247"/>
      <c r="T138" s="247"/>
      <c r="U138" s="247"/>
      <c r="V138" s="247"/>
      <c r="W138" s="247"/>
      <c r="X138" s="248"/>
      <c r="Y138" s="13"/>
      <c r="Z138" s="13"/>
      <c r="AA138" s="13"/>
      <c r="AB138" s="13"/>
      <c r="AC138" s="13"/>
      <c r="AD138" s="13"/>
      <c r="AE138" s="13"/>
      <c r="AT138" s="249" t="s">
        <v>145</v>
      </c>
      <c r="AU138" s="249" t="s">
        <v>92</v>
      </c>
      <c r="AV138" s="13" t="s">
        <v>92</v>
      </c>
      <c r="AW138" s="13" t="s">
        <v>5</v>
      </c>
      <c r="AX138" s="13" t="s">
        <v>82</v>
      </c>
      <c r="AY138" s="249" t="s">
        <v>134</v>
      </c>
    </row>
    <row r="139" spans="1:51" s="14" customFormat="1" ht="12">
      <c r="A139" s="14"/>
      <c r="B139" s="250"/>
      <c r="C139" s="251"/>
      <c r="D139" s="234" t="s">
        <v>145</v>
      </c>
      <c r="E139" s="252" t="s">
        <v>1</v>
      </c>
      <c r="F139" s="253" t="s">
        <v>149</v>
      </c>
      <c r="G139" s="251"/>
      <c r="H139" s="254">
        <v>497</v>
      </c>
      <c r="I139" s="255"/>
      <c r="J139" s="255"/>
      <c r="K139" s="251"/>
      <c r="L139" s="251"/>
      <c r="M139" s="256"/>
      <c r="N139" s="257"/>
      <c r="O139" s="258"/>
      <c r="P139" s="258"/>
      <c r="Q139" s="258"/>
      <c r="R139" s="258"/>
      <c r="S139" s="258"/>
      <c r="T139" s="258"/>
      <c r="U139" s="258"/>
      <c r="V139" s="258"/>
      <c r="W139" s="258"/>
      <c r="X139" s="259"/>
      <c r="Y139" s="14"/>
      <c r="Z139" s="14"/>
      <c r="AA139" s="14"/>
      <c r="AB139" s="14"/>
      <c r="AC139" s="14"/>
      <c r="AD139" s="14"/>
      <c r="AE139" s="14"/>
      <c r="AT139" s="260" t="s">
        <v>145</v>
      </c>
      <c r="AU139" s="260" t="s">
        <v>92</v>
      </c>
      <c r="AV139" s="14" t="s">
        <v>141</v>
      </c>
      <c r="AW139" s="14" t="s">
        <v>5</v>
      </c>
      <c r="AX139" s="14" t="s">
        <v>90</v>
      </c>
      <c r="AY139" s="260" t="s">
        <v>134</v>
      </c>
    </row>
    <row r="140" spans="1:65" s="2" customFormat="1" ht="24.15" customHeight="1">
      <c r="A140" s="37"/>
      <c r="B140" s="38"/>
      <c r="C140" s="220" t="s">
        <v>167</v>
      </c>
      <c r="D140" s="220" t="s">
        <v>136</v>
      </c>
      <c r="E140" s="221" t="s">
        <v>356</v>
      </c>
      <c r="F140" s="222" t="s">
        <v>357</v>
      </c>
      <c r="G140" s="223" t="s">
        <v>152</v>
      </c>
      <c r="H140" s="224">
        <v>210</v>
      </c>
      <c r="I140" s="225"/>
      <c r="J140" s="225"/>
      <c r="K140" s="226">
        <f>ROUND(P140*H140,2)</f>
        <v>0</v>
      </c>
      <c r="L140" s="222" t="s">
        <v>140</v>
      </c>
      <c r="M140" s="43"/>
      <c r="N140" s="227" t="s">
        <v>1</v>
      </c>
      <c r="O140" s="228" t="s">
        <v>45</v>
      </c>
      <c r="P140" s="229">
        <f>I140+J140</f>
        <v>0</v>
      </c>
      <c r="Q140" s="229">
        <f>ROUND(I140*H140,2)</f>
        <v>0</v>
      </c>
      <c r="R140" s="229">
        <f>ROUND(J140*H140,2)</f>
        <v>0</v>
      </c>
      <c r="S140" s="90"/>
      <c r="T140" s="230">
        <f>S140*H140</f>
        <v>0</v>
      </c>
      <c r="U140" s="230">
        <v>0</v>
      </c>
      <c r="V140" s="230">
        <f>U140*H140</f>
        <v>0</v>
      </c>
      <c r="W140" s="230">
        <v>0</v>
      </c>
      <c r="X140" s="231">
        <f>W140*H140</f>
        <v>0</v>
      </c>
      <c r="Y140" s="37"/>
      <c r="Z140" s="37"/>
      <c r="AA140" s="37"/>
      <c r="AB140" s="37"/>
      <c r="AC140" s="37"/>
      <c r="AD140" s="37"/>
      <c r="AE140" s="37"/>
      <c r="AR140" s="232" t="s">
        <v>141</v>
      </c>
      <c r="AT140" s="232" t="s">
        <v>136</v>
      </c>
      <c r="AU140" s="232" t="s">
        <v>92</v>
      </c>
      <c r="AY140" s="16" t="s">
        <v>134</v>
      </c>
      <c r="BE140" s="233">
        <f>IF(O140="základní",K140,0)</f>
        <v>0</v>
      </c>
      <c r="BF140" s="233">
        <f>IF(O140="snížená",K140,0)</f>
        <v>0</v>
      </c>
      <c r="BG140" s="233">
        <f>IF(O140="zákl. přenesená",K140,0)</f>
        <v>0</v>
      </c>
      <c r="BH140" s="233">
        <f>IF(O140="sníž. přenesená",K140,0)</f>
        <v>0</v>
      </c>
      <c r="BI140" s="233">
        <f>IF(O140="nulová",K140,0)</f>
        <v>0</v>
      </c>
      <c r="BJ140" s="16" t="s">
        <v>90</v>
      </c>
      <c r="BK140" s="233">
        <f>ROUND(P140*H140,2)</f>
        <v>0</v>
      </c>
      <c r="BL140" s="16" t="s">
        <v>141</v>
      </c>
      <c r="BM140" s="232" t="s">
        <v>358</v>
      </c>
    </row>
    <row r="141" spans="1:47" s="2" customFormat="1" ht="12">
      <c r="A141" s="37"/>
      <c r="B141" s="38"/>
      <c r="C141" s="39"/>
      <c r="D141" s="234" t="s">
        <v>143</v>
      </c>
      <c r="E141" s="39"/>
      <c r="F141" s="235" t="s">
        <v>359</v>
      </c>
      <c r="G141" s="39"/>
      <c r="H141" s="39"/>
      <c r="I141" s="236"/>
      <c r="J141" s="236"/>
      <c r="K141" s="39"/>
      <c r="L141" s="39"/>
      <c r="M141" s="43"/>
      <c r="N141" s="237"/>
      <c r="O141" s="238"/>
      <c r="P141" s="90"/>
      <c r="Q141" s="90"/>
      <c r="R141" s="90"/>
      <c r="S141" s="90"/>
      <c r="T141" s="90"/>
      <c r="U141" s="90"/>
      <c r="V141" s="90"/>
      <c r="W141" s="90"/>
      <c r="X141" s="91"/>
      <c r="Y141" s="37"/>
      <c r="Z141" s="37"/>
      <c r="AA141" s="37"/>
      <c r="AB141" s="37"/>
      <c r="AC141" s="37"/>
      <c r="AD141" s="37"/>
      <c r="AE141" s="37"/>
      <c r="AT141" s="16" t="s">
        <v>143</v>
      </c>
      <c r="AU141" s="16" t="s">
        <v>92</v>
      </c>
    </row>
    <row r="142" spans="1:65" s="2" customFormat="1" ht="37.8" customHeight="1">
      <c r="A142" s="37"/>
      <c r="B142" s="38"/>
      <c r="C142" s="220" t="s">
        <v>174</v>
      </c>
      <c r="D142" s="220" t="s">
        <v>136</v>
      </c>
      <c r="E142" s="221" t="s">
        <v>360</v>
      </c>
      <c r="F142" s="222" t="s">
        <v>361</v>
      </c>
      <c r="G142" s="223" t="s">
        <v>152</v>
      </c>
      <c r="H142" s="224">
        <v>497</v>
      </c>
      <c r="I142" s="225"/>
      <c r="J142" s="225"/>
      <c r="K142" s="226">
        <f>ROUND(P142*H142,2)</f>
        <v>0</v>
      </c>
      <c r="L142" s="222" t="s">
        <v>140</v>
      </c>
      <c r="M142" s="43"/>
      <c r="N142" s="227" t="s">
        <v>1</v>
      </c>
      <c r="O142" s="228" t="s">
        <v>45</v>
      </c>
      <c r="P142" s="229">
        <f>I142+J142</f>
        <v>0</v>
      </c>
      <c r="Q142" s="229">
        <f>ROUND(I142*H142,2)</f>
        <v>0</v>
      </c>
      <c r="R142" s="229">
        <f>ROUND(J142*H142,2)</f>
        <v>0</v>
      </c>
      <c r="S142" s="90"/>
      <c r="T142" s="230">
        <f>S142*H142</f>
        <v>0</v>
      </c>
      <c r="U142" s="230">
        <v>0</v>
      </c>
      <c r="V142" s="230">
        <f>U142*H142</f>
        <v>0</v>
      </c>
      <c r="W142" s="230">
        <v>0</v>
      </c>
      <c r="X142" s="231">
        <f>W142*H142</f>
        <v>0</v>
      </c>
      <c r="Y142" s="37"/>
      <c r="Z142" s="37"/>
      <c r="AA142" s="37"/>
      <c r="AB142" s="37"/>
      <c r="AC142" s="37"/>
      <c r="AD142" s="37"/>
      <c r="AE142" s="37"/>
      <c r="AR142" s="232" t="s">
        <v>141</v>
      </c>
      <c r="AT142" s="232" t="s">
        <v>136</v>
      </c>
      <c r="AU142" s="232" t="s">
        <v>92</v>
      </c>
      <c r="AY142" s="16" t="s">
        <v>134</v>
      </c>
      <c r="BE142" s="233">
        <f>IF(O142="základní",K142,0)</f>
        <v>0</v>
      </c>
      <c r="BF142" s="233">
        <f>IF(O142="snížená",K142,0)</f>
        <v>0</v>
      </c>
      <c r="BG142" s="233">
        <f>IF(O142="zákl. přenesená",K142,0)</f>
        <v>0</v>
      </c>
      <c r="BH142" s="233">
        <f>IF(O142="sníž. přenesená",K142,0)</f>
        <v>0</v>
      </c>
      <c r="BI142" s="233">
        <f>IF(O142="nulová",K142,0)</f>
        <v>0</v>
      </c>
      <c r="BJ142" s="16" t="s">
        <v>90</v>
      </c>
      <c r="BK142" s="233">
        <f>ROUND(P142*H142,2)</f>
        <v>0</v>
      </c>
      <c r="BL142" s="16" t="s">
        <v>141</v>
      </c>
      <c r="BM142" s="232" t="s">
        <v>362</v>
      </c>
    </row>
    <row r="143" spans="1:47" s="2" customFormat="1" ht="12">
      <c r="A143" s="37"/>
      <c r="B143" s="38"/>
      <c r="C143" s="39"/>
      <c r="D143" s="234" t="s">
        <v>143</v>
      </c>
      <c r="E143" s="39"/>
      <c r="F143" s="235" t="s">
        <v>359</v>
      </c>
      <c r="G143" s="39"/>
      <c r="H143" s="39"/>
      <c r="I143" s="236"/>
      <c r="J143" s="236"/>
      <c r="K143" s="39"/>
      <c r="L143" s="39"/>
      <c r="M143" s="43"/>
      <c r="N143" s="237"/>
      <c r="O143" s="238"/>
      <c r="P143" s="90"/>
      <c r="Q143" s="90"/>
      <c r="R143" s="90"/>
      <c r="S143" s="90"/>
      <c r="T143" s="90"/>
      <c r="U143" s="90"/>
      <c r="V143" s="90"/>
      <c r="W143" s="90"/>
      <c r="X143" s="91"/>
      <c r="Y143" s="37"/>
      <c r="Z143" s="37"/>
      <c r="AA143" s="37"/>
      <c r="AB143" s="37"/>
      <c r="AC143" s="37"/>
      <c r="AD143" s="37"/>
      <c r="AE143" s="37"/>
      <c r="AT143" s="16" t="s">
        <v>143</v>
      </c>
      <c r="AU143" s="16" t="s">
        <v>92</v>
      </c>
    </row>
    <row r="144" spans="1:51" s="13" customFormat="1" ht="12">
      <c r="A144" s="13"/>
      <c r="B144" s="239"/>
      <c r="C144" s="240"/>
      <c r="D144" s="234" t="s">
        <v>145</v>
      </c>
      <c r="E144" s="241" t="s">
        <v>1</v>
      </c>
      <c r="F144" s="242" t="s">
        <v>354</v>
      </c>
      <c r="G144" s="240"/>
      <c r="H144" s="243">
        <v>422</v>
      </c>
      <c r="I144" s="244"/>
      <c r="J144" s="244"/>
      <c r="K144" s="240"/>
      <c r="L144" s="240"/>
      <c r="M144" s="245"/>
      <c r="N144" s="246"/>
      <c r="O144" s="247"/>
      <c r="P144" s="247"/>
      <c r="Q144" s="247"/>
      <c r="R144" s="247"/>
      <c r="S144" s="247"/>
      <c r="T144" s="247"/>
      <c r="U144" s="247"/>
      <c r="V144" s="247"/>
      <c r="W144" s="247"/>
      <c r="X144" s="248"/>
      <c r="Y144" s="13"/>
      <c r="Z144" s="13"/>
      <c r="AA144" s="13"/>
      <c r="AB144" s="13"/>
      <c r="AC144" s="13"/>
      <c r="AD144" s="13"/>
      <c r="AE144" s="13"/>
      <c r="AT144" s="249" t="s">
        <v>145</v>
      </c>
      <c r="AU144" s="249" t="s">
        <v>92</v>
      </c>
      <c r="AV144" s="13" t="s">
        <v>92</v>
      </c>
      <c r="AW144" s="13" t="s">
        <v>5</v>
      </c>
      <c r="AX144" s="13" t="s">
        <v>82</v>
      </c>
      <c r="AY144" s="249" t="s">
        <v>134</v>
      </c>
    </row>
    <row r="145" spans="1:51" s="13" customFormat="1" ht="12">
      <c r="A145" s="13"/>
      <c r="B145" s="239"/>
      <c r="C145" s="240"/>
      <c r="D145" s="234" t="s">
        <v>145</v>
      </c>
      <c r="E145" s="241" t="s">
        <v>1</v>
      </c>
      <c r="F145" s="242" t="s">
        <v>355</v>
      </c>
      <c r="G145" s="240"/>
      <c r="H145" s="243">
        <v>75</v>
      </c>
      <c r="I145" s="244"/>
      <c r="J145" s="244"/>
      <c r="K145" s="240"/>
      <c r="L145" s="240"/>
      <c r="M145" s="245"/>
      <c r="N145" s="246"/>
      <c r="O145" s="247"/>
      <c r="P145" s="247"/>
      <c r="Q145" s="247"/>
      <c r="R145" s="247"/>
      <c r="S145" s="247"/>
      <c r="T145" s="247"/>
      <c r="U145" s="247"/>
      <c r="V145" s="247"/>
      <c r="W145" s="247"/>
      <c r="X145" s="248"/>
      <c r="Y145" s="13"/>
      <c r="Z145" s="13"/>
      <c r="AA145" s="13"/>
      <c r="AB145" s="13"/>
      <c r="AC145" s="13"/>
      <c r="AD145" s="13"/>
      <c r="AE145" s="13"/>
      <c r="AT145" s="249" t="s">
        <v>145</v>
      </c>
      <c r="AU145" s="249" t="s">
        <v>92</v>
      </c>
      <c r="AV145" s="13" t="s">
        <v>92</v>
      </c>
      <c r="AW145" s="13" t="s">
        <v>5</v>
      </c>
      <c r="AX145" s="13" t="s">
        <v>82</v>
      </c>
      <c r="AY145" s="249" t="s">
        <v>134</v>
      </c>
    </row>
    <row r="146" spans="1:51" s="14" customFormat="1" ht="12">
      <c r="A146" s="14"/>
      <c r="B146" s="250"/>
      <c r="C146" s="251"/>
      <c r="D146" s="234" t="s">
        <v>145</v>
      </c>
      <c r="E146" s="252" t="s">
        <v>1</v>
      </c>
      <c r="F146" s="253" t="s">
        <v>149</v>
      </c>
      <c r="G146" s="251"/>
      <c r="H146" s="254">
        <v>497</v>
      </c>
      <c r="I146" s="255"/>
      <c r="J146" s="255"/>
      <c r="K146" s="251"/>
      <c r="L146" s="251"/>
      <c r="M146" s="256"/>
      <c r="N146" s="257"/>
      <c r="O146" s="258"/>
      <c r="P146" s="258"/>
      <c r="Q146" s="258"/>
      <c r="R146" s="258"/>
      <c r="S146" s="258"/>
      <c r="T146" s="258"/>
      <c r="U146" s="258"/>
      <c r="V146" s="258"/>
      <c r="W146" s="258"/>
      <c r="X146" s="259"/>
      <c r="Y146" s="14"/>
      <c r="Z146" s="14"/>
      <c r="AA146" s="14"/>
      <c r="AB146" s="14"/>
      <c r="AC146" s="14"/>
      <c r="AD146" s="14"/>
      <c r="AE146" s="14"/>
      <c r="AT146" s="260" t="s">
        <v>145</v>
      </c>
      <c r="AU146" s="260" t="s">
        <v>92</v>
      </c>
      <c r="AV146" s="14" t="s">
        <v>141</v>
      </c>
      <c r="AW146" s="14" t="s">
        <v>5</v>
      </c>
      <c r="AX146" s="14" t="s">
        <v>90</v>
      </c>
      <c r="AY146" s="260" t="s">
        <v>134</v>
      </c>
    </row>
    <row r="147" spans="1:65" s="2" customFormat="1" ht="24.15" customHeight="1">
      <c r="A147" s="37"/>
      <c r="B147" s="38"/>
      <c r="C147" s="220" t="s">
        <v>179</v>
      </c>
      <c r="D147" s="220" t="s">
        <v>136</v>
      </c>
      <c r="E147" s="221" t="s">
        <v>363</v>
      </c>
      <c r="F147" s="222" t="s">
        <v>364</v>
      </c>
      <c r="G147" s="223" t="s">
        <v>214</v>
      </c>
      <c r="H147" s="224">
        <v>232</v>
      </c>
      <c r="I147" s="225"/>
      <c r="J147" s="225"/>
      <c r="K147" s="226">
        <f>ROUND(P147*H147,2)</f>
        <v>0</v>
      </c>
      <c r="L147" s="222" t="s">
        <v>140</v>
      </c>
      <c r="M147" s="43"/>
      <c r="N147" s="227" t="s">
        <v>1</v>
      </c>
      <c r="O147" s="228" t="s">
        <v>45</v>
      </c>
      <c r="P147" s="229">
        <f>I147+J147</f>
        <v>0</v>
      </c>
      <c r="Q147" s="229">
        <f>ROUND(I147*H147,2)</f>
        <v>0</v>
      </c>
      <c r="R147" s="229">
        <f>ROUND(J147*H147,2)</f>
        <v>0</v>
      </c>
      <c r="S147" s="90"/>
      <c r="T147" s="230">
        <f>S147*H147</f>
        <v>0</v>
      </c>
      <c r="U147" s="230">
        <v>0</v>
      </c>
      <c r="V147" s="230">
        <f>U147*H147</f>
        <v>0</v>
      </c>
      <c r="W147" s="230">
        <v>0</v>
      </c>
      <c r="X147" s="231">
        <f>W147*H147</f>
        <v>0</v>
      </c>
      <c r="Y147" s="37"/>
      <c r="Z147" s="37"/>
      <c r="AA147" s="37"/>
      <c r="AB147" s="37"/>
      <c r="AC147" s="37"/>
      <c r="AD147" s="37"/>
      <c r="AE147" s="37"/>
      <c r="AR147" s="232" t="s">
        <v>141</v>
      </c>
      <c r="AT147" s="232" t="s">
        <v>136</v>
      </c>
      <c r="AU147" s="232" t="s">
        <v>92</v>
      </c>
      <c r="AY147" s="16" t="s">
        <v>134</v>
      </c>
      <c r="BE147" s="233">
        <f>IF(O147="základní",K147,0)</f>
        <v>0</v>
      </c>
      <c r="BF147" s="233">
        <f>IF(O147="snížená",K147,0)</f>
        <v>0</v>
      </c>
      <c r="BG147" s="233">
        <f>IF(O147="zákl. přenesená",K147,0)</f>
        <v>0</v>
      </c>
      <c r="BH147" s="233">
        <f>IF(O147="sníž. přenesená",K147,0)</f>
        <v>0</v>
      </c>
      <c r="BI147" s="233">
        <f>IF(O147="nulová",K147,0)</f>
        <v>0</v>
      </c>
      <c r="BJ147" s="16" t="s">
        <v>90</v>
      </c>
      <c r="BK147" s="233">
        <f>ROUND(P147*H147,2)</f>
        <v>0</v>
      </c>
      <c r="BL147" s="16" t="s">
        <v>141</v>
      </c>
      <c r="BM147" s="232" t="s">
        <v>365</v>
      </c>
    </row>
    <row r="148" spans="1:47" s="2" customFormat="1" ht="12">
      <c r="A148" s="37"/>
      <c r="B148" s="38"/>
      <c r="C148" s="39"/>
      <c r="D148" s="234" t="s">
        <v>143</v>
      </c>
      <c r="E148" s="39"/>
      <c r="F148" s="235" t="s">
        <v>366</v>
      </c>
      <c r="G148" s="39"/>
      <c r="H148" s="39"/>
      <c r="I148" s="236"/>
      <c r="J148" s="236"/>
      <c r="K148" s="39"/>
      <c r="L148" s="39"/>
      <c r="M148" s="43"/>
      <c r="N148" s="237"/>
      <c r="O148" s="238"/>
      <c r="P148" s="90"/>
      <c r="Q148" s="90"/>
      <c r="R148" s="90"/>
      <c r="S148" s="90"/>
      <c r="T148" s="90"/>
      <c r="U148" s="90"/>
      <c r="V148" s="90"/>
      <c r="W148" s="90"/>
      <c r="X148" s="91"/>
      <c r="Y148" s="37"/>
      <c r="Z148" s="37"/>
      <c r="AA148" s="37"/>
      <c r="AB148" s="37"/>
      <c r="AC148" s="37"/>
      <c r="AD148" s="37"/>
      <c r="AE148" s="37"/>
      <c r="AT148" s="16" t="s">
        <v>143</v>
      </c>
      <c r="AU148" s="16" t="s">
        <v>92</v>
      </c>
    </row>
    <row r="149" spans="1:47" s="2" customFormat="1" ht="12">
      <c r="A149" s="37"/>
      <c r="B149" s="38"/>
      <c r="C149" s="39"/>
      <c r="D149" s="234" t="s">
        <v>202</v>
      </c>
      <c r="E149" s="39"/>
      <c r="F149" s="235" t="s">
        <v>367</v>
      </c>
      <c r="G149" s="39"/>
      <c r="H149" s="39"/>
      <c r="I149" s="236"/>
      <c r="J149" s="236"/>
      <c r="K149" s="39"/>
      <c r="L149" s="39"/>
      <c r="M149" s="43"/>
      <c r="N149" s="237"/>
      <c r="O149" s="238"/>
      <c r="P149" s="90"/>
      <c r="Q149" s="90"/>
      <c r="R149" s="90"/>
      <c r="S149" s="90"/>
      <c r="T149" s="90"/>
      <c r="U149" s="90"/>
      <c r="V149" s="90"/>
      <c r="W149" s="90"/>
      <c r="X149" s="91"/>
      <c r="Y149" s="37"/>
      <c r="Z149" s="37"/>
      <c r="AA149" s="37"/>
      <c r="AB149" s="37"/>
      <c r="AC149" s="37"/>
      <c r="AD149" s="37"/>
      <c r="AE149" s="37"/>
      <c r="AT149" s="16" t="s">
        <v>202</v>
      </c>
      <c r="AU149" s="16" t="s">
        <v>92</v>
      </c>
    </row>
    <row r="150" spans="1:51" s="13" customFormat="1" ht="12">
      <c r="A150" s="13"/>
      <c r="B150" s="239"/>
      <c r="C150" s="240"/>
      <c r="D150" s="234" t="s">
        <v>145</v>
      </c>
      <c r="E150" s="241" t="s">
        <v>1</v>
      </c>
      <c r="F150" s="242" t="s">
        <v>342</v>
      </c>
      <c r="G150" s="240"/>
      <c r="H150" s="243">
        <v>214</v>
      </c>
      <c r="I150" s="244"/>
      <c r="J150" s="244"/>
      <c r="K150" s="240"/>
      <c r="L150" s="240"/>
      <c r="M150" s="245"/>
      <c r="N150" s="246"/>
      <c r="O150" s="247"/>
      <c r="P150" s="247"/>
      <c r="Q150" s="247"/>
      <c r="R150" s="247"/>
      <c r="S150" s="247"/>
      <c r="T150" s="247"/>
      <c r="U150" s="247"/>
      <c r="V150" s="247"/>
      <c r="W150" s="247"/>
      <c r="X150" s="248"/>
      <c r="Y150" s="13"/>
      <c r="Z150" s="13"/>
      <c r="AA150" s="13"/>
      <c r="AB150" s="13"/>
      <c r="AC150" s="13"/>
      <c r="AD150" s="13"/>
      <c r="AE150" s="13"/>
      <c r="AT150" s="249" t="s">
        <v>145</v>
      </c>
      <c r="AU150" s="249" t="s">
        <v>92</v>
      </c>
      <c r="AV150" s="13" t="s">
        <v>92</v>
      </c>
      <c r="AW150" s="13" t="s">
        <v>5</v>
      </c>
      <c r="AX150" s="13" t="s">
        <v>82</v>
      </c>
      <c r="AY150" s="249" t="s">
        <v>134</v>
      </c>
    </row>
    <row r="151" spans="1:51" s="13" customFormat="1" ht="12">
      <c r="A151" s="13"/>
      <c r="B151" s="239"/>
      <c r="C151" s="240"/>
      <c r="D151" s="234" t="s">
        <v>145</v>
      </c>
      <c r="E151" s="241" t="s">
        <v>1</v>
      </c>
      <c r="F151" s="242" t="s">
        <v>343</v>
      </c>
      <c r="G151" s="240"/>
      <c r="H151" s="243">
        <v>18</v>
      </c>
      <c r="I151" s="244"/>
      <c r="J151" s="244"/>
      <c r="K151" s="240"/>
      <c r="L151" s="240"/>
      <c r="M151" s="245"/>
      <c r="N151" s="246"/>
      <c r="O151" s="247"/>
      <c r="P151" s="247"/>
      <c r="Q151" s="247"/>
      <c r="R151" s="247"/>
      <c r="S151" s="247"/>
      <c r="T151" s="247"/>
      <c r="U151" s="247"/>
      <c r="V151" s="247"/>
      <c r="W151" s="247"/>
      <c r="X151" s="248"/>
      <c r="Y151" s="13"/>
      <c r="Z151" s="13"/>
      <c r="AA151" s="13"/>
      <c r="AB151" s="13"/>
      <c r="AC151" s="13"/>
      <c r="AD151" s="13"/>
      <c r="AE151" s="13"/>
      <c r="AT151" s="249" t="s">
        <v>145</v>
      </c>
      <c r="AU151" s="249" t="s">
        <v>92</v>
      </c>
      <c r="AV151" s="13" t="s">
        <v>92</v>
      </c>
      <c r="AW151" s="13" t="s">
        <v>5</v>
      </c>
      <c r="AX151" s="13" t="s">
        <v>82</v>
      </c>
      <c r="AY151" s="249" t="s">
        <v>134</v>
      </c>
    </row>
    <row r="152" spans="1:51" s="14" customFormat="1" ht="12">
      <c r="A152" s="14"/>
      <c r="B152" s="250"/>
      <c r="C152" s="251"/>
      <c r="D152" s="234" t="s">
        <v>145</v>
      </c>
      <c r="E152" s="252" t="s">
        <v>1</v>
      </c>
      <c r="F152" s="253" t="s">
        <v>149</v>
      </c>
      <c r="G152" s="251"/>
      <c r="H152" s="254">
        <v>232</v>
      </c>
      <c r="I152" s="255"/>
      <c r="J152" s="255"/>
      <c r="K152" s="251"/>
      <c r="L152" s="251"/>
      <c r="M152" s="256"/>
      <c r="N152" s="257"/>
      <c r="O152" s="258"/>
      <c r="P152" s="258"/>
      <c r="Q152" s="258"/>
      <c r="R152" s="258"/>
      <c r="S152" s="258"/>
      <c r="T152" s="258"/>
      <c r="U152" s="258"/>
      <c r="V152" s="258"/>
      <c r="W152" s="258"/>
      <c r="X152" s="259"/>
      <c r="Y152" s="14"/>
      <c r="Z152" s="14"/>
      <c r="AA152" s="14"/>
      <c r="AB152" s="14"/>
      <c r="AC152" s="14"/>
      <c r="AD152" s="14"/>
      <c r="AE152" s="14"/>
      <c r="AT152" s="260" t="s">
        <v>145</v>
      </c>
      <c r="AU152" s="260" t="s">
        <v>92</v>
      </c>
      <c r="AV152" s="14" t="s">
        <v>141</v>
      </c>
      <c r="AW152" s="14" t="s">
        <v>5</v>
      </c>
      <c r="AX152" s="14" t="s">
        <v>90</v>
      </c>
      <c r="AY152" s="260" t="s">
        <v>134</v>
      </c>
    </row>
    <row r="153" spans="1:65" s="2" customFormat="1" ht="24.15" customHeight="1">
      <c r="A153" s="37"/>
      <c r="B153" s="38"/>
      <c r="C153" s="220" t="s">
        <v>171</v>
      </c>
      <c r="D153" s="220" t="s">
        <v>136</v>
      </c>
      <c r="E153" s="221" t="s">
        <v>368</v>
      </c>
      <c r="F153" s="222" t="s">
        <v>369</v>
      </c>
      <c r="G153" s="223" t="s">
        <v>214</v>
      </c>
      <c r="H153" s="224">
        <v>232</v>
      </c>
      <c r="I153" s="225"/>
      <c r="J153" s="225"/>
      <c r="K153" s="226">
        <f>ROUND(P153*H153,2)</f>
        <v>0</v>
      </c>
      <c r="L153" s="222" t="s">
        <v>140</v>
      </c>
      <c r="M153" s="43"/>
      <c r="N153" s="227" t="s">
        <v>1</v>
      </c>
      <c r="O153" s="228" t="s">
        <v>45</v>
      </c>
      <c r="P153" s="229">
        <f>I153+J153</f>
        <v>0</v>
      </c>
      <c r="Q153" s="229">
        <f>ROUND(I153*H153,2)</f>
        <v>0</v>
      </c>
      <c r="R153" s="229">
        <f>ROUND(J153*H153,2)</f>
        <v>0</v>
      </c>
      <c r="S153" s="90"/>
      <c r="T153" s="230">
        <f>S153*H153</f>
        <v>0</v>
      </c>
      <c r="U153" s="230">
        <v>0</v>
      </c>
      <c r="V153" s="230">
        <f>U153*H153</f>
        <v>0</v>
      </c>
      <c r="W153" s="230">
        <v>0</v>
      </c>
      <c r="X153" s="231">
        <f>W153*H153</f>
        <v>0</v>
      </c>
      <c r="Y153" s="37"/>
      <c r="Z153" s="37"/>
      <c r="AA153" s="37"/>
      <c r="AB153" s="37"/>
      <c r="AC153" s="37"/>
      <c r="AD153" s="37"/>
      <c r="AE153" s="37"/>
      <c r="AR153" s="232" t="s">
        <v>141</v>
      </c>
      <c r="AT153" s="232" t="s">
        <v>136</v>
      </c>
      <c r="AU153" s="232" t="s">
        <v>92</v>
      </c>
      <c r="AY153" s="16" t="s">
        <v>134</v>
      </c>
      <c r="BE153" s="233">
        <f>IF(O153="základní",K153,0)</f>
        <v>0</v>
      </c>
      <c r="BF153" s="233">
        <f>IF(O153="snížená",K153,0)</f>
        <v>0</v>
      </c>
      <c r="BG153" s="233">
        <f>IF(O153="zákl. přenesená",K153,0)</f>
        <v>0</v>
      </c>
      <c r="BH153" s="233">
        <f>IF(O153="sníž. přenesená",K153,0)</f>
        <v>0</v>
      </c>
      <c r="BI153" s="233">
        <f>IF(O153="nulová",K153,0)</f>
        <v>0</v>
      </c>
      <c r="BJ153" s="16" t="s">
        <v>90</v>
      </c>
      <c r="BK153" s="233">
        <f>ROUND(P153*H153,2)</f>
        <v>0</v>
      </c>
      <c r="BL153" s="16" t="s">
        <v>141</v>
      </c>
      <c r="BM153" s="232" t="s">
        <v>370</v>
      </c>
    </row>
    <row r="154" spans="1:47" s="2" customFormat="1" ht="12">
      <c r="A154" s="37"/>
      <c r="B154" s="38"/>
      <c r="C154" s="39"/>
      <c r="D154" s="234" t="s">
        <v>143</v>
      </c>
      <c r="E154" s="39"/>
      <c r="F154" s="235" t="s">
        <v>366</v>
      </c>
      <c r="G154" s="39"/>
      <c r="H154" s="39"/>
      <c r="I154" s="236"/>
      <c r="J154" s="236"/>
      <c r="K154" s="39"/>
      <c r="L154" s="39"/>
      <c r="M154" s="43"/>
      <c r="N154" s="237"/>
      <c r="O154" s="238"/>
      <c r="P154" s="90"/>
      <c r="Q154" s="90"/>
      <c r="R154" s="90"/>
      <c r="S154" s="90"/>
      <c r="T154" s="90"/>
      <c r="U154" s="90"/>
      <c r="V154" s="90"/>
      <c r="W154" s="90"/>
      <c r="X154" s="91"/>
      <c r="Y154" s="37"/>
      <c r="Z154" s="37"/>
      <c r="AA154" s="37"/>
      <c r="AB154" s="37"/>
      <c r="AC154" s="37"/>
      <c r="AD154" s="37"/>
      <c r="AE154" s="37"/>
      <c r="AT154" s="16" t="s">
        <v>143</v>
      </c>
      <c r="AU154" s="16" t="s">
        <v>92</v>
      </c>
    </row>
    <row r="155" spans="1:51" s="13" customFormat="1" ht="12">
      <c r="A155" s="13"/>
      <c r="B155" s="239"/>
      <c r="C155" s="240"/>
      <c r="D155" s="234" t="s">
        <v>145</v>
      </c>
      <c r="E155" s="241" t="s">
        <v>1</v>
      </c>
      <c r="F155" s="242" t="s">
        <v>371</v>
      </c>
      <c r="G155" s="240"/>
      <c r="H155" s="243">
        <v>214</v>
      </c>
      <c r="I155" s="244"/>
      <c r="J155" s="244"/>
      <c r="K155" s="240"/>
      <c r="L155" s="240"/>
      <c r="M155" s="245"/>
      <c r="N155" s="246"/>
      <c r="O155" s="247"/>
      <c r="P155" s="247"/>
      <c r="Q155" s="247"/>
      <c r="R155" s="247"/>
      <c r="S155" s="247"/>
      <c r="T155" s="247"/>
      <c r="U155" s="247"/>
      <c r="V155" s="247"/>
      <c r="W155" s="247"/>
      <c r="X155" s="248"/>
      <c r="Y155" s="13"/>
      <c r="Z155" s="13"/>
      <c r="AA155" s="13"/>
      <c r="AB155" s="13"/>
      <c r="AC155" s="13"/>
      <c r="AD155" s="13"/>
      <c r="AE155" s="13"/>
      <c r="AT155" s="249" t="s">
        <v>145</v>
      </c>
      <c r="AU155" s="249" t="s">
        <v>92</v>
      </c>
      <c r="AV155" s="13" t="s">
        <v>92</v>
      </c>
      <c r="AW155" s="13" t="s">
        <v>5</v>
      </c>
      <c r="AX155" s="13" t="s">
        <v>82</v>
      </c>
      <c r="AY155" s="249" t="s">
        <v>134</v>
      </c>
    </row>
    <row r="156" spans="1:51" s="13" customFormat="1" ht="12">
      <c r="A156" s="13"/>
      <c r="B156" s="239"/>
      <c r="C156" s="240"/>
      <c r="D156" s="234" t="s">
        <v>145</v>
      </c>
      <c r="E156" s="241" t="s">
        <v>1</v>
      </c>
      <c r="F156" s="242" t="s">
        <v>343</v>
      </c>
      <c r="G156" s="240"/>
      <c r="H156" s="243">
        <v>18</v>
      </c>
      <c r="I156" s="244"/>
      <c r="J156" s="244"/>
      <c r="K156" s="240"/>
      <c r="L156" s="240"/>
      <c r="M156" s="245"/>
      <c r="N156" s="246"/>
      <c r="O156" s="247"/>
      <c r="P156" s="247"/>
      <c r="Q156" s="247"/>
      <c r="R156" s="247"/>
      <c r="S156" s="247"/>
      <c r="T156" s="247"/>
      <c r="U156" s="247"/>
      <c r="V156" s="247"/>
      <c r="W156" s="247"/>
      <c r="X156" s="248"/>
      <c r="Y156" s="13"/>
      <c r="Z156" s="13"/>
      <c r="AA156" s="13"/>
      <c r="AB156" s="13"/>
      <c r="AC156" s="13"/>
      <c r="AD156" s="13"/>
      <c r="AE156" s="13"/>
      <c r="AT156" s="249" t="s">
        <v>145</v>
      </c>
      <c r="AU156" s="249" t="s">
        <v>92</v>
      </c>
      <c r="AV156" s="13" t="s">
        <v>92</v>
      </c>
      <c r="AW156" s="13" t="s">
        <v>5</v>
      </c>
      <c r="AX156" s="13" t="s">
        <v>82</v>
      </c>
      <c r="AY156" s="249" t="s">
        <v>134</v>
      </c>
    </row>
    <row r="157" spans="1:51" s="14" customFormat="1" ht="12">
      <c r="A157" s="14"/>
      <c r="B157" s="250"/>
      <c r="C157" s="251"/>
      <c r="D157" s="234" t="s">
        <v>145</v>
      </c>
      <c r="E157" s="252" t="s">
        <v>1</v>
      </c>
      <c r="F157" s="253" t="s">
        <v>149</v>
      </c>
      <c r="G157" s="251"/>
      <c r="H157" s="254">
        <v>232</v>
      </c>
      <c r="I157" s="255"/>
      <c r="J157" s="255"/>
      <c r="K157" s="251"/>
      <c r="L157" s="251"/>
      <c r="M157" s="256"/>
      <c r="N157" s="257"/>
      <c r="O157" s="258"/>
      <c r="P157" s="258"/>
      <c r="Q157" s="258"/>
      <c r="R157" s="258"/>
      <c r="S157" s="258"/>
      <c r="T157" s="258"/>
      <c r="U157" s="258"/>
      <c r="V157" s="258"/>
      <c r="W157" s="258"/>
      <c r="X157" s="259"/>
      <c r="Y157" s="14"/>
      <c r="Z157" s="14"/>
      <c r="AA157" s="14"/>
      <c r="AB157" s="14"/>
      <c r="AC157" s="14"/>
      <c r="AD157" s="14"/>
      <c r="AE157" s="14"/>
      <c r="AT157" s="260" t="s">
        <v>145</v>
      </c>
      <c r="AU157" s="260" t="s">
        <v>92</v>
      </c>
      <c r="AV157" s="14" t="s">
        <v>141</v>
      </c>
      <c r="AW157" s="14" t="s">
        <v>5</v>
      </c>
      <c r="AX157" s="14" t="s">
        <v>90</v>
      </c>
      <c r="AY157" s="260" t="s">
        <v>134</v>
      </c>
    </row>
    <row r="158" spans="1:65" s="2" customFormat="1" ht="24.15" customHeight="1">
      <c r="A158" s="37"/>
      <c r="B158" s="38"/>
      <c r="C158" s="220" t="s">
        <v>187</v>
      </c>
      <c r="D158" s="220" t="s">
        <v>136</v>
      </c>
      <c r="E158" s="221" t="s">
        <v>372</v>
      </c>
      <c r="F158" s="222" t="s">
        <v>373</v>
      </c>
      <c r="G158" s="223" t="s">
        <v>214</v>
      </c>
      <c r="H158" s="224">
        <v>232</v>
      </c>
      <c r="I158" s="225"/>
      <c r="J158" s="225"/>
      <c r="K158" s="226">
        <f>ROUND(P158*H158,2)</f>
        <v>0</v>
      </c>
      <c r="L158" s="222" t="s">
        <v>140</v>
      </c>
      <c r="M158" s="43"/>
      <c r="N158" s="227" t="s">
        <v>1</v>
      </c>
      <c r="O158" s="228" t="s">
        <v>45</v>
      </c>
      <c r="P158" s="229">
        <f>I158+J158</f>
        <v>0</v>
      </c>
      <c r="Q158" s="229">
        <f>ROUND(I158*H158,2)</f>
        <v>0</v>
      </c>
      <c r="R158" s="229">
        <f>ROUND(J158*H158,2)</f>
        <v>0</v>
      </c>
      <c r="S158" s="90"/>
      <c r="T158" s="230">
        <f>S158*H158</f>
        <v>0</v>
      </c>
      <c r="U158" s="230">
        <v>0</v>
      </c>
      <c r="V158" s="230">
        <f>U158*H158</f>
        <v>0</v>
      </c>
      <c r="W158" s="230">
        <v>0</v>
      </c>
      <c r="X158" s="231">
        <f>W158*H158</f>
        <v>0</v>
      </c>
      <c r="Y158" s="37"/>
      <c r="Z158" s="37"/>
      <c r="AA158" s="37"/>
      <c r="AB158" s="37"/>
      <c r="AC158" s="37"/>
      <c r="AD158" s="37"/>
      <c r="AE158" s="37"/>
      <c r="AR158" s="232" t="s">
        <v>141</v>
      </c>
      <c r="AT158" s="232" t="s">
        <v>136</v>
      </c>
      <c r="AU158" s="232" t="s">
        <v>92</v>
      </c>
      <c r="AY158" s="16" t="s">
        <v>134</v>
      </c>
      <c r="BE158" s="233">
        <f>IF(O158="základní",K158,0)</f>
        <v>0</v>
      </c>
      <c r="BF158" s="233">
        <f>IF(O158="snížená",K158,0)</f>
        <v>0</v>
      </c>
      <c r="BG158" s="233">
        <f>IF(O158="zákl. přenesená",K158,0)</f>
        <v>0</v>
      </c>
      <c r="BH158" s="233">
        <f>IF(O158="sníž. přenesená",K158,0)</f>
        <v>0</v>
      </c>
      <c r="BI158" s="233">
        <f>IF(O158="nulová",K158,0)</f>
        <v>0</v>
      </c>
      <c r="BJ158" s="16" t="s">
        <v>90</v>
      </c>
      <c r="BK158" s="233">
        <f>ROUND(P158*H158,2)</f>
        <v>0</v>
      </c>
      <c r="BL158" s="16" t="s">
        <v>141</v>
      </c>
      <c r="BM158" s="232" t="s">
        <v>374</v>
      </c>
    </row>
    <row r="159" spans="1:47" s="2" customFormat="1" ht="12">
      <c r="A159" s="37"/>
      <c r="B159" s="38"/>
      <c r="C159" s="39"/>
      <c r="D159" s="234" t="s">
        <v>143</v>
      </c>
      <c r="E159" s="39"/>
      <c r="F159" s="235" t="s">
        <v>366</v>
      </c>
      <c r="G159" s="39"/>
      <c r="H159" s="39"/>
      <c r="I159" s="236"/>
      <c r="J159" s="236"/>
      <c r="K159" s="39"/>
      <c r="L159" s="39"/>
      <c r="M159" s="43"/>
      <c r="N159" s="237"/>
      <c r="O159" s="238"/>
      <c r="P159" s="90"/>
      <c r="Q159" s="90"/>
      <c r="R159" s="90"/>
      <c r="S159" s="90"/>
      <c r="T159" s="90"/>
      <c r="U159" s="90"/>
      <c r="V159" s="90"/>
      <c r="W159" s="90"/>
      <c r="X159" s="91"/>
      <c r="Y159" s="37"/>
      <c r="Z159" s="37"/>
      <c r="AA159" s="37"/>
      <c r="AB159" s="37"/>
      <c r="AC159" s="37"/>
      <c r="AD159" s="37"/>
      <c r="AE159" s="37"/>
      <c r="AT159" s="16" t="s">
        <v>143</v>
      </c>
      <c r="AU159" s="16" t="s">
        <v>92</v>
      </c>
    </row>
    <row r="160" spans="1:51" s="13" customFormat="1" ht="12">
      <c r="A160" s="13"/>
      <c r="B160" s="239"/>
      <c r="C160" s="240"/>
      <c r="D160" s="234" t="s">
        <v>145</v>
      </c>
      <c r="E160" s="241" t="s">
        <v>1</v>
      </c>
      <c r="F160" s="242" t="s">
        <v>342</v>
      </c>
      <c r="G160" s="240"/>
      <c r="H160" s="243">
        <v>214</v>
      </c>
      <c r="I160" s="244"/>
      <c r="J160" s="244"/>
      <c r="K160" s="240"/>
      <c r="L160" s="240"/>
      <c r="M160" s="245"/>
      <c r="N160" s="246"/>
      <c r="O160" s="247"/>
      <c r="P160" s="247"/>
      <c r="Q160" s="247"/>
      <c r="R160" s="247"/>
      <c r="S160" s="247"/>
      <c r="T160" s="247"/>
      <c r="U160" s="247"/>
      <c r="V160" s="247"/>
      <c r="W160" s="247"/>
      <c r="X160" s="248"/>
      <c r="Y160" s="13"/>
      <c r="Z160" s="13"/>
      <c r="AA160" s="13"/>
      <c r="AB160" s="13"/>
      <c r="AC160" s="13"/>
      <c r="AD160" s="13"/>
      <c r="AE160" s="13"/>
      <c r="AT160" s="249" t="s">
        <v>145</v>
      </c>
      <c r="AU160" s="249" t="s">
        <v>92</v>
      </c>
      <c r="AV160" s="13" t="s">
        <v>92</v>
      </c>
      <c r="AW160" s="13" t="s">
        <v>5</v>
      </c>
      <c r="AX160" s="13" t="s">
        <v>82</v>
      </c>
      <c r="AY160" s="249" t="s">
        <v>134</v>
      </c>
    </row>
    <row r="161" spans="1:51" s="13" customFormat="1" ht="12">
      <c r="A161" s="13"/>
      <c r="B161" s="239"/>
      <c r="C161" s="240"/>
      <c r="D161" s="234" t="s">
        <v>145</v>
      </c>
      <c r="E161" s="241" t="s">
        <v>1</v>
      </c>
      <c r="F161" s="242" t="s">
        <v>343</v>
      </c>
      <c r="G161" s="240"/>
      <c r="H161" s="243">
        <v>18</v>
      </c>
      <c r="I161" s="244"/>
      <c r="J161" s="244"/>
      <c r="K161" s="240"/>
      <c r="L161" s="240"/>
      <c r="M161" s="245"/>
      <c r="N161" s="246"/>
      <c r="O161" s="247"/>
      <c r="P161" s="247"/>
      <c r="Q161" s="247"/>
      <c r="R161" s="247"/>
      <c r="S161" s="247"/>
      <c r="T161" s="247"/>
      <c r="U161" s="247"/>
      <c r="V161" s="247"/>
      <c r="W161" s="247"/>
      <c r="X161" s="248"/>
      <c r="Y161" s="13"/>
      <c r="Z161" s="13"/>
      <c r="AA161" s="13"/>
      <c r="AB161" s="13"/>
      <c r="AC161" s="13"/>
      <c r="AD161" s="13"/>
      <c r="AE161" s="13"/>
      <c r="AT161" s="249" t="s">
        <v>145</v>
      </c>
      <c r="AU161" s="249" t="s">
        <v>92</v>
      </c>
      <c r="AV161" s="13" t="s">
        <v>92</v>
      </c>
      <c r="AW161" s="13" t="s">
        <v>5</v>
      </c>
      <c r="AX161" s="13" t="s">
        <v>82</v>
      </c>
      <c r="AY161" s="249" t="s">
        <v>134</v>
      </c>
    </row>
    <row r="162" spans="1:51" s="14" customFormat="1" ht="12">
      <c r="A162" s="14"/>
      <c r="B162" s="250"/>
      <c r="C162" s="251"/>
      <c r="D162" s="234" t="s">
        <v>145</v>
      </c>
      <c r="E162" s="252" t="s">
        <v>1</v>
      </c>
      <c r="F162" s="253" t="s">
        <v>149</v>
      </c>
      <c r="G162" s="251"/>
      <c r="H162" s="254">
        <v>232</v>
      </c>
      <c r="I162" s="255"/>
      <c r="J162" s="255"/>
      <c r="K162" s="251"/>
      <c r="L162" s="251"/>
      <c r="M162" s="256"/>
      <c r="N162" s="257"/>
      <c r="O162" s="258"/>
      <c r="P162" s="258"/>
      <c r="Q162" s="258"/>
      <c r="R162" s="258"/>
      <c r="S162" s="258"/>
      <c r="T162" s="258"/>
      <c r="U162" s="258"/>
      <c r="V162" s="258"/>
      <c r="W162" s="258"/>
      <c r="X162" s="259"/>
      <c r="Y162" s="14"/>
      <c r="Z162" s="14"/>
      <c r="AA162" s="14"/>
      <c r="AB162" s="14"/>
      <c r="AC162" s="14"/>
      <c r="AD162" s="14"/>
      <c r="AE162" s="14"/>
      <c r="AT162" s="260" t="s">
        <v>145</v>
      </c>
      <c r="AU162" s="260" t="s">
        <v>92</v>
      </c>
      <c r="AV162" s="14" t="s">
        <v>141</v>
      </c>
      <c r="AW162" s="14" t="s">
        <v>5</v>
      </c>
      <c r="AX162" s="14" t="s">
        <v>90</v>
      </c>
      <c r="AY162" s="260" t="s">
        <v>134</v>
      </c>
    </row>
    <row r="163" spans="1:65" s="2" customFormat="1" ht="37.8" customHeight="1">
      <c r="A163" s="37"/>
      <c r="B163" s="38"/>
      <c r="C163" s="220" t="s">
        <v>193</v>
      </c>
      <c r="D163" s="220" t="s">
        <v>136</v>
      </c>
      <c r="E163" s="221" t="s">
        <v>375</v>
      </c>
      <c r="F163" s="222" t="s">
        <v>376</v>
      </c>
      <c r="G163" s="223" t="s">
        <v>214</v>
      </c>
      <c r="H163" s="224">
        <v>214</v>
      </c>
      <c r="I163" s="225"/>
      <c r="J163" s="225"/>
      <c r="K163" s="226">
        <f>ROUND(P163*H163,2)</f>
        <v>0</v>
      </c>
      <c r="L163" s="222" t="s">
        <v>140</v>
      </c>
      <c r="M163" s="43"/>
      <c r="N163" s="227" t="s">
        <v>1</v>
      </c>
      <c r="O163" s="228" t="s">
        <v>45</v>
      </c>
      <c r="P163" s="229">
        <f>I163+J163</f>
        <v>0</v>
      </c>
      <c r="Q163" s="229">
        <f>ROUND(I163*H163,2)</f>
        <v>0</v>
      </c>
      <c r="R163" s="229">
        <f>ROUND(J163*H163,2)</f>
        <v>0</v>
      </c>
      <c r="S163" s="90"/>
      <c r="T163" s="230">
        <f>S163*H163</f>
        <v>0</v>
      </c>
      <c r="U163" s="230">
        <v>0</v>
      </c>
      <c r="V163" s="230">
        <f>U163*H163</f>
        <v>0</v>
      </c>
      <c r="W163" s="230">
        <v>0</v>
      </c>
      <c r="X163" s="231">
        <f>W163*H163</f>
        <v>0</v>
      </c>
      <c r="Y163" s="37"/>
      <c r="Z163" s="37"/>
      <c r="AA163" s="37"/>
      <c r="AB163" s="37"/>
      <c r="AC163" s="37"/>
      <c r="AD163" s="37"/>
      <c r="AE163" s="37"/>
      <c r="AR163" s="232" t="s">
        <v>141</v>
      </c>
      <c r="AT163" s="232" t="s">
        <v>136</v>
      </c>
      <c r="AU163" s="232" t="s">
        <v>92</v>
      </c>
      <c r="AY163" s="16" t="s">
        <v>134</v>
      </c>
      <c r="BE163" s="233">
        <f>IF(O163="základní",K163,0)</f>
        <v>0</v>
      </c>
      <c r="BF163" s="233">
        <f>IF(O163="snížená",K163,0)</f>
        <v>0</v>
      </c>
      <c r="BG163" s="233">
        <f>IF(O163="zákl. přenesená",K163,0)</f>
        <v>0</v>
      </c>
      <c r="BH163" s="233">
        <f>IF(O163="sníž. přenesená",K163,0)</f>
        <v>0</v>
      </c>
      <c r="BI163" s="233">
        <f>IF(O163="nulová",K163,0)</f>
        <v>0</v>
      </c>
      <c r="BJ163" s="16" t="s">
        <v>90</v>
      </c>
      <c r="BK163" s="233">
        <f>ROUND(P163*H163,2)</f>
        <v>0</v>
      </c>
      <c r="BL163" s="16" t="s">
        <v>141</v>
      </c>
      <c r="BM163" s="232" t="s">
        <v>377</v>
      </c>
    </row>
    <row r="164" spans="1:47" s="2" customFormat="1" ht="12">
      <c r="A164" s="37"/>
      <c r="B164" s="38"/>
      <c r="C164" s="39"/>
      <c r="D164" s="234" t="s">
        <v>143</v>
      </c>
      <c r="E164" s="39"/>
      <c r="F164" s="235" t="s">
        <v>378</v>
      </c>
      <c r="G164" s="39"/>
      <c r="H164" s="39"/>
      <c r="I164" s="236"/>
      <c r="J164" s="236"/>
      <c r="K164" s="39"/>
      <c r="L164" s="39"/>
      <c r="M164" s="43"/>
      <c r="N164" s="237"/>
      <c r="O164" s="238"/>
      <c r="P164" s="90"/>
      <c r="Q164" s="90"/>
      <c r="R164" s="90"/>
      <c r="S164" s="90"/>
      <c r="T164" s="90"/>
      <c r="U164" s="90"/>
      <c r="V164" s="90"/>
      <c r="W164" s="90"/>
      <c r="X164" s="91"/>
      <c r="Y164" s="37"/>
      <c r="Z164" s="37"/>
      <c r="AA164" s="37"/>
      <c r="AB164" s="37"/>
      <c r="AC164" s="37"/>
      <c r="AD164" s="37"/>
      <c r="AE164" s="37"/>
      <c r="AT164" s="16" t="s">
        <v>143</v>
      </c>
      <c r="AU164" s="16" t="s">
        <v>92</v>
      </c>
    </row>
    <row r="165" spans="1:51" s="13" customFormat="1" ht="12">
      <c r="A165" s="13"/>
      <c r="B165" s="239"/>
      <c r="C165" s="240"/>
      <c r="D165" s="234" t="s">
        <v>145</v>
      </c>
      <c r="E165" s="241" t="s">
        <v>1</v>
      </c>
      <c r="F165" s="242" t="s">
        <v>379</v>
      </c>
      <c r="G165" s="240"/>
      <c r="H165" s="243">
        <v>214</v>
      </c>
      <c r="I165" s="244"/>
      <c r="J165" s="244"/>
      <c r="K165" s="240"/>
      <c r="L165" s="240"/>
      <c r="M165" s="245"/>
      <c r="N165" s="246"/>
      <c r="O165" s="247"/>
      <c r="P165" s="247"/>
      <c r="Q165" s="247"/>
      <c r="R165" s="247"/>
      <c r="S165" s="247"/>
      <c r="T165" s="247"/>
      <c r="U165" s="247"/>
      <c r="V165" s="247"/>
      <c r="W165" s="247"/>
      <c r="X165" s="248"/>
      <c r="Y165" s="13"/>
      <c r="Z165" s="13"/>
      <c r="AA165" s="13"/>
      <c r="AB165" s="13"/>
      <c r="AC165" s="13"/>
      <c r="AD165" s="13"/>
      <c r="AE165" s="13"/>
      <c r="AT165" s="249" t="s">
        <v>145</v>
      </c>
      <c r="AU165" s="249" t="s">
        <v>92</v>
      </c>
      <c r="AV165" s="13" t="s">
        <v>92</v>
      </c>
      <c r="AW165" s="13" t="s">
        <v>5</v>
      </c>
      <c r="AX165" s="13" t="s">
        <v>90</v>
      </c>
      <c r="AY165" s="249" t="s">
        <v>134</v>
      </c>
    </row>
    <row r="166" spans="1:65" s="2" customFormat="1" ht="24.15" customHeight="1">
      <c r="A166" s="37"/>
      <c r="B166" s="38"/>
      <c r="C166" s="261" t="s">
        <v>197</v>
      </c>
      <c r="D166" s="261" t="s">
        <v>168</v>
      </c>
      <c r="E166" s="262" t="s">
        <v>380</v>
      </c>
      <c r="F166" s="263" t="s">
        <v>381</v>
      </c>
      <c r="G166" s="264" t="s">
        <v>227</v>
      </c>
      <c r="H166" s="265">
        <v>25.68</v>
      </c>
      <c r="I166" s="266"/>
      <c r="J166" s="267"/>
      <c r="K166" s="268">
        <f>ROUND(P166*H166,2)</f>
        <v>0</v>
      </c>
      <c r="L166" s="263" t="s">
        <v>140</v>
      </c>
      <c r="M166" s="269"/>
      <c r="N166" s="270" t="s">
        <v>1</v>
      </c>
      <c r="O166" s="228" t="s">
        <v>45</v>
      </c>
      <c r="P166" s="229">
        <f>I166+J166</f>
        <v>0</v>
      </c>
      <c r="Q166" s="229">
        <f>ROUND(I166*H166,2)</f>
        <v>0</v>
      </c>
      <c r="R166" s="229">
        <f>ROUND(J166*H166,2)</f>
        <v>0</v>
      </c>
      <c r="S166" s="90"/>
      <c r="T166" s="230">
        <f>S166*H166</f>
        <v>0</v>
      </c>
      <c r="U166" s="230">
        <v>1</v>
      </c>
      <c r="V166" s="230">
        <f>U166*H166</f>
        <v>25.68</v>
      </c>
      <c r="W166" s="230">
        <v>0</v>
      </c>
      <c r="X166" s="231">
        <f>W166*H166</f>
        <v>0</v>
      </c>
      <c r="Y166" s="37"/>
      <c r="Z166" s="37"/>
      <c r="AA166" s="37"/>
      <c r="AB166" s="37"/>
      <c r="AC166" s="37"/>
      <c r="AD166" s="37"/>
      <c r="AE166" s="37"/>
      <c r="AR166" s="232" t="s">
        <v>171</v>
      </c>
      <c r="AT166" s="232" t="s">
        <v>168</v>
      </c>
      <c r="AU166" s="232" t="s">
        <v>92</v>
      </c>
      <c r="AY166" s="16" t="s">
        <v>134</v>
      </c>
      <c r="BE166" s="233">
        <f>IF(O166="základní",K166,0)</f>
        <v>0</v>
      </c>
      <c r="BF166" s="233">
        <f>IF(O166="snížená",K166,0)</f>
        <v>0</v>
      </c>
      <c r="BG166" s="233">
        <f>IF(O166="zákl. přenesená",K166,0)</f>
        <v>0</v>
      </c>
      <c r="BH166" s="233">
        <f>IF(O166="sníž. přenesená",K166,0)</f>
        <v>0</v>
      </c>
      <c r="BI166" s="233">
        <f>IF(O166="nulová",K166,0)</f>
        <v>0</v>
      </c>
      <c r="BJ166" s="16" t="s">
        <v>90</v>
      </c>
      <c r="BK166" s="233">
        <f>ROUND(P166*H166,2)</f>
        <v>0</v>
      </c>
      <c r="BL166" s="16" t="s">
        <v>141</v>
      </c>
      <c r="BM166" s="232" t="s">
        <v>382</v>
      </c>
    </row>
    <row r="167" spans="1:51" s="13" customFormat="1" ht="12">
      <c r="A167" s="13"/>
      <c r="B167" s="239"/>
      <c r="C167" s="240"/>
      <c r="D167" s="234" t="s">
        <v>145</v>
      </c>
      <c r="E167" s="241" t="s">
        <v>1</v>
      </c>
      <c r="F167" s="242" t="s">
        <v>383</v>
      </c>
      <c r="G167" s="240"/>
      <c r="H167" s="243">
        <v>12.84</v>
      </c>
      <c r="I167" s="244"/>
      <c r="J167" s="244"/>
      <c r="K167" s="240"/>
      <c r="L167" s="240"/>
      <c r="M167" s="245"/>
      <c r="N167" s="246"/>
      <c r="O167" s="247"/>
      <c r="P167" s="247"/>
      <c r="Q167" s="247"/>
      <c r="R167" s="247"/>
      <c r="S167" s="247"/>
      <c r="T167" s="247"/>
      <c r="U167" s="247"/>
      <c r="V167" s="247"/>
      <c r="W167" s="247"/>
      <c r="X167" s="248"/>
      <c r="Y167" s="13"/>
      <c r="Z167" s="13"/>
      <c r="AA167" s="13"/>
      <c r="AB167" s="13"/>
      <c r="AC167" s="13"/>
      <c r="AD167" s="13"/>
      <c r="AE167" s="13"/>
      <c r="AT167" s="249" t="s">
        <v>145</v>
      </c>
      <c r="AU167" s="249" t="s">
        <v>92</v>
      </c>
      <c r="AV167" s="13" t="s">
        <v>92</v>
      </c>
      <c r="AW167" s="13" t="s">
        <v>5</v>
      </c>
      <c r="AX167" s="13" t="s">
        <v>90</v>
      </c>
      <c r="AY167" s="249" t="s">
        <v>134</v>
      </c>
    </row>
    <row r="168" spans="1:51" s="13" customFormat="1" ht="12">
      <c r="A168" s="13"/>
      <c r="B168" s="239"/>
      <c r="C168" s="240"/>
      <c r="D168" s="234" t="s">
        <v>145</v>
      </c>
      <c r="E168" s="240"/>
      <c r="F168" s="242" t="s">
        <v>384</v>
      </c>
      <c r="G168" s="240"/>
      <c r="H168" s="243">
        <v>25.68</v>
      </c>
      <c r="I168" s="244"/>
      <c r="J168" s="244"/>
      <c r="K168" s="240"/>
      <c r="L168" s="240"/>
      <c r="M168" s="245"/>
      <c r="N168" s="246"/>
      <c r="O168" s="247"/>
      <c r="P168" s="247"/>
      <c r="Q168" s="247"/>
      <c r="R168" s="247"/>
      <c r="S168" s="247"/>
      <c r="T168" s="247"/>
      <c r="U168" s="247"/>
      <c r="V168" s="247"/>
      <c r="W168" s="247"/>
      <c r="X168" s="248"/>
      <c r="Y168" s="13"/>
      <c r="Z168" s="13"/>
      <c r="AA168" s="13"/>
      <c r="AB168" s="13"/>
      <c r="AC168" s="13"/>
      <c r="AD168" s="13"/>
      <c r="AE168" s="13"/>
      <c r="AT168" s="249" t="s">
        <v>145</v>
      </c>
      <c r="AU168" s="249" t="s">
        <v>92</v>
      </c>
      <c r="AV168" s="13" t="s">
        <v>92</v>
      </c>
      <c r="AW168" s="13" t="s">
        <v>4</v>
      </c>
      <c r="AX168" s="13" t="s">
        <v>90</v>
      </c>
      <c r="AY168" s="249" t="s">
        <v>134</v>
      </c>
    </row>
    <row r="169" spans="1:65" s="2" customFormat="1" ht="33" customHeight="1">
      <c r="A169" s="37"/>
      <c r="B169" s="38"/>
      <c r="C169" s="220" t="s">
        <v>205</v>
      </c>
      <c r="D169" s="220" t="s">
        <v>136</v>
      </c>
      <c r="E169" s="221" t="s">
        <v>385</v>
      </c>
      <c r="F169" s="222" t="s">
        <v>386</v>
      </c>
      <c r="G169" s="223" t="s">
        <v>214</v>
      </c>
      <c r="H169" s="224">
        <v>214</v>
      </c>
      <c r="I169" s="225"/>
      <c r="J169" s="225"/>
      <c r="K169" s="226">
        <f>ROUND(P169*H169,2)</f>
        <v>0</v>
      </c>
      <c r="L169" s="222" t="s">
        <v>140</v>
      </c>
      <c r="M169" s="43"/>
      <c r="N169" s="227" t="s">
        <v>1</v>
      </c>
      <c r="O169" s="228" t="s">
        <v>45</v>
      </c>
      <c r="P169" s="229">
        <f>I169+J169</f>
        <v>0</v>
      </c>
      <c r="Q169" s="229">
        <f>ROUND(I169*H169,2)</f>
        <v>0</v>
      </c>
      <c r="R169" s="229">
        <f>ROUND(J169*H169,2)</f>
        <v>0</v>
      </c>
      <c r="S169" s="90"/>
      <c r="T169" s="230">
        <f>S169*H169</f>
        <v>0</v>
      </c>
      <c r="U169" s="230">
        <v>0</v>
      </c>
      <c r="V169" s="230">
        <f>U169*H169</f>
        <v>0</v>
      </c>
      <c r="W169" s="230">
        <v>0</v>
      </c>
      <c r="X169" s="231">
        <f>W169*H169</f>
        <v>0</v>
      </c>
      <c r="Y169" s="37"/>
      <c r="Z169" s="37"/>
      <c r="AA169" s="37"/>
      <c r="AB169" s="37"/>
      <c r="AC169" s="37"/>
      <c r="AD169" s="37"/>
      <c r="AE169" s="37"/>
      <c r="AR169" s="232" t="s">
        <v>141</v>
      </c>
      <c r="AT169" s="232" t="s">
        <v>136</v>
      </c>
      <c r="AU169" s="232" t="s">
        <v>92</v>
      </c>
      <c r="AY169" s="16" t="s">
        <v>134</v>
      </c>
      <c r="BE169" s="233">
        <f>IF(O169="základní",K169,0)</f>
        <v>0</v>
      </c>
      <c r="BF169" s="233">
        <f>IF(O169="snížená",K169,0)</f>
        <v>0</v>
      </c>
      <c r="BG169" s="233">
        <f>IF(O169="zákl. přenesená",K169,0)</f>
        <v>0</v>
      </c>
      <c r="BH169" s="233">
        <f>IF(O169="sníž. přenesená",K169,0)</f>
        <v>0</v>
      </c>
      <c r="BI169" s="233">
        <f>IF(O169="nulová",K169,0)</f>
        <v>0</v>
      </c>
      <c r="BJ169" s="16" t="s">
        <v>90</v>
      </c>
      <c r="BK169" s="233">
        <f>ROUND(P169*H169,2)</f>
        <v>0</v>
      </c>
      <c r="BL169" s="16" t="s">
        <v>141</v>
      </c>
      <c r="BM169" s="232" t="s">
        <v>387</v>
      </c>
    </row>
    <row r="170" spans="1:47" s="2" customFormat="1" ht="12">
      <c r="A170" s="37"/>
      <c r="B170" s="38"/>
      <c r="C170" s="39"/>
      <c r="D170" s="234" t="s">
        <v>143</v>
      </c>
      <c r="E170" s="39"/>
      <c r="F170" s="235" t="s">
        <v>388</v>
      </c>
      <c r="G170" s="39"/>
      <c r="H170" s="39"/>
      <c r="I170" s="236"/>
      <c r="J170" s="236"/>
      <c r="K170" s="39"/>
      <c r="L170" s="39"/>
      <c r="M170" s="43"/>
      <c r="N170" s="237"/>
      <c r="O170" s="238"/>
      <c r="P170" s="90"/>
      <c r="Q170" s="90"/>
      <c r="R170" s="90"/>
      <c r="S170" s="90"/>
      <c r="T170" s="90"/>
      <c r="U170" s="90"/>
      <c r="V170" s="90"/>
      <c r="W170" s="90"/>
      <c r="X170" s="91"/>
      <c r="Y170" s="37"/>
      <c r="Z170" s="37"/>
      <c r="AA170" s="37"/>
      <c r="AB170" s="37"/>
      <c r="AC170" s="37"/>
      <c r="AD170" s="37"/>
      <c r="AE170" s="37"/>
      <c r="AT170" s="16" t="s">
        <v>143</v>
      </c>
      <c r="AU170" s="16" t="s">
        <v>92</v>
      </c>
    </row>
    <row r="171" spans="1:51" s="13" customFormat="1" ht="12">
      <c r="A171" s="13"/>
      <c r="B171" s="239"/>
      <c r="C171" s="240"/>
      <c r="D171" s="234" t="s">
        <v>145</v>
      </c>
      <c r="E171" s="241" t="s">
        <v>1</v>
      </c>
      <c r="F171" s="242" t="s">
        <v>389</v>
      </c>
      <c r="G171" s="240"/>
      <c r="H171" s="243">
        <v>214</v>
      </c>
      <c r="I171" s="244"/>
      <c r="J171" s="244"/>
      <c r="K171" s="240"/>
      <c r="L171" s="240"/>
      <c r="M171" s="245"/>
      <c r="N171" s="246"/>
      <c r="O171" s="247"/>
      <c r="P171" s="247"/>
      <c r="Q171" s="247"/>
      <c r="R171" s="247"/>
      <c r="S171" s="247"/>
      <c r="T171" s="247"/>
      <c r="U171" s="247"/>
      <c r="V171" s="247"/>
      <c r="W171" s="247"/>
      <c r="X171" s="248"/>
      <c r="Y171" s="13"/>
      <c r="Z171" s="13"/>
      <c r="AA171" s="13"/>
      <c r="AB171" s="13"/>
      <c r="AC171" s="13"/>
      <c r="AD171" s="13"/>
      <c r="AE171" s="13"/>
      <c r="AT171" s="249" t="s">
        <v>145</v>
      </c>
      <c r="AU171" s="249" t="s">
        <v>92</v>
      </c>
      <c r="AV171" s="13" t="s">
        <v>92</v>
      </c>
      <c r="AW171" s="13" t="s">
        <v>5</v>
      </c>
      <c r="AX171" s="13" t="s">
        <v>90</v>
      </c>
      <c r="AY171" s="249" t="s">
        <v>134</v>
      </c>
    </row>
    <row r="172" spans="1:65" s="2" customFormat="1" ht="16.5" customHeight="1">
      <c r="A172" s="37"/>
      <c r="B172" s="38"/>
      <c r="C172" s="261" t="s">
        <v>211</v>
      </c>
      <c r="D172" s="261" t="s">
        <v>168</v>
      </c>
      <c r="E172" s="262" t="s">
        <v>198</v>
      </c>
      <c r="F172" s="263" t="s">
        <v>390</v>
      </c>
      <c r="G172" s="264" t="s">
        <v>214</v>
      </c>
      <c r="H172" s="265">
        <v>224.7</v>
      </c>
      <c r="I172" s="266"/>
      <c r="J172" s="267"/>
      <c r="K172" s="268">
        <f>ROUND(P172*H172,2)</f>
        <v>0</v>
      </c>
      <c r="L172" s="263" t="s">
        <v>1</v>
      </c>
      <c r="M172" s="269"/>
      <c r="N172" s="270" t="s">
        <v>1</v>
      </c>
      <c r="O172" s="228" t="s">
        <v>45</v>
      </c>
      <c r="P172" s="229">
        <f>I172+J172</f>
        <v>0</v>
      </c>
      <c r="Q172" s="229">
        <f>ROUND(I172*H172,2)</f>
        <v>0</v>
      </c>
      <c r="R172" s="229">
        <f>ROUND(J172*H172,2)</f>
        <v>0</v>
      </c>
      <c r="S172" s="90"/>
      <c r="T172" s="230">
        <f>S172*H172</f>
        <v>0</v>
      </c>
      <c r="U172" s="230">
        <v>0</v>
      </c>
      <c r="V172" s="230">
        <f>U172*H172</f>
        <v>0</v>
      </c>
      <c r="W172" s="230">
        <v>0</v>
      </c>
      <c r="X172" s="231">
        <f>W172*H172</f>
        <v>0</v>
      </c>
      <c r="Y172" s="37"/>
      <c r="Z172" s="37"/>
      <c r="AA172" s="37"/>
      <c r="AB172" s="37"/>
      <c r="AC172" s="37"/>
      <c r="AD172" s="37"/>
      <c r="AE172" s="37"/>
      <c r="AR172" s="232" t="s">
        <v>171</v>
      </c>
      <c r="AT172" s="232" t="s">
        <v>168</v>
      </c>
      <c r="AU172" s="232" t="s">
        <v>92</v>
      </c>
      <c r="AY172" s="16" t="s">
        <v>134</v>
      </c>
      <c r="BE172" s="233">
        <f>IF(O172="základní",K172,0)</f>
        <v>0</v>
      </c>
      <c r="BF172" s="233">
        <f>IF(O172="snížená",K172,0)</f>
        <v>0</v>
      </c>
      <c r="BG172" s="233">
        <f>IF(O172="zákl. přenesená",K172,0)</f>
        <v>0</v>
      </c>
      <c r="BH172" s="233">
        <f>IF(O172="sníž. přenesená",K172,0)</f>
        <v>0</v>
      </c>
      <c r="BI172" s="233">
        <f>IF(O172="nulová",K172,0)</f>
        <v>0</v>
      </c>
      <c r="BJ172" s="16" t="s">
        <v>90</v>
      </c>
      <c r="BK172" s="233">
        <f>ROUND(P172*H172,2)</f>
        <v>0</v>
      </c>
      <c r="BL172" s="16" t="s">
        <v>141</v>
      </c>
      <c r="BM172" s="232" t="s">
        <v>391</v>
      </c>
    </row>
    <row r="173" spans="1:51" s="13" customFormat="1" ht="12">
      <c r="A173" s="13"/>
      <c r="B173" s="239"/>
      <c r="C173" s="240"/>
      <c r="D173" s="234" t="s">
        <v>145</v>
      </c>
      <c r="E173" s="241" t="s">
        <v>1</v>
      </c>
      <c r="F173" s="242" t="s">
        <v>392</v>
      </c>
      <c r="G173" s="240"/>
      <c r="H173" s="243">
        <v>214</v>
      </c>
      <c r="I173" s="244"/>
      <c r="J173" s="244"/>
      <c r="K173" s="240"/>
      <c r="L173" s="240"/>
      <c r="M173" s="245"/>
      <c r="N173" s="246"/>
      <c r="O173" s="247"/>
      <c r="P173" s="247"/>
      <c r="Q173" s="247"/>
      <c r="R173" s="247"/>
      <c r="S173" s="247"/>
      <c r="T173" s="247"/>
      <c r="U173" s="247"/>
      <c r="V173" s="247"/>
      <c r="W173" s="247"/>
      <c r="X173" s="248"/>
      <c r="Y173" s="13"/>
      <c r="Z173" s="13"/>
      <c r="AA173" s="13"/>
      <c r="AB173" s="13"/>
      <c r="AC173" s="13"/>
      <c r="AD173" s="13"/>
      <c r="AE173" s="13"/>
      <c r="AT173" s="249" t="s">
        <v>145</v>
      </c>
      <c r="AU173" s="249" t="s">
        <v>92</v>
      </c>
      <c r="AV173" s="13" t="s">
        <v>92</v>
      </c>
      <c r="AW173" s="13" t="s">
        <v>5</v>
      </c>
      <c r="AX173" s="13" t="s">
        <v>90</v>
      </c>
      <c r="AY173" s="249" t="s">
        <v>134</v>
      </c>
    </row>
    <row r="174" spans="1:51" s="13" customFormat="1" ht="12">
      <c r="A174" s="13"/>
      <c r="B174" s="239"/>
      <c r="C174" s="240"/>
      <c r="D174" s="234" t="s">
        <v>145</v>
      </c>
      <c r="E174" s="240"/>
      <c r="F174" s="242" t="s">
        <v>393</v>
      </c>
      <c r="G174" s="240"/>
      <c r="H174" s="243">
        <v>224.7</v>
      </c>
      <c r="I174" s="244"/>
      <c r="J174" s="244"/>
      <c r="K174" s="240"/>
      <c r="L174" s="240"/>
      <c r="M174" s="245"/>
      <c r="N174" s="246"/>
      <c r="O174" s="247"/>
      <c r="P174" s="247"/>
      <c r="Q174" s="247"/>
      <c r="R174" s="247"/>
      <c r="S174" s="247"/>
      <c r="T174" s="247"/>
      <c r="U174" s="247"/>
      <c r="V174" s="247"/>
      <c r="W174" s="247"/>
      <c r="X174" s="248"/>
      <c r="Y174" s="13"/>
      <c r="Z174" s="13"/>
      <c r="AA174" s="13"/>
      <c r="AB174" s="13"/>
      <c r="AC174" s="13"/>
      <c r="AD174" s="13"/>
      <c r="AE174" s="13"/>
      <c r="AT174" s="249" t="s">
        <v>145</v>
      </c>
      <c r="AU174" s="249" t="s">
        <v>92</v>
      </c>
      <c r="AV174" s="13" t="s">
        <v>92</v>
      </c>
      <c r="AW174" s="13" t="s">
        <v>4</v>
      </c>
      <c r="AX174" s="13" t="s">
        <v>90</v>
      </c>
      <c r="AY174" s="249" t="s">
        <v>134</v>
      </c>
    </row>
    <row r="175" spans="1:65" s="2" customFormat="1" ht="24.15" customHeight="1">
      <c r="A175" s="37"/>
      <c r="B175" s="38"/>
      <c r="C175" s="220" t="s">
        <v>219</v>
      </c>
      <c r="D175" s="220" t="s">
        <v>136</v>
      </c>
      <c r="E175" s="221" t="s">
        <v>394</v>
      </c>
      <c r="F175" s="222" t="s">
        <v>395</v>
      </c>
      <c r="G175" s="223" t="s">
        <v>227</v>
      </c>
      <c r="H175" s="224">
        <v>0.004</v>
      </c>
      <c r="I175" s="225"/>
      <c r="J175" s="225"/>
      <c r="K175" s="226">
        <f>ROUND(P175*H175,2)</f>
        <v>0</v>
      </c>
      <c r="L175" s="222" t="s">
        <v>140</v>
      </c>
      <c r="M175" s="43"/>
      <c r="N175" s="227" t="s">
        <v>1</v>
      </c>
      <c r="O175" s="228" t="s">
        <v>45</v>
      </c>
      <c r="P175" s="229">
        <f>I175+J175</f>
        <v>0</v>
      </c>
      <c r="Q175" s="229">
        <f>ROUND(I175*H175,2)</f>
        <v>0</v>
      </c>
      <c r="R175" s="229">
        <f>ROUND(J175*H175,2)</f>
        <v>0</v>
      </c>
      <c r="S175" s="90"/>
      <c r="T175" s="230">
        <f>S175*H175</f>
        <v>0</v>
      </c>
      <c r="U175" s="230">
        <v>0</v>
      </c>
      <c r="V175" s="230">
        <f>U175*H175</f>
        <v>0</v>
      </c>
      <c r="W175" s="230">
        <v>0</v>
      </c>
      <c r="X175" s="231">
        <f>W175*H175</f>
        <v>0</v>
      </c>
      <c r="Y175" s="37"/>
      <c r="Z175" s="37"/>
      <c r="AA175" s="37"/>
      <c r="AB175" s="37"/>
      <c r="AC175" s="37"/>
      <c r="AD175" s="37"/>
      <c r="AE175" s="37"/>
      <c r="AR175" s="232" t="s">
        <v>141</v>
      </c>
      <c r="AT175" s="232" t="s">
        <v>136</v>
      </c>
      <c r="AU175" s="232" t="s">
        <v>92</v>
      </c>
      <c r="AY175" s="16" t="s">
        <v>134</v>
      </c>
      <c r="BE175" s="233">
        <f>IF(O175="základní",K175,0)</f>
        <v>0</v>
      </c>
      <c r="BF175" s="233">
        <f>IF(O175="snížená",K175,0)</f>
        <v>0</v>
      </c>
      <c r="BG175" s="233">
        <f>IF(O175="zákl. přenesená",K175,0)</f>
        <v>0</v>
      </c>
      <c r="BH175" s="233">
        <f>IF(O175="sníž. přenesená",K175,0)</f>
        <v>0</v>
      </c>
      <c r="BI175" s="233">
        <f>IF(O175="nulová",K175,0)</f>
        <v>0</v>
      </c>
      <c r="BJ175" s="16" t="s">
        <v>90</v>
      </c>
      <c r="BK175" s="233">
        <f>ROUND(P175*H175,2)</f>
        <v>0</v>
      </c>
      <c r="BL175" s="16" t="s">
        <v>141</v>
      </c>
      <c r="BM175" s="232" t="s">
        <v>396</v>
      </c>
    </row>
    <row r="176" spans="1:47" s="2" customFormat="1" ht="12">
      <c r="A176" s="37"/>
      <c r="B176" s="38"/>
      <c r="C176" s="39"/>
      <c r="D176" s="234" t="s">
        <v>143</v>
      </c>
      <c r="E176" s="39"/>
      <c r="F176" s="235" t="s">
        <v>229</v>
      </c>
      <c r="G176" s="39"/>
      <c r="H176" s="39"/>
      <c r="I176" s="236"/>
      <c r="J176" s="236"/>
      <c r="K176" s="39"/>
      <c r="L176" s="39"/>
      <c r="M176" s="43"/>
      <c r="N176" s="237"/>
      <c r="O176" s="238"/>
      <c r="P176" s="90"/>
      <c r="Q176" s="90"/>
      <c r="R176" s="90"/>
      <c r="S176" s="90"/>
      <c r="T176" s="90"/>
      <c r="U176" s="90"/>
      <c r="V176" s="90"/>
      <c r="W176" s="90"/>
      <c r="X176" s="91"/>
      <c r="Y176" s="37"/>
      <c r="Z176" s="37"/>
      <c r="AA176" s="37"/>
      <c r="AB176" s="37"/>
      <c r="AC176" s="37"/>
      <c r="AD176" s="37"/>
      <c r="AE176" s="37"/>
      <c r="AT176" s="16" t="s">
        <v>143</v>
      </c>
      <c r="AU176" s="16" t="s">
        <v>92</v>
      </c>
    </row>
    <row r="177" spans="1:51" s="13" customFormat="1" ht="12">
      <c r="A177" s="13"/>
      <c r="B177" s="239"/>
      <c r="C177" s="240"/>
      <c r="D177" s="234" t="s">
        <v>145</v>
      </c>
      <c r="E177" s="241" t="s">
        <v>1</v>
      </c>
      <c r="F177" s="242" t="s">
        <v>397</v>
      </c>
      <c r="G177" s="240"/>
      <c r="H177" s="243">
        <v>0.004</v>
      </c>
      <c r="I177" s="244"/>
      <c r="J177" s="244"/>
      <c r="K177" s="240"/>
      <c r="L177" s="240"/>
      <c r="M177" s="245"/>
      <c r="N177" s="246"/>
      <c r="O177" s="247"/>
      <c r="P177" s="247"/>
      <c r="Q177" s="247"/>
      <c r="R177" s="247"/>
      <c r="S177" s="247"/>
      <c r="T177" s="247"/>
      <c r="U177" s="247"/>
      <c r="V177" s="247"/>
      <c r="W177" s="247"/>
      <c r="X177" s="248"/>
      <c r="Y177" s="13"/>
      <c r="Z177" s="13"/>
      <c r="AA177" s="13"/>
      <c r="AB177" s="13"/>
      <c r="AC177" s="13"/>
      <c r="AD177" s="13"/>
      <c r="AE177" s="13"/>
      <c r="AT177" s="249" t="s">
        <v>145</v>
      </c>
      <c r="AU177" s="249" t="s">
        <v>92</v>
      </c>
      <c r="AV177" s="13" t="s">
        <v>92</v>
      </c>
      <c r="AW177" s="13" t="s">
        <v>5</v>
      </c>
      <c r="AX177" s="13" t="s">
        <v>90</v>
      </c>
      <c r="AY177" s="249" t="s">
        <v>134</v>
      </c>
    </row>
    <row r="178" spans="1:65" s="2" customFormat="1" ht="24.15" customHeight="1">
      <c r="A178" s="37"/>
      <c r="B178" s="38"/>
      <c r="C178" s="261" t="s">
        <v>9</v>
      </c>
      <c r="D178" s="261" t="s">
        <v>168</v>
      </c>
      <c r="E178" s="262" t="s">
        <v>398</v>
      </c>
      <c r="F178" s="263" t="s">
        <v>399</v>
      </c>
      <c r="G178" s="264" t="s">
        <v>234</v>
      </c>
      <c r="H178" s="265">
        <v>4.28</v>
      </c>
      <c r="I178" s="266"/>
      <c r="J178" s="267"/>
      <c r="K178" s="268">
        <f>ROUND(P178*H178,2)</f>
        <v>0</v>
      </c>
      <c r="L178" s="263" t="s">
        <v>140</v>
      </c>
      <c r="M178" s="269"/>
      <c r="N178" s="270" t="s">
        <v>1</v>
      </c>
      <c r="O178" s="228" t="s">
        <v>45</v>
      </c>
      <c r="P178" s="229">
        <f>I178+J178</f>
        <v>0</v>
      </c>
      <c r="Q178" s="229">
        <f>ROUND(I178*H178,2)</f>
        <v>0</v>
      </c>
      <c r="R178" s="229">
        <f>ROUND(J178*H178,2)</f>
        <v>0</v>
      </c>
      <c r="S178" s="90"/>
      <c r="T178" s="230">
        <f>S178*H178</f>
        <v>0</v>
      </c>
      <c r="U178" s="230">
        <v>0.001</v>
      </c>
      <c r="V178" s="230">
        <f>U178*H178</f>
        <v>0.00428</v>
      </c>
      <c r="W178" s="230">
        <v>0</v>
      </c>
      <c r="X178" s="231">
        <f>W178*H178</f>
        <v>0</v>
      </c>
      <c r="Y178" s="37"/>
      <c r="Z178" s="37"/>
      <c r="AA178" s="37"/>
      <c r="AB178" s="37"/>
      <c r="AC178" s="37"/>
      <c r="AD178" s="37"/>
      <c r="AE178" s="37"/>
      <c r="AR178" s="232" t="s">
        <v>171</v>
      </c>
      <c r="AT178" s="232" t="s">
        <v>168</v>
      </c>
      <c r="AU178" s="232" t="s">
        <v>92</v>
      </c>
      <c r="AY178" s="16" t="s">
        <v>134</v>
      </c>
      <c r="BE178" s="233">
        <f>IF(O178="základní",K178,0)</f>
        <v>0</v>
      </c>
      <c r="BF178" s="233">
        <f>IF(O178="snížená",K178,0)</f>
        <v>0</v>
      </c>
      <c r="BG178" s="233">
        <f>IF(O178="zákl. přenesená",K178,0)</f>
        <v>0</v>
      </c>
      <c r="BH178" s="233">
        <f>IF(O178="sníž. přenesená",K178,0)</f>
        <v>0</v>
      </c>
      <c r="BI178" s="233">
        <f>IF(O178="nulová",K178,0)</f>
        <v>0</v>
      </c>
      <c r="BJ178" s="16" t="s">
        <v>90</v>
      </c>
      <c r="BK178" s="233">
        <f>ROUND(P178*H178,2)</f>
        <v>0</v>
      </c>
      <c r="BL178" s="16" t="s">
        <v>141</v>
      </c>
      <c r="BM178" s="232" t="s">
        <v>400</v>
      </c>
    </row>
    <row r="179" spans="1:51" s="13" customFormat="1" ht="12">
      <c r="A179" s="13"/>
      <c r="B179" s="239"/>
      <c r="C179" s="240"/>
      <c r="D179" s="234" t="s">
        <v>145</v>
      </c>
      <c r="E179" s="241" t="s">
        <v>1</v>
      </c>
      <c r="F179" s="242" t="s">
        <v>401</v>
      </c>
      <c r="G179" s="240"/>
      <c r="H179" s="243">
        <v>4.28</v>
      </c>
      <c r="I179" s="244"/>
      <c r="J179" s="244"/>
      <c r="K179" s="240"/>
      <c r="L179" s="240"/>
      <c r="M179" s="245"/>
      <c r="N179" s="246"/>
      <c r="O179" s="247"/>
      <c r="P179" s="247"/>
      <c r="Q179" s="247"/>
      <c r="R179" s="247"/>
      <c r="S179" s="247"/>
      <c r="T179" s="247"/>
      <c r="U179" s="247"/>
      <c r="V179" s="247"/>
      <c r="W179" s="247"/>
      <c r="X179" s="248"/>
      <c r="Y179" s="13"/>
      <c r="Z179" s="13"/>
      <c r="AA179" s="13"/>
      <c r="AB179" s="13"/>
      <c r="AC179" s="13"/>
      <c r="AD179" s="13"/>
      <c r="AE179" s="13"/>
      <c r="AT179" s="249" t="s">
        <v>145</v>
      </c>
      <c r="AU179" s="249" t="s">
        <v>92</v>
      </c>
      <c r="AV179" s="13" t="s">
        <v>92</v>
      </c>
      <c r="AW179" s="13" t="s">
        <v>5</v>
      </c>
      <c r="AX179" s="13" t="s">
        <v>90</v>
      </c>
      <c r="AY179" s="249" t="s">
        <v>134</v>
      </c>
    </row>
    <row r="180" spans="1:65" s="2" customFormat="1" ht="24.15" customHeight="1">
      <c r="A180" s="37"/>
      <c r="B180" s="38"/>
      <c r="C180" s="220" t="s">
        <v>231</v>
      </c>
      <c r="D180" s="220" t="s">
        <v>136</v>
      </c>
      <c r="E180" s="221" t="s">
        <v>198</v>
      </c>
      <c r="F180" s="222" t="s">
        <v>402</v>
      </c>
      <c r="G180" s="223" t="s">
        <v>200</v>
      </c>
      <c r="H180" s="224">
        <v>59</v>
      </c>
      <c r="I180" s="225"/>
      <c r="J180" s="225"/>
      <c r="K180" s="226">
        <f>ROUND(P180*H180,2)</f>
        <v>0</v>
      </c>
      <c r="L180" s="222" t="s">
        <v>1</v>
      </c>
      <c r="M180" s="43"/>
      <c r="N180" s="227" t="s">
        <v>1</v>
      </c>
      <c r="O180" s="228" t="s">
        <v>45</v>
      </c>
      <c r="P180" s="229">
        <f>I180+J180</f>
        <v>0</v>
      </c>
      <c r="Q180" s="229">
        <f>ROUND(I180*H180,2)</f>
        <v>0</v>
      </c>
      <c r="R180" s="229">
        <f>ROUND(J180*H180,2)</f>
        <v>0</v>
      </c>
      <c r="S180" s="90"/>
      <c r="T180" s="230">
        <f>S180*H180</f>
        <v>0</v>
      </c>
      <c r="U180" s="230">
        <v>0</v>
      </c>
      <c r="V180" s="230">
        <f>U180*H180</f>
        <v>0</v>
      </c>
      <c r="W180" s="230">
        <v>0</v>
      </c>
      <c r="X180" s="231">
        <f>W180*H180</f>
        <v>0</v>
      </c>
      <c r="Y180" s="37"/>
      <c r="Z180" s="37"/>
      <c r="AA180" s="37"/>
      <c r="AB180" s="37"/>
      <c r="AC180" s="37"/>
      <c r="AD180" s="37"/>
      <c r="AE180" s="37"/>
      <c r="AR180" s="232" t="s">
        <v>141</v>
      </c>
      <c r="AT180" s="232" t="s">
        <v>136</v>
      </c>
      <c r="AU180" s="232" t="s">
        <v>92</v>
      </c>
      <c r="AY180" s="16" t="s">
        <v>134</v>
      </c>
      <c r="BE180" s="233">
        <f>IF(O180="základní",K180,0)</f>
        <v>0</v>
      </c>
      <c r="BF180" s="233">
        <f>IF(O180="snížená",K180,0)</f>
        <v>0</v>
      </c>
      <c r="BG180" s="233">
        <f>IF(O180="zákl. přenesená",K180,0)</f>
        <v>0</v>
      </c>
      <c r="BH180" s="233">
        <f>IF(O180="sníž. přenesená",K180,0)</f>
        <v>0</v>
      </c>
      <c r="BI180" s="233">
        <f>IF(O180="nulová",K180,0)</f>
        <v>0</v>
      </c>
      <c r="BJ180" s="16" t="s">
        <v>90</v>
      </c>
      <c r="BK180" s="233">
        <f>ROUND(P180*H180,2)</f>
        <v>0</v>
      </c>
      <c r="BL180" s="16" t="s">
        <v>141</v>
      </c>
      <c r="BM180" s="232" t="s">
        <v>403</v>
      </c>
    </row>
    <row r="181" spans="1:65" s="2" customFormat="1" ht="21.75" customHeight="1">
      <c r="A181" s="37"/>
      <c r="B181" s="38"/>
      <c r="C181" s="220" t="s">
        <v>237</v>
      </c>
      <c r="D181" s="220" t="s">
        <v>136</v>
      </c>
      <c r="E181" s="221" t="s">
        <v>404</v>
      </c>
      <c r="F181" s="222" t="s">
        <v>405</v>
      </c>
      <c r="G181" s="223" t="s">
        <v>406</v>
      </c>
      <c r="H181" s="224">
        <v>1</v>
      </c>
      <c r="I181" s="225"/>
      <c r="J181" s="225"/>
      <c r="K181" s="226">
        <f>ROUND(P181*H181,2)</f>
        <v>0</v>
      </c>
      <c r="L181" s="222" t="s">
        <v>1</v>
      </c>
      <c r="M181" s="43"/>
      <c r="N181" s="227" t="s">
        <v>1</v>
      </c>
      <c r="O181" s="228" t="s">
        <v>45</v>
      </c>
      <c r="P181" s="229">
        <f>I181+J181</f>
        <v>0</v>
      </c>
      <c r="Q181" s="229">
        <f>ROUND(I181*H181,2)</f>
        <v>0</v>
      </c>
      <c r="R181" s="229">
        <f>ROUND(J181*H181,2)</f>
        <v>0</v>
      </c>
      <c r="S181" s="90"/>
      <c r="T181" s="230">
        <f>S181*H181</f>
        <v>0</v>
      </c>
      <c r="U181" s="230">
        <v>0</v>
      </c>
      <c r="V181" s="230">
        <f>U181*H181</f>
        <v>0</v>
      </c>
      <c r="W181" s="230">
        <v>0</v>
      </c>
      <c r="X181" s="231">
        <f>W181*H181</f>
        <v>0</v>
      </c>
      <c r="Y181" s="37"/>
      <c r="Z181" s="37"/>
      <c r="AA181" s="37"/>
      <c r="AB181" s="37"/>
      <c r="AC181" s="37"/>
      <c r="AD181" s="37"/>
      <c r="AE181" s="37"/>
      <c r="AR181" s="232" t="s">
        <v>141</v>
      </c>
      <c r="AT181" s="232" t="s">
        <v>136</v>
      </c>
      <c r="AU181" s="232" t="s">
        <v>92</v>
      </c>
      <c r="AY181" s="16" t="s">
        <v>134</v>
      </c>
      <c r="BE181" s="233">
        <f>IF(O181="základní",K181,0)</f>
        <v>0</v>
      </c>
      <c r="BF181" s="233">
        <f>IF(O181="snížená",K181,0)</f>
        <v>0</v>
      </c>
      <c r="BG181" s="233">
        <f>IF(O181="zákl. přenesená",K181,0)</f>
        <v>0</v>
      </c>
      <c r="BH181" s="233">
        <f>IF(O181="sníž. přenesená",K181,0)</f>
        <v>0</v>
      </c>
      <c r="BI181" s="233">
        <f>IF(O181="nulová",K181,0)</f>
        <v>0</v>
      </c>
      <c r="BJ181" s="16" t="s">
        <v>90</v>
      </c>
      <c r="BK181" s="233">
        <f>ROUND(P181*H181,2)</f>
        <v>0</v>
      </c>
      <c r="BL181" s="16" t="s">
        <v>141</v>
      </c>
      <c r="BM181" s="232" t="s">
        <v>407</v>
      </c>
    </row>
    <row r="182" spans="1:63" s="12" customFormat="1" ht="25.9" customHeight="1">
      <c r="A182" s="12"/>
      <c r="B182" s="203"/>
      <c r="C182" s="204"/>
      <c r="D182" s="205" t="s">
        <v>81</v>
      </c>
      <c r="E182" s="206" t="s">
        <v>93</v>
      </c>
      <c r="F182" s="206" t="s">
        <v>262</v>
      </c>
      <c r="G182" s="204"/>
      <c r="H182" s="204"/>
      <c r="I182" s="207"/>
      <c r="J182" s="207"/>
      <c r="K182" s="208">
        <f>BK182</f>
        <v>0</v>
      </c>
      <c r="L182" s="204"/>
      <c r="M182" s="209"/>
      <c r="N182" s="210"/>
      <c r="O182" s="211"/>
      <c r="P182" s="211"/>
      <c r="Q182" s="212">
        <f>SUM(Q183:Q215)</f>
        <v>0</v>
      </c>
      <c r="R182" s="212">
        <f>SUM(R183:R215)</f>
        <v>0</v>
      </c>
      <c r="S182" s="211"/>
      <c r="T182" s="213">
        <f>SUM(T183:T215)</f>
        <v>0</v>
      </c>
      <c r="U182" s="211"/>
      <c r="V182" s="213">
        <f>SUM(V183:V215)</f>
        <v>0</v>
      </c>
      <c r="W182" s="211"/>
      <c r="X182" s="214">
        <f>SUM(X183:X215)</f>
        <v>0</v>
      </c>
      <c r="Y182" s="12"/>
      <c r="Z182" s="12"/>
      <c r="AA182" s="12"/>
      <c r="AB182" s="12"/>
      <c r="AC182" s="12"/>
      <c r="AD182" s="12"/>
      <c r="AE182" s="12"/>
      <c r="AR182" s="215" t="s">
        <v>156</v>
      </c>
      <c r="AT182" s="216" t="s">
        <v>81</v>
      </c>
      <c r="AU182" s="216" t="s">
        <v>82</v>
      </c>
      <c r="AY182" s="215" t="s">
        <v>134</v>
      </c>
      <c r="BK182" s="217">
        <f>SUM(BK183:BK215)</f>
        <v>0</v>
      </c>
    </row>
    <row r="183" spans="1:65" s="2" customFormat="1" ht="16.5" customHeight="1">
      <c r="A183" s="37"/>
      <c r="B183" s="38"/>
      <c r="C183" s="261" t="s">
        <v>243</v>
      </c>
      <c r="D183" s="261" t="s">
        <v>168</v>
      </c>
      <c r="E183" s="262" t="s">
        <v>408</v>
      </c>
      <c r="F183" s="263" t="s">
        <v>409</v>
      </c>
      <c r="G183" s="264" t="s">
        <v>152</v>
      </c>
      <c r="H183" s="265">
        <v>10</v>
      </c>
      <c r="I183" s="266"/>
      <c r="J183" s="267"/>
      <c r="K183" s="268">
        <f>ROUND(P183*H183,2)</f>
        <v>0</v>
      </c>
      <c r="L183" s="263" t="s">
        <v>1</v>
      </c>
      <c r="M183" s="269"/>
      <c r="N183" s="270" t="s">
        <v>1</v>
      </c>
      <c r="O183" s="228" t="s">
        <v>45</v>
      </c>
      <c r="P183" s="229">
        <f>I183+J183</f>
        <v>0</v>
      </c>
      <c r="Q183" s="229">
        <f>ROUND(I183*H183,2)</f>
        <v>0</v>
      </c>
      <c r="R183" s="229">
        <f>ROUND(J183*H183,2)</f>
        <v>0</v>
      </c>
      <c r="S183" s="90"/>
      <c r="T183" s="230">
        <f>S183*H183</f>
        <v>0</v>
      </c>
      <c r="U183" s="230">
        <v>0</v>
      </c>
      <c r="V183" s="230">
        <f>U183*H183</f>
        <v>0</v>
      </c>
      <c r="W183" s="230">
        <v>0</v>
      </c>
      <c r="X183" s="231">
        <f>W183*H183</f>
        <v>0</v>
      </c>
      <c r="Y183" s="37"/>
      <c r="Z183" s="37"/>
      <c r="AA183" s="37"/>
      <c r="AB183" s="37"/>
      <c r="AC183" s="37"/>
      <c r="AD183" s="37"/>
      <c r="AE183" s="37"/>
      <c r="AR183" s="232" t="s">
        <v>266</v>
      </c>
      <c r="AT183" s="232" t="s">
        <v>168</v>
      </c>
      <c r="AU183" s="232" t="s">
        <v>90</v>
      </c>
      <c r="AY183" s="16" t="s">
        <v>134</v>
      </c>
      <c r="BE183" s="233">
        <f>IF(O183="základní",K183,0)</f>
        <v>0</v>
      </c>
      <c r="BF183" s="233">
        <f>IF(O183="snížená",K183,0)</f>
        <v>0</v>
      </c>
      <c r="BG183" s="233">
        <f>IF(O183="zákl. přenesená",K183,0)</f>
        <v>0</v>
      </c>
      <c r="BH183" s="233">
        <f>IF(O183="sníž. přenesená",K183,0)</f>
        <v>0</v>
      </c>
      <c r="BI183" s="233">
        <f>IF(O183="nulová",K183,0)</f>
        <v>0</v>
      </c>
      <c r="BJ183" s="16" t="s">
        <v>90</v>
      </c>
      <c r="BK183" s="233">
        <f>ROUND(P183*H183,2)</f>
        <v>0</v>
      </c>
      <c r="BL183" s="16" t="s">
        <v>267</v>
      </c>
      <c r="BM183" s="232" t="s">
        <v>410</v>
      </c>
    </row>
    <row r="184" spans="1:65" s="2" customFormat="1" ht="16.5" customHeight="1">
      <c r="A184" s="37"/>
      <c r="B184" s="38"/>
      <c r="C184" s="261" t="s">
        <v>248</v>
      </c>
      <c r="D184" s="261" t="s">
        <v>168</v>
      </c>
      <c r="E184" s="262" t="s">
        <v>411</v>
      </c>
      <c r="F184" s="263" t="s">
        <v>412</v>
      </c>
      <c r="G184" s="264" t="s">
        <v>152</v>
      </c>
      <c r="H184" s="265">
        <v>10</v>
      </c>
      <c r="I184" s="266"/>
      <c r="J184" s="267"/>
      <c r="K184" s="268">
        <f>ROUND(P184*H184,2)</f>
        <v>0</v>
      </c>
      <c r="L184" s="263" t="s">
        <v>1</v>
      </c>
      <c r="M184" s="269"/>
      <c r="N184" s="270" t="s">
        <v>1</v>
      </c>
      <c r="O184" s="228" t="s">
        <v>45</v>
      </c>
      <c r="P184" s="229">
        <f>I184+J184</f>
        <v>0</v>
      </c>
      <c r="Q184" s="229">
        <f>ROUND(I184*H184,2)</f>
        <v>0</v>
      </c>
      <c r="R184" s="229">
        <f>ROUND(J184*H184,2)</f>
        <v>0</v>
      </c>
      <c r="S184" s="90"/>
      <c r="T184" s="230">
        <f>S184*H184</f>
        <v>0</v>
      </c>
      <c r="U184" s="230">
        <v>0</v>
      </c>
      <c r="V184" s="230">
        <f>U184*H184</f>
        <v>0</v>
      </c>
      <c r="W184" s="230">
        <v>0</v>
      </c>
      <c r="X184" s="231">
        <f>W184*H184</f>
        <v>0</v>
      </c>
      <c r="Y184" s="37"/>
      <c r="Z184" s="37"/>
      <c r="AA184" s="37"/>
      <c r="AB184" s="37"/>
      <c r="AC184" s="37"/>
      <c r="AD184" s="37"/>
      <c r="AE184" s="37"/>
      <c r="AR184" s="232" t="s">
        <v>266</v>
      </c>
      <c r="AT184" s="232" t="s">
        <v>168</v>
      </c>
      <c r="AU184" s="232" t="s">
        <v>90</v>
      </c>
      <c r="AY184" s="16" t="s">
        <v>134</v>
      </c>
      <c r="BE184" s="233">
        <f>IF(O184="základní",K184,0)</f>
        <v>0</v>
      </c>
      <c r="BF184" s="233">
        <f>IF(O184="snížená",K184,0)</f>
        <v>0</v>
      </c>
      <c r="BG184" s="233">
        <f>IF(O184="zákl. přenesená",K184,0)</f>
        <v>0</v>
      </c>
      <c r="BH184" s="233">
        <f>IF(O184="sníž. přenesená",K184,0)</f>
        <v>0</v>
      </c>
      <c r="BI184" s="233">
        <f>IF(O184="nulová",K184,0)</f>
        <v>0</v>
      </c>
      <c r="BJ184" s="16" t="s">
        <v>90</v>
      </c>
      <c r="BK184" s="233">
        <f>ROUND(P184*H184,2)</f>
        <v>0</v>
      </c>
      <c r="BL184" s="16" t="s">
        <v>267</v>
      </c>
      <c r="BM184" s="232" t="s">
        <v>413</v>
      </c>
    </row>
    <row r="185" spans="1:65" s="2" customFormat="1" ht="16.5" customHeight="1">
      <c r="A185" s="37"/>
      <c r="B185" s="38"/>
      <c r="C185" s="261" t="s">
        <v>252</v>
      </c>
      <c r="D185" s="261" t="s">
        <v>168</v>
      </c>
      <c r="E185" s="262" t="s">
        <v>414</v>
      </c>
      <c r="F185" s="263" t="s">
        <v>415</v>
      </c>
      <c r="G185" s="264" t="s">
        <v>152</v>
      </c>
      <c r="H185" s="265">
        <v>10</v>
      </c>
      <c r="I185" s="266"/>
      <c r="J185" s="267"/>
      <c r="K185" s="268">
        <f>ROUND(P185*H185,2)</f>
        <v>0</v>
      </c>
      <c r="L185" s="263" t="s">
        <v>1</v>
      </c>
      <c r="M185" s="269"/>
      <c r="N185" s="270" t="s">
        <v>1</v>
      </c>
      <c r="O185" s="228" t="s">
        <v>45</v>
      </c>
      <c r="P185" s="229">
        <f>I185+J185</f>
        <v>0</v>
      </c>
      <c r="Q185" s="229">
        <f>ROUND(I185*H185,2)</f>
        <v>0</v>
      </c>
      <c r="R185" s="229">
        <f>ROUND(J185*H185,2)</f>
        <v>0</v>
      </c>
      <c r="S185" s="90"/>
      <c r="T185" s="230">
        <f>S185*H185</f>
        <v>0</v>
      </c>
      <c r="U185" s="230">
        <v>0</v>
      </c>
      <c r="V185" s="230">
        <f>U185*H185</f>
        <v>0</v>
      </c>
      <c r="W185" s="230">
        <v>0</v>
      </c>
      <c r="X185" s="231">
        <f>W185*H185</f>
        <v>0</v>
      </c>
      <c r="Y185" s="37"/>
      <c r="Z185" s="37"/>
      <c r="AA185" s="37"/>
      <c r="AB185" s="37"/>
      <c r="AC185" s="37"/>
      <c r="AD185" s="37"/>
      <c r="AE185" s="37"/>
      <c r="AR185" s="232" t="s">
        <v>266</v>
      </c>
      <c r="AT185" s="232" t="s">
        <v>168</v>
      </c>
      <c r="AU185" s="232" t="s">
        <v>90</v>
      </c>
      <c r="AY185" s="16" t="s">
        <v>134</v>
      </c>
      <c r="BE185" s="233">
        <f>IF(O185="základní",K185,0)</f>
        <v>0</v>
      </c>
      <c r="BF185" s="233">
        <f>IF(O185="snížená",K185,0)</f>
        <v>0</v>
      </c>
      <c r="BG185" s="233">
        <f>IF(O185="zákl. přenesená",K185,0)</f>
        <v>0</v>
      </c>
      <c r="BH185" s="233">
        <f>IF(O185="sníž. přenesená",K185,0)</f>
        <v>0</v>
      </c>
      <c r="BI185" s="233">
        <f>IF(O185="nulová",K185,0)</f>
        <v>0</v>
      </c>
      <c r="BJ185" s="16" t="s">
        <v>90</v>
      </c>
      <c r="BK185" s="233">
        <f>ROUND(P185*H185,2)</f>
        <v>0</v>
      </c>
      <c r="BL185" s="16" t="s">
        <v>267</v>
      </c>
      <c r="BM185" s="232" t="s">
        <v>416</v>
      </c>
    </row>
    <row r="186" spans="1:65" s="2" customFormat="1" ht="16.5" customHeight="1">
      <c r="A186" s="37"/>
      <c r="B186" s="38"/>
      <c r="C186" s="261" t="s">
        <v>8</v>
      </c>
      <c r="D186" s="261" t="s">
        <v>168</v>
      </c>
      <c r="E186" s="262" t="s">
        <v>417</v>
      </c>
      <c r="F186" s="263" t="s">
        <v>418</v>
      </c>
      <c r="G186" s="264" t="s">
        <v>152</v>
      </c>
      <c r="H186" s="265">
        <v>27</v>
      </c>
      <c r="I186" s="266"/>
      <c r="J186" s="267"/>
      <c r="K186" s="268">
        <f>ROUND(P186*H186,2)</f>
        <v>0</v>
      </c>
      <c r="L186" s="263" t="s">
        <v>1</v>
      </c>
      <c r="M186" s="269"/>
      <c r="N186" s="270" t="s">
        <v>1</v>
      </c>
      <c r="O186" s="228" t="s">
        <v>45</v>
      </c>
      <c r="P186" s="229">
        <f>I186+J186</f>
        <v>0</v>
      </c>
      <c r="Q186" s="229">
        <f>ROUND(I186*H186,2)</f>
        <v>0</v>
      </c>
      <c r="R186" s="229">
        <f>ROUND(J186*H186,2)</f>
        <v>0</v>
      </c>
      <c r="S186" s="90"/>
      <c r="T186" s="230">
        <f>S186*H186</f>
        <v>0</v>
      </c>
      <c r="U186" s="230">
        <v>0</v>
      </c>
      <c r="V186" s="230">
        <f>U186*H186</f>
        <v>0</v>
      </c>
      <c r="W186" s="230">
        <v>0</v>
      </c>
      <c r="X186" s="231">
        <f>W186*H186</f>
        <v>0</v>
      </c>
      <c r="Y186" s="37"/>
      <c r="Z186" s="37"/>
      <c r="AA186" s="37"/>
      <c r="AB186" s="37"/>
      <c r="AC186" s="37"/>
      <c r="AD186" s="37"/>
      <c r="AE186" s="37"/>
      <c r="AR186" s="232" t="s">
        <v>266</v>
      </c>
      <c r="AT186" s="232" t="s">
        <v>168</v>
      </c>
      <c r="AU186" s="232" t="s">
        <v>90</v>
      </c>
      <c r="AY186" s="16" t="s">
        <v>134</v>
      </c>
      <c r="BE186" s="233">
        <f>IF(O186="základní",K186,0)</f>
        <v>0</v>
      </c>
      <c r="BF186" s="233">
        <f>IF(O186="snížená",K186,0)</f>
        <v>0</v>
      </c>
      <c r="BG186" s="233">
        <f>IF(O186="zákl. přenesená",K186,0)</f>
        <v>0</v>
      </c>
      <c r="BH186" s="233">
        <f>IF(O186="sníž. přenesená",K186,0)</f>
        <v>0</v>
      </c>
      <c r="BI186" s="233">
        <f>IF(O186="nulová",K186,0)</f>
        <v>0</v>
      </c>
      <c r="BJ186" s="16" t="s">
        <v>90</v>
      </c>
      <c r="BK186" s="233">
        <f>ROUND(P186*H186,2)</f>
        <v>0</v>
      </c>
      <c r="BL186" s="16" t="s">
        <v>267</v>
      </c>
      <c r="BM186" s="232" t="s">
        <v>419</v>
      </c>
    </row>
    <row r="187" spans="1:65" s="2" customFormat="1" ht="16.5" customHeight="1">
      <c r="A187" s="37"/>
      <c r="B187" s="38"/>
      <c r="C187" s="261" t="s">
        <v>263</v>
      </c>
      <c r="D187" s="261" t="s">
        <v>168</v>
      </c>
      <c r="E187" s="262" t="s">
        <v>420</v>
      </c>
      <c r="F187" s="263" t="s">
        <v>421</v>
      </c>
      <c r="G187" s="264" t="s">
        <v>152</v>
      </c>
      <c r="H187" s="265">
        <v>10</v>
      </c>
      <c r="I187" s="266"/>
      <c r="J187" s="267"/>
      <c r="K187" s="268">
        <f>ROUND(P187*H187,2)</f>
        <v>0</v>
      </c>
      <c r="L187" s="263" t="s">
        <v>1</v>
      </c>
      <c r="M187" s="269"/>
      <c r="N187" s="270" t="s">
        <v>1</v>
      </c>
      <c r="O187" s="228" t="s">
        <v>45</v>
      </c>
      <c r="P187" s="229">
        <f>I187+J187</f>
        <v>0</v>
      </c>
      <c r="Q187" s="229">
        <f>ROUND(I187*H187,2)</f>
        <v>0</v>
      </c>
      <c r="R187" s="229">
        <f>ROUND(J187*H187,2)</f>
        <v>0</v>
      </c>
      <c r="S187" s="90"/>
      <c r="T187" s="230">
        <f>S187*H187</f>
        <v>0</v>
      </c>
      <c r="U187" s="230">
        <v>0</v>
      </c>
      <c r="V187" s="230">
        <f>U187*H187</f>
        <v>0</v>
      </c>
      <c r="W187" s="230">
        <v>0</v>
      </c>
      <c r="X187" s="231">
        <f>W187*H187</f>
        <v>0</v>
      </c>
      <c r="Y187" s="37"/>
      <c r="Z187" s="37"/>
      <c r="AA187" s="37"/>
      <c r="AB187" s="37"/>
      <c r="AC187" s="37"/>
      <c r="AD187" s="37"/>
      <c r="AE187" s="37"/>
      <c r="AR187" s="232" t="s">
        <v>266</v>
      </c>
      <c r="AT187" s="232" t="s">
        <v>168</v>
      </c>
      <c r="AU187" s="232" t="s">
        <v>90</v>
      </c>
      <c r="AY187" s="16" t="s">
        <v>134</v>
      </c>
      <c r="BE187" s="233">
        <f>IF(O187="základní",K187,0)</f>
        <v>0</v>
      </c>
      <c r="BF187" s="233">
        <f>IF(O187="snížená",K187,0)</f>
        <v>0</v>
      </c>
      <c r="BG187" s="233">
        <f>IF(O187="zákl. přenesená",K187,0)</f>
        <v>0</v>
      </c>
      <c r="BH187" s="233">
        <f>IF(O187="sníž. přenesená",K187,0)</f>
        <v>0</v>
      </c>
      <c r="BI187" s="233">
        <f>IF(O187="nulová",K187,0)</f>
        <v>0</v>
      </c>
      <c r="BJ187" s="16" t="s">
        <v>90</v>
      </c>
      <c r="BK187" s="233">
        <f>ROUND(P187*H187,2)</f>
        <v>0</v>
      </c>
      <c r="BL187" s="16" t="s">
        <v>267</v>
      </c>
      <c r="BM187" s="232" t="s">
        <v>422</v>
      </c>
    </row>
    <row r="188" spans="1:65" s="2" customFormat="1" ht="16.5" customHeight="1">
      <c r="A188" s="37"/>
      <c r="B188" s="38"/>
      <c r="C188" s="261" t="s">
        <v>269</v>
      </c>
      <c r="D188" s="261" t="s">
        <v>168</v>
      </c>
      <c r="E188" s="262" t="s">
        <v>423</v>
      </c>
      <c r="F188" s="263" t="s">
        <v>424</v>
      </c>
      <c r="G188" s="264" t="s">
        <v>152</v>
      </c>
      <c r="H188" s="265">
        <v>17</v>
      </c>
      <c r="I188" s="266"/>
      <c r="J188" s="267"/>
      <c r="K188" s="268">
        <f>ROUND(P188*H188,2)</f>
        <v>0</v>
      </c>
      <c r="L188" s="263" t="s">
        <v>1</v>
      </c>
      <c r="M188" s="269"/>
      <c r="N188" s="270" t="s">
        <v>1</v>
      </c>
      <c r="O188" s="228" t="s">
        <v>45</v>
      </c>
      <c r="P188" s="229">
        <f>I188+J188</f>
        <v>0</v>
      </c>
      <c r="Q188" s="229">
        <f>ROUND(I188*H188,2)</f>
        <v>0</v>
      </c>
      <c r="R188" s="229">
        <f>ROUND(J188*H188,2)</f>
        <v>0</v>
      </c>
      <c r="S188" s="90"/>
      <c r="T188" s="230">
        <f>S188*H188</f>
        <v>0</v>
      </c>
      <c r="U188" s="230">
        <v>0</v>
      </c>
      <c r="V188" s="230">
        <f>U188*H188</f>
        <v>0</v>
      </c>
      <c r="W188" s="230">
        <v>0</v>
      </c>
      <c r="X188" s="231">
        <f>W188*H188</f>
        <v>0</v>
      </c>
      <c r="Y188" s="37"/>
      <c r="Z188" s="37"/>
      <c r="AA188" s="37"/>
      <c r="AB188" s="37"/>
      <c r="AC188" s="37"/>
      <c r="AD188" s="37"/>
      <c r="AE188" s="37"/>
      <c r="AR188" s="232" t="s">
        <v>266</v>
      </c>
      <c r="AT188" s="232" t="s">
        <v>168</v>
      </c>
      <c r="AU188" s="232" t="s">
        <v>90</v>
      </c>
      <c r="AY188" s="16" t="s">
        <v>134</v>
      </c>
      <c r="BE188" s="233">
        <f>IF(O188="základní",K188,0)</f>
        <v>0</v>
      </c>
      <c r="BF188" s="233">
        <f>IF(O188="snížená",K188,0)</f>
        <v>0</v>
      </c>
      <c r="BG188" s="233">
        <f>IF(O188="zákl. přenesená",K188,0)</f>
        <v>0</v>
      </c>
      <c r="BH188" s="233">
        <f>IF(O188="sníž. přenesená",K188,0)</f>
        <v>0</v>
      </c>
      <c r="BI188" s="233">
        <f>IF(O188="nulová",K188,0)</f>
        <v>0</v>
      </c>
      <c r="BJ188" s="16" t="s">
        <v>90</v>
      </c>
      <c r="BK188" s="233">
        <f>ROUND(P188*H188,2)</f>
        <v>0</v>
      </c>
      <c r="BL188" s="16" t="s">
        <v>267</v>
      </c>
      <c r="BM188" s="232" t="s">
        <v>425</v>
      </c>
    </row>
    <row r="189" spans="1:65" s="2" customFormat="1" ht="16.5" customHeight="1">
      <c r="A189" s="37"/>
      <c r="B189" s="38"/>
      <c r="C189" s="261" t="s">
        <v>273</v>
      </c>
      <c r="D189" s="261" t="s">
        <v>168</v>
      </c>
      <c r="E189" s="262" t="s">
        <v>426</v>
      </c>
      <c r="F189" s="263" t="s">
        <v>427</v>
      </c>
      <c r="G189" s="264" t="s">
        <v>152</v>
      </c>
      <c r="H189" s="265">
        <v>8</v>
      </c>
      <c r="I189" s="266"/>
      <c r="J189" s="267"/>
      <c r="K189" s="268">
        <f>ROUND(P189*H189,2)</f>
        <v>0</v>
      </c>
      <c r="L189" s="263" t="s">
        <v>1</v>
      </c>
      <c r="M189" s="269"/>
      <c r="N189" s="270" t="s">
        <v>1</v>
      </c>
      <c r="O189" s="228" t="s">
        <v>45</v>
      </c>
      <c r="P189" s="229">
        <f>I189+J189</f>
        <v>0</v>
      </c>
      <c r="Q189" s="229">
        <f>ROUND(I189*H189,2)</f>
        <v>0</v>
      </c>
      <c r="R189" s="229">
        <f>ROUND(J189*H189,2)</f>
        <v>0</v>
      </c>
      <c r="S189" s="90"/>
      <c r="T189" s="230">
        <f>S189*H189</f>
        <v>0</v>
      </c>
      <c r="U189" s="230">
        <v>0</v>
      </c>
      <c r="V189" s="230">
        <f>U189*H189</f>
        <v>0</v>
      </c>
      <c r="W189" s="230">
        <v>0</v>
      </c>
      <c r="X189" s="231">
        <f>W189*H189</f>
        <v>0</v>
      </c>
      <c r="Y189" s="37"/>
      <c r="Z189" s="37"/>
      <c r="AA189" s="37"/>
      <c r="AB189" s="37"/>
      <c r="AC189" s="37"/>
      <c r="AD189" s="37"/>
      <c r="AE189" s="37"/>
      <c r="AR189" s="232" t="s">
        <v>266</v>
      </c>
      <c r="AT189" s="232" t="s">
        <v>168</v>
      </c>
      <c r="AU189" s="232" t="s">
        <v>90</v>
      </c>
      <c r="AY189" s="16" t="s">
        <v>134</v>
      </c>
      <c r="BE189" s="233">
        <f>IF(O189="základní",K189,0)</f>
        <v>0</v>
      </c>
      <c r="BF189" s="233">
        <f>IF(O189="snížená",K189,0)</f>
        <v>0</v>
      </c>
      <c r="BG189" s="233">
        <f>IF(O189="zákl. přenesená",K189,0)</f>
        <v>0</v>
      </c>
      <c r="BH189" s="233">
        <f>IF(O189="sníž. přenesená",K189,0)</f>
        <v>0</v>
      </c>
      <c r="BI189" s="233">
        <f>IF(O189="nulová",K189,0)</f>
        <v>0</v>
      </c>
      <c r="BJ189" s="16" t="s">
        <v>90</v>
      </c>
      <c r="BK189" s="233">
        <f>ROUND(P189*H189,2)</f>
        <v>0</v>
      </c>
      <c r="BL189" s="16" t="s">
        <v>267</v>
      </c>
      <c r="BM189" s="232" t="s">
        <v>428</v>
      </c>
    </row>
    <row r="190" spans="1:65" s="2" customFormat="1" ht="16.5" customHeight="1">
      <c r="A190" s="37"/>
      <c r="B190" s="38"/>
      <c r="C190" s="261" t="s">
        <v>277</v>
      </c>
      <c r="D190" s="261" t="s">
        <v>168</v>
      </c>
      <c r="E190" s="262" t="s">
        <v>429</v>
      </c>
      <c r="F190" s="263" t="s">
        <v>430</v>
      </c>
      <c r="G190" s="264" t="s">
        <v>152</v>
      </c>
      <c r="H190" s="265">
        <v>55</v>
      </c>
      <c r="I190" s="266"/>
      <c r="J190" s="267"/>
      <c r="K190" s="268">
        <f>ROUND(P190*H190,2)</f>
        <v>0</v>
      </c>
      <c r="L190" s="263" t="s">
        <v>1</v>
      </c>
      <c r="M190" s="269"/>
      <c r="N190" s="270" t="s">
        <v>1</v>
      </c>
      <c r="O190" s="228" t="s">
        <v>45</v>
      </c>
      <c r="P190" s="229">
        <f>I190+J190</f>
        <v>0</v>
      </c>
      <c r="Q190" s="229">
        <f>ROUND(I190*H190,2)</f>
        <v>0</v>
      </c>
      <c r="R190" s="229">
        <f>ROUND(J190*H190,2)</f>
        <v>0</v>
      </c>
      <c r="S190" s="90"/>
      <c r="T190" s="230">
        <f>S190*H190</f>
        <v>0</v>
      </c>
      <c r="U190" s="230">
        <v>0</v>
      </c>
      <c r="V190" s="230">
        <f>U190*H190</f>
        <v>0</v>
      </c>
      <c r="W190" s="230">
        <v>0</v>
      </c>
      <c r="X190" s="231">
        <f>W190*H190</f>
        <v>0</v>
      </c>
      <c r="Y190" s="37"/>
      <c r="Z190" s="37"/>
      <c r="AA190" s="37"/>
      <c r="AB190" s="37"/>
      <c r="AC190" s="37"/>
      <c r="AD190" s="37"/>
      <c r="AE190" s="37"/>
      <c r="AR190" s="232" t="s">
        <v>266</v>
      </c>
      <c r="AT190" s="232" t="s">
        <v>168</v>
      </c>
      <c r="AU190" s="232" t="s">
        <v>90</v>
      </c>
      <c r="AY190" s="16" t="s">
        <v>134</v>
      </c>
      <c r="BE190" s="233">
        <f>IF(O190="základní",K190,0)</f>
        <v>0</v>
      </c>
      <c r="BF190" s="233">
        <f>IF(O190="snížená",K190,0)</f>
        <v>0</v>
      </c>
      <c r="BG190" s="233">
        <f>IF(O190="zákl. přenesená",K190,0)</f>
        <v>0</v>
      </c>
      <c r="BH190" s="233">
        <f>IF(O190="sníž. přenesená",K190,0)</f>
        <v>0</v>
      </c>
      <c r="BI190" s="233">
        <f>IF(O190="nulová",K190,0)</f>
        <v>0</v>
      </c>
      <c r="BJ190" s="16" t="s">
        <v>90</v>
      </c>
      <c r="BK190" s="233">
        <f>ROUND(P190*H190,2)</f>
        <v>0</v>
      </c>
      <c r="BL190" s="16" t="s">
        <v>267</v>
      </c>
      <c r="BM190" s="232" t="s">
        <v>431</v>
      </c>
    </row>
    <row r="191" spans="1:65" s="2" customFormat="1" ht="16.5" customHeight="1">
      <c r="A191" s="37"/>
      <c r="B191" s="38"/>
      <c r="C191" s="261" t="s">
        <v>281</v>
      </c>
      <c r="D191" s="261" t="s">
        <v>168</v>
      </c>
      <c r="E191" s="262" t="s">
        <v>432</v>
      </c>
      <c r="F191" s="263" t="s">
        <v>433</v>
      </c>
      <c r="G191" s="264" t="s">
        <v>152</v>
      </c>
      <c r="H191" s="265">
        <v>18</v>
      </c>
      <c r="I191" s="266"/>
      <c r="J191" s="267"/>
      <c r="K191" s="268">
        <f>ROUND(P191*H191,2)</f>
        <v>0</v>
      </c>
      <c r="L191" s="263" t="s">
        <v>1</v>
      </c>
      <c r="M191" s="269"/>
      <c r="N191" s="270" t="s">
        <v>1</v>
      </c>
      <c r="O191" s="228" t="s">
        <v>45</v>
      </c>
      <c r="P191" s="229">
        <f>I191+J191</f>
        <v>0</v>
      </c>
      <c r="Q191" s="229">
        <f>ROUND(I191*H191,2)</f>
        <v>0</v>
      </c>
      <c r="R191" s="229">
        <f>ROUND(J191*H191,2)</f>
        <v>0</v>
      </c>
      <c r="S191" s="90"/>
      <c r="T191" s="230">
        <f>S191*H191</f>
        <v>0</v>
      </c>
      <c r="U191" s="230">
        <v>0</v>
      </c>
      <c r="V191" s="230">
        <f>U191*H191</f>
        <v>0</v>
      </c>
      <c r="W191" s="230">
        <v>0</v>
      </c>
      <c r="X191" s="231">
        <f>W191*H191</f>
        <v>0</v>
      </c>
      <c r="Y191" s="37"/>
      <c r="Z191" s="37"/>
      <c r="AA191" s="37"/>
      <c r="AB191" s="37"/>
      <c r="AC191" s="37"/>
      <c r="AD191" s="37"/>
      <c r="AE191" s="37"/>
      <c r="AR191" s="232" t="s">
        <v>266</v>
      </c>
      <c r="AT191" s="232" t="s">
        <v>168</v>
      </c>
      <c r="AU191" s="232" t="s">
        <v>90</v>
      </c>
      <c r="AY191" s="16" t="s">
        <v>134</v>
      </c>
      <c r="BE191" s="233">
        <f>IF(O191="základní",K191,0)</f>
        <v>0</v>
      </c>
      <c r="BF191" s="233">
        <f>IF(O191="snížená",K191,0)</f>
        <v>0</v>
      </c>
      <c r="BG191" s="233">
        <f>IF(O191="zákl. přenesená",K191,0)</f>
        <v>0</v>
      </c>
      <c r="BH191" s="233">
        <f>IF(O191="sníž. přenesená",K191,0)</f>
        <v>0</v>
      </c>
      <c r="BI191" s="233">
        <f>IF(O191="nulová",K191,0)</f>
        <v>0</v>
      </c>
      <c r="BJ191" s="16" t="s">
        <v>90</v>
      </c>
      <c r="BK191" s="233">
        <f>ROUND(P191*H191,2)</f>
        <v>0</v>
      </c>
      <c r="BL191" s="16" t="s">
        <v>267</v>
      </c>
      <c r="BM191" s="232" t="s">
        <v>434</v>
      </c>
    </row>
    <row r="192" spans="1:65" s="2" customFormat="1" ht="16.5" customHeight="1">
      <c r="A192" s="37"/>
      <c r="B192" s="38"/>
      <c r="C192" s="261" t="s">
        <v>285</v>
      </c>
      <c r="D192" s="261" t="s">
        <v>168</v>
      </c>
      <c r="E192" s="262" t="s">
        <v>435</v>
      </c>
      <c r="F192" s="263" t="s">
        <v>436</v>
      </c>
      <c r="G192" s="264" t="s">
        <v>152</v>
      </c>
      <c r="H192" s="265">
        <v>11</v>
      </c>
      <c r="I192" s="266"/>
      <c r="J192" s="267"/>
      <c r="K192" s="268">
        <f>ROUND(P192*H192,2)</f>
        <v>0</v>
      </c>
      <c r="L192" s="263" t="s">
        <v>1</v>
      </c>
      <c r="M192" s="269"/>
      <c r="N192" s="270" t="s">
        <v>1</v>
      </c>
      <c r="O192" s="228" t="s">
        <v>45</v>
      </c>
      <c r="P192" s="229">
        <f>I192+J192</f>
        <v>0</v>
      </c>
      <c r="Q192" s="229">
        <f>ROUND(I192*H192,2)</f>
        <v>0</v>
      </c>
      <c r="R192" s="229">
        <f>ROUND(J192*H192,2)</f>
        <v>0</v>
      </c>
      <c r="S192" s="90"/>
      <c r="T192" s="230">
        <f>S192*H192</f>
        <v>0</v>
      </c>
      <c r="U192" s="230">
        <v>0</v>
      </c>
      <c r="V192" s="230">
        <f>U192*H192</f>
        <v>0</v>
      </c>
      <c r="W192" s="230">
        <v>0</v>
      </c>
      <c r="X192" s="231">
        <f>W192*H192</f>
        <v>0</v>
      </c>
      <c r="Y192" s="37"/>
      <c r="Z192" s="37"/>
      <c r="AA192" s="37"/>
      <c r="AB192" s="37"/>
      <c r="AC192" s="37"/>
      <c r="AD192" s="37"/>
      <c r="AE192" s="37"/>
      <c r="AR192" s="232" t="s">
        <v>266</v>
      </c>
      <c r="AT192" s="232" t="s">
        <v>168</v>
      </c>
      <c r="AU192" s="232" t="s">
        <v>90</v>
      </c>
      <c r="AY192" s="16" t="s">
        <v>134</v>
      </c>
      <c r="BE192" s="233">
        <f>IF(O192="základní",K192,0)</f>
        <v>0</v>
      </c>
      <c r="BF192" s="233">
        <f>IF(O192="snížená",K192,0)</f>
        <v>0</v>
      </c>
      <c r="BG192" s="233">
        <f>IF(O192="zákl. přenesená",K192,0)</f>
        <v>0</v>
      </c>
      <c r="BH192" s="233">
        <f>IF(O192="sníž. přenesená",K192,0)</f>
        <v>0</v>
      </c>
      <c r="BI192" s="233">
        <f>IF(O192="nulová",K192,0)</f>
        <v>0</v>
      </c>
      <c r="BJ192" s="16" t="s">
        <v>90</v>
      </c>
      <c r="BK192" s="233">
        <f>ROUND(P192*H192,2)</f>
        <v>0</v>
      </c>
      <c r="BL192" s="16" t="s">
        <v>267</v>
      </c>
      <c r="BM192" s="232" t="s">
        <v>437</v>
      </c>
    </row>
    <row r="193" spans="1:65" s="2" customFormat="1" ht="16.5" customHeight="1">
      <c r="A193" s="37"/>
      <c r="B193" s="38"/>
      <c r="C193" s="261" t="s">
        <v>289</v>
      </c>
      <c r="D193" s="261" t="s">
        <v>168</v>
      </c>
      <c r="E193" s="262" t="s">
        <v>438</v>
      </c>
      <c r="F193" s="263" t="s">
        <v>439</v>
      </c>
      <c r="G193" s="264" t="s">
        <v>152</v>
      </c>
      <c r="H193" s="265">
        <v>30</v>
      </c>
      <c r="I193" s="266"/>
      <c r="J193" s="267"/>
      <c r="K193" s="268">
        <f>ROUND(P193*H193,2)</f>
        <v>0</v>
      </c>
      <c r="L193" s="263" t="s">
        <v>1</v>
      </c>
      <c r="M193" s="269"/>
      <c r="N193" s="270" t="s">
        <v>1</v>
      </c>
      <c r="O193" s="228" t="s">
        <v>45</v>
      </c>
      <c r="P193" s="229">
        <f>I193+J193</f>
        <v>0</v>
      </c>
      <c r="Q193" s="229">
        <f>ROUND(I193*H193,2)</f>
        <v>0</v>
      </c>
      <c r="R193" s="229">
        <f>ROUND(J193*H193,2)</f>
        <v>0</v>
      </c>
      <c r="S193" s="90"/>
      <c r="T193" s="230">
        <f>S193*H193</f>
        <v>0</v>
      </c>
      <c r="U193" s="230">
        <v>0</v>
      </c>
      <c r="V193" s="230">
        <f>U193*H193</f>
        <v>0</v>
      </c>
      <c r="W193" s="230">
        <v>0</v>
      </c>
      <c r="X193" s="231">
        <f>W193*H193</f>
        <v>0</v>
      </c>
      <c r="Y193" s="37"/>
      <c r="Z193" s="37"/>
      <c r="AA193" s="37"/>
      <c r="AB193" s="37"/>
      <c r="AC193" s="37"/>
      <c r="AD193" s="37"/>
      <c r="AE193" s="37"/>
      <c r="AR193" s="232" t="s">
        <v>266</v>
      </c>
      <c r="AT193" s="232" t="s">
        <v>168</v>
      </c>
      <c r="AU193" s="232" t="s">
        <v>90</v>
      </c>
      <c r="AY193" s="16" t="s">
        <v>134</v>
      </c>
      <c r="BE193" s="233">
        <f>IF(O193="základní",K193,0)</f>
        <v>0</v>
      </c>
      <c r="BF193" s="233">
        <f>IF(O193="snížená",K193,0)</f>
        <v>0</v>
      </c>
      <c r="BG193" s="233">
        <f>IF(O193="zákl. přenesená",K193,0)</f>
        <v>0</v>
      </c>
      <c r="BH193" s="233">
        <f>IF(O193="sníž. přenesená",K193,0)</f>
        <v>0</v>
      </c>
      <c r="BI193" s="233">
        <f>IF(O193="nulová",K193,0)</f>
        <v>0</v>
      </c>
      <c r="BJ193" s="16" t="s">
        <v>90</v>
      </c>
      <c r="BK193" s="233">
        <f>ROUND(P193*H193,2)</f>
        <v>0</v>
      </c>
      <c r="BL193" s="16" t="s">
        <v>267</v>
      </c>
      <c r="BM193" s="232" t="s">
        <v>440</v>
      </c>
    </row>
    <row r="194" spans="1:65" s="2" customFormat="1" ht="16.5" customHeight="1">
      <c r="A194" s="37"/>
      <c r="B194" s="38"/>
      <c r="C194" s="261" t="s">
        <v>293</v>
      </c>
      <c r="D194" s="261" t="s">
        <v>168</v>
      </c>
      <c r="E194" s="262" t="s">
        <v>441</v>
      </c>
      <c r="F194" s="263" t="s">
        <v>442</v>
      </c>
      <c r="G194" s="264" t="s">
        <v>152</v>
      </c>
      <c r="H194" s="265">
        <v>20</v>
      </c>
      <c r="I194" s="266"/>
      <c r="J194" s="267"/>
      <c r="K194" s="268">
        <f>ROUND(P194*H194,2)</f>
        <v>0</v>
      </c>
      <c r="L194" s="263" t="s">
        <v>1</v>
      </c>
      <c r="M194" s="269"/>
      <c r="N194" s="270" t="s">
        <v>1</v>
      </c>
      <c r="O194" s="228" t="s">
        <v>45</v>
      </c>
      <c r="P194" s="229">
        <f>I194+J194</f>
        <v>0</v>
      </c>
      <c r="Q194" s="229">
        <f>ROUND(I194*H194,2)</f>
        <v>0</v>
      </c>
      <c r="R194" s="229">
        <f>ROUND(J194*H194,2)</f>
        <v>0</v>
      </c>
      <c r="S194" s="90"/>
      <c r="T194" s="230">
        <f>S194*H194</f>
        <v>0</v>
      </c>
      <c r="U194" s="230">
        <v>0</v>
      </c>
      <c r="V194" s="230">
        <f>U194*H194</f>
        <v>0</v>
      </c>
      <c r="W194" s="230">
        <v>0</v>
      </c>
      <c r="X194" s="231">
        <f>W194*H194</f>
        <v>0</v>
      </c>
      <c r="Y194" s="37"/>
      <c r="Z194" s="37"/>
      <c r="AA194" s="37"/>
      <c r="AB194" s="37"/>
      <c r="AC194" s="37"/>
      <c r="AD194" s="37"/>
      <c r="AE194" s="37"/>
      <c r="AR194" s="232" t="s">
        <v>266</v>
      </c>
      <c r="AT194" s="232" t="s">
        <v>168</v>
      </c>
      <c r="AU194" s="232" t="s">
        <v>90</v>
      </c>
      <c r="AY194" s="16" t="s">
        <v>134</v>
      </c>
      <c r="BE194" s="233">
        <f>IF(O194="základní",K194,0)</f>
        <v>0</v>
      </c>
      <c r="BF194" s="233">
        <f>IF(O194="snížená",K194,0)</f>
        <v>0</v>
      </c>
      <c r="BG194" s="233">
        <f>IF(O194="zákl. přenesená",K194,0)</f>
        <v>0</v>
      </c>
      <c r="BH194" s="233">
        <f>IF(O194="sníž. přenesená",K194,0)</f>
        <v>0</v>
      </c>
      <c r="BI194" s="233">
        <f>IF(O194="nulová",K194,0)</f>
        <v>0</v>
      </c>
      <c r="BJ194" s="16" t="s">
        <v>90</v>
      </c>
      <c r="BK194" s="233">
        <f>ROUND(P194*H194,2)</f>
        <v>0</v>
      </c>
      <c r="BL194" s="16" t="s">
        <v>267</v>
      </c>
      <c r="BM194" s="232" t="s">
        <v>443</v>
      </c>
    </row>
    <row r="195" spans="1:65" s="2" customFormat="1" ht="16.5" customHeight="1">
      <c r="A195" s="37"/>
      <c r="B195" s="38"/>
      <c r="C195" s="261" t="s">
        <v>297</v>
      </c>
      <c r="D195" s="261" t="s">
        <v>168</v>
      </c>
      <c r="E195" s="262" t="s">
        <v>444</v>
      </c>
      <c r="F195" s="263" t="s">
        <v>445</v>
      </c>
      <c r="G195" s="264" t="s">
        <v>152</v>
      </c>
      <c r="H195" s="265">
        <v>35</v>
      </c>
      <c r="I195" s="266"/>
      <c r="J195" s="267"/>
      <c r="K195" s="268">
        <f>ROUND(P195*H195,2)</f>
        <v>0</v>
      </c>
      <c r="L195" s="263" t="s">
        <v>1</v>
      </c>
      <c r="M195" s="269"/>
      <c r="N195" s="270" t="s">
        <v>1</v>
      </c>
      <c r="O195" s="228" t="s">
        <v>45</v>
      </c>
      <c r="P195" s="229">
        <f>I195+J195</f>
        <v>0</v>
      </c>
      <c r="Q195" s="229">
        <f>ROUND(I195*H195,2)</f>
        <v>0</v>
      </c>
      <c r="R195" s="229">
        <f>ROUND(J195*H195,2)</f>
        <v>0</v>
      </c>
      <c r="S195" s="90"/>
      <c r="T195" s="230">
        <f>S195*H195</f>
        <v>0</v>
      </c>
      <c r="U195" s="230">
        <v>0</v>
      </c>
      <c r="V195" s="230">
        <f>U195*H195</f>
        <v>0</v>
      </c>
      <c r="W195" s="230">
        <v>0</v>
      </c>
      <c r="X195" s="231">
        <f>W195*H195</f>
        <v>0</v>
      </c>
      <c r="Y195" s="37"/>
      <c r="Z195" s="37"/>
      <c r="AA195" s="37"/>
      <c r="AB195" s="37"/>
      <c r="AC195" s="37"/>
      <c r="AD195" s="37"/>
      <c r="AE195" s="37"/>
      <c r="AR195" s="232" t="s">
        <v>266</v>
      </c>
      <c r="AT195" s="232" t="s">
        <v>168</v>
      </c>
      <c r="AU195" s="232" t="s">
        <v>90</v>
      </c>
      <c r="AY195" s="16" t="s">
        <v>134</v>
      </c>
      <c r="BE195" s="233">
        <f>IF(O195="základní",K195,0)</f>
        <v>0</v>
      </c>
      <c r="BF195" s="233">
        <f>IF(O195="snížená",K195,0)</f>
        <v>0</v>
      </c>
      <c r="BG195" s="233">
        <f>IF(O195="zákl. přenesená",K195,0)</f>
        <v>0</v>
      </c>
      <c r="BH195" s="233">
        <f>IF(O195="sníž. přenesená",K195,0)</f>
        <v>0</v>
      </c>
      <c r="BI195" s="233">
        <f>IF(O195="nulová",K195,0)</f>
        <v>0</v>
      </c>
      <c r="BJ195" s="16" t="s">
        <v>90</v>
      </c>
      <c r="BK195" s="233">
        <f>ROUND(P195*H195,2)</f>
        <v>0</v>
      </c>
      <c r="BL195" s="16" t="s">
        <v>267</v>
      </c>
      <c r="BM195" s="232" t="s">
        <v>446</v>
      </c>
    </row>
    <row r="196" spans="1:65" s="2" customFormat="1" ht="16.5" customHeight="1">
      <c r="A196" s="37"/>
      <c r="B196" s="38"/>
      <c r="C196" s="261" t="s">
        <v>301</v>
      </c>
      <c r="D196" s="261" t="s">
        <v>168</v>
      </c>
      <c r="E196" s="262" t="s">
        <v>447</v>
      </c>
      <c r="F196" s="263" t="s">
        <v>448</v>
      </c>
      <c r="G196" s="264" t="s">
        <v>152</v>
      </c>
      <c r="H196" s="265">
        <v>15</v>
      </c>
      <c r="I196" s="266"/>
      <c r="J196" s="267"/>
      <c r="K196" s="268">
        <f>ROUND(P196*H196,2)</f>
        <v>0</v>
      </c>
      <c r="L196" s="263" t="s">
        <v>1</v>
      </c>
      <c r="M196" s="269"/>
      <c r="N196" s="270" t="s">
        <v>1</v>
      </c>
      <c r="O196" s="228" t="s">
        <v>45</v>
      </c>
      <c r="P196" s="229">
        <f>I196+J196</f>
        <v>0</v>
      </c>
      <c r="Q196" s="229">
        <f>ROUND(I196*H196,2)</f>
        <v>0</v>
      </c>
      <c r="R196" s="229">
        <f>ROUND(J196*H196,2)</f>
        <v>0</v>
      </c>
      <c r="S196" s="90"/>
      <c r="T196" s="230">
        <f>S196*H196</f>
        <v>0</v>
      </c>
      <c r="U196" s="230">
        <v>0</v>
      </c>
      <c r="V196" s="230">
        <f>U196*H196</f>
        <v>0</v>
      </c>
      <c r="W196" s="230">
        <v>0</v>
      </c>
      <c r="X196" s="231">
        <f>W196*H196</f>
        <v>0</v>
      </c>
      <c r="Y196" s="37"/>
      <c r="Z196" s="37"/>
      <c r="AA196" s="37"/>
      <c r="AB196" s="37"/>
      <c r="AC196" s="37"/>
      <c r="AD196" s="37"/>
      <c r="AE196" s="37"/>
      <c r="AR196" s="232" t="s">
        <v>266</v>
      </c>
      <c r="AT196" s="232" t="s">
        <v>168</v>
      </c>
      <c r="AU196" s="232" t="s">
        <v>90</v>
      </c>
      <c r="AY196" s="16" t="s">
        <v>134</v>
      </c>
      <c r="BE196" s="233">
        <f>IF(O196="základní",K196,0)</f>
        <v>0</v>
      </c>
      <c r="BF196" s="233">
        <f>IF(O196="snížená",K196,0)</f>
        <v>0</v>
      </c>
      <c r="BG196" s="233">
        <f>IF(O196="zákl. přenesená",K196,0)</f>
        <v>0</v>
      </c>
      <c r="BH196" s="233">
        <f>IF(O196="sníž. přenesená",K196,0)</f>
        <v>0</v>
      </c>
      <c r="BI196" s="233">
        <f>IF(O196="nulová",K196,0)</f>
        <v>0</v>
      </c>
      <c r="BJ196" s="16" t="s">
        <v>90</v>
      </c>
      <c r="BK196" s="233">
        <f>ROUND(P196*H196,2)</f>
        <v>0</v>
      </c>
      <c r="BL196" s="16" t="s">
        <v>267</v>
      </c>
      <c r="BM196" s="232" t="s">
        <v>449</v>
      </c>
    </row>
    <row r="197" spans="1:65" s="2" customFormat="1" ht="16.5" customHeight="1">
      <c r="A197" s="37"/>
      <c r="B197" s="38"/>
      <c r="C197" s="261" t="s">
        <v>305</v>
      </c>
      <c r="D197" s="261" t="s">
        <v>168</v>
      </c>
      <c r="E197" s="262" t="s">
        <v>450</v>
      </c>
      <c r="F197" s="263" t="s">
        <v>451</v>
      </c>
      <c r="G197" s="264" t="s">
        <v>152</v>
      </c>
      <c r="H197" s="265">
        <v>14</v>
      </c>
      <c r="I197" s="266"/>
      <c r="J197" s="267"/>
      <c r="K197" s="268">
        <f>ROUND(P197*H197,2)</f>
        <v>0</v>
      </c>
      <c r="L197" s="263" t="s">
        <v>1</v>
      </c>
      <c r="M197" s="269"/>
      <c r="N197" s="270" t="s">
        <v>1</v>
      </c>
      <c r="O197" s="228" t="s">
        <v>45</v>
      </c>
      <c r="P197" s="229">
        <f>I197+J197</f>
        <v>0</v>
      </c>
      <c r="Q197" s="229">
        <f>ROUND(I197*H197,2)</f>
        <v>0</v>
      </c>
      <c r="R197" s="229">
        <f>ROUND(J197*H197,2)</f>
        <v>0</v>
      </c>
      <c r="S197" s="90"/>
      <c r="T197" s="230">
        <f>S197*H197</f>
        <v>0</v>
      </c>
      <c r="U197" s="230">
        <v>0</v>
      </c>
      <c r="V197" s="230">
        <f>U197*H197</f>
        <v>0</v>
      </c>
      <c r="W197" s="230">
        <v>0</v>
      </c>
      <c r="X197" s="231">
        <f>W197*H197</f>
        <v>0</v>
      </c>
      <c r="Y197" s="37"/>
      <c r="Z197" s="37"/>
      <c r="AA197" s="37"/>
      <c r="AB197" s="37"/>
      <c r="AC197" s="37"/>
      <c r="AD197" s="37"/>
      <c r="AE197" s="37"/>
      <c r="AR197" s="232" t="s">
        <v>266</v>
      </c>
      <c r="AT197" s="232" t="s">
        <v>168</v>
      </c>
      <c r="AU197" s="232" t="s">
        <v>90</v>
      </c>
      <c r="AY197" s="16" t="s">
        <v>134</v>
      </c>
      <c r="BE197" s="233">
        <f>IF(O197="základní",K197,0)</f>
        <v>0</v>
      </c>
      <c r="BF197" s="233">
        <f>IF(O197="snížená",K197,0)</f>
        <v>0</v>
      </c>
      <c r="BG197" s="233">
        <f>IF(O197="zákl. přenesená",K197,0)</f>
        <v>0</v>
      </c>
      <c r="BH197" s="233">
        <f>IF(O197="sníž. přenesená",K197,0)</f>
        <v>0</v>
      </c>
      <c r="BI197" s="233">
        <f>IF(O197="nulová",K197,0)</f>
        <v>0</v>
      </c>
      <c r="BJ197" s="16" t="s">
        <v>90</v>
      </c>
      <c r="BK197" s="233">
        <f>ROUND(P197*H197,2)</f>
        <v>0</v>
      </c>
      <c r="BL197" s="16" t="s">
        <v>267</v>
      </c>
      <c r="BM197" s="232" t="s">
        <v>452</v>
      </c>
    </row>
    <row r="198" spans="1:65" s="2" customFormat="1" ht="16.5" customHeight="1">
      <c r="A198" s="37"/>
      <c r="B198" s="38"/>
      <c r="C198" s="261" t="s">
        <v>309</v>
      </c>
      <c r="D198" s="261" t="s">
        <v>168</v>
      </c>
      <c r="E198" s="262" t="s">
        <v>453</v>
      </c>
      <c r="F198" s="263" t="s">
        <v>454</v>
      </c>
      <c r="G198" s="264" t="s">
        <v>152</v>
      </c>
      <c r="H198" s="265">
        <v>12</v>
      </c>
      <c r="I198" s="266"/>
      <c r="J198" s="267"/>
      <c r="K198" s="268">
        <f>ROUND(P198*H198,2)</f>
        <v>0</v>
      </c>
      <c r="L198" s="263" t="s">
        <v>1</v>
      </c>
      <c r="M198" s="269"/>
      <c r="N198" s="270" t="s">
        <v>1</v>
      </c>
      <c r="O198" s="228" t="s">
        <v>45</v>
      </c>
      <c r="P198" s="229">
        <f>I198+J198</f>
        <v>0</v>
      </c>
      <c r="Q198" s="229">
        <f>ROUND(I198*H198,2)</f>
        <v>0</v>
      </c>
      <c r="R198" s="229">
        <f>ROUND(J198*H198,2)</f>
        <v>0</v>
      </c>
      <c r="S198" s="90"/>
      <c r="T198" s="230">
        <f>S198*H198</f>
        <v>0</v>
      </c>
      <c r="U198" s="230">
        <v>0</v>
      </c>
      <c r="V198" s="230">
        <f>U198*H198</f>
        <v>0</v>
      </c>
      <c r="W198" s="230">
        <v>0</v>
      </c>
      <c r="X198" s="231">
        <f>W198*H198</f>
        <v>0</v>
      </c>
      <c r="Y198" s="37"/>
      <c r="Z198" s="37"/>
      <c r="AA198" s="37"/>
      <c r="AB198" s="37"/>
      <c r="AC198" s="37"/>
      <c r="AD198" s="37"/>
      <c r="AE198" s="37"/>
      <c r="AR198" s="232" t="s">
        <v>266</v>
      </c>
      <c r="AT198" s="232" t="s">
        <v>168</v>
      </c>
      <c r="AU198" s="232" t="s">
        <v>90</v>
      </c>
      <c r="AY198" s="16" t="s">
        <v>134</v>
      </c>
      <c r="BE198" s="233">
        <f>IF(O198="základní",K198,0)</f>
        <v>0</v>
      </c>
      <c r="BF198" s="233">
        <f>IF(O198="snížená",K198,0)</f>
        <v>0</v>
      </c>
      <c r="BG198" s="233">
        <f>IF(O198="zákl. přenesená",K198,0)</f>
        <v>0</v>
      </c>
      <c r="BH198" s="233">
        <f>IF(O198="sníž. přenesená",K198,0)</f>
        <v>0</v>
      </c>
      <c r="BI198" s="233">
        <f>IF(O198="nulová",K198,0)</f>
        <v>0</v>
      </c>
      <c r="BJ198" s="16" t="s">
        <v>90</v>
      </c>
      <c r="BK198" s="233">
        <f>ROUND(P198*H198,2)</f>
        <v>0</v>
      </c>
      <c r="BL198" s="16" t="s">
        <v>267</v>
      </c>
      <c r="BM198" s="232" t="s">
        <v>455</v>
      </c>
    </row>
    <row r="199" spans="1:65" s="2" customFormat="1" ht="16.5" customHeight="1">
      <c r="A199" s="37"/>
      <c r="B199" s="38"/>
      <c r="C199" s="261" t="s">
        <v>313</v>
      </c>
      <c r="D199" s="261" t="s">
        <v>168</v>
      </c>
      <c r="E199" s="262" t="s">
        <v>456</v>
      </c>
      <c r="F199" s="263" t="s">
        <v>457</v>
      </c>
      <c r="G199" s="264" t="s">
        <v>152</v>
      </c>
      <c r="H199" s="265">
        <v>12</v>
      </c>
      <c r="I199" s="266"/>
      <c r="J199" s="267"/>
      <c r="K199" s="268">
        <f>ROUND(P199*H199,2)</f>
        <v>0</v>
      </c>
      <c r="L199" s="263" t="s">
        <v>1</v>
      </c>
      <c r="M199" s="269"/>
      <c r="N199" s="270" t="s">
        <v>1</v>
      </c>
      <c r="O199" s="228" t="s">
        <v>45</v>
      </c>
      <c r="P199" s="229">
        <f>I199+J199</f>
        <v>0</v>
      </c>
      <c r="Q199" s="229">
        <f>ROUND(I199*H199,2)</f>
        <v>0</v>
      </c>
      <c r="R199" s="229">
        <f>ROUND(J199*H199,2)</f>
        <v>0</v>
      </c>
      <c r="S199" s="90"/>
      <c r="T199" s="230">
        <f>S199*H199</f>
        <v>0</v>
      </c>
      <c r="U199" s="230">
        <v>0</v>
      </c>
      <c r="V199" s="230">
        <f>U199*H199</f>
        <v>0</v>
      </c>
      <c r="W199" s="230">
        <v>0</v>
      </c>
      <c r="X199" s="231">
        <f>W199*H199</f>
        <v>0</v>
      </c>
      <c r="Y199" s="37"/>
      <c r="Z199" s="37"/>
      <c r="AA199" s="37"/>
      <c r="AB199" s="37"/>
      <c r="AC199" s="37"/>
      <c r="AD199" s="37"/>
      <c r="AE199" s="37"/>
      <c r="AR199" s="232" t="s">
        <v>266</v>
      </c>
      <c r="AT199" s="232" t="s">
        <v>168</v>
      </c>
      <c r="AU199" s="232" t="s">
        <v>90</v>
      </c>
      <c r="AY199" s="16" t="s">
        <v>134</v>
      </c>
      <c r="BE199" s="233">
        <f>IF(O199="základní",K199,0)</f>
        <v>0</v>
      </c>
      <c r="BF199" s="233">
        <f>IF(O199="snížená",K199,0)</f>
        <v>0</v>
      </c>
      <c r="BG199" s="233">
        <f>IF(O199="zákl. přenesená",K199,0)</f>
        <v>0</v>
      </c>
      <c r="BH199" s="233">
        <f>IF(O199="sníž. přenesená",K199,0)</f>
        <v>0</v>
      </c>
      <c r="BI199" s="233">
        <f>IF(O199="nulová",K199,0)</f>
        <v>0</v>
      </c>
      <c r="BJ199" s="16" t="s">
        <v>90</v>
      </c>
      <c r="BK199" s="233">
        <f>ROUND(P199*H199,2)</f>
        <v>0</v>
      </c>
      <c r="BL199" s="16" t="s">
        <v>267</v>
      </c>
      <c r="BM199" s="232" t="s">
        <v>458</v>
      </c>
    </row>
    <row r="200" spans="1:65" s="2" customFormat="1" ht="16.5" customHeight="1">
      <c r="A200" s="37"/>
      <c r="B200" s="38"/>
      <c r="C200" s="261" t="s">
        <v>317</v>
      </c>
      <c r="D200" s="261" t="s">
        <v>168</v>
      </c>
      <c r="E200" s="262" t="s">
        <v>459</v>
      </c>
      <c r="F200" s="263" t="s">
        <v>460</v>
      </c>
      <c r="G200" s="264" t="s">
        <v>152</v>
      </c>
      <c r="H200" s="265">
        <v>20</v>
      </c>
      <c r="I200" s="266"/>
      <c r="J200" s="267"/>
      <c r="K200" s="268">
        <f>ROUND(P200*H200,2)</f>
        <v>0</v>
      </c>
      <c r="L200" s="263" t="s">
        <v>1</v>
      </c>
      <c r="M200" s="269"/>
      <c r="N200" s="270" t="s">
        <v>1</v>
      </c>
      <c r="O200" s="228" t="s">
        <v>45</v>
      </c>
      <c r="P200" s="229">
        <f>I200+J200</f>
        <v>0</v>
      </c>
      <c r="Q200" s="229">
        <f>ROUND(I200*H200,2)</f>
        <v>0</v>
      </c>
      <c r="R200" s="229">
        <f>ROUND(J200*H200,2)</f>
        <v>0</v>
      </c>
      <c r="S200" s="90"/>
      <c r="T200" s="230">
        <f>S200*H200</f>
        <v>0</v>
      </c>
      <c r="U200" s="230">
        <v>0</v>
      </c>
      <c r="V200" s="230">
        <f>U200*H200</f>
        <v>0</v>
      </c>
      <c r="W200" s="230">
        <v>0</v>
      </c>
      <c r="X200" s="231">
        <f>W200*H200</f>
        <v>0</v>
      </c>
      <c r="Y200" s="37"/>
      <c r="Z200" s="37"/>
      <c r="AA200" s="37"/>
      <c r="AB200" s="37"/>
      <c r="AC200" s="37"/>
      <c r="AD200" s="37"/>
      <c r="AE200" s="37"/>
      <c r="AR200" s="232" t="s">
        <v>266</v>
      </c>
      <c r="AT200" s="232" t="s">
        <v>168</v>
      </c>
      <c r="AU200" s="232" t="s">
        <v>90</v>
      </c>
      <c r="AY200" s="16" t="s">
        <v>134</v>
      </c>
      <c r="BE200" s="233">
        <f>IF(O200="základní",K200,0)</f>
        <v>0</v>
      </c>
      <c r="BF200" s="233">
        <f>IF(O200="snížená",K200,0)</f>
        <v>0</v>
      </c>
      <c r="BG200" s="233">
        <f>IF(O200="zákl. přenesená",K200,0)</f>
        <v>0</v>
      </c>
      <c r="BH200" s="233">
        <f>IF(O200="sníž. přenesená",K200,0)</f>
        <v>0</v>
      </c>
      <c r="BI200" s="233">
        <f>IF(O200="nulová",K200,0)</f>
        <v>0</v>
      </c>
      <c r="BJ200" s="16" t="s">
        <v>90</v>
      </c>
      <c r="BK200" s="233">
        <f>ROUND(P200*H200,2)</f>
        <v>0</v>
      </c>
      <c r="BL200" s="16" t="s">
        <v>267</v>
      </c>
      <c r="BM200" s="232" t="s">
        <v>461</v>
      </c>
    </row>
    <row r="201" spans="1:65" s="2" customFormat="1" ht="16.5" customHeight="1">
      <c r="A201" s="37"/>
      <c r="B201" s="38"/>
      <c r="C201" s="261" t="s">
        <v>321</v>
      </c>
      <c r="D201" s="261" t="s">
        <v>168</v>
      </c>
      <c r="E201" s="262" t="s">
        <v>462</v>
      </c>
      <c r="F201" s="263" t="s">
        <v>463</v>
      </c>
      <c r="G201" s="264" t="s">
        <v>152</v>
      </c>
      <c r="H201" s="265">
        <v>64</v>
      </c>
      <c r="I201" s="266"/>
      <c r="J201" s="267"/>
      <c r="K201" s="268">
        <f>ROUND(P201*H201,2)</f>
        <v>0</v>
      </c>
      <c r="L201" s="263" t="s">
        <v>1</v>
      </c>
      <c r="M201" s="269"/>
      <c r="N201" s="270" t="s">
        <v>1</v>
      </c>
      <c r="O201" s="228" t="s">
        <v>45</v>
      </c>
      <c r="P201" s="229">
        <f>I201+J201</f>
        <v>0</v>
      </c>
      <c r="Q201" s="229">
        <f>ROUND(I201*H201,2)</f>
        <v>0</v>
      </c>
      <c r="R201" s="229">
        <f>ROUND(J201*H201,2)</f>
        <v>0</v>
      </c>
      <c r="S201" s="90"/>
      <c r="T201" s="230">
        <f>S201*H201</f>
        <v>0</v>
      </c>
      <c r="U201" s="230">
        <v>0</v>
      </c>
      <c r="V201" s="230">
        <f>U201*H201</f>
        <v>0</v>
      </c>
      <c r="W201" s="230">
        <v>0</v>
      </c>
      <c r="X201" s="231">
        <f>W201*H201</f>
        <v>0</v>
      </c>
      <c r="Y201" s="37"/>
      <c r="Z201" s="37"/>
      <c r="AA201" s="37"/>
      <c r="AB201" s="37"/>
      <c r="AC201" s="37"/>
      <c r="AD201" s="37"/>
      <c r="AE201" s="37"/>
      <c r="AR201" s="232" t="s">
        <v>266</v>
      </c>
      <c r="AT201" s="232" t="s">
        <v>168</v>
      </c>
      <c r="AU201" s="232" t="s">
        <v>90</v>
      </c>
      <c r="AY201" s="16" t="s">
        <v>134</v>
      </c>
      <c r="BE201" s="233">
        <f>IF(O201="základní",K201,0)</f>
        <v>0</v>
      </c>
      <c r="BF201" s="233">
        <f>IF(O201="snížená",K201,0)</f>
        <v>0</v>
      </c>
      <c r="BG201" s="233">
        <f>IF(O201="zákl. přenesená",K201,0)</f>
        <v>0</v>
      </c>
      <c r="BH201" s="233">
        <f>IF(O201="sníž. přenesená",K201,0)</f>
        <v>0</v>
      </c>
      <c r="BI201" s="233">
        <f>IF(O201="nulová",K201,0)</f>
        <v>0</v>
      </c>
      <c r="BJ201" s="16" t="s">
        <v>90</v>
      </c>
      <c r="BK201" s="233">
        <f>ROUND(P201*H201,2)</f>
        <v>0</v>
      </c>
      <c r="BL201" s="16" t="s">
        <v>267</v>
      </c>
      <c r="BM201" s="232" t="s">
        <v>464</v>
      </c>
    </row>
    <row r="202" spans="1:65" s="2" customFormat="1" ht="16.5" customHeight="1">
      <c r="A202" s="37"/>
      <c r="B202" s="38"/>
      <c r="C202" s="261" t="s">
        <v>325</v>
      </c>
      <c r="D202" s="261" t="s">
        <v>168</v>
      </c>
      <c r="E202" s="262" t="s">
        <v>465</v>
      </c>
      <c r="F202" s="263" t="s">
        <v>466</v>
      </c>
      <c r="G202" s="264" t="s">
        <v>152</v>
      </c>
      <c r="H202" s="265">
        <v>24</v>
      </c>
      <c r="I202" s="266"/>
      <c r="J202" s="267"/>
      <c r="K202" s="268">
        <f>ROUND(P202*H202,2)</f>
        <v>0</v>
      </c>
      <c r="L202" s="263" t="s">
        <v>1</v>
      </c>
      <c r="M202" s="269"/>
      <c r="N202" s="270" t="s">
        <v>1</v>
      </c>
      <c r="O202" s="228" t="s">
        <v>45</v>
      </c>
      <c r="P202" s="229">
        <f>I202+J202</f>
        <v>0</v>
      </c>
      <c r="Q202" s="229">
        <f>ROUND(I202*H202,2)</f>
        <v>0</v>
      </c>
      <c r="R202" s="229">
        <f>ROUND(J202*H202,2)</f>
        <v>0</v>
      </c>
      <c r="S202" s="90"/>
      <c r="T202" s="230">
        <f>S202*H202</f>
        <v>0</v>
      </c>
      <c r="U202" s="230">
        <v>0</v>
      </c>
      <c r="V202" s="230">
        <f>U202*H202</f>
        <v>0</v>
      </c>
      <c r="W202" s="230">
        <v>0</v>
      </c>
      <c r="X202" s="231">
        <f>W202*H202</f>
        <v>0</v>
      </c>
      <c r="Y202" s="37"/>
      <c r="Z202" s="37"/>
      <c r="AA202" s="37"/>
      <c r="AB202" s="37"/>
      <c r="AC202" s="37"/>
      <c r="AD202" s="37"/>
      <c r="AE202" s="37"/>
      <c r="AR202" s="232" t="s">
        <v>266</v>
      </c>
      <c r="AT202" s="232" t="s">
        <v>168</v>
      </c>
      <c r="AU202" s="232" t="s">
        <v>90</v>
      </c>
      <c r="AY202" s="16" t="s">
        <v>134</v>
      </c>
      <c r="BE202" s="233">
        <f>IF(O202="základní",K202,0)</f>
        <v>0</v>
      </c>
      <c r="BF202" s="233">
        <f>IF(O202="snížená",K202,0)</f>
        <v>0</v>
      </c>
      <c r="BG202" s="233">
        <f>IF(O202="zákl. přenesená",K202,0)</f>
        <v>0</v>
      </c>
      <c r="BH202" s="233">
        <f>IF(O202="sníž. přenesená",K202,0)</f>
        <v>0</v>
      </c>
      <c r="BI202" s="233">
        <f>IF(O202="nulová",K202,0)</f>
        <v>0</v>
      </c>
      <c r="BJ202" s="16" t="s">
        <v>90</v>
      </c>
      <c r="BK202" s="233">
        <f>ROUND(P202*H202,2)</f>
        <v>0</v>
      </c>
      <c r="BL202" s="16" t="s">
        <v>267</v>
      </c>
      <c r="BM202" s="232" t="s">
        <v>467</v>
      </c>
    </row>
    <row r="203" spans="1:65" s="2" customFormat="1" ht="16.5" customHeight="1">
      <c r="A203" s="37"/>
      <c r="B203" s="38"/>
      <c r="C203" s="261" t="s">
        <v>329</v>
      </c>
      <c r="D203" s="261" t="s">
        <v>168</v>
      </c>
      <c r="E203" s="262" t="s">
        <v>468</v>
      </c>
      <c r="F203" s="263" t="s">
        <v>469</v>
      </c>
      <c r="G203" s="264" t="s">
        <v>152</v>
      </c>
      <c r="H203" s="265">
        <v>10</v>
      </c>
      <c r="I203" s="266"/>
      <c r="J203" s="267"/>
      <c r="K203" s="268">
        <f>ROUND(P203*H203,2)</f>
        <v>0</v>
      </c>
      <c r="L203" s="263" t="s">
        <v>1</v>
      </c>
      <c r="M203" s="269"/>
      <c r="N203" s="270" t="s">
        <v>1</v>
      </c>
      <c r="O203" s="228" t="s">
        <v>45</v>
      </c>
      <c r="P203" s="229">
        <f>I203+J203</f>
        <v>0</v>
      </c>
      <c r="Q203" s="229">
        <f>ROUND(I203*H203,2)</f>
        <v>0</v>
      </c>
      <c r="R203" s="229">
        <f>ROUND(J203*H203,2)</f>
        <v>0</v>
      </c>
      <c r="S203" s="90"/>
      <c r="T203" s="230">
        <f>S203*H203</f>
        <v>0</v>
      </c>
      <c r="U203" s="230">
        <v>0</v>
      </c>
      <c r="V203" s="230">
        <f>U203*H203</f>
        <v>0</v>
      </c>
      <c r="W203" s="230">
        <v>0</v>
      </c>
      <c r="X203" s="231">
        <f>W203*H203</f>
        <v>0</v>
      </c>
      <c r="Y203" s="37"/>
      <c r="Z203" s="37"/>
      <c r="AA203" s="37"/>
      <c r="AB203" s="37"/>
      <c r="AC203" s="37"/>
      <c r="AD203" s="37"/>
      <c r="AE203" s="37"/>
      <c r="AR203" s="232" t="s">
        <v>266</v>
      </c>
      <c r="AT203" s="232" t="s">
        <v>168</v>
      </c>
      <c r="AU203" s="232" t="s">
        <v>90</v>
      </c>
      <c r="AY203" s="16" t="s">
        <v>134</v>
      </c>
      <c r="BE203" s="233">
        <f>IF(O203="základní",K203,0)</f>
        <v>0</v>
      </c>
      <c r="BF203" s="233">
        <f>IF(O203="snížená",K203,0)</f>
        <v>0</v>
      </c>
      <c r="BG203" s="233">
        <f>IF(O203="zákl. přenesená",K203,0)</f>
        <v>0</v>
      </c>
      <c r="BH203" s="233">
        <f>IF(O203="sníž. přenesená",K203,0)</f>
        <v>0</v>
      </c>
      <c r="BI203" s="233">
        <f>IF(O203="nulová",K203,0)</f>
        <v>0</v>
      </c>
      <c r="BJ203" s="16" t="s">
        <v>90</v>
      </c>
      <c r="BK203" s="233">
        <f>ROUND(P203*H203,2)</f>
        <v>0</v>
      </c>
      <c r="BL203" s="16" t="s">
        <v>267</v>
      </c>
      <c r="BM203" s="232" t="s">
        <v>470</v>
      </c>
    </row>
    <row r="204" spans="1:65" s="2" customFormat="1" ht="16.5" customHeight="1">
      <c r="A204" s="37"/>
      <c r="B204" s="38"/>
      <c r="C204" s="261" t="s">
        <v>333</v>
      </c>
      <c r="D204" s="261" t="s">
        <v>168</v>
      </c>
      <c r="E204" s="262" t="s">
        <v>471</v>
      </c>
      <c r="F204" s="263" t="s">
        <v>472</v>
      </c>
      <c r="G204" s="264" t="s">
        <v>152</v>
      </c>
      <c r="H204" s="265">
        <v>5</v>
      </c>
      <c r="I204" s="266"/>
      <c r="J204" s="267"/>
      <c r="K204" s="268">
        <f>ROUND(P204*H204,2)</f>
        <v>0</v>
      </c>
      <c r="L204" s="263" t="s">
        <v>1</v>
      </c>
      <c r="M204" s="269"/>
      <c r="N204" s="270" t="s">
        <v>1</v>
      </c>
      <c r="O204" s="228" t="s">
        <v>45</v>
      </c>
      <c r="P204" s="229">
        <f>I204+J204</f>
        <v>0</v>
      </c>
      <c r="Q204" s="229">
        <f>ROUND(I204*H204,2)</f>
        <v>0</v>
      </c>
      <c r="R204" s="229">
        <f>ROUND(J204*H204,2)</f>
        <v>0</v>
      </c>
      <c r="S204" s="90"/>
      <c r="T204" s="230">
        <f>S204*H204</f>
        <v>0</v>
      </c>
      <c r="U204" s="230">
        <v>0</v>
      </c>
      <c r="V204" s="230">
        <f>U204*H204</f>
        <v>0</v>
      </c>
      <c r="W204" s="230">
        <v>0</v>
      </c>
      <c r="X204" s="231">
        <f>W204*H204</f>
        <v>0</v>
      </c>
      <c r="Y204" s="37"/>
      <c r="Z204" s="37"/>
      <c r="AA204" s="37"/>
      <c r="AB204" s="37"/>
      <c r="AC204" s="37"/>
      <c r="AD204" s="37"/>
      <c r="AE204" s="37"/>
      <c r="AR204" s="232" t="s">
        <v>266</v>
      </c>
      <c r="AT204" s="232" t="s">
        <v>168</v>
      </c>
      <c r="AU204" s="232" t="s">
        <v>90</v>
      </c>
      <c r="AY204" s="16" t="s">
        <v>134</v>
      </c>
      <c r="BE204" s="233">
        <f>IF(O204="základní",K204,0)</f>
        <v>0</v>
      </c>
      <c r="BF204" s="233">
        <f>IF(O204="snížená",K204,0)</f>
        <v>0</v>
      </c>
      <c r="BG204" s="233">
        <f>IF(O204="zákl. přenesená",K204,0)</f>
        <v>0</v>
      </c>
      <c r="BH204" s="233">
        <f>IF(O204="sníž. přenesená",K204,0)</f>
        <v>0</v>
      </c>
      <c r="BI204" s="233">
        <f>IF(O204="nulová",K204,0)</f>
        <v>0</v>
      </c>
      <c r="BJ204" s="16" t="s">
        <v>90</v>
      </c>
      <c r="BK204" s="233">
        <f>ROUND(P204*H204,2)</f>
        <v>0</v>
      </c>
      <c r="BL204" s="16" t="s">
        <v>267</v>
      </c>
      <c r="BM204" s="232" t="s">
        <v>473</v>
      </c>
    </row>
    <row r="205" spans="1:65" s="2" customFormat="1" ht="16.5" customHeight="1">
      <c r="A205" s="37"/>
      <c r="B205" s="38"/>
      <c r="C205" s="261" t="s">
        <v>474</v>
      </c>
      <c r="D205" s="261" t="s">
        <v>168</v>
      </c>
      <c r="E205" s="262" t="s">
        <v>475</v>
      </c>
      <c r="F205" s="263" t="s">
        <v>476</v>
      </c>
      <c r="G205" s="264" t="s">
        <v>152</v>
      </c>
      <c r="H205" s="265">
        <v>5</v>
      </c>
      <c r="I205" s="266"/>
      <c r="J205" s="267"/>
      <c r="K205" s="268">
        <f>ROUND(P205*H205,2)</f>
        <v>0</v>
      </c>
      <c r="L205" s="263" t="s">
        <v>1</v>
      </c>
      <c r="M205" s="269"/>
      <c r="N205" s="270" t="s">
        <v>1</v>
      </c>
      <c r="O205" s="228" t="s">
        <v>45</v>
      </c>
      <c r="P205" s="229">
        <f>I205+J205</f>
        <v>0</v>
      </c>
      <c r="Q205" s="229">
        <f>ROUND(I205*H205,2)</f>
        <v>0</v>
      </c>
      <c r="R205" s="229">
        <f>ROUND(J205*H205,2)</f>
        <v>0</v>
      </c>
      <c r="S205" s="90"/>
      <c r="T205" s="230">
        <f>S205*H205</f>
        <v>0</v>
      </c>
      <c r="U205" s="230">
        <v>0</v>
      </c>
      <c r="V205" s="230">
        <f>U205*H205</f>
        <v>0</v>
      </c>
      <c r="W205" s="230">
        <v>0</v>
      </c>
      <c r="X205" s="231">
        <f>W205*H205</f>
        <v>0</v>
      </c>
      <c r="Y205" s="37"/>
      <c r="Z205" s="37"/>
      <c r="AA205" s="37"/>
      <c r="AB205" s="37"/>
      <c r="AC205" s="37"/>
      <c r="AD205" s="37"/>
      <c r="AE205" s="37"/>
      <c r="AR205" s="232" t="s">
        <v>266</v>
      </c>
      <c r="AT205" s="232" t="s">
        <v>168</v>
      </c>
      <c r="AU205" s="232" t="s">
        <v>90</v>
      </c>
      <c r="AY205" s="16" t="s">
        <v>134</v>
      </c>
      <c r="BE205" s="233">
        <f>IF(O205="základní",K205,0)</f>
        <v>0</v>
      </c>
      <c r="BF205" s="233">
        <f>IF(O205="snížená",K205,0)</f>
        <v>0</v>
      </c>
      <c r="BG205" s="233">
        <f>IF(O205="zákl. přenesená",K205,0)</f>
        <v>0</v>
      </c>
      <c r="BH205" s="233">
        <f>IF(O205="sníž. přenesená",K205,0)</f>
        <v>0</v>
      </c>
      <c r="BI205" s="233">
        <f>IF(O205="nulová",K205,0)</f>
        <v>0</v>
      </c>
      <c r="BJ205" s="16" t="s">
        <v>90</v>
      </c>
      <c r="BK205" s="233">
        <f>ROUND(P205*H205,2)</f>
        <v>0</v>
      </c>
      <c r="BL205" s="16" t="s">
        <v>267</v>
      </c>
      <c r="BM205" s="232" t="s">
        <v>477</v>
      </c>
    </row>
    <row r="206" spans="1:65" s="2" customFormat="1" ht="16.5" customHeight="1">
      <c r="A206" s="37"/>
      <c r="B206" s="38"/>
      <c r="C206" s="261" t="s">
        <v>478</v>
      </c>
      <c r="D206" s="261" t="s">
        <v>168</v>
      </c>
      <c r="E206" s="262" t="s">
        <v>479</v>
      </c>
      <c r="F206" s="263" t="s">
        <v>480</v>
      </c>
      <c r="G206" s="264" t="s">
        <v>152</v>
      </c>
      <c r="H206" s="265">
        <v>5</v>
      </c>
      <c r="I206" s="266"/>
      <c r="J206" s="267"/>
      <c r="K206" s="268">
        <f>ROUND(P206*H206,2)</f>
        <v>0</v>
      </c>
      <c r="L206" s="263" t="s">
        <v>1</v>
      </c>
      <c r="M206" s="269"/>
      <c r="N206" s="270" t="s">
        <v>1</v>
      </c>
      <c r="O206" s="228" t="s">
        <v>45</v>
      </c>
      <c r="P206" s="229">
        <f>I206+J206</f>
        <v>0</v>
      </c>
      <c r="Q206" s="229">
        <f>ROUND(I206*H206,2)</f>
        <v>0</v>
      </c>
      <c r="R206" s="229">
        <f>ROUND(J206*H206,2)</f>
        <v>0</v>
      </c>
      <c r="S206" s="90"/>
      <c r="T206" s="230">
        <f>S206*H206</f>
        <v>0</v>
      </c>
      <c r="U206" s="230">
        <v>0</v>
      </c>
      <c r="V206" s="230">
        <f>U206*H206</f>
        <v>0</v>
      </c>
      <c r="W206" s="230">
        <v>0</v>
      </c>
      <c r="X206" s="231">
        <f>W206*H206</f>
        <v>0</v>
      </c>
      <c r="Y206" s="37"/>
      <c r="Z206" s="37"/>
      <c r="AA206" s="37"/>
      <c r="AB206" s="37"/>
      <c r="AC206" s="37"/>
      <c r="AD206" s="37"/>
      <c r="AE206" s="37"/>
      <c r="AR206" s="232" t="s">
        <v>266</v>
      </c>
      <c r="AT206" s="232" t="s">
        <v>168</v>
      </c>
      <c r="AU206" s="232" t="s">
        <v>90</v>
      </c>
      <c r="AY206" s="16" t="s">
        <v>134</v>
      </c>
      <c r="BE206" s="233">
        <f>IF(O206="základní",K206,0)</f>
        <v>0</v>
      </c>
      <c r="BF206" s="233">
        <f>IF(O206="snížená",K206,0)</f>
        <v>0</v>
      </c>
      <c r="BG206" s="233">
        <f>IF(O206="zákl. přenesená",K206,0)</f>
        <v>0</v>
      </c>
      <c r="BH206" s="233">
        <f>IF(O206="sníž. přenesená",K206,0)</f>
        <v>0</v>
      </c>
      <c r="BI206" s="233">
        <f>IF(O206="nulová",K206,0)</f>
        <v>0</v>
      </c>
      <c r="BJ206" s="16" t="s">
        <v>90</v>
      </c>
      <c r="BK206" s="233">
        <f>ROUND(P206*H206,2)</f>
        <v>0</v>
      </c>
      <c r="BL206" s="16" t="s">
        <v>267</v>
      </c>
      <c r="BM206" s="232" t="s">
        <v>481</v>
      </c>
    </row>
    <row r="207" spans="1:65" s="2" customFormat="1" ht="16.5" customHeight="1">
      <c r="A207" s="37"/>
      <c r="B207" s="38"/>
      <c r="C207" s="261" t="s">
        <v>482</v>
      </c>
      <c r="D207" s="261" t="s">
        <v>168</v>
      </c>
      <c r="E207" s="262" t="s">
        <v>483</v>
      </c>
      <c r="F207" s="263" t="s">
        <v>484</v>
      </c>
      <c r="G207" s="264" t="s">
        <v>152</v>
      </c>
      <c r="H207" s="265">
        <v>5</v>
      </c>
      <c r="I207" s="266"/>
      <c r="J207" s="267"/>
      <c r="K207" s="268">
        <f>ROUND(P207*H207,2)</f>
        <v>0</v>
      </c>
      <c r="L207" s="263" t="s">
        <v>1</v>
      </c>
      <c r="M207" s="269"/>
      <c r="N207" s="270" t="s">
        <v>1</v>
      </c>
      <c r="O207" s="228" t="s">
        <v>45</v>
      </c>
      <c r="P207" s="229">
        <f>I207+J207</f>
        <v>0</v>
      </c>
      <c r="Q207" s="229">
        <f>ROUND(I207*H207,2)</f>
        <v>0</v>
      </c>
      <c r="R207" s="229">
        <f>ROUND(J207*H207,2)</f>
        <v>0</v>
      </c>
      <c r="S207" s="90"/>
      <c r="T207" s="230">
        <f>S207*H207</f>
        <v>0</v>
      </c>
      <c r="U207" s="230">
        <v>0</v>
      </c>
      <c r="V207" s="230">
        <f>U207*H207</f>
        <v>0</v>
      </c>
      <c r="W207" s="230">
        <v>0</v>
      </c>
      <c r="X207" s="231">
        <f>W207*H207</f>
        <v>0</v>
      </c>
      <c r="Y207" s="37"/>
      <c r="Z207" s="37"/>
      <c r="AA207" s="37"/>
      <c r="AB207" s="37"/>
      <c r="AC207" s="37"/>
      <c r="AD207" s="37"/>
      <c r="AE207" s="37"/>
      <c r="AR207" s="232" t="s">
        <v>266</v>
      </c>
      <c r="AT207" s="232" t="s">
        <v>168</v>
      </c>
      <c r="AU207" s="232" t="s">
        <v>90</v>
      </c>
      <c r="AY207" s="16" t="s">
        <v>134</v>
      </c>
      <c r="BE207" s="233">
        <f>IF(O207="základní",K207,0)</f>
        <v>0</v>
      </c>
      <c r="BF207" s="233">
        <f>IF(O207="snížená",K207,0)</f>
        <v>0</v>
      </c>
      <c r="BG207" s="233">
        <f>IF(O207="zákl. přenesená",K207,0)</f>
        <v>0</v>
      </c>
      <c r="BH207" s="233">
        <f>IF(O207="sníž. přenesená",K207,0)</f>
        <v>0</v>
      </c>
      <c r="BI207" s="233">
        <f>IF(O207="nulová",K207,0)</f>
        <v>0</v>
      </c>
      <c r="BJ207" s="16" t="s">
        <v>90</v>
      </c>
      <c r="BK207" s="233">
        <f>ROUND(P207*H207,2)</f>
        <v>0</v>
      </c>
      <c r="BL207" s="16" t="s">
        <v>267</v>
      </c>
      <c r="BM207" s="232" t="s">
        <v>485</v>
      </c>
    </row>
    <row r="208" spans="1:65" s="2" customFormat="1" ht="16.5" customHeight="1">
      <c r="A208" s="37"/>
      <c r="B208" s="38"/>
      <c r="C208" s="261" t="s">
        <v>486</v>
      </c>
      <c r="D208" s="261" t="s">
        <v>168</v>
      </c>
      <c r="E208" s="262" t="s">
        <v>487</v>
      </c>
      <c r="F208" s="263" t="s">
        <v>488</v>
      </c>
      <c r="G208" s="264" t="s">
        <v>152</v>
      </c>
      <c r="H208" s="265">
        <v>10</v>
      </c>
      <c r="I208" s="266"/>
      <c r="J208" s="267"/>
      <c r="K208" s="268">
        <f>ROUND(P208*H208,2)</f>
        <v>0</v>
      </c>
      <c r="L208" s="263" t="s">
        <v>1</v>
      </c>
      <c r="M208" s="269"/>
      <c r="N208" s="270" t="s">
        <v>1</v>
      </c>
      <c r="O208" s="228" t="s">
        <v>45</v>
      </c>
      <c r="P208" s="229">
        <f>I208+J208</f>
        <v>0</v>
      </c>
      <c r="Q208" s="229">
        <f>ROUND(I208*H208,2)</f>
        <v>0</v>
      </c>
      <c r="R208" s="229">
        <f>ROUND(J208*H208,2)</f>
        <v>0</v>
      </c>
      <c r="S208" s="90"/>
      <c r="T208" s="230">
        <f>S208*H208</f>
        <v>0</v>
      </c>
      <c r="U208" s="230">
        <v>0</v>
      </c>
      <c r="V208" s="230">
        <f>U208*H208</f>
        <v>0</v>
      </c>
      <c r="W208" s="230">
        <v>0</v>
      </c>
      <c r="X208" s="231">
        <f>W208*H208</f>
        <v>0</v>
      </c>
      <c r="Y208" s="37"/>
      <c r="Z208" s="37"/>
      <c r="AA208" s="37"/>
      <c r="AB208" s="37"/>
      <c r="AC208" s="37"/>
      <c r="AD208" s="37"/>
      <c r="AE208" s="37"/>
      <c r="AR208" s="232" t="s">
        <v>266</v>
      </c>
      <c r="AT208" s="232" t="s">
        <v>168</v>
      </c>
      <c r="AU208" s="232" t="s">
        <v>90</v>
      </c>
      <c r="AY208" s="16" t="s">
        <v>134</v>
      </c>
      <c r="BE208" s="233">
        <f>IF(O208="základní",K208,0)</f>
        <v>0</v>
      </c>
      <c r="BF208" s="233">
        <f>IF(O208="snížená",K208,0)</f>
        <v>0</v>
      </c>
      <c r="BG208" s="233">
        <f>IF(O208="zákl. přenesená",K208,0)</f>
        <v>0</v>
      </c>
      <c r="BH208" s="233">
        <f>IF(O208="sníž. přenesená",K208,0)</f>
        <v>0</v>
      </c>
      <c r="BI208" s="233">
        <f>IF(O208="nulová",K208,0)</f>
        <v>0</v>
      </c>
      <c r="BJ208" s="16" t="s">
        <v>90</v>
      </c>
      <c r="BK208" s="233">
        <f>ROUND(P208*H208,2)</f>
        <v>0</v>
      </c>
      <c r="BL208" s="16" t="s">
        <v>267</v>
      </c>
      <c r="BM208" s="232" t="s">
        <v>489</v>
      </c>
    </row>
    <row r="209" spans="1:65" s="2" customFormat="1" ht="16.5" customHeight="1">
      <c r="A209" s="37"/>
      <c r="B209" s="38"/>
      <c r="C209" s="261" t="s">
        <v>490</v>
      </c>
      <c r="D209" s="261" t="s">
        <v>168</v>
      </c>
      <c r="E209" s="262" t="s">
        <v>491</v>
      </c>
      <c r="F209" s="263" t="s">
        <v>492</v>
      </c>
      <c r="G209" s="264" t="s">
        <v>152</v>
      </c>
      <c r="H209" s="265">
        <v>5</v>
      </c>
      <c r="I209" s="266"/>
      <c r="J209" s="267"/>
      <c r="K209" s="268">
        <f>ROUND(P209*H209,2)</f>
        <v>0</v>
      </c>
      <c r="L209" s="263" t="s">
        <v>1</v>
      </c>
      <c r="M209" s="269"/>
      <c r="N209" s="270" t="s">
        <v>1</v>
      </c>
      <c r="O209" s="228" t="s">
        <v>45</v>
      </c>
      <c r="P209" s="229">
        <f>I209+J209</f>
        <v>0</v>
      </c>
      <c r="Q209" s="229">
        <f>ROUND(I209*H209,2)</f>
        <v>0</v>
      </c>
      <c r="R209" s="229">
        <f>ROUND(J209*H209,2)</f>
        <v>0</v>
      </c>
      <c r="S209" s="90"/>
      <c r="T209" s="230">
        <f>S209*H209</f>
        <v>0</v>
      </c>
      <c r="U209" s="230">
        <v>0</v>
      </c>
      <c r="V209" s="230">
        <f>U209*H209</f>
        <v>0</v>
      </c>
      <c r="W209" s="230">
        <v>0</v>
      </c>
      <c r="X209" s="231">
        <f>W209*H209</f>
        <v>0</v>
      </c>
      <c r="Y209" s="37"/>
      <c r="Z209" s="37"/>
      <c r="AA209" s="37"/>
      <c r="AB209" s="37"/>
      <c r="AC209" s="37"/>
      <c r="AD209" s="37"/>
      <c r="AE209" s="37"/>
      <c r="AR209" s="232" t="s">
        <v>266</v>
      </c>
      <c r="AT209" s="232" t="s">
        <v>168</v>
      </c>
      <c r="AU209" s="232" t="s">
        <v>90</v>
      </c>
      <c r="AY209" s="16" t="s">
        <v>134</v>
      </c>
      <c r="BE209" s="233">
        <f>IF(O209="základní",K209,0)</f>
        <v>0</v>
      </c>
      <c r="BF209" s="233">
        <f>IF(O209="snížená",K209,0)</f>
        <v>0</v>
      </c>
      <c r="BG209" s="233">
        <f>IF(O209="zákl. přenesená",K209,0)</f>
        <v>0</v>
      </c>
      <c r="BH209" s="233">
        <f>IF(O209="sníž. přenesená",K209,0)</f>
        <v>0</v>
      </c>
      <c r="BI209" s="233">
        <f>IF(O209="nulová",K209,0)</f>
        <v>0</v>
      </c>
      <c r="BJ209" s="16" t="s">
        <v>90</v>
      </c>
      <c r="BK209" s="233">
        <f>ROUND(P209*H209,2)</f>
        <v>0</v>
      </c>
      <c r="BL209" s="16" t="s">
        <v>267</v>
      </c>
      <c r="BM209" s="232" t="s">
        <v>493</v>
      </c>
    </row>
    <row r="210" spans="1:65" s="2" customFormat="1" ht="16.5" customHeight="1">
      <c r="A210" s="37"/>
      <c r="B210" s="38"/>
      <c r="C210" s="261" t="s">
        <v>494</v>
      </c>
      <c r="D210" s="261" t="s">
        <v>168</v>
      </c>
      <c r="E210" s="262" t="s">
        <v>495</v>
      </c>
      <c r="F210" s="263" t="s">
        <v>496</v>
      </c>
      <c r="G210" s="264" t="s">
        <v>152</v>
      </c>
      <c r="H210" s="265">
        <v>5</v>
      </c>
      <c r="I210" s="266"/>
      <c r="J210" s="267"/>
      <c r="K210" s="268">
        <f>ROUND(P210*H210,2)</f>
        <v>0</v>
      </c>
      <c r="L210" s="263" t="s">
        <v>1</v>
      </c>
      <c r="M210" s="269"/>
      <c r="N210" s="270" t="s">
        <v>1</v>
      </c>
      <c r="O210" s="228" t="s">
        <v>45</v>
      </c>
      <c r="P210" s="229">
        <f>I210+J210</f>
        <v>0</v>
      </c>
      <c r="Q210" s="229">
        <f>ROUND(I210*H210,2)</f>
        <v>0</v>
      </c>
      <c r="R210" s="229">
        <f>ROUND(J210*H210,2)</f>
        <v>0</v>
      </c>
      <c r="S210" s="90"/>
      <c r="T210" s="230">
        <f>S210*H210</f>
        <v>0</v>
      </c>
      <c r="U210" s="230">
        <v>0</v>
      </c>
      <c r="V210" s="230">
        <f>U210*H210</f>
        <v>0</v>
      </c>
      <c r="W210" s="230">
        <v>0</v>
      </c>
      <c r="X210" s="231">
        <f>W210*H210</f>
        <v>0</v>
      </c>
      <c r="Y210" s="37"/>
      <c r="Z210" s="37"/>
      <c r="AA210" s="37"/>
      <c r="AB210" s="37"/>
      <c r="AC210" s="37"/>
      <c r="AD210" s="37"/>
      <c r="AE210" s="37"/>
      <c r="AR210" s="232" t="s">
        <v>266</v>
      </c>
      <c r="AT210" s="232" t="s">
        <v>168</v>
      </c>
      <c r="AU210" s="232" t="s">
        <v>90</v>
      </c>
      <c r="AY210" s="16" t="s">
        <v>134</v>
      </c>
      <c r="BE210" s="233">
        <f>IF(O210="základní",K210,0)</f>
        <v>0</v>
      </c>
      <c r="BF210" s="233">
        <f>IF(O210="snížená",K210,0)</f>
        <v>0</v>
      </c>
      <c r="BG210" s="233">
        <f>IF(O210="zákl. přenesená",K210,0)</f>
        <v>0</v>
      </c>
      <c r="BH210" s="233">
        <f>IF(O210="sníž. přenesená",K210,0)</f>
        <v>0</v>
      </c>
      <c r="BI210" s="233">
        <f>IF(O210="nulová",K210,0)</f>
        <v>0</v>
      </c>
      <c r="BJ210" s="16" t="s">
        <v>90</v>
      </c>
      <c r="BK210" s="233">
        <f>ROUND(P210*H210,2)</f>
        <v>0</v>
      </c>
      <c r="BL210" s="16" t="s">
        <v>267</v>
      </c>
      <c r="BM210" s="232" t="s">
        <v>497</v>
      </c>
    </row>
    <row r="211" spans="1:65" s="2" customFormat="1" ht="16.5" customHeight="1">
      <c r="A211" s="37"/>
      <c r="B211" s="38"/>
      <c r="C211" s="261" t="s">
        <v>498</v>
      </c>
      <c r="D211" s="261" t="s">
        <v>168</v>
      </c>
      <c r="E211" s="262" t="s">
        <v>499</v>
      </c>
      <c r="F211" s="263" t="s">
        <v>500</v>
      </c>
      <c r="G211" s="264" t="s">
        <v>152</v>
      </c>
      <c r="H211" s="265">
        <v>10</v>
      </c>
      <c r="I211" s="266"/>
      <c r="J211" s="267"/>
      <c r="K211" s="268">
        <f>ROUND(P211*H211,2)</f>
        <v>0</v>
      </c>
      <c r="L211" s="263" t="s">
        <v>1</v>
      </c>
      <c r="M211" s="269"/>
      <c r="N211" s="270" t="s">
        <v>1</v>
      </c>
      <c r="O211" s="228" t="s">
        <v>45</v>
      </c>
      <c r="P211" s="229">
        <f>I211+J211</f>
        <v>0</v>
      </c>
      <c r="Q211" s="229">
        <f>ROUND(I211*H211,2)</f>
        <v>0</v>
      </c>
      <c r="R211" s="229">
        <f>ROUND(J211*H211,2)</f>
        <v>0</v>
      </c>
      <c r="S211" s="90"/>
      <c r="T211" s="230">
        <f>S211*H211</f>
        <v>0</v>
      </c>
      <c r="U211" s="230">
        <v>0</v>
      </c>
      <c r="V211" s="230">
        <f>U211*H211</f>
        <v>0</v>
      </c>
      <c r="W211" s="230">
        <v>0</v>
      </c>
      <c r="X211" s="231">
        <f>W211*H211</f>
        <v>0</v>
      </c>
      <c r="Y211" s="37"/>
      <c r="Z211" s="37"/>
      <c r="AA211" s="37"/>
      <c r="AB211" s="37"/>
      <c r="AC211" s="37"/>
      <c r="AD211" s="37"/>
      <c r="AE211" s="37"/>
      <c r="AR211" s="232" t="s">
        <v>266</v>
      </c>
      <c r="AT211" s="232" t="s">
        <v>168</v>
      </c>
      <c r="AU211" s="232" t="s">
        <v>90</v>
      </c>
      <c r="AY211" s="16" t="s">
        <v>134</v>
      </c>
      <c r="BE211" s="233">
        <f>IF(O211="základní",K211,0)</f>
        <v>0</v>
      </c>
      <c r="BF211" s="233">
        <f>IF(O211="snížená",K211,0)</f>
        <v>0</v>
      </c>
      <c r="BG211" s="233">
        <f>IF(O211="zákl. přenesená",K211,0)</f>
        <v>0</v>
      </c>
      <c r="BH211" s="233">
        <f>IF(O211="sníž. přenesená",K211,0)</f>
        <v>0</v>
      </c>
      <c r="BI211" s="233">
        <f>IF(O211="nulová",K211,0)</f>
        <v>0</v>
      </c>
      <c r="BJ211" s="16" t="s">
        <v>90</v>
      </c>
      <c r="BK211" s="233">
        <f>ROUND(P211*H211,2)</f>
        <v>0</v>
      </c>
      <c r="BL211" s="16" t="s">
        <v>267</v>
      </c>
      <c r="BM211" s="232" t="s">
        <v>501</v>
      </c>
    </row>
    <row r="212" spans="1:65" s="2" customFormat="1" ht="16.5" customHeight="1">
      <c r="A212" s="37"/>
      <c r="B212" s="38"/>
      <c r="C212" s="261" t="s">
        <v>502</v>
      </c>
      <c r="D212" s="261" t="s">
        <v>168</v>
      </c>
      <c r="E212" s="262" t="s">
        <v>503</v>
      </c>
      <c r="F212" s="263" t="s">
        <v>504</v>
      </c>
      <c r="G212" s="264" t="s">
        <v>152</v>
      </c>
      <c r="H212" s="265">
        <v>10</v>
      </c>
      <c r="I212" s="266"/>
      <c r="J212" s="267"/>
      <c r="K212" s="268">
        <f>ROUND(P212*H212,2)</f>
        <v>0</v>
      </c>
      <c r="L212" s="263" t="s">
        <v>1</v>
      </c>
      <c r="M212" s="269"/>
      <c r="N212" s="270" t="s">
        <v>1</v>
      </c>
      <c r="O212" s="228" t="s">
        <v>45</v>
      </c>
      <c r="P212" s="229">
        <f>I212+J212</f>
        <v>0</v>
      </c>
      <c r="Q212" s="229">
        <f>ROUND(I212*H212,2)</f>
        <v>0</v>
      </c>
      <c r="R212" s="229">
        <f>ROUND(J212*H212,2)</f>
        <v>0</v>
      </c>
      <c r="S212" s="90"/>
      <c r="T212" s="230">
        <f>S212*H212</f>
        <v>0</v>
      </c>
      <c r="U212" s="230">
        <v>0</v>
      </c>
      <c r="V212" s="230">
        <f>U212*H212</f>
        <v>0</v>
      </c>
      <c r="W212" s="230">
        <v>0</v>
      </c>
      <c r="X212" s="231">
        <f>W212*H212</f>
        <v>0</v>
      </c>
      <c r="Y212" s="37"/>
      <c r="Z212" s="37"/>
      <c r="AA212" s="37"/>
      <c r="AB212" s="37"/>
      <c r="AC212" s="37"/>
      <c r="AD212" s="37"/>
      <c r="AE212" s="37"/>
      <c r="AR212" s="232" t="s">
        <v>266</v>
      </c>
      <c r="AT212" s="232" t="s">
        <v>168</v>
      </c>
      <c r="AU212" s="232" t="s">
        <v>90</v>
      </c>
      <c r="AY212" s="16" t="s">
        <v>134</v>
      </c>
      <c r="BE212" s="233">
        <f>IF(O212="základní",K212,0)</f>
        <v>0</v>
      </c>
      <c r="BF212" s="233">
        <f>IF(O212="snížená",K212,0)</f>
        <v>0</v>
      </c>
      <c r="BG212" s="233">
        <f>IF(O212="zákl. přenesená",K212,0)</f>
        <v>0</v>
      </c>
      <c r="BH212" s="233">
        <f>IF(O212="sníž. přenesená",K212,0)</f>
        <v>0</v>
      </c>
      <c r="BI212" s="233">
        <f>IF(O212="nulová",K212,0)</f>
        <v>0</v>
      </c>
      <c r="BJ212" s="16" t="s">
        <v>90</v>
      </c>
      <c r="BK212" s="233">
        <f>ROUND(P212*H212,2)</f>
        <v>0</v>
      </c>
      <c r="BL212" s="16" t="s">
        <v>267</v>
      </c>
      <c r="BM212" s="232" t="s">
        <v>505</v>
      </c>
    </row>
    <row r="213" spans="1:65" s="2" customFormat="1" ht="16.5" customHeight="1">
      <c r="A213" s="37"/>
      <c r="B213" s="38"/>
      <c r="C213" s="261" t="s">
        <v>506</v>
      </c>
      <c r="D213" s="261" t="s">
        <v>168</v>
      </c>
      <c r="E213" s="262" t="s">
        <v>507</v>
      </c>
      <c r="F213" s="263" t="s">
        <v>508</v>
      </c>
      <c r="G213" s="264" t="s">
        <v>152</v>
      </c>
      <c r="H213" s="265">
        <v>75</v>
      </c>
      <c r="I213" s="266"/>
      <c r="J213" s="267"/>
      <c r="K213" s="268">
        <f>ROUND(P213*H213,2)</f>
        <v>0</v>
      </c>
      <c r="L213" s="263" t="s">
        <v>1</v>
      </c>
      <c r="M213" s="269"/>
      <c r="N213" s="270" t="s">
        <v>1</v>
      </c>
      <c r="O213" s="228" t="s">
        <v>45</v>
      </c>
      <c r="P213" s="229">
        <f>I213+J213</f>
        <v>0</v>
      </c>
      <c r="Q213" s="229">
        <f>ROUND(I213*H213,2)</f>
        <v>0</v>
      </c>
      <c r="R213" s="229">
        <f>ROUND(J213*H213,2)</f>
        <v>0</v>
      </c>
      <c r="S213" s="90"/>
      <c r="T213" s="230">
        <f>S213*H213</f>
        <v>0</v>
      </c>
      <c r="U213" s="230">
        <v>0</v>
      </c>
      <c r="V213" s="230">
        <f>U213*H213</f>
        <v>0</v>
      </c>
      <c r="W213" s="230">
        <v>0</v>
      </c>
      <c r="X213" s="231">
        <f>W213*H213</f>
        <v>0</v>
      </c>
      <c r="Y213" s="37"/>
      <c r="Z213" s="37"/>
      <c r="AA213" s="37"/>
      <c r="AB213" s="37"/>
      <c r="AC213" s="37"/>
      <c r="AD213" s="37"/>
      <c r="AE213" s="37"/>
      <c r="AR213" s="232" t="s">
        <v>266</v>
      </c>
      <c r="AT213" s="232" t="s">
        <v>168</v>
      </c>
      <c r="AU213" s="232" t="s">
        <v>90</v>
      </c>
      <c r="AY213" s="16" t="s">
        <v>134</v>
      </c>
      <c r="BE213" s="233">
        <f>IF(O213="základní",K213,0)</f>
        <v>0</v>
      </c>
      <c r="BF213" s="233">
        <f>IF(O213="snížená",K213,0)</f>
        <v>0</v>
      </c>
      <c r="BG213" s="233">
        <f>IF(O213="zákl. přenesená",K213,0)</f>
        <v>0</v>
      </c>
      <c r="BH213" s="233">
        <f>IF(O213="sníž. přenesená",K213,0)</f>
        <v>0</v>
      </c>
      <c r="BI213" s="233">
        <f>IF(O213="nulová",K213,0)</f>
        <v>0</v>
      </c>
      <c r="BJ213" s="16" t="s">
        <v>90</v>
      </c>
      <c r="BK213" s="233">
        <f>ROUND(P213*H213,2)</f>
        <v>0</v>
      </c>
      <c r="BL213" s="16" t="s">
        <v>267</v>
      </c>
      <c r="BM213" s="232" t="s">
        <v>509</v>
      </c>
    </row>
    <row r="214" spans="1:65" s="2" customFormat="1" ht="16.5" customHeight="1">
      <c r="A214" s="37"/>
      <c r="B214" s="38"/>
      <c r="C214" s="261" t="s">
        <v>510</v>
      </c>
      <c r="D214" s="261" t="s">
        <v>168</v>
      </c>
      <c r="E214" s="262" t="s">
        <v>511</v>
      </c>
      <c r="F214" s="263" t="s">
        <v>512</v>
      </c>
      <c r="G214" s="264" t="s">
        <v>152</v>
      </c>
      <c r="H214" s="265">
        <v>75</v>
      </c>
      <c r="I214" s="266"/>
      <c r="J214" s="267"/>
      <c r="K214" s="268">
        <f>ROUND(P214*H214,2)</f>
        <v>0</v>
      </c>
      <c r="L214" s="263" t="s">
        <v>1</v>
      </c>
      <c r="M214" s="269"/>
      <c r="N214" s="270" t="s">
        <v>1</v>
      </c>
      <c r="O214" s="228" t="s">
        <v>45</v>
      </c>
      <c r="P214" s="229">
        <f>I214+J214</f>
        <v>0</v>
      </c>
      <c r="Q214" s="229">
        <f>ROUND(I214*H214,2)</f>
        <v>0</v>
      </c>
      <c r="R214" s="229">
        <f>ROUND(J214*H214,2)</f>
        <v>0</v>
      </c>
      <c r="S214" s="90"/>
      <c r="T214" s="230">
        <f>S214*H214</f>
        <v>0</v>
      </c>
      <c r="U214" s="230">
        <v>0</v>
      </c>
      <c r="V214" s="230">
        <f>U214*H214</f>
        <v>0</v>
      </c>
      <c r="W214" s="230">
        <v>0</v>
      </c>
      <c r="X214" s="231">
        <f>W214*H214</f>
        <v>0</v>
      </c>
      <c r="Y214" s="37"/>
      <c r="Z214" s="37"/>
      <c r="AA214" s="37"/>
      <c r="AB214" s="37"/>
      <c r="AC214" s="37"/>
      <c r="AD214" s="37"/>
      <c r="AE214" s="37"/>
      <c r="AR214" s="232" t="s">
        <v>266</v>
      </c>
      <c r="AT214" s="232" t="s">
        <v>168</v>
      </c>
      <c r="AU214" s="232" t="s">
        <v>90</v>
      </c>
      <c r="AY214" s="16" t="s">
        <v>134</v>
      </c>
      <c r="BE214" s="233">
        <f>IF(O214="základní",K214,0)</f>
        <v>0</v>
      </c>
      <c r="BF214" s="233">
        <f>IF(O214="snížená",K214,0)</f>
        <v>0</v>
      </c>
      <c r="BG214" s="233">
        <f>IF(O214="zákl. přenesená",K214,0)</f>
        <v>0</v>
      </c>
      <c r="BH214" s="233">
        <f>IF(O214="sníž. přenesená",K214,0)</f>
        <v>0</v>
      </c>
      <c r="BI214" s="233">
        <f>IF(O214="nulová",K214,0)</f>
        <v>0</v>
      </c>
      <c r="BJ214" s="16" t="s">
        <v>90</v>
      </c>
      <c r="BK214" s="233">
        <f>ROUND(P214*H214,2)</f>
        <v>0</v>
      </c>
      <c r="BL214" s="16" t="s">
        <v>267</v>
      </c>
      <c r="BM214" s="232" t="s">
        <v>513</v>
      </c>
    </row>
    <row r="215" spans="1:65" s="2" customFormat="1" ht="16.5" customHeight="1">
      <c r="A215" s="37"/>
      <c r="B215" s="38"/>
      <c r="C215" s="261" t="s">
        <v>514</v>
      </c>
      <c r="D215" s="261" t="s">
        <v>168</v>
      </c>
      <c r="E215" s="262" t="s">
        <v>515</v>
      </c>
      <c r="F215" s="263" t="s">
        <v>516</v>
      </c>
      <c r="G215" s="264" t="s">
        <v>152</v>
      </c>
      <c r="H215" s="265">
        <v>60</v>
      </c>
      <c r="I215" s="266"/>
      <c r="J215" s="267"/>
      <c r="K215" s="268">
        <f>ROUND(P215*H215,2)</f>
        <v>0</v>
      </c>
      <c r="L215" s="263" t="s">
        <v>1</v>
      </c>
      <c r="M215" s="269"/>
      <c r="N215" s="271" t="s">
        <v>1</v>
      </c>
      <c r="O215" s="272" t="s">
        <v>45</v>
      </c>
      <c r="P215" s="273">
        <f>I215+J215</f>
        <v>0</v>
      </c>
      <c r="Q215" s="273">
        <f>ROUND(I215*H215,2)</f>
        <v>0</v>
      </c>
      <c r="R215" s="273">
        <f>ROUND(J215*H215,2)</f>
        <v>0</v>
      </c>
      <c r="S215" s="274"/>
      <c r="T215" s="275">
        <f>S215*H215</f>
        <v>0</v>
      </c>
      <c r="U215" s="275">
        <v>0</v>
      </c>
      <c r="V215" s="275">
        <f>U215*H215</f>
        <v>0</v>
      </c>
      <c r="W215" s="275">
        <v>0</v>
      </c>
      <c r="X215" s="276">
        <f>W215*H215</f>
        <v>0</v>
      </c>
      <c r="Y215" s="37"/>
      <c r="Z215" s="37"/>
      <c r="AA215" s="37"/>
      <c r="AB215" s="37"/>
      <c r="AC215" s="37"/>
      <c r="AD215" s="37"/>
      <c r="AE215" s="37"/>
      <c r="AR215" s="232" t="s">
        <v>266</v>
      </c>
      <c r="AT215" s="232" t="s">
        <v>168</v>
      </c>
      <c r="AU215" s="232" t="s">
        <v>90</v>
      </c>
      <c r="AY215" s="16" t="s">
        <v>134</v>
      </c>
      <c r="BE215" s="233">
        <f>IF(O215="základní",K215,0)</f>
        <v>0</v>
      </c>
      <c r="BF215" s="233">
        <f>IF(O215="snížená",K215,0)</f>
        <v>0</v>
      </c>
      <c r="BG215" s="233">
        <f>IF(O215="zákl. přenesená",K215,0)</f>
        <v>0</v>
      </c>
      <c r="BH215" s="233">
        <f>IF(O215="sníž. přenesená",K215,0)</f>
        <v>0</v>
      </c>
      <c r="BI215" s="233">
        <f>IF(O215="nulová",K215,0)</f>
        <v>0</v>
      </c>
      <c r="BJ215" s="16" t="s">
        <v>90</v>
      </c>
      <c r="BK215" s="233">
        <f>ROUND(P215*H215,2)</f>
        <v>0</v>
      </c>
      <c r="BL215" s="16" t="s">
        <v>267</v>
      </c>
      <c r="BM215" s="232" t="s">
        <v>517</v>
      </c>
    </row>
    <row r="216" spans="1:31" s="2" customFormat="1" ht="6.95" customHeight="1">
      <c r="A216" s="37"/>
      <c r="B216" s="65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43"/>
      <c r="N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</row>
  </sheetData>
  <sheetProtection password="CC35" sheet="1" objects="1" scenarios="1" formatColumns="0" formatRows="0" autoFilter="0"/>
  <autoFilter ref="C118:L215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98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9"/>
      <c r="AT3" s="16" t="s">
        <v>92</v>
      </c>
    </row>
    <row r="4" spans="2:46" s="1" customFormat="1" ht="24.95" customHeight="1">
      <c r="B4" s="19"/>
      <c r="D4" s="138" t="s">
        <v>99</v>
      </c>
      <c r="M4" s="19"/>
      <c r="N4" s="139" t="s">
        <v>11</v>
      </c>
      <c r="AT4" s="16" t="s">
        <v>4</v>
      </c>
    </row>
    <row r="5" spans="2:13" s="1" customFormat="1" ht="6.95" customHeight="1">
      <c r="B5" s="19"/>
      <c r="M5" s="19"/>
    </row>
    <row r="6" spans="2:13" s="1" customFormat="1" ht="12" customHeight="1">
      <c r="B6" s="19"/>
      <c r="D6" s="140" t="s">
        <v>17</v>
      </c>
      <c r="M6" s="19"/>
    </row>
    <row r="7" spans="2:13" s="1" customFormat="1" ht="16.5" customHeight="1">
      <c r="B7" s="19"/>
      <c r="E7" s="141" t="str">
        <f>'Rekapitulace stavby'!K6</f>
        <v>Přírodní zahrada MŠ Mašinka, ul. Bezručova, Cheb</v>
      </c>
      <c r="F7" s="140"/>
      <c r="G7" s="140"/>
      <c r="H7" s="140"/>
      <c r="M7" s="19"/>
    </row>
    <row r="8" spans="1:31" s="2" customFormat="1" ht="12" customHeight="1">
      <c r="A8" s="37"/>
      <c r="B8" s="43"/>
      <c r="C8" s="37"/>
      <c r="D8" s="140" t="s">
        <v>100</v>
      </c>
      <c r="E8" s="37"/>
      <c r="F8" s="37"/>
      <c r="G8" s="37"/>
      <c r="H8" s="37"/>
      <c r="I8" s="37"/>
      <c r="J8" s="37"/>
      <c r="K8" s="37"/>
      <c r="L8" s="37"/>
      <c r="M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518</v>
      </c>
      <c r="F9" s="37"/>
      <c r="G9" s="37"/>
      <c r="H9" s="37"/>
      <c r="I9" s="37"/>
      <c r="J9" s="37"/>
      <c r="K9" s="37"/>
      <c r="L9" s="37"/>
      <c r="M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19</v>
      </c>
      <c r="E11" s="37"/>
      <c r="F11" s="143" t="s">
        <v>1</v>
      </c>
      <c r="G11" s="37"/>
      <c r="H11" s="37"/>
      <c r="I11" s="140" t="s">
        <v>20</v>
      </c>
      <c r="J11" s="143" t="s">
        <v>1</v>
      </c>
      <c r="K11" s="37"/>
      <c r="L11" s="37"/>
      <c r="M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21</v>
      </c>
      <c r="E12" s="37"/>
      <c r="F12" s="143" t="s">
        <v>22</v>
      </c>
      <c r="G12" s="37"/>
      <c r="H12" s="37"/>
      <c r="I12" s="140" t="s">
        <v>23</v>
      </c>
      <c r="J12" s="144" t="str">
        <f>'Rekapitulace stavby'!AN8</f>
        <v>23. 9. 2022</v>
      </c>
      <c r="K12" s="37"/>
      <c r="L12" s="37"/>
      <c r="M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25</v>
      </c>
      <c r="E14" s="37"/>
      <c r="F14" s="37"/>
      <c r="G14" s="37"/>
      <c r="H14" s="37"/>
      <c r="I14" s="140" t="s">
        <v>26</v>
      </c>
      <c r="J14" s="143" t="s">
        <v>27</v>
      </c>
      <c r="K14" s="37"/>
      <c r="L14" s="37"/>
      <c r="M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28</v>
      </c>
      <c r="F15" s="37"/>
      <c r="G15" s="37"/>
      <c r="H15" s="37"/>
      <c r="I15" s="140" t="s">
        <v>29</v>
      </c>
      <c r="J15" s="143" t="s">
        <v>30</v>
      </c>
      <c r="K15" s="37"/>
      <c r="L15" s="37"/>
      <c r="M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31</v>
      </c>
      <c r="E17" s="37"/>
      <c r="F17" s="37"/>
      <c r="G17" s="37"/>
      <c r="H17" s="37"/>
      <c r="I17" s="140" t="s">
        <v>26</v>
      </c>
      <c r="J17" s="32" t="str">
        <f>'Rekapitulace stavby'!AN13</f>
        <v>Vyplň údaj</v>
      </c>
      <c r="K17" s="37"/>
      <c r="L17" s="37"/>
      <c r="M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29</v>
      </c>
      <c r="J18" s="32" t="str">
        <f>'Rekapitulace stavby'!AN14</f>
        <v>Vyplň údaj</v>
      </c>
      <c r="K18" s="37"/>
      <c r="L18" s="37"/>
      <c r="M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33</v>
      </c>
      <c r="E20" s="37"/>
      <c r="F20" s="37"/>
      <c r="G20" s="37"/>
      <c r="H20" s="37"/>
      <c r="I20" s="140" t="s">
        <v>26</v>
      </c>
      <c r="J20" s="143" t="s">
        <v>34</v>
      </c>
      <c r="K20" s="37"/>
      <c r="L20" s="37"/>
      <c r="M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35</v>
      </c>
      <c r="F21" s="37"/>
      <c r="G21" s="37"/>
      <c r="H21" s="37"/>
      <c r="I21" s="140" t="s">
        <v>29</v>
      </c>
      <c r="J21" s="143" t="s">
        <v>1</v>
      </c>
      <c r="K21" s="37"/>
      <c r="L21" s="37"/>
      <c r="M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36</v>
      </c>
      <c r="E23" s="37"/>
      <c r="F23" s="37"/>
      <c r="G23" s="37"/>
      <c r="H23" s="37"/>
      <c r="I23" s="140" t="s">
        <v>26</v>
      </c>
      <c r="J23" s="143" t="s">
        <v>37</v>
      </c>
      <c r="K23" s="37"/>
      <c r="L23" s="37"/>
      <c r="M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38</v>
      </c>
      <c r="F24" s="37"/>
      <c r="G24" s="37"/>
      <c r="H24" s="37"/>
      <c r="I24" s="140" t="s">
        <v>29</v>
      </c>
      <c r="J24" s="143" t="s">
        <v>1</v>
      </c>
      <c r="K24" s="37"/>
      <c r="L24" s="37"/>
      <c r="M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39</v>
      </c>
      <c r="E26" s="37"/>
      <c r="F26" s="37"/>
      <c r="G26" s="37"/>
      <c r="H26" s="37"/>
      <c r="I26" s="37"/>
      <c r="J26" s="37"/>
      <c r="K26" s="37"/>
      <c r="L26" s="37"/>
      <c r="M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5"/>
      <c r="M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149"/>
      <c r="M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>
      <c r="A30" s="37"/>
      <c r="B30" s="43"/>
      <c r="C30" s="37"/>
      <c r="D30" s="37"/>
      <c r="E30" s="140" t="s">
        <v>102</v>
      </c>
      <c r="F30" s="37"/>
      <c r="G30" s="37"/>
      <c r="H30" s="37"/>
      <c r="I30" s="37"/>
      <c r="J30" s="37"/>
      <c r="K30" s="150">
        <f>I96</f>
        <v>0</v>
      </c>
      <c r="L30" s="37"/>
      <c r="M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2">
      <c r="A31" s="37"/>
      <c r="B31" s="43"/>
      <c r="C31" s="37"/>
      <c r="D31" s="37"/>
      <c r="E31" s="140" t="s">
        <v>103</v>
      </c>
      <c r="F31" s="37"/>
      <c r="G31" s="37"/>
      <c r="H31" s="37"/>
      <c r="I31" s="37"/>
      <c r="J31" s="37"/>
      <c r="K31" s="150">
        <f>J96</f>
        <v>0</v>
      </c>
      <c r="L31" s="37"/>
      <c r="M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1" t="s">
        <v>40</v>
      </c>
      <c r="E32" s="37"/>
      <c r="F32" s="37"/>
      <c r="G32" s="37"/>
      <c r="H32" s="37"/>
      <c r="I32" s="37"/>
      <c r="J32" s="37"/>
      <c r="K32" s="152">
        <f>ROUND(K120,2)</f>
        <v>0</v>
      </c>
      <c r="L32" s="37"/>
      <c r="M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49"/>
      <c r="E33" s="149"/>
      <c r="F33" s="149"/>
      <c r="G33" s="149"/>
      <c r="H33" s="149"/>
      <c r="I33" s="149"/>
      <c r="J33" s="149"/>
      <c r="K33" s="149"/>
      <c r="L33" s="149"/>
      <c r="M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53" t="s">
        <v>42</v>
      </c>
      <c r="G34" s="37"/>
      <c r="H34" s="37"/>
      <c r="I34" s="153" t="s">
        <v>41</v>
      </c>
      <c r="J34" s="37"/>
      <c r="K34" s="153" t="s">
        <v>43</v>
      </c>
      <c r="L34" s="37"/>
      <c r="M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44</v>
      </c>
      <c r="E35" s="140" t="s">
        <v>45</v>
      </c>
      <c r="F35" s="150">
        <f>ROUND((SUM(BE120:BE143)),2)</f>
        <v>0</v>
      </c>
      <c r="G35" s="37"/>
      <c r="H35" s="37"/>
      <c r="I35" s="155">
        <v>0.21</v>
      </c>
      <c r="J35" s="37"/>
      <c r="K35" s="150">
        <f>ROUND(((SUM(BE120:BE143))*I35),2)</f>
        <v>0</v>
      </c>
      <c r="L35" s="37"/>
      <c r="M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0" t="s">
        <v>46</v>
      </c>
      <c r="F36" s="150">
        <f>ROUND((SUM(BF120:BF143)),2)</f>
        <v>0</v>
      </c>
      <c r="G36" s="37"/>
      <c r="H36" s="37"/>
      <c r="I36" s="155">
        <v>0.15</v>
      </c>
      <c r="J36" s="37"/>
      <c r="K36" s="150">
        <f>ROUND(((SUM(BF120:BF143))*I36),2)</f>
        <v>0</v>
      </c>
      <c r="L36" s="37"/>
      <c r="M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47</v>
      </c>
      <c r="F37" s="150">
        <f>ROUND((SUM(BG120:BG143)),2)</f>
        <v>0</v>
      </c>
      <c r="G37" s="37"/>
      <c r="H37" s="37"/>
      <c r="I37" s="155">
        <v>0.21</v>
      </c>
      <c r="J37" s="37"/>
      <c r="K37" s="150">
        <f>0</f>
        <v>0</v>
      </c>
      <c r="L37" s="37"/>
      <c r="M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0" t="s">
        <v>48</v>
      </c>
      <c r="F38" s="150">
        <f>ROUND((SUM(BH120:BH143)),2)</f>
        <v>0</v>
      </c>
      <c r="G38" s="37"/>
      <c r="H38" s="37"/>
      <c r="I38" s="155">
        <v>0.15</v>
      </c>
      <c r="J38" s="37"/>
      <c r="K38" s="150">
        <f>0</f>
        <v>0</v>
      </c>
      <c r="L38" s="37"/>
      <c r="M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0" t="s">
        <v>49</v>
      </c>
      <c r="F39" s="150">
        <f>ROUND((SUM(BI120:BI143)),2)</f>
        <v>0</v>
      </c>
      <c r="G39" s="37"/>
      <c r="H39" s="37"/>
      <c r="I39" s="155">
        <v>0</v>
      </c>
      <c r="J39" s="37"/>
      <c r="K39" s="150">
        <f>0</f>
        <v>0</v>
      </c>
      <c r="L39" s="37"/>
      <c r="M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56"/>
      <c r="D41" s="157" t="s">
        <v>50</v>
      </c>
      <c r="E41" s="158"/>
      <c r="F41" s="158"/>
      <c r="G41" s="159" t="s">
        <v>51</v>
      </c>
      <c r="H41" s="160" t="s">
        <v>52</v>
      </c>
      <c r="I41" s="158"/>
      <c r="J41" s="158"/>
      <c r="K41" s="161">
        <f>SUM(K32:K39)</f>
        <v>0</v>
      </c>
      <c r="L41" s="162"/>
      <c r="M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3" s="1" customFormat="1" ht="14.4" customHeight="1">
      <c r="B43" s="19"/>
      <c r="M43" s="19"/>
    </row>
    <row r="44" spans="2:13" s="1" customFormat="1" ht="14.4" customHeight="1">
      <c r="B44" s="19"/>
      <c r="M44" s="19"/>
    </row>
    <row r="45" spans="2:13" s="1" customFormat="1" ht="14.4" customHeight="1">
      <c r="B45" s="19"/>
      <c r="M45" s="19"/>
    </row>
    <row r="46" spans="2:13" s="1" customFormat="1" ht="14.4" customHeight="1">
      <c r="B46" s="19"/>
      <c r="M46" s="19"/>
    </row>
    <row r="47" spans="2:13" s="1" customFormat="1" ht="14.4" customHeight="1">
      <c r="B47" s="19"/>
      <c r="M47" s="19"/>
    </row>
    <row r="48" spans="2:13" s="1" customFormat="1" ht="14.4" customHeight="1">
      <c r="B48" s="19"/>
      <c r="M48" s="19"/>
    </row>
    <row r="49" spans="2:13" s="1" customFormat="1" ht="14.4" customHeight="1">
      <c r="B49" s="19"/>
      <c r="M49" s="19"/>
    </row>
    <row r="50" spans="2:13" s="2" customFormat="1" ht="14.4" customHeight="1">
      <c r="B50" s="62"/>
      <c r="D50" s="163" t="s">
        <v>53</v>
      </c>
      <c r="E50" s="164"/>
      <c r="F50" s="164"/>
      <c r="G50" s="163" t="s">
        <v>54</v>
      </c>
      <c r="H50" s="164"/>
      <c r="I50" s="164"/>
      <c r="J50" s="164"/>
      <c r="K50" s="164"/>
      <c r="L50" s="164"/>
      <c r="M50" s="62"/>
    </row>
    <row r="51" spans="2:13" ht="12">
      <c r="B51" s="19"/>
      <c r="M51" s="19"/>
    </row>
    <row r="52" spans="2:13" ht="12">
      <c r="B52" s="19"/>
      <c r="M52" s="19"/>
    </row>
    <row r="53" spans="2:13" ht="12">
      <c r="B53" s="19"/>
      <c r="M53" s="19"/>
    </row>
    <row r="54" spans="2:13" ht="12">
      <c r="B54" s="19"/>
      <c r="M54" s="19"/>
    </row>
    <row r="55" spans="2:13" ht="12">
      <c r="B55" s="19"/>
      <c r="M55" s="19"/>
    </row>
    <row r="56" spans="2:13" ht="12">
      <c r="B56" s="19"/>
      <c r="M56" s="19"/>
    </row>
    <row r="57" spans="2:13" ht="12">
      <c r="B57" s="19"/>
      <c r="M57" s="19"/>
    </row>
    <row r="58" spans="2:13" ht="12">
      <c r="B58" s="19"/>
      <c r="M58" s="19"/>
    </row>
    <row r="59" spans="2:13" ht="12">
      <c r="B59" s="19"/>
      <c r="M59" s="19"/>
    </row>
    <row r="60" spans="2:13" ht="12">
      <c r="B60" s="19"/>
      <c r="M60" s="19"/>
    </row>
    <row r="61" spans="1:31" s="2" customFormat="1" ht="12">
      <c r="A61" s="37"/>
      <c r="B61" s="43"/>
      <c r="C61" s="37"/>
      <c r="D61" s="165" t="s">
        <v>55</v>
      </c>
      <c r="E61" s="166"/>
      <c r="F61" s="167" t="s">
        <v>56</v>
      </c>
      <c r="G61" s="165" t="s">
        <v>55</v>
      </c>
      <c r="H61" s="166"/>
      <c r="I61" s="166"/>
      <c r="J61" s="168" t="s">
        <v>56</v>
      </c>
      <c r="K61" s="166"/>
      <c r="L61" s="166"/>
      <c r="M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3" ht="12">
      <c r="B62" s="19"/>
      <c r="M62" s="19"/>
    </row>
    <row r="63" spans="2:13" ht="12">
      <c r="B63" s="19"/>
      <c r="M63" s="19"/>
    </row>
    <row r="64" spans="2:13" ht="12">
      <c r="B64" s="19"/>
      <c r="M64" s="19"/>
    </row>
    <row r="65" spans="1:31" s="2" customFormat="1" ht="12">
      <c r="A65" s="37"/>
      <c r="B65" s="43"/>
      <c r="C65" s="37"/>
      <c r="D65" s="163" t="s">
        <v>57</v>
      </c>
      <c r="E65" s="169"/>
      <c r="F65" s="169"/>
      <c r="G65" s="163" t="s">
        <v>58</v>
      </c>
      <c r="H65" s="169"/>
      <c r="I65" s="169"/>
      <c r="J65" s="169"/>
      <c r="K65" s="169"/>
      <c r="L65" s="169"/>
      <c r="M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3" ht="12">
      <c r="B66" s="19"/>
      <c r="M66" s="19"/>
    </row>
    <row r="67" spans="2:13" ht="12">
      <c r="B67" s="19"/>
      <c r="M67" s="19"/>
    </row>
    <row r="68" spans="2:13" ht="12">
      <c r="B68" s="19"/>
      <c r="M68" s="19"/>
    </row>
    <row r="69" spans="2:13" ht="12">
      <c r="B69" s="19"/>
      <c r="M69" s="19"/>
    </row>
    <row r="70" spans="2:13" ht="12">
      <c r="B70" s="19"/>
      <c r="M70" s="19"/>
    </row>
    <row r="71" spans="2:13" ht="12">
      <c r="B71" s="19"/>
      <c r="M71" s="19"/>
    </row>
    <row r="72" spans="2:13" ht="12">
      <c r="B72" s="19"/>
      <c r="M72" s="19"/>
    </row>
    <row r="73" spans="2:13" ht="12">
      <c r="B73" s="19"/>
      <c r="M73" s="19"/>
    </row>
    <row r="74" spans="2:13" ht="12">
      <c r="B74" s="19"/>
      <c r="M74" s="19"/>
    </row>
    <row r="75" spans="2:13" ht="12">
      <c r="B75" s="19"/>
      <c r="M75" s="19"/>
    </row>
    <row r="76" spans="1:31" s="2" customFormat="1" ht="12">
      <c r="A76" s="37"/>
      <c r="B76" s="43"/>
      <c r="C76" s="37"/>
      <c r="D76" s="165" t="s">
        <v>55</v>
      </c>
      <c r="E76" s="166"/>
      <c r="F76" s="167" t="s">
        <v>56</v>
      </c>
      <c r="G76" s="165" t="s">
        <v>55</v>
      </c>
      <c r="H76" s="166"/>
      <c r="I76" s="166"/>
      <c r="J76" s="168" t="s">
        <v>56</v>
      </c>
      <c r="K76" s="166"/>
      <c r="L76" s="166"/>
      <c r="M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104</v>
      </c>
      <c r="D82" s="39"/>
      <c r="E82" s="39"/>
      <c r="F82" s="39"/>
      <c r="G82" s="39"/>
      <c r="H82" s="39"/>
      <c r="I82" s="39"/>
      <c r="J82" s="39"/>
      <c r="K82" s="39"/>
      <c r="L82" s="39"/>
      <c r="M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39"/>
      <c r="M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Přírodní zahrada MŠ Mašinka, ul. Bezručova, Cheb</v>
      </c>
      <c r="F85" s="31"/>
      <c r="G85" s="31"/>
      <c r="H85" s="31"/>
      <c r="I85" s="39"/>
      <c r="J85" s="39"/>
      <c r="K85" s="39"/>
      <c r="L85" s="39"/>
      <c r="M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100</v>
      </c>
      <c r="D86" s="39"/>
      <c r="E86" s="39"/>
      <c r="F86" s="39"/>
      <c r="G86" s="39"/>
      <c r="H86" s="39"/>
      <c r="I86" s="39"/>
      <c r="J86" s="39"/>
      <c r="K86" s="39"/>
      <c r="L86" s="39"/>
      <c r="M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03 - Technické prvky</v>
      </c>
      <c r="F87" s="39"/>
      <c r="G87" s="39"/>
      <c r="H87" s="39"/>
      <c r="I87" s="39"/>
      <c r="J87" s="39"/>
      <c r="K87" s="39"/>
      <c r="L87" s="39"/>
      <c r="M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9"/>
      <c r="E89" s="39"/>
      <c r="F89" s="26" t="str">
        <f>F12</f>
        <v xml:space="preserve"> </v>
      </c>
      <c r="G89" s="39"/>
      <c r="H89" s="39"/>
      <c r="I89" s="31" t="s">
        <v>23</v>
      </c>
      <c r="J89" s="78" t="str">
        <f>IF(J12="","",J12)</f>
        <v>23. 9. 2022</v>
      </c>
      <c r="K89" s="39"/>
      <c r="L89" s="39"/>
      <c r="M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25</v>
      </c>
      <c r="D91" s="39"/>
      <c r="E91" s="39"/>
      <c r="F91" s="26" t="str">
        <f>E15</f>
        <v>Město Cheb</v>
      </c>
      <c r="G91" s="39"/>
      <c r="H91" s="39"/>
      <c r="I91" s="31" t="s">
        <v>33</v>
      </c>
      <c r="J91" s="35" t="str">
        <f>E21</f>
        <v>Ing. Tomáš Prinz, DiS.</v>
      </c>
      <c r="K91" s="39"/>
      <c r="L91" s="39"/>
      <c r="M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31</v>
      </c>
      <c r="D92" s="39"/>
      <c r="E92" s="39"/>
      <c r="F92" s="26" t="str">
        <f>IF(E18="","",E18)</f>
        <v>Vyplň údaj</v>
      </c>
      <c r="G92" s="39"/>
      <c r="H92" s="39"/>
      <c r="I92" s="31" t="s">
        <v>36</v>
      </c>
      <c r="J92" s="35" t="str">
        <f>E24</f>
        <v>Ing. Nikola Prinzová</v>
      </c>
      <c r="K92" s="39"/>
      <c r="L92" s="39"/>
      <c r="M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105</v>
      </c>
      <c r="D94" s="176"/>
      <c r="E94" s="176"/>
      <c r="F94" s="176"/>
      <c r="G94" s="176"/>
      <c r="H94" s="176"/>
      <c r="I94" s="177" t="s">
        <v>106</v>
      </c>
      <c r="J94" s="177" t="s">
        <v>107</v>
      </c>
      <c r="K94" s="177" t="s">
        <v>108</v>
      </c>
      <c r="L94" s="176"/>
      <c r="M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109</v>
      </c>
      <c r="D96" s="39"/>
      <c r="E96" s="39"/>
      <c r="F96" s="39"/>
      <c r="G96" s="39"/>
      <c r="H96" s="39"/>
      <c r="I96" s="109">
        <f>Q120</f>
        <v>0</v>
      </c>
      <c r="J96" s="109">
        <f>R120</f>
        <v>0</v>
      </c>
      <c r="K96" s="109">
        <f>K120</f>
        <v>0</v>
      </c>
      <c r="L96" s="39"/>
      <c r="M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110</v>
      </c>
    </row>
    <row r="97" spans="1:31" s="9" customFormat="1" ht="24.95" customHeight="1">
      <c r="A97" s="9"/>
      <c r="B97" s="179"/>
      <c r="C97" s="180"/>
      <c r="D97" s="181" t="s">
        <v>111</v>
      </c>
      <c r="E97" s="182"/>
      <c r="F97" s="182"/>
      <c r="G97" s="182"/>
      <c r="H97" s="182"/>
      <c r="I97" s="183">
        <f>Q121</f>
        <v>0</v>
      </c>
      <c r="J97" s="183">
        <f>R121</f>
        <v>0</v>
      </c>
      <c r="K97" s="183">
        <f>K121</f>
        <v>0</v>
      </c>
      <c r="L97" s="180"/>
      <c r="M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112</v>
      </c>
      <c r="E98" s="188"/>
      <c r="F98" s="188"/>
      <c r="G98" s="188"/>
      <c r="H98" s="188"/>
      <c r="I98" s="189">
        <f>Q122</f>
        <v>0</v>
      </c>
      <c r="J98" s="189">
        <f>R122</f>
        <v>0</v>
      </c>
      <c r="K98" s="189">
        <f>K122</f>
        <v>0</v>
      </c>
      <c r="L98" s="186"/>
      <c r="M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519</v>
      </c>
      <c r="E99" s="188"/>
      <c r="F99" s="188"/>
      <c r="G99" s="188"/>
      <c r="H99" s="188"/>
      <c r="I99" s="189">
        <f>Q131</f>
        <v>0</v>
      </c>
      <c r="J99" s="189">
        <f>R131</f>
        <v>0</v>
      </c>
      <c r="K99" s="189">
        <f>K131</f>
        <v>0</v>
      </c>
      <c r="L99" s="186"/>
      <c r="M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520</v>
      </c>
      <c r="E100" s="188"/>
      <c r="F100" s="188"/>
      <c r="G100" s="188"/>
      <c r="H100" s="188"/>
      <c r="I100" s="189">
        <f>Q138</f>
        <v>0</v>
      </c>
      <c r="J100" s="189">
        <f>R138</f>
        <v>0</v>
      </c>
      <c r="K100" s="189">
        <f>K138</f>
        <v>0</v>
      </c>
      <c r="L100" s="186"/>
      <c r="M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115</v>
      </c>
      <c r="D107" s="39"/>
      <c r="E107" s="39"/>
      <c r="F107" s="39"/>
      <c r="G107" s="39"/>
      <c r="H107" s="39"/>
      <c r="I107" s="39"/>
      <c r="J107" s="39"/>
      <c r="K107" s="39"/>
      <c r="L107" s="39"/>
      <c r="M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17</v>
      </c>
      <c r="D109" s="39"/>
      <c r="E109" s="39"/>
      <c r="F109" s="39"/>
      <c r="G109" s="39"/>
      <c r="H109" s="39"/>
      <c r="I109" s="39"/>
      <c r="J109" s="39"/>
      <c r="K109" s="39"/>
      <c r="L109" s="39"/>
      <c r="M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174" t="str">
        <f>E7</f>
        <v>Přírodní zahrada MŠ Mašinka, ul. Bezručova, Cheb</v>
      </c>
      <c r="F110" s="31"/>
      <c r="G110" s="31"/>
      <c r="H110" s="31"/>
      <c r="I110" s="39"/>
      <c r="J110" s="39"/>
      <c r="K110" s="39"/>
      <c r="L110" s="39"/>
      <c r="M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100</v>
      </c>
      <c r="D111" s="39"/>
      <c r="E111" s="39"/>
      <c r="F111" s="39"/>
      <c r="G111" s="39"/>
      <c r="H111" s="39"/>
      <c r="I111" s="39"/>
      <c r="J111" s="39"/>
      <c r="K111" s="39"/>
      <c r="L111" s="39"/>
      <c r="M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75" t="str">
        <f>E9</f>
        <v>03 - Technické prvky</v>
      </c>
      <c r="F112" s="39"/>
      <c r="G112" s="39"/>
      <c r="H112" s="39"/>
      <c r="I112" s="39"/>
      <c r="J112" s="39"/>
      <c r="K112" s="39"/>
      <c r="L112" s="39"/>
      <c r="M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21</v>
      </c>
      <c r="D114" s="39"/>
      <c r="E114" s="39"/>
      <c r="F114" s="26" t="str">
        <f>F12</f>
        <v xml:space="preserve"> </v>
      </c>
      <c r="G114" s="39"/>
      <c r="H114" s="39"/>
      <c r="I114" s="31" t="s">
        <v>23</v>
      </c>
      <c r="J114" s="78" t="str">
        <f>IF(J12="","",J12)</f>
        <v>23. 9. 2022</v>
      </c>
      <c r="K114" s="39"/>
      <c r="L114" s="39"/>
      <c r="M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5.65" customHeight="1">
      <c r="A116" s="37"/>
      <c r="B116" s="38"/>
      <c r="C116" s="31" t="s">
        <v>25</v>
      </c>
      <c r="D116" s="39"/>
      <c r="E116" s="39"/>
      <c r="F116" s="26" t="str">
        <f>E15</f>
        <v>Město Cheb</v>
      </c>
      <c r="G116" s="39"/>
      <c r="H116" s="39"/>
      <c r="I116" s="31" t="s">
        <v>33</v>
      </c>
      <c r="J116" s="35" t="str">
        <f>E21</f>
        <v>Ing. Tomáš Prinz, DiS.</v>
      </c>
      <c r="K116" s="39"/>
      <c r="L116" s="39"/>
      <c r="M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31</v>
      </c>
      <c r="D117" s="39"/>
      <c r="E117" s="39"/>
      <c r="F117" s="26" t="str">
        <f>IF(E18="","",E18)</f>
        <v>Vyplň údaj</v>
      </c>
      <c r="G117" s="39"/>
      <c r="H117" s="39"/>
      <c r="I117" s="31" t="s">
        <v>36</v>
      </c>
      <c r="J117" s="35" t="str">
        <f>E24</f>
        <v>Ing. Nikola Prinzová</v>
      </c>
      <c r="K117" s="39"/>
      <c r="L117" s="39"/>
      <c r="M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191"/>
      <c r="B119" s="192"/>
      <c r="C119" s="193" t="s">
        <v>116</v>
      </c>
      <c r="D119" s="194" t="s">
        <v>65</v>
      </c>
      <c r="E119" s="194" t="s">
        <v>61</v>
      </c>
      <c r="F119" s="194" t="s">
        <v>62</v>
      </c>
      <c r="G119" s="194" t="s">
        <v>117</v>
      </c>
      <c r="H119" s="194" t="s">
        <v>118</v>
      </c>
      <c r="I119" s="194" t="s">
        <v>119</v>
      </c>
      <c r="J119" s="194" t="s">
        <v>120</v>
      </c>
      <c r="K119" s="194" t="s">
        <v>108</v>
      </c>
      <c r="L119" s="195" t="s">
        <v>121</v>
      </c>
      <c r="M119" s="196"/>
      <c r="N119" s="99" t="s">
        <v>1</v>
      </c>
      <c r="O119" s="100" t="s">
        <v>44</v>
      </c>
      <c r="P119" s="100" t="s">
        <v>122</v>
      </c>
      <c r="Q119" s="100" t="s">
        <v>123</v>
      </c>
      <c r="R119" s="100" t="s">
        <v>124</v>
      </c>
      <c r="S119" s="100" t="s">
        <v>125</v>
      </c>
      <c r="T119" s="100" t="s">
        <v>126</v>
      </c>
      <c r="U119" s="100" t="s">
        <v>127</v>
      </c>
      <c r="V119" s="100" t="s">
        <v>128</v>
      </c>
      <c r="W119" s="100" t="s">
        <v>129</v>
      </c>
      <c r="X119" s="101" t="s">
        <v>130</v>
      </c>
      <c r="Y119" s="191"/>
      <c r="Z119" s="191"/>
      <c r="AA119" s="191"/>
      <c r="AB119" s="191"/>
      <c r="AC119" s="191"/>
      <c r="AD119" s="191"/>
      <c r="AE119" s="191"/>
    </row>
    <row r="120" spans="1:63" s="2" customFormat="1" ht="22.8" customHeight="1">
      <c r="A120" s="37"/>
      <c r="B120" s="38"/>
      <c r="C120" s="106" t="s">
        <v>131</v>
      </c>
      <c r="D120" s="39"/>
      <c r="E120" s="39"/>
      <c r="F120" s="39"/>
      <c r="G120" s="39"/>
      <c r="H120" s="39"/>
      <c r="I120" s="39"/>
      <c r="J120" s="39"/>
      <c r="K120" s="197">
        <f>BK120</f>
        <v>0</v>
      </c>
      <c r="L120" s="39"/>
      <c r="M120" s="43"/>
      <c r="N120" s="102"/>
      <c r="O120" s="198"/>
      <c r="P120" s="103"/>
      <c r="Q120" s="199">
        <f>Q121</f>
        <v>0</v>
      </c>
      <c r="R120" s="199">
        <f>R121</f>
        <v>0</v>
      </c>
      <c r="S120" s="103"/>
      <c r="T120" s="200">
        <f>T121</f>
        <v>0</v>
      </c>
      <c r="U120" s="103"/>
      <c r="V120" s="200">
        <f>V121</f>
        <v>1.11354</v>
      </c>
      <c r="W120" s="103"/>
      <c r="X120" s="201">
        <f>X121</f>
        <v>0</v>
      </c>
      <c r="Y120" s="37"/>
      <c r="Z120" s="37"/>
      <c r="AA120" s="37"/>
      <c r="AB120" s="37"/>
      <c r="AC120" s="37"/>
      <c r="AD120" s="37"/>
      <c r="AE120" s="37"/>
      <c r="AT120" s="16" t="s">
        <v>81</v>
      </c>
      <c r="AU120" s="16" t="s">
        <v>110</v>
      </c>
      <c r="BK120" s="202">
        <f>BK121</f>
        <v>0</v>
      </c>
    </row>
    <row r="121" spans="1:63" s="12" customFormat="1" ht="25.9" customHeight="1">
      <c r="A121" s="12"/>
      <c r="B121" s="203"/>
      <c r="C121" s="204"/>
      <c r="D121" s="205" t="s">
        <v>81</v>
      </c>
      <c r="E121" s="206" t="s">
        <v>132</v>
      </c>
      <c r="F121" s="206" t="s">
        <v>133</v>
      </c>
      <c r="G121" s="204"/>
      <c r="H121" s="204"/>
      <c r="I121" s="207"/>
      <c r="J121" s="207"/>
      <c r="K121" s="208">
        <f>BK121</f>
        <v>0</v>
      </c>
      <c r="L121" s="204"/>
      <c r="M121" s="209"/>
      <c r="N121" s="210"/>
      <c r="O121" s="211"/>
      <c r="P121" s="211"/>
      <c r="Q121" s="212">
        <f>Q122+Q131+Q138</f>
        <v>0</v>
      </c>
      <c r="R121" s="212">
        <f>R122+R131+R138</f>
        <v>0</v>
      </c>
      <c r="S121" s="211"/>
      <c r="T121" s="213">
        <f>T122+T131+T138</f>
        <v>0</v>
      </c>
      <c r="U121" s="211"/>
      <c r="V121" s="213">
        <f>V122+V131+V138</f>
        <v>1.11354</v>
      </c>
      <c r="W121" s="211"/>
      <c r="X121" s="214">
        <f>X122+X131+X138</f>
        <v>0</v>
      </c>
      <c r="Y121" s="12"/>
      <c r="Z121" s="12"/>
      <c r="AA121" s="12"/>
      <c r="AB121" s="12"/>
      <c r="AC121" s="12"/>
      <c r="AD121" s="12"/>
      <c r="AE121" s="12"/>
      <c r="AR121" s="215" t="s">
        <v>90</v>
      </c>
      <c r="AT121" s="216" t="s">
        <v>81</v>
      </c>
      <c r="AU121" s="216" t="s">
        <v>82</v>
      </c>
      <c r="AY121" s="215" t="s">
        <v>134</v>
      </c>
      <c r="BK121" s="217">
        <f>BK122+BK131+BK138</f>
        <v>0</v>
      </c>
    </row>
    <row r="122" spans="1:63" s="12" customFormat="1" ht="22.8" customHeight="1">
      <c r="A122" s="12"/>
      <c r="B122" s="203"/>
      <c r="C122" s="204"/>
      <c r="D122" s="205" t="s">
        <v>81</v>
      </c>
      <c r="E122" s="218" t="s">
        <v>90</v>
      </c>
      <c r="F122" s="218" t="s">
        <v>135</v>
      </c>
      <c r="G122" s="204"/>
      <c r="H122" s="204"/>
      <c r="I122" s="207"/>
      <c r="J122" s="207"/>
      <c r="K122" s="219">
        <f>BK122</f>
        <v>0</v>
      </c>
      <c r="L122" s="204"/>
      <c r="M122" s="209"/>
      <c r="N122" s="210"/>
      <c r="O122" s="211"/>
      <c r="P122" s="211"/>
      <c r="Q122" s="212">
        <f>SUM(Q123:Q130)</f>
        <v>0</v>
      </c>
      <c r="R122" s="212">
        <f>SUM(R123:R130)</f>
        <v>0</v>
      </c>
      <c r="S122" s="211"/>
      <c r="T122" s="213">
        <f>SUM(T123:T130)</f>
        <v>0</v>
      </c>
      <c r="U122" s="211"/>
      <c r="V122" s="213">
        <f>SUM(V123:V130)</f>
        <v>0.792</v>
      </c>
      <c r="W122" s="211"/>
      <c r="X122" s="214">
        <f>SUM(X123:X130)</f>
        <v>0</v>
      </c>
      <c r="Y122" s="12"/>
      <c r="Z122" s="12"/>
      <c r="AA122" s="12"/>
      <c r="AB122" s="12"/>
      <c r="AC122" s="12"/>
      <c r="AD122" s="12"/>
      <c r="AE122" s="12"/>
      <c r="AR122" s="215" t="s">
        <v>90</v>
      </c>
      <c r="AT122" s="216" t="s">
        <v>81</v>
      </c>
      <c r="AU122" s="216" t="s">
        <v>90</v>
      </c>
      <c r="AY122" s="215" t="s">
        <v>134</v>
      </c>
      <c r="BK122" s="217">
        <f>SUM(BK123:BK130)</f>
        <v>0</v>
      </c>
    </row>
    <row r="123" spans="1:65" s="2" customFormat="1" ht="33" customHeight="1">
      <c r="A123" s="37"/>
      <c r="B123" s="38"/>
      <c r="C123" s="220" t="s">
        <v>90</v>
      </c>
      <c r="D123" s="220" t="s">
        <v>136</v>
      </c>
      <c r="E123" s="221" t="s">
        <v>521</v>
      </c>
      <c r="F123" s="222" t="s">
        <v>522</v>
      </c>
      <c r="G123" s="223" t="s">
        <v>139</v>
      </c>
      <c r="H123" s="224">
        <v>1.398</v>
      </c>
      <c r="I123" s="225"/>
      <c r="J123" s="225"/>
      <c r="K123" s="226">
        <f>ROUND(P123*H123,2)</f>
        <v>0</v>
      </c>
      <c r="L123" s="222" t="s">
        <v>140</v>
      </c>
      <c r="M123" s="43"/>
      <c r="N123" s="227" t="s">
        <v>1</v>
      </c>
      <c r="O123" s="228" t="s">
        <v>45</v>
      </c>
      <c r="P123" s="229">
        <f>I123+J123</f>
        <v>0</v>
      </c>
      <c r="Q123" s="229">
        <f>ROUND(I123*H123,2)</f>
        <v>0</v>
      </c>
      <c r="R123" s="229">
        <f>ROUND(J123*H123,2)</f>
        <v>0</v>
      </c>
      <c r="S123" s="90"/>
      <c r="T123" s="230">
        <f>S123*H123</f>
        <v>0</v>
      </c>
      <c r="U123" s="230">
        <v>0</v>
      </c>
      <c r="V123" s="230">
        <f>U123*H123</f>
        <v>0</v>
      </c>
      <c r="W123" s="230">
        <v>0</v>
      </c>
      <c r="X123" s="231">
        <f>W123*H123</f>
        <v>0</v>
      </c>
      <c r="Y123" s="37"/>
      <c r="Z123" s="37"/>
      <c r="AA123" s="37"/>
      <c r="AB123" s="37"/>
      <c r="AC123" s="37"/>
      <c r="AD123" s="37"/>
      <c r="AE123" s="37"/>
      <c r="AR123" s="232" t="s">
        <v>141</v>
      </c>
      <c r="AT123" s="232" t="s">
        <v>136</v>
      </c>
      <c r="AU123" s="232" t="s">
        <v>92</v>
      </c>
      <c r="AY123" s="16" t="s">
        <v>134</v>
      </c>
      <c r="BE123" s="233">
        <f>IF(O123="základní",K123,0)</f>
        <v>0</v>
      </c>
      <c r="BF123" s="233">
        <f>IF(O123="snížená",K123,0)</f>
        <v>0</v>
      </c>
      <c r="BG123" s="233">
        <f>IF(O123="zákl. přenesená",K123,0)</f>
        <v>0</v>
      </c>
      <c r="BH123" s="233">
        <f>IF(O123="sníž. přenesená",K123,0)</f>
        <v>0</v>
      </c>
      <c r="BI123" s="233">
        <f>IF(O123="nulová",K123,0)</f>
        <v>0</v>
      </c>
      <c r="BJ123" s="16" t="s">
        <v>90</v>
      </c>
      <c r="BK123" s="233">
        <f>ROUND(P123*H123,2)</f>
        <v>0</v>
      </c>
      <c r="BL123" s="16" t="s">
        <v>141</v>
      </c>
      <c r="BM123" s="232" t="s">
        <v>523</v>
      </c>
    </row>
    <row r="124" spans="1:47" s="2" customFormat="1" ht="12">
      <c r="A124" s="37"/>
      <c r="B124" s="38"/>
      <c r="C124" s="39"/>
      <c r="D124" s="234" t="s">
        <v>143</v>
      </c>
      <c r="E124" s="39"/>
      <c r="F124" s="235" t="s">
        <v>524</v>
      </c>
      <c r="G124" s="39"/>
      <c r="H124" s="39"/>
      <c r="I124" s="236"/>
      <c r="J124" s="236"/>
      <c r="K124" s="39"/>
      <c r="L124" s="39"/>
      <c r="M124" s="43"/>
      <c r="N124" s="237"/>
      <c r="O124" s="238"/>
      <c r="P124" s="90"/>
      <c r="Q124" s="90"/>
      <c r="R124" s="90"/>
      <c r="S124" s="90"/>
      <c r="T124" s="90"/>
      <c r="U124" s="90"/>
      <c r="V124" s="90"/>
      <c r="W124" s="90"/>
      <c r="X124" s="91"/>
      <c r="Y124" s="37"/>
      <c r="Z124" s="37"/>
      <c r="AA124" s="37"/>
      <c r="AB124" s="37"/>
      <c r="AC124" s="37"/>
      <c r="AD124" s="37"/>
      <c r="AE124" s="37"/>
      <c r="AT124" s="16" t="s">
        <v>143</v>
      </c>
      <c r="AU124" s="16" t="s">
        <v>92</v>
      </c>
    </row>
    <row r="125" spans="1:51" s="13" customFormat="1" ht="12">
      <c r="A125" s="13"/>
      <c r="B125" s="239"/>
      <c r="C125" s="240"/>
      <c r="D125" s="234" t="s">
        <v>145</v>
      </c>
      <c r="E125" s="241" t="s">
        <v>1</v>
      </c>
      <c r="F125" s="242" t="s">
        <v>525</v>
      </c>
      <c r="G125" s="240"/>
      <c r="H125" s="243">
        <v>0.738</v>
      </c>
      <c r="I125" s="244"/>
      <c r="J125" s="244"/>
      <c r="K125" s="240"/>
      <c r="L125" s="240"/>
      <c r="M125" s="245"/>
      <c r="N125" s="246"/>
      <c r="O125" s="247"/>
      <c r="P125" s="247"/>
      <c r="Q125" s="247"/>
      <c r="R125" s="247"/>
      <c r="S125" s="247"/>
      <c r="T125" s="247"/>
      <c r="U125" s="247"/>
      <c r="V125" s="247"/>
      <c r="W125" s="247"/>
      <c r="X125" s="248"/>
      <c r="Y125" s="13"/>
      <c r="Z125" s="13"/>
      <c r="AA125" s="13"/>
      <c r="AB125" s="13"/>
      <c r="AC125" s="13"/>
      <c r="AD125" s="13"/>
      <c r="AE125" s="13"/>
      <c r="AT125" s="249" t="s">
        <v>145</v>
      </c>
      <c r="AU125" s="249" t="s">
        <v>92</v>
      </c>
      <c r="AV125" s="13" t="s">
        <v>92</v>
      </c>
      <c r="AW125" s="13" t="s">
        <v>5</v>
      </c>
      <c r="AX125" s="13" t="s">
        <v>82</v>
      </c>
      <c r="AY125" s="249" t="s">
        <v>134</v>
      </c>
    </row>
    <row r="126" spans="1:51" s="13" customFormat="1" ht="12">
      <c r="A126" s="13"/>
      <c r="B126" s="239"/>
      <c r="C126" s="240"/>
      <c r="D126" s="234" t="s">
        <v>145</v>
      </c>
      <c r="E126" s="241" t="s">
        <v>1</v>
      </c>
      <c r="F126" s="242" t="s">
        <v>526</v>
      </c>
      <c r="G126" s="240"/>
      <c r="H126" s="243">
        <v>0.36</v>
      </c>
      <c r="I126" s="244"/>
      <c r="J126" s="244"/>
      <c r="K126" s="240"/>
      <c r="L126" s="240"/>
      <c r="M126" s="245"/>
      <c r="N126" s="246"/>
      <c r="O126" s="247"/>
      <c r="P126" s="247"/>
      <c r="Q126" s="247"/>
      <c r="R126" s="247"/>
      <c r="S126" s="247"/>
      <c r="T126" s="247"/>
      <c r="U126" s="247"/>
      <c r="V126" s="247"/>
      <c r="W126" s="247"/>
      <c r="X126" s="248"/>
      <c r="Y126" s="13"/>
      <c r="Z126" s="13"/>
      <c r="AA126" s="13"/>
      <c r="AB126" s="13"/>
      <c r="AC126" s="13"/>
      <c r="AD126" s="13"/>
      <c r="AE126" s="13"/>
      <c r="AT126" s="249" t="s">
        <v>145</v>
      </c>
      <c r="AU126" s="249" t="s">
        <v>92</v>
      </c>
      <c r="AV126" s="13" t="s">
        <v>92</v>
      </c>
      <c r="AW126" s="13" t="s">
        <v>5</v>
      </c>
      <c r="AX126" s="13" t="s">
        <v>82</v>
      </c>
      <c r="AY126" s="249" t="s">
        <v>134</v>
      </c>
    </row>
    <row r="127" spans="1:51" s="13" customFormat="1" ht="12">
      <c r="A127" s="13"/>
      <c r="B127" s="239"/>
      <c r="C127" s="240"/>
      <c r="D127" s="234" t="s">
        <v>145</v>
      </c>
      <c r="E127" s="241" t="s">
        <v>1</v>
      </c>
      <c r="F127" s="242" t="s">
        <v>527</v>
      </c>
      <c r="G127" s="240"/>
      <c r="H127" s="243">
        <v>0.3</v>
      </c>
      <c r="I127" s="244"/>
      <c r="J127" s="244"/>
      <c r="K127" s="240"/>
      <c r="L127" s="240"/>
      <c r="M127" s="245"/>
      <c r="N127" s="246"/>
      <c r="O127" s="247"/>
      <c r="P127" s="247"/>
      <c r="Q127" s="247"/>
      <c r="R127" s="247"/>
      <c r="S127" s="247"/>
      <c r="T127" s="247"/>
      <c r="U127" s="247"/>
      <c r="V127" s="247"/>
      <c r="W127" s="247"/>
      <c r="X127" s="248"/>
      <c r="Y127" s="13"/>
      <c r="Z127" s="13"/>
      <c r="AA127" s="13"/>
      <c r="AB127" s="13"/>
      <c r="AC127" s="13"/>
      <c r="AD127" s="13"/>
      <c r="AE127" s="13"/>
      <c r="AT127" s="249" t="s">
        <v>145</v>
      </c>
      <c r="AU127" s="249" t="s">
        <v>92</v>
      </c>
      <c r="AV127" s="13" t="s">
        <v>92</v>
      </c>
      <c r="AW127" s="13" t="s">
        <v>5</v>
      </c>
      <c r="AX127" s="13" t="s">
        <v>82</v>
      </c>
      <c r="AY127" s="249" t="s">
        <v>134</v>
      </c>
    </row>
    <row r="128" spans="1:51" s="14" customFormat="1" ht="12">
      <c r="A128" s="14"/>
      <c r="B128" s="250"/>
      <c r="C128" s="251"/>
      <c r="D128" s="234" t="s">
        <v>145</v>
      </c>
      <c r="E128" s="252" t="s">
        <v>1</v>
      </c>
      <c r="F128" s="253" t="s">
        <v>149</v>
      </c>
      <c r="G128" s="251"/>
      <c r="H128" s="254">
        <v>1.398</v>
      </c>
      <c r="I128" s="255"/>
      <c r="J128" s="255"/>
      <c r="K128" s="251"/>
      <c r="L128" s="251"/>
      <c r="M128" s="256"/>
      <c r="N128" s="257"/>
      <c r="O128" s="258"/>
      <c r="P128" s="258"/>
      <c r="Q128" s="258"/>
      <c r="R128" s="258"/>
      <c r="S128" s="258"/>
      <c r="T128" s="258"/>
      <c r="U128" s="258"/>
      <c r="V128" s="258"/>
      <c r="W128" s="258"/>
      <c r="X128" s="259"/>
      <c r="Y128" s="14"/>
      <c r="Z128" s="14"/>
      <c r="AA128" s="14"/>
      <c r="AB128" s="14"/>
      <c r="AC128" s="14"/>
      <c r="AD128" s="14"/>
      <c r="AE128" s="14"/>
      <c r="AT128" s="260" t="s">
        <v>145</v>
      </c>
      <c r="AU128" s="260" t="s">
        <v>92</v>
      </c>
      <c r="AV128" s="14" t="s">
        <v>141</v>
      </c>
      <c r="AW128" s="14" t="s">
        <v>5</v>
      </c>
      <c r="AX128" s="14" t="s">
        <v>90</v>
      </c>
      <c r="AY128" s="260" t="s">
        <v>134</v>
      </c>
    </row>
    <row r="129" spans="1:65" s="2" customFormat="1" ht="24.15" customHeight="1">
      <c r="A129" s="37"/>
      <c r="B129" s="38"/>
      <c r="C129" s="261" t="s">
        <v>92</v>
      </c>
      <c r="D129" s="261" t="s">
        <v>168</v>
      </c>
      <c r="E129" s="262" t="s">
        <v>169</v>
      </c>
      <c r="F129" s="263" t="s">
        <v>170</v>
      </c>
      <c r="G129" s="264" t="s">
        <v>139</v>
      </c>
      <c r="H129" s="265">
        <v>3.6</v>
      </c>
      <c r="I129" s="266"/>
      <c r="J129" s="267"/>
      <c r="K129" s="268">
        <f>ROUND(P129*H129,2)</f>
        <v>0</v>
      </c>
      <c r="L129" s="263" t="s">
        <v>140</v>
      </c>
      <c r="M129" s="269"/>
      <c r="N129" s="270" t="s">
        <v>1</v>
      </c>
      <c r="O129" s="228" t="s">
        <v>45</v>
      </c>
      <c r="P129" s="229">
        <f>I129+J129</f>
        <v>0</v>
      </c>
      <c r="Q129" s="229">
        <f>ROUND(I129*H129,2)</f>
        <v>0</v>
      </c>
      <c r="R129" s="229">
        <f>ROUND(J129*H129,2)</f>
        <v>0</v>
      </c>
      <c r="S129" s="90"/>
      <c r="T129" s="230">
        <f>S129*H129</f>
        <v>0</v>
      </c>
      <c r="U129" s="230">
        <v>0.22</v>
      </c>
      <c r="V129" s="230">
        <f>U129*H129</f>
        <v>0.792</v>
      </c>
      <c r="W129" s="230">
        <v>0</v>
      </c>
      <c r="X129" s="231">
        <f>W129*H129</f>
        <v>0</v>
      </c>
      <c r="Y129" s="37"/>
      <c r="Z129" s="37"/>
      <c r="AA129" s="37"/>
      <c r="AB129" s="37"/>
      <c r="AC129" s="37"/>
      <c r="AD129" s="37"/>
      <c r="AE129" s="37"/>
      <c r="AR129" s="232" t="s">
        <v>171</v>
      </c>
      <c r="AT129" s="232" t="s">
        <v>168</v>
      </c>
      <c r="AU129" s="232" t="s">
        <v>92</v>
      </c>
      <c r="AY129" s="16" t="s">
        <v>134</v>
      </c>
      <c r="BE129" s="233">
        <f>IF(O129="základní",K129,0)</f>
        <v>0</v>
      </c>
      <c r="BF129" s="233">
        <f>IF(O129="snížená",K129,0)</f>
        <v>0</v>
      </c>
      <c r="BG129" s="233">
        <f>IF(O129="zákl. přenesená",K129,0)</f>
        <v>0</v>
      </c>
      <c r="BH129" s="233">
        <f>IF(O129="sníž. přenesená",K129,0)</f>
        <v>0</v>
      </c>
      <c r="BI129" s="233">
        <f>IF(O129="nulová",K129,0)</f>
        <v>0</v>
      </c>
      <c r="BJ129" s="16" t="s">
        <v>90</v>
      </c>
      <c r="BK129" s="233">
        <f>ROUND(P129*H129,2)</f>
        <v>0</v>
      </c>
      <c r="BL129" s="16" t="s">
        <v>141</v>
      </c>
      <c r="BM129" s="232" t="s">
        <v>528</v>
      </c>
    </row>
    <row r="130" spans="1:51" s="13" customFormat="1" ht="12">
      <c r="A130" s="13"/>
      <c r="B130" s="239"/>
      <c r="C130" s="240"/>
      <c r="D130" s="234" t="s">
        <v>145</v>
      </c>
      <c r="E130" s="241" t="s">
        <v>1</v>
      </c>
      <c r="F130" s="242" t="s">
        <v>529</v>
      </c>
      <c r="G130" s="240"/>
      <c r="H130" s="243">
        <v>3.6</v>
      </c>
      <c r="I130" s="244"/>
      <c r="J130" s="244"/>
      <c r="K130" s="240"/>
      <c r="L130" s="240"/>
      <c r="M130" s="245"/>
      <c r="N130" s="246"/>
      <c r="O130" s="247"/>
      <c r="P130" s="247"/>
      <c r="Q130" s="247"/>
      <c r="R130" s="247"/>
      <c r="S130" s="247"/>
      <c r="T130" s="247"/>
      <c r="U130" s="247"/>
      <c r="V130" s="247"/>
      <c r="W130" s="247"/>
      <c r="X130" s="248"/>
      <c r="Y130" s="13"/>
      <c r="Z130" s="13"/>
      <c r="AA130" s="13"/>
      <c r="AB130" s="13"/>
      <c r="AC130" s="13"/>
      <c r="AD130" s="13"/>
      <c r="AE130" s="13"/>
      <c r="AT130" s="249" t="s">
        <v>145</v>
      </c>
      <c r="AU130" s="249" t="s">
        <v>92</v>
      </c>
      <c r="AV130" s="13" t="s">
        <v>92</v>
      </c>
      <c r="AW130" s="13" t="s">
        <v>5</v>
      </c>
      <c r="AX130" s="13" t="s">
        <v>90</v>
      </c>
      <c r="AY130" s="249" t="s">
        <v>134</v>
      </c>
    </row>
    <row r="131" spans="1:63" s="12" customFormat="1" ht="22.8" customHeight="1">
      <c r="A131" s="12"/>
      <c r="B131" s="203"/>
      <c r="C131" s="204"/>
      <c r="D131" s="205" t="s">
        <v>81</v>
      </c>
      <c r="E131" s="218" t="s">
        <v>193</v>
      </c>
      <c r="F131" s="218" t="s">
        <v>97</v>
      </c>
      <c r="G131" s="204"/>
      <c r="H131" s="204"/>
      <c r="I131" s="207"/>
      <c r="J131" s="207"/>
      <c r="K131" s="219">
        <f>BK131</f>
        <v>0</v>
      </c>
      <c r="L131" s="204"/>
      <c r="M131" s="209"/>
      <c r="N131" s="210"/>
      <c r="O131" s="211"/>
      <c r="P131" s="211"/>
      <c r="Q131" s="212">
        <f>SUM(Q132:Q137)</f>
        <v>0</v>
      </c>
      <c r="R131" s="212">
        <f>SUM(R132:R137)</f>
        <v>0</v>
      </c>
      <c r="S131" s="211"/>
      <c r="T131" s="213">
        <f>SUM(T132:T137)</f>
        <v>0</v>
      </c>
      <c r="U131" s="211"/>
      <c r="V131" s="213">
        <f>SUM(V132:V137)</f>
        <v>0</v>
      </c>
      <c r="W131" s="211"/>
      <c r="X131" s="214">
        <f>SUM(X132:X137)</f>
        <v>0</v>
      </c>
      <c r="Y131" s="12"/>
      <c r="Z131" s="12"/>
      <c r="AA131" s="12"/>
      <c r="AB131" s="12"/>
      <c r="AC131" s="12"/>
      <c r="AD131" s="12"/>
      <c r="AE131" s="12"/>
      <c r="AR131" s="215" t="s">
        <v>90</v>
      </c>
      <c r="AT131" s="216" t="s">
        <v>81</v>
      </c>
      <c r="AU131" s="216" t="s">
        <v>90</v>
      </c>
      <c r="AY131" s="215" t="s">
        <v>134</v>
      </c>
      <c r="BK131" s="217">
        <f>SUM(BK132:BK137)</f>
        <v>0</v>
      </c>
    </row>
    <row r="132" spans="1:65" s="2" customFormat="1" ht="24.15" customHeight="1">
      <c r="A132" s="37"/>
      <c r="B132" s="38"/>
      <c r="C132" s="220" t="s">
        <v>156</v>
      </c>
      <c r="D132" s="220" t="s">
        <v>136</v>
      </c>
      <c r="E132" s="221" t="s">
        <v>198</v>
      </c>
      <c r="F132" s="222" t="s">
        <v>530</v>
      </c>
      <c r="G132" s="223" t="s">
        <v>152</v>
      </c>
      <c r="H132" s="224">
        <v>4</v>
      </c>
      <c r="I132" s="225"/>
      <c r="J132" s="225"/>
      <c r="K132" s="226">
        <f>ROUND(P132*H132,2)</f>
        <v>0</v>
      </c>
      <c r="L132" s="222" t="s">
        <v>1</v>
      </c>
      <c r="M132" s="43"/>
      <c r="N132" s="227" t="s">
        <v>1</v>
      </c>
      <c r="O132" s="228" t="s">
        <v>45</v>
      </c>
      <c r="P132" s="229">
        <f>I132+J132</f>
        <v>0</v>
      </c>
      <c r="Q132" s="229">
        <f>ROUND(I132*H132,2)</f>
        <v>0</v>
      </c>
      <c r="R132" s="229">
        <f>ROUND(J132*H132,2)</f>
        <v>0</v>
      </c>
      <c r="S132" s="90"/>
      <c r="T132" s="230">
        <f>S132*H132</f>
        <v>0</v>
      </c>
      <c r="U132" s="230">
        <v>0</v>
      </c>
      <c r="V132" s="230">
        <f>U132*H132</f>
        <v>0</v>
      </c>
      <c r="W132" s="230">
        <v>0</v>
      </c>
      <c r="X132" s="231">
        <f>W132*H132</f>
        <v>0</v>
      </c>
      <c r="Y132" s="37"/>
      <c r="Z132" s="37"/>
      <c r="AA132" s="37"/>
      <c r="AB132" s="37"/>
      <c r="AC132" s="37"/>
      <c r="AD132" s="37"/>
      <c r="AE132" s="37"/>
      <c r="AR132" s="232" t="s">
        <v>141</v>
      </c>
      <c r="AT132" s="232" t="s">
        <v>136</v>
      </c>
      <c r="AU132" s="232" t="s">
        <v>92</v>
      </c>
      <c r="AY132" s="16" t="s">
        <v>134</v>
      </c>
      <c r="BE132" s="233">
        <f>IF(O132="základní",K132,0)</f>
        <v>0</v>
      </c>
      <c r="BF132" s="233">
        <f>IF(O132="snížená",K132,0)</f>
        <v>0</v>
      </c>
      <c r="BG132" s="233">
        <f>IF(O132="zákl. přenesená",K132,0)</f>
        <v>0</v>
      </c>
      <c r="BH132" s="233">
        <f>IF(O132="sníž. přenesená",K132,0)</f>
        <v>0</v>
      </c>
      <c r="BI132" s="233">
        <f>IF(O132="nulová",K132,0)</f>
        <v>0</v>
      </c>
      <c r="BJ132" s="16" t="s">
        <v>90</v>
      </c>
      <c r="BK132" s="233">
        <f>ROUND(P132*H132,2)</f>
        <v>0</v>
      </c>
      <c r="BL132" s="16" t="s">
        <v>141</v>
      </c>
      <c r="BM132" s="232" t="s">
        <v>531</v>
      </c>
    </row>
    <row r="133" spans="1:47" s="2" customFormat="1" ht="12">
      <c r="A133" s="37"/>
      <c r="B133" s="38"/>
      <c r="C133" s="39"/>
      <c r="D133" s="234" t="s">
        <v>202</v>
      </c>
      <c r="E133" s="39"/>
      <c r="F133" s="235" t="s">
        <v>532</v>
      </c>
      <c r="G133" s="39"/>
      <c r="H133" s="39"/>
      <c r="I133" s="236"/>
      <c r="J133" s="236"/>
      <c r="K133" s="39"/>
      <c r="L133" s="39"/>
      <c r="M133" s="43"/>
      <c r="N133" s="237"/>
      <c r="O133" s="238"/>
      <c r="P133" s="90"/>
      <c r="Q133" s="90"/>
      <c r="R133" s="90"/>
      <c r="S133" s="90"/>
      <c r="T133" s="90"/>
      <c r="U133" s="90"/>
      <c r="V133" s="90"/>
      <c r="W133" s="90"/>
      <c r="X133" s="91"/>
      <c r="Y133" s="37"/>
      <c r="Z133" s="37"/>
      <c r="AA133" s="37"/>
      <c r="AB133" s="37"/>
      <c r="AC133" s="37"/>
      <c r="AD133" s="37"/>
      <c r="AE133" s="37"/>
      <c r="AT133" s="16" t="s">
        <v>202</v>
      </c>
      <c r="AU133" s="16" t="s">
        <v>92</v>
      </c>
    </row>
    <row r="134" spans="1:65" s="2" customFormat="1" ht="37.8" customHeight="1">
      <c r="A134" s="37"/>
      <c r="B134" s="38"/>
      <c r="C134" s="220" t="s">
        <v>141</v>
      </c>
      <c r="D134" s="220" t="s">
        <v>136</v>
      </c>
      <c r="E134" s="221" t="s">
        <v>404</v>
      </c>
      <c r="F134" s="222" t="s">
        <v>533</v>
      </c>
      <c r="G134" s="223" t="s">
        <v>200</v>
      </c>
      <c r="H134" s="224">
        <v>33</v>
      </c>
      <c r="I134" s="225"/>
      <c r="J134" s="225"/>
      <c r="K134" s="226">
        <f>ROUND(P134*H134,2)</f>
        <v>0</v>
      </c>
      <c r="L134" s="222" t="s">
        <v>1</v>
      </c>
      <c r="M134" s="43"/>
      <c r="N134" s="227" t="s">
        <v>1</v>
      </c>
      <c r="O134" s="228" t="s">
        <v>45</v>
      </c>
      <c r="P134" s="229">
        <f>I134+J134</f>
        <v>0</v>
      </c>
      <c r="Q134" s="229">
        <f>ROUND(I134*H134,2)</f>
        <v>0</v>
      </c>
      <c r="R134" s="229">
        <f>ROUND(J134*H134,2)</f>
        <v>0</v>
      </c>
      <c r="S134" s="90"/>
      <c r="T134" s="230">
        <f>S134*H134</f>
        <v>0</v>
      </c>
      <c r="U134" s="230">
        <v>0</v>
      </c>
      <c r="V134" s="230">
        <f>U134*H134</f>
        <v>0</v>
      </c>
      <c r="W134" s="230">
        <v>0</v>
      </c>
      <c r="X134" s="231">
        <f>W134*H134</f>
        <v>0</v>
      </c>
      <c r="Y134" s="37"/>
      <c r="Z134" s="37"/>
      <c r="AA134" s="37"/>
      <c r="AB134" s="37"/>
      <c r="AC134" s="37"/>
      <c r="AD134" s="37"/>
      <c r="AE134" s="37"/>
      <c r="AR134" s="232" t="s">
        <v>141</v>
      </c>
      <c r="AT134" s="232" t="s">
        <v>136</v>
      </c>
      <c r="AU134" s="232" t="s">
        <v>92</v>
      </c>
      <c r="AY134" s="16" t="s">
        <v>134</v>
      </c>
      <c r="BE134" s="233">
        <f>IF(O134="základní",K134,0)</f>
        <v>0</v>
      </c>
      <c r="BF134" s="233">
        <f>IF(O134="snížená",K134,0)</f>
        <v>0</v>
      </c>
      <c r="BG134" s="233">
        <f>IF(O134="zákl. přenesená",K134,0)</f>
        <v>0</v>
      </c>
      <c r="BH134" s="233">
        <f>IF(O134="sníž. přenesená",K134,0)</f>
        <v>0</v>
      </c>
      <c r="BI134" s="233">
        <f>IF(O134="nulová",K134,0)</f>
        <v>0</v>
      </c>
      <c r="BJ134" s="16" t="s">
        <v>90</v>
      </c>
      <c r="BK134" s="233">
        <f>ROUND(P134*H134,2)</f>
        <v>0</v>
      </c>
      <c r="BL134" s="16" t="s">
        <v>141</v>
      </c>
      <c r="BM134" s="232" t="s">
        <v>534</v>
      </c>
    </row>
    <row r="135" spans="1:51" s="13" customFormat="1" ht="12">
      <c r="A135" s="13"/>
      <c r="B135" s="239"/>
      <c r="C135" s="240"/>
      <c r="D135" s="234" t="s">
        <v>145</v>
      </c>
      <c r="E135" s="241" t="s">
        <v>1</v>
      </c>
      <c r="F135" s="242" t="s">
        <v>535</v>
      </c>
      <c r="G135" s="240"/>
      <c r="H135" s="243">
        <v>18</v>
      </c>
      <c r="I135" s="244"/>
      <c r="J135" s="244"/>
      <c r="K135" s="240"/>
      <c r="L135" s="240"/>
      <c r="M135" s="245"/>
      <c r="N135" s="246"/>
      <c r="O135" s="247"/>
      <c r="P135" s="247"/>
      <c r="Q135" s="247"/>
      <c r="R135" s="247"/>
      <c r="S135" s="247"/>
      <c r="T135" s="247"/>
      <c r="U135" s="247"/>
      <c r="V135" s="247"/>
      <c r="W135" s="247"/>
      <c r="X135" s="248"/>
      <c r="Y135" s="13"/>
      <c r="Z135" s="13"/>
      <c r="AA135" s="13"/>
      <c r="AB135" s="13"/>
      <c r="AC135" s="13"/>
      <c r="AD135" s="13"/>
      <c r="AE135" s="13"/>
      <c r="AT135" s="249" t="s">
        <v>145</v>
      </c>
      <c r="AU135" s="249" t="s">
        <v>92</v>
      </c>
      <c r="AV135" s="13" t="s">
        <v>92</v>
      </c>
      <c r="AW135" s="13" t="s">
        <v>5</v>
      </c>
      <c r="AX135" s="13" t="s">
        <v>82</v>
      </c>
      <c r="AY135" s="249" t="s">
        <v>134</v>
      </c>
    </row>
    <row r="136" spans="1:51" s="13" customFormat="1" ht="12">
      <c r="A136" s="13"/>
      <c r="B136" s="239"/>
      <c r="C136" s="240"/>
      <c r="D136" s="234" t="s">
        <v>145</v>
      </c>
      <c r="E136" s="241" t="s">
        <v>1</v>
      </c>
      <c r="F136" s="242" t="s">
        <v>536</v>
      </c>
      <c r="G136" s="240"/>
      <c r="H136" s="243">
        <v>15</v>
      </c>
      <c r="I136" s="244"/>
      <c r="J136" s="244"/>
      <c r="K136" s="240"/>
      <c r="L136" s="240"/>
      <c r="M136" s="245"/>
      <c r="N136" s="246"/>
      <c r="O136" s="247"/>
      <c r="P136" s="247"/>
      <c r="Q136" s="247"/>
      <c r="R136" s="247"/>
      <c r="S136" s="247"/>
      <c r="T136" s="247"/>
      <c r="U136" s="247"/>
      <c r="V136" s="247"/>
      <c r="W136" s="247"/>
      <c r="X136" s="248"/>
      <c r="Y136" s="13"/>
      <c r="Z136" s="13"/>
      <c r="AA136" s="13"/>
      <c r="AB136" s="13"/>
      <c r="AC136" s="13"/>
      <c r="AD136" s="13"/>
      <c r="AE136" s="13"/>
      <c r="AT136" s="249" t="s">
        <v>145</v>
      </c>
      <c r="AU136" s="249" t="s">
        <v>92</v>
      </c>
      <c r="AV136" s="13" t="s">
        <v>92</v>
      </c>
      <c r="AW136" s="13" t="s">
        <v>5</v>
      </c>
      <c r="AX136" s="13" t="s">
        <v>82</v>
      </c>
      <c r="AY136" s="249" t="s">
        <v>134</v>
      </c>
    </row>
    <row r="137" spans="1:51" s="14" customFormat="1" ht="12">
      <c r="A137" s="14"/>
      <c r="B137" s="250"/>
      <c r="C137" s="251"/>
      <c r="D137" s="234" t="s">
        <v>145</v>
      </c>
      <c r="E137" s="252" t="s">
        <v>1</v>
      </c>
      <c r="F137" s="253" t="s">
        <v>149</v>
      </c>
      <c r="G137" s="251"/>
      <c r="H137" s="254">
        <v>33</v>
      </c>
      <c r="I137" s="255"/>
      <c r="J137" s="255"/>
      <c r="K137" s="251"/>
      <c r="L137" s="251"/>
      <c r="M137" s="256"/>
      <c r="N137" s="257"/>
      <c r="O137" s="258"/>
      <c r="P137" s="258"/>
      <c r="Q137" s="258"/>
      <c r="R137" s="258"/>
      <c r="S137" s="258"/>
      <c r="T137" s="258"/>
      <c r="U137" s="258"/>
      <c r="V137" s="258"/>
      <c r="W137" s="258"/>
      <c r="X137" s="259"/>
      <c r="Y137" s="14"/>
      <c r="Z137" s="14"/>
      <c r="AA137" s="14"/>
      <c r="AB137" s="14"/>
      <c r="AC137" s="14"/>
      <c r="AD137" s="14"/>
      <c r="AE137" s="14"/>
      <c r="AT137" s="260" t="s">
        <v>145</v>
      </c>
      <c r="AU137" s="260" t="s">
        <v>92</v>
      </c>
      <c r="AV137" s="14" t="s">
        <v>141</v>
      </c>
      <c r="AW137" s="14" t="s">
        <v>5</v>
      </c>
      <c r="AX137" s="14" t="s">
        <v>90</v>
      </c>
      <c r="AY137" s="260" t="s">
        <v>134</v>
      </c>
    </row>
    <row r="138" spans="1:63" s="12" customFormat="1" ht="22.8" customHeight="1">
      <c r="A138" s="12"/>
      <c r="B138" s="203"/>
      <c r="C138" s="204"/>
      <c r="D138" s="205" t="s">
        <v>81</v>
      </c>
      <c r="E138" s="218" t="s">
        <v>167</v>
      </c>
      <c r="F138" s="218" t="s">
        <v>537</v>
      </c>
      <c r="G138" s="204"/>
      <c r="H138" s="204"/>
      <c r="I138" s="207"/>
      <c r="J138" s="207"/>
      <c r="K138" s="219">
        <f>BK138</f>
        <v>0</v>
      </c>
      <c r="L138" s="204"/>
      <c r="M138" s="209"/>
      <c r="N138" s="210"/>
      <c r="O138" s="211"/>
      <c r="P138" s="211"/>
      <c r="Q138" s="212">
        <f>SUM(Q139:Q143)</f>
        <v>0</v>
      </c>
      <c r="R138" s="212">
        <f>SUM(R139:R143)</f>
        <v>0</v>
      </c>
      <c r="S138" s="211"/>
      <c r="T138" s="213">
        <f>SUM(T139:T143)</f>
        <v>0</v>
      </c>
      <c r="U138" s="211"/>
      <c r="V138" s="213">
        <f>SUM(V139:V143)</f>
        <v>0.32154</v>
      </c>
      <c r="W138" s="211"/>
      <c r="X138" s="214">
        <f>SUM(X139:X143)</f>
        <v>0</v>
      </c>
      <c r="Y138" s="12"/>
      <c r="Z138" s="12"/>
      <c r="AA138" s="12"/>
      <c r="AB138" s="12"/>
      <c r="AC138" s="12"/>
      <c r="AD138" s="12"/>
      <c r="AE138" s="12"/>
      <c r="AR138" s="215" t="s">
        <v>90</v>
      </c>
      <c r="AT138" s="216" t="s">
        <v>81</v>
      </c>
      <c r="AU138" s="216" t="s">
        <v>90</v>
      </c>
      <c r="AY138" s="215" t="s">
        <v>134</v>
      </c>
      <c r="BK138" s="217">
        <f>SUM(BK139:BK143)</f>
        <v>0</v>
      </c>
    </row>
    <row r="139" spans="1:65" s="2" customFormat="1" ht="24.15" customHeight="1">
      <c r="A139" s="37"/>
      <c r="B139" s="38"/>
      <c r="C139" s="220" t="s">
        <v>167</v>
      </c>
      <c r="D139" s="220" t="s">
        <v>136</v>
      </c>
      <c r="E139" s="221" t="s">
        <v>538</v>
      </c>
      <c r="F139" s="222" t="s">
        <v>539</v>
      </c>
      <c r="G139" s="223" t="s">
        <v>214</v>
      </c>
      <c r="H139" s="224">
        <v>1.398</v>
      </c>
      <c r="I139" s="225"/>
      <c r="J139" s="225"/>
      <c r="K139" s="226">
        <f>ROUND(P139*H139,2)</f>
        <v>0</v>
      </c>
      <c r="L139" s="222" t="s">
        <v>140</v>
      </c>
      <c r="M139" s="43"/>
      <c r="N139" s="227" t="s">
        <v>1</v>
      </c>
      <c r="O139" s="228" t="s">
        <v>45</v>
      </c>
      <c r="P139" s="229">
        <f>I139+J139</f>
        <v>0</v>
      </c>
      <c r="Q139" s="229">
        <f>ROUND(I139*H139,2)</f>
        <v>0</v>
      </c>
      <c r="R139" s="229">
        <f>ROUND(J139*H139,2)</f>
        <v>0</v>
      </c>
      <c r="S139" s="90"/>
      <c r="T139" s="230">
        <f>S139*H139</f>
        <v>0</v>
      </c>
      <c r="U139" s="230">
        <v>0.23</v>
      </c>
      <c r="V139" s="230">
        <f>U139*H139</f>
        <v>0.32154</v>
      </c>
      <c r="W139" s="230">
        <v>0</v>
      </c>
      <c r="X139" s="231">
        <f>W139*H139</f>
        <v>0</v>
      </c>
      <c r="Y139" s="37"/>
      <c r="Z139" s="37"/>
      <c r="AA139" s="37"/>
      <c r="AB139" s="37"/>
      <c r="AC139" s="37"/>
      <c r="AD139" s="37"/>
      <c r="AE139" s="37"/>
      <c r="AR139" s="232" t="s">
        <v>141</v>
      </c>
      <c r="AT139" s="232" t="s">
        <v>136</v>
      </c>
      <c r="AU139" s="232" t="s">
        <v>92</v>
      </c>
      <c r="AY139" s="16" t="s">
        <v>134</v>
      </c>
      <c r="BE139" s="233">
        <f>IF(O139="základní",K139,0)</f>
        <v>0</v>
      </c>
      <c r="BF139" s="233">
        <f>IF(O139="snížená",K139,0)</f>
        <v>0</v>
      </c>
      <c r="BG139" s="233">
        <f>IF(O139="zákl. přenesená",K139,0)</f>
        <v>0</v>
      </c>
      <c r="BH139" s="233">
        <f>IF(O139="sníž. přenesená",K139,0)</f>
        <v>0</v>
      </c>
      <c r="BI139" s="233">
        <f>IF(O139="nulová",K139,0)</f>
        <v>0</v>
      </c>
      <c r="BJ139" s="16" t="s">
        <v>90</v>
      </c>
      <c r="BK139" s="233">
        <f>ROUND(P139*H139,2)</f>
        <v>0</v>
      </c>
      <c r="BL139" s="16" t="s">
        <v>141</v>
      </c>
      <c r="BM139" s="232" t="s">
        <v>540</v>
      </c>
    </row>
    <row r="140" spans="1:51" s="13" customFormat="1" ht="12">
      <c r="A140" s="13"/>
      <c r="B140" s="239"/>
      <c r="C140" s="240"/>
      <c r="D140" s="234" t="s">
        <v>145</v>
      </c>
      <c r="E140" s="241" t="s">
        <v>1</v>
      </c>
      <c r="F140" s="242" t="s">
        <v>541</v>
      </c>
      <c r="G140" s="240"/>
      <c r="H140" s="243">
        <v>0.738</v>
      </c>
      <c r="I140" s="244"/>
      <c r="J140" s="244"/>
      <c r="K140" s="240"/>
      <c r="L140" s="240"/>
      <c r="M140" s="245"/>
      <c r="N140" s="246"/>
      <c r="O140" s="247"/>
      <c r="P140" s="247"/>
      <c r="Q140" s="247"/>
      <c r="R140" s="247"/>
      <c r="S140" s="247"/>
      <c r="T140" s="247"/>
      <c r="U140" s="247"/>
      <c r="V140" s="247"/>
      <c r="W140" s="247"/>
      <c r="X140" s="248"/>
      <c r="Y140" s="13"/>
      <c r="Z140" s="13"/>
      <c r="AA140" s="13"/>
      <c r="AB140" s="13"/>
      <c r="AC140" s="13"/>
      <c r="AD140" s="13"/>
      <c r="AE140" s="13"/>
      <c r="AT140" s="249" t="s">
        <v>145</v>
      </c>
      <c r="AU140" s="249" t="s">
        <v>92</v>
      </c>
      <c r="AV140" s="13" t="s">
        <v>92</v>
      </c>
      <c r="AW140" s="13" t="s">
        <v>5</v>
      </c>
      <c r="AX140" s="13" t="s">
        <v>82</v>
      </c>
      <c r="AY140" s="249" t="s">
        <v>134</v>
      </c>
    </row>
    <row r="141" spans="1:51" s="13" customFormat="1" ht="12">
      <c r="A141" s="13"/>
      <c r="B141" s="239"/>
      <c r="C141" s="240"/>
      <c r="D141" s="234" t="s">
        <v>145</v>
      </c>
      <c r="E141" s="241" t="s">
        <v>1</v>
      </c>
      <c r="F141" s="242" t="s">
        <v>542</v>
      </c>
      <c r="G141" s="240"/>
      <c r="H141" s="243">
        <v>0.36</v>
      </c>
      <c r="I141" s="244"/>
      <c r="J141" s="244"/>
      <c r="K141" s="240"/>
      <c r="L141" s="240"/>
      <c r="M141" s="245"/>
      <c r="N141" s="246"/>
      <c r="O141" s="247"/>
      <c r="P141" s="247"/>
      <c r="Q141" s="247"/>
      <c r="R141" s="247"/>
      <c r="S141" s="247"/>
      <c r="T141" s="247"/>
      <c r="U141" s="247"/>
      <c r="V141" s="247"/>
      <c r="W141" s="247"/>
      <c r="X141" s="248"/>
      <c r="Y141" s="13"/>
      <c r="Z141" s="13"/>
      <c r="AA141" s="13"/>
      <c r="AB141" s="13"/>
      <c r="AC141" s="13"/>
      <c r="AD141" s="13"/>
      <c r="AE141" s="13"/>
      <c r="AT141" s="249" t="s">
        <v>145</v>
      </c>
      <c r="AU141" s="249" t="s">
        <v>92</v>
      </c>
      <c r="AV141" s="13" t="s">
        <v>92</v>
      </c>
      <c r="AW141" s="13" t="s">
        <v>5</v>
      </c>
      <c r="AX141" s="13" t="s">
        <v>82</v>
      </c>
      <c r="AY141" s="249" t="s">
        <v>134</v>
      </c>
    </row>
    <row r="142" spans="1:51" s="13" customFormat="1" ht="12">
      <c r="A142" s="13"/>
      <c r="B142" s="239"/>
      <c r="C142" s="240"/>
      <c r="D142" s="234" t="s">
        <v>145</v>
      </c>
      <c r="E142" s="241" t="s">
        <v>1</v>
      </c>
      <c r="F142" s="242" t="s">
        <v>543</v>
      </c>
      <c r="G142" s="240"/>
      <c r="H142" s="243">
        <v>0.3</v>
      </c>
      <c r="I142" s="244"/>
      <c r="J142" s="244"/>
      <c r="K142" s="240"/>
      <c r="L142" s="240"/>
      <c r="M142" s="245"/>
      <c r="N142" s="246"/>
      <c r="O142" s="247"/>
      <c r="P142" s="247"/>
      <c r="Q142" s="247"/>
      <c r="R142" s="247"/>
      <c r="S142" s="247"/>
      <c r="T142" s="247"/>
      <c r="U142" s="247"/>
      <c r="V142" s="247"/>
      <c r="W142" s="247"/>
      <c r="X142" s="248"/>
      <c r="Y142" s="13"/>
      <c r="Z142" s="13"/>
      <c r="AA142" s="13"/>
      <c r="AB142" s="13"/>
      <c r="AC142" s="13"/>
      <c r="AD142" s="13"/>
      <c r="AE142" s="13"/>
      <c r="AT142" s="249" t="s">
        <v>145</v>
      </c>
      <c r="AU142" s="249" t="s">
        <v>92</v>
      </c>
      <c r="AV142" s="13" t="s">
        <v>92</v>
      </c>
      <c r="AW142" s="13" t="s">
        <v>5</v>
      </c>
      <c r="AX142" s="13" t="s">
        <v>82</v>
      </c>
      <c r="AY142" s="249" t="s">
        <v>134</v>
      </c>
    </row>
    <row r="143" spans="1:51" s="14" customFormat="1" ht="12">
      <c r="A143" s="14"/>
      <c r="B143" s="250"/>
      <c r="C143" s="251"/>
      <c r="D143" s="234" t="s">
        <v>145</v>
      </c>
      <c r="E143" s="252" t="s">
        <v>1</v>
      </c>
      <c r="F143" s="253" t="s">
        <v>149</v>
      </c>
      <c r="G143" s="251"/>
      <c r="H143" s="254">
        <v>1.398</v>
      </c>
      <c r="I143" s="255"/>
      <c r="J143" s="255"/>
      <c r="K143" s="251"/>
      <c r="L143" s="251"/>
      <c r="M143" s="256"/>
      <c r="N143" s="277"/>
      <c r="O143" s="278"/>
      <c r="P143" s="278"/>
      <c r="Q143" s="278"/>
      <c r="R143" s="278"/>
      <c r="S143" s="278"/>
      <c r="T143" s="278"/>
      <c r="U143" s="278"/>
      <c r="V143" s="278"/>
      <c r="W143" s="278"/>
      <c r="X143" s="279"/>
      <c r="Y143" s="14"/>
      <c r="Z143" s="14"/>
      <c r="AA143" s="14"/>
      <c r="AB143" s="14"/>
      <c r="AC143" s="14"/>
      <c r="AD143" s="14"/>
      <c r="AE143" s="14"/>
      <c r="AT143" s="260" t="s">
        <v>145</v>
      </c>
      <c r="AU143" s="260" t="s">
        <v>92</v>
      </c>
      <c r="AV143" s="14" t="s">
        <v>141</v>
      </c>
      <c r="AW143" s="14" t="s">
        <v>5</v>
      </c>
      <c r="AX143" s="14" t="s">
        <v>90</v>
      </c>
      <c r="AY143" s="260" t="s">
        <v>134</v>
      </c>
    </row>
    <row r="144" spans="1:31" s="2" customFormat="1" ht="6.95" customHeight="1">
      <c r="A144" s="37"/>
      <c r="B144" s="65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43"/>
      <c r="N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</sheetData>
  <sheetProtection password="CC35" sheet="1" objects="1" scenarios="1" formatColumns="0" formatRows="0" autoFilter="0"/>
  <autoFilter ref="C119:L143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Prinzová</dc:creator>
  <cp:keywords/>
  <dc:description/>
  <cp:lastModifiedBy>Nikola Prinzová</cp:lastModifiedBy>
  <dcterms:created xsi:type="dcterms:W3CDTF">2023-03-16T09:31:16Z</dcterms:created>
  <dcterms:modified xsi:type="dcterms:W3CDTF">2023-03-16T09:31:22Z</dcterms:modified>
  <cp:category/>
  <cp:version/>
  <cp:contentType/>
  <cp:contentStatus/>
</cp:coreProperties>
</file>