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SO 001 - SO 001 Bourací a..." sheetId="2" r:id="rId2"/>
    <sheet name="SO 101 - SO 101 Stavební ..." sheetId="3" r:id="rId3"/>
    <sheet name="SO 301 - SO 301 Deštová k..." sheetId="4" r:id="rId4"/>
    <sheet name="SO 431 - SO 431 Veřejné o..." sheetId="5" r:id="rId5"/>
    <sheet name="SO 461 - SO 461 Osazení c..." sheetId="6" r:id="rId6"/>
    <sheet name="SO 501 - SO 501 Úprava ko..." sheetId="7" r:id="rId7"/>
    <sheet name="VRN - VRN Vedlejší rozpoč..." sheetId="8" r:id="rId8"/>
  </sheets>
  <definedNames>
    <definedName name="_xlnm.Print_Area" localSheetId="0">'Rekapitulace stavby'!$D$4:$AO$76,'Rekapitulace stavby'!$C$82:$AQ$102</definedName>
    <definedName name="_xlnm._FilterDatabase" localSheetId="1" hidden="1">'SO 001 - SO 001 Bourací a...'!$C$120:$K$310</definedName>
    <definedName name="_xlnm.Print_Area" localSheetId="1">'SO 001 - SO 001 Bourací a...'!$C$82:$J$102,'SO 001 - SO 001 Bourací a...'!$C$108:$J$310</definedName>
    <definedName name="_xlnm._FilterDatabase" localSheetId="2" hidden="1">'SO 101 - SO 101 Stavební ...'!$C$136:$K$666</definedName>
    <definedName name="_xlnm.Print_Area" localSheetId="2">'SO 101 - SO 101 Stavební ...'!$C$82:$J$118,'SO 101 - SO 101 Stavební ...'!$C$124:$J$666</definedName>
    <definedName name="_xlnm._FilterDatabase" localSheetId="3" hidden="1">'SO 301 - SO 301 Deštová k...'!$C$131:$K$438</definedName>
    <definedName name="_xlnm.Print_Area" localSheetId="3">'SO 301 - SO 301 Deštová k...'!$C$82:$J$113,'SO 301 - SO 301 Deštová k...'!$C$119:$J$438</definedName>
    <definedName name="_xlnm._FilterDatabase" localSheetId="4" hidden="1">'SO 431 - SO 431 Veřejné o...'!$C$116:$K$188</definedName>
    <definedName name="_xlnm.Print_Area" localSheetId="4">'SO 431 - SO 431 Veřejné o...'!$C$82:$J$98,'SO 431 - SO 431 Veřejné o...'!$C$104:$J$188</definedName>
    <definedName name="_xlnm._FilterDatabase" localSheetId="5" hidden="1">'SO 461 - SO 461 Osazení c...'!$C$116:$K$155</definedName>
    <definedName name="_xlnm.Print_Area" localSheetId="5">'SO 461 - SO 461 Osazení c...'!$C$82:$J$98,'SO 461 - SO 461 Osazení c...'!$C$104:$J$155</definedName>
    <definedName name="_xlnm._FilterDatabase" localSheetId="6" hidden="1">'SO 501 - SO 501 Úprava ko...'!$C$122:$K$261</definedName>
    <definedName name="_xlnm.Print_Area" localSheetId="6">'SO 501 - SO 501 Úprava ko...'!$C$82:$J$104,'SO 501 - SO 501 Úprava ko...'!$C$110:$J$261</definedName>
    <definedName name="_xlnm._FilterDatabase" localSheetId="7" hidden="1">'VRN - VRN Vedlejší rozpoč...'!$C$121:$K$174</definedName>
    <definedName name="_xlnm.Print_Area" localSheetId="7">'VRN - VRN Vedlejší rozpoč...'!$C$82:$J$103,'VRN - VRN Vedlejší rozpoč...'!$C$109:$J$174</definedName>
    <definedName name="_xlnm.Print_Titles" localSheetId="0">'Rekapitulace stavby'!$92:$92</definedName>
    <definedName name="_xlnm.Print_Titles" localSheetId="1">'SO 001 - SO 001 Bourací a...'!$120:$120</definedName>
    <definedName name="_xlnm.Print_Titles" localSheetId="2">'SO 101 - SO 101 Stavební ...'!$136:$136</definedName>
    <definedName name="_xlnm.Print_Titles" localSheetId="3">'SO 301 - SO 301 Deštová k...'!$131:$131</definedName>
    <definedName name="_xlnm.Print_Titles" localSheetId="4">'SO 431 - SO 431 Veřejné o...'!$116:$116</definedName>
    <definedName name="_xlnm.Print_Titles" localSheetId="5">'SO 461 - SO 461 Osazení c...'!$116:$116</definedName>
    <definedName name="_xlnm.Print_Titles" localSheetId="6">'SO 501 - SO 501 Úprava ko...'!$122:$122</definedName>
    <definedName name="_xlnm.Print_Titles" localSheetId="7">'VRN - VRN Vedlejší rozpoč...'!$121:$121</definedName>
  </definedNames>
  <calcPr fullCalcOnLoad="1"/>
</workbook>
</file>

<file path=xl/sharedStrings.xml><?xml version="1.0" encoding="utf-8"?>
<sst xmlns="http://schemas.openxmlformats.org/spreadsheetml/2006/main" count="14206" uniqueCount="2244">
  <si>
    <t>Export Komplet</t>
  </si>
  <si>
    <t/>
  </si>
  <si>
    <t>2.0</t>
  </si>
  <si>
    <t>ZAMOK</t>
  </si>
  <si>
    <t>False</t>
  </si>
  <si>
    <t>{cd89886c-f224-472c-a30b-3d70b8c41e26}</t>
  </si>
  <si>
    <t>0,01</t>
  </si>
  <si>
    <t>21</t>
  </si>
  <si>
    <t>15</t>
  </si>
  <si>
    <t>REKAPITULACE STAVBY</t>
  </si>
  <si>
    <t>v ---  níže se nacházejí doplnkové a pomocné údaje k sestavám  --- v</t>
  </si>
  <si>
    <t>Návod na vyplnění</t>
  </si>
  <si>
    <t>0,001</t>
  </si>
  <si>
    <t>Kód:</t>
  </si>
  <si>
    <t>422021</t>
  </si>
  <si>
    <t>Měnit lze pouze buňky se žlutým podbarvením!
1) na prvním listu Rekapitulace stavby vyplňte v sestavě
    a) Souhrnný list
       - údaje o Uchazeči
         (přenesou se do ostatních sestav i v jiných listech)
    b) Rekapitulace objektů
       - potřebné Ostatní náklady
2) na vybraných listech vyplňte v sestavě
    a) Krycí list
       - údaje o Uchazeči, pokud se liší od údajů o Uchazeči na Souhrnném listu
         (údaje se přenesou do ostatních sestav v daném listu)
    b) Rekapitulace rozpočtu
       - potřebné Ostatní náklady
    c) Celkové náklady za stavbu
       - ceny u položek
       - množství, pokud má žluté podbarvení
       - a v případě potřeby poznámku (ta je ve skrytém sloupci)</t>
  </si>
  <si>
    <t>Stavba:</t>
  </si>
  <si>
    <t>Cheb, stavební úprava komunikace ulice Nová</t>
  </si>
  <si>
    <t>KSO:</t>
  </si>
  <si>
    <t>822</t>
  </si>
  <si>
    <t>CC-CZ:</t>
  </si>
  <si>
    <t>2</t>
  </si>
  <si>
    <t>Místo:</t>
  </si>
  <si>
    <t>Cheb</t>
  </si>
  <si>
    <t>Datum:</t>
  </si>
  <si>
    <t>3. 2. 2023</t>
  </si>
  <si>
    <t>Zadavatel:</t>
  </si>
  <si>
    <t>IČ:</t>
  </si>
  <si>
    <t>Město Cheb</t>
  </si>
  <si>
    <t>DIČ:</t>
  </si>
  <si>
    <t>Uchazeč:</t>
  </si>
  <si>
    <t>Vyplň údaj</t>
  </si>
  <si>
    <t>Projektant:</t>
  </si>
  <si>
    <t>DSVA s.r.o.</t>
  </si>
  <si>
    <t>True</t>
  </si>
  <si>
    <t>Zpracovatel:</t>
  </si>
  <si>
    <t>26392526</t>
  </si>
  <si>
    <t>CZ26392526</t>
  </si>
  <si>
    <t>Poznámka:</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</si>
  <si>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</si>
  <si>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</si>
  <si>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</si>
  <si>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</si>
  <si>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</si>
  <si>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</si>
  <si>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</si>
  <si>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</si>
  <si>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</si>
  <si>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</si>
  <si>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</si>
  <si>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</si>
  <si>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</si>
  <si>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</si>
  <si>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</si>
  <si>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</si>
  <si>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</si>
  <si>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</si>
  <si>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</si>
  <si>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</si>
  <si>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</si>
  <si>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</si>
  <si>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</si>
  <si>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</si>
  <si>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</si>
  <si>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</si>
  <si>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</si>
  <si>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</si>
  <si>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</si>
  <si>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</si>
  <si>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</si>
  <si>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</si>
  <si>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</si>
  <si>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</si>
  <si>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</si>
  <si>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</si>
  <si>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</si>
  <si>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</si>
  <si>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 rozpočtů</t>
  </si>
  <si>
    <t>D</t>
  </si>
  <si>
    <t>0</t>
  </si>
  <si>
    <t>###NOIMPORT###</t>
  </si>
  <si>
    <t>IMPORT</t>
  </si>
  <si>
    <t>{00000000-0000-0000-0000-000000000000}</t>
  </si>
  <si>
    <t>/</t>
  </si>
  <si>
    <t>SO 001</t>
  </si>
  <si>
    <t>SO 001 Bourací a zemní práce</t>
  </si>
  <si>
    <t>STA</t>
  </si>
  <si>
    <t>1</t>
  </si>
  <si>
    <t>{3aff10f5-d823-4123-b241-1f98357e83ac}</t>
  </si>
  <si>
    <t>SO 101</t>
  </si>
  <si>
    <t>SO 101 Stavební úprava komunikace</t>
  </si>
  <si>
    <t>{307a3056-85af-445f-85d0-c4bb85732f42}</t>
  </si>
  <si>
    <t>SO 301</t>
  </si>
  <si>
    <t>SO 301 Deštová kanalizace</t>
  </si>
  <si>
    <t>{defacb51-8f4d-405b-ae07-a0a207fcec45}</t>
  </si>
  <si>
    <t>SO 431</t>
  </si>
  <si>
    <t>SO 431 Veřejné osvětlení</t>
  </si>
  <si>
    <t>{693ed460-098c-478b-a6a3-31dd58435c76}</t>
  </si>
  <si>
    <t>SO 461</t>
  </si>
  <si>
    <t>SO 461 Osazení chrániček sdělovacího kabelu</t>
  </si>
  <si>
    <t>{c4b96063-3f02-47ef-8c9a-33dcbd235f8e}</t>
  </si>
  <si>
    <t>SO 501</t>
  </si>
  <si>
    <t>SO 501 Úprava kolektoru teplovodu</t>
  </si>
  <si>
    <t>{0a93dcfc-53de-4554-b5dc-36a84e93f38b}</t>
  </si>
  <si>
    <t>VRN</t>
  </si>
  <si>
    <t>VRN Vedlejší rozpočtové náklady</t>
  </si>
  <si>
    <t>{a7fa4598-c6ca-48e1-bd14-1964c632003b}</t>
  </si>
  <si>
    <t>KRYCÍ LIST SOUPISU PRACÍ</t>
  </si>
  <si>
    <t>Objekt:</t>
  </si>
  <si>
    <t>SO 001 - SO 001 Bourací a zemní práce</t>
  </si>
  <si>
    <t>REKAPITULACE ČLENĚNÍ SOUPISU PRACÍ</t>
  </si>
  <si>
    <t>Kód dílu - Popis</t>
  </si>
  <si>
    <t>Cena celkem [CZK]</t>
  </si>
  <si>
    <t>Náklady ze soupisu prací</t>
  </si>
  <si>
    <t>-1</t>
  </si>
  <si>
    <t>HSV - Práce a dodávky HSV</t>
  </si>
  <si>
    <t xml:space="preserve">    1 - Bourání a zemní práce</t>
  </si>
  <si>
    <t xml:space="preserve">    9 - Ostatní konstrukce a práce řezání, těsnění</t>
  </si>
  <si>
    <t xml:space="preserve">    997 - Přesun sutě</t>
  </si>
  <si>
    <t xml:space="preserve">    998 - Přesun hmot</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</si>
  <si>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</si>
  <si>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</si>
  <si>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</si>
  <si>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</si>
  <si>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</si>
  <si>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</si>
  <si>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</si>
  <si>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</si>
  <si>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</si>
  <si>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</si>
  <si>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</si>
  <si>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</si>
  <si>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</si>
  <si>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</si>
  <si>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</si>
  <si>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</si>
  <si>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Bourání a zemní práce</t>
  </si>
  <si>
    <t>K</t>
  </si>
  <si>
    <t>112251104</t>
  </si>
  <si>
    <t>Odstranění pařezu průměru přes 700 do 900 mm</t>
  </si>
  <si>
    <t>kus</t>
  </si>
  <si>
    <t>4</t>
  </si>
  <si>
    <t>703082230</t>
  </si>
  <si>
    <t>P</t>
  </si>
  <si>
    <t xml:space="preserve">Poznámka k položce:
zásyp jámy po pařezu není nutný, pařez se nachází v místě výkopku retenční nádrže
z pařezu vyrůstá dvojkmen, jeden kmen obvod 114 cm, druhý kmen obvod 78 cm, obvod  pařezu cca. 200 cm, průměr pařezu 80 cm </t>
  </si>
  <si>
    <t>131213701</t>
  </si>
  <si>
    <t>Hloubení nezapažených jam v soudržných horninách třídy těžitelnosti I skupiny 3 ručně</t>
  </si>
  <si>
    <t>m3</t>
  </si>
  <si>
    <t>-1719317696</t>
  </si>
  <si>
    <t>Poznámka k položce:
výkop pro osazení stromu</t>
  </si>
  <si>
    <t>VV</t>
  </si>
  <si>
    <t>0,3"pro 2 ks stromu</t>
  </si>
  <si>
    <t>3</t>
  </si>
  <si>
    <t>113106171</t>
  </si>
  <si>
    <t>Rozebrání dlažeb vozovek ze zámkové dlažby s ložem z kameniva ručně</t>
  </si>
  <si>
    <t>m2</t>
  </si>
  <si>
    <t>1589491901</t>
  </si>
  <si>
    <t>Poznámka k položce:
betonová dlažba chodník, vozovka, hmatová dlažba</t>
  </si>
  <si>
    <t>184"Situace bouracích prací</t>
  </si>
  <si>
    <t>Součet</t>
  </si>
  <si>
    <t>113201112-2</t>
  </si>
  <si>
    <t>Vytrhání obrub silničních ležatých</t>
  </si>
  <si>
    <t>m</t>
  </si>
  <si>
    <t>-751543714</t>
  </si>
  <si>
    <t>158"silniční betonové obruby Situace bouracích prací</t>
  </si>
  <si>
    <t>5</t>
  </si>
  <si>
    <t>113204111</t>
  </si>
  <si>
    <t>Vytrhání obrub záhonových</t>
  </si>
  <si>
    <t>1914738388</t>
  </si>
  <si>
    <t>149"Situace bouracích prací</t>
  </si>
  <si>
    <t>6</t>
  </si>
  <si>
    <t>938908411</t>
  </si>
  <si>
    <t>Čištění vozovek splachováním vodou-před frezováním</t>
  </si>
  <si>
    <t>1412793950</t>
  </si>
  <si>
    <t>Poznámka k položce:
očištění před frezováním, včetně odvozu přebytečného materialu na skládku včetně dopravy a skládkovné</t>
  </si>
  <si>
    <t>956,55</t>
  </si>
  <si>
    <t>7</t>
  </si>
  <si>
    <t>979054451</t>
  </si>
  <si>
    <t>Očištění vybouraných zámkových dlaždic s původním spárováním z kameniva těženého</t>
  </si>
  <si>
    <t>468014894</t>
  </si>
  <si>
    <t>Poznámka k položce:
položka včetně paletování a naložení, příprava přesunu hmot do skladu investora</t>
  </si>
  <si>
    <t>8</t>
  </si>
  <si>
    <t>113203111</t>
  </si>
  <si>
    <t>Vytrhání obrub z dlažebních kostek</t>
  </si>
  <si>
    <t>-2129628977</t>
  </si>
  <si>
    <t>1,6 "kamenné kostky 16/16 cm Situace bouracích prací</t>
  </si>
  <si>
    <t>36 "kamenné kostky cca. 9/9 cm Situace bouracích prací</t>
  </si>
  <si>
    <t>9</t>
  </si>
  <si>
    <t>979054441</t>
  </si>
  <si>
    <t>Očištění dlažebních kostek 10/10 cm s původním spárováním z kameniva těženého</t>
  </si>
  <si>
    <t>784441774</t>
  </si>
  <si>
    <t>Poznámka k položce:
práce včetně paletování a odvozem na mezideponii pro budoucí zabudování na stavbě</t>
  </si>
  <si>
    <t>0,1*36</t>
  </si>
  <si>
    <t>10</t>
  </si>
  <si>
    <t>979054441-2</t>
  </si>
  <si>
    <t>Očištění dlažebních kostek 16/16 cm s původním spárováním z kameniva těženého</t>
  </si>
  <si>
    <t>-677179403</t>
  </si>
  <si>
    <t>Poznámka k položce:
práce včetně paletování a naložením pro Chetes</t>
  </si>
  <si>
    <t>0,16*1,6</t>
  </si>
  <si>
    <t>11</t>
  </si>
  <si>
    <t>113107331</t>
  </si>
  <si>
    <t>Odstranění podkladu z betonu prostého tl přes 100 do 150 mm strojně pl do 50 m2 - vozovka</t>
  </si>
  <si>
    <t>-750445832</t>
  </si>
  <si>
    <t>Poznámka k položce:
předpoklad dle PAU vrtu č.3 pod stáv. živicí se nachází betonová plocha tl. cca 7 cm</t>
  </si>
  <si>
    <t>100"Situace bouracích prací a vyhodniocení PAU vrtu č. 3 odhad plochy</t>
  </si>
  <si>
    <t>12</t>
  </si>
  <si>
    <t>113107344</t>
  </si>
  <si>
    <t>Odstranění podkladu živičného tl přes 150 do 200 mm strojně pl do 50 m2 - chodníky ulice Nová</t>
  </si>
  <si>
    <t>302060476</t>
  </si>
  <si>
    <t>Poznámka k položce:
předpoklad z PAU zkoušek v Dokladové části vrtu tlouštka do 18 cm</t>
  </si>
  <si>
    <t>525 "chodníky ulice Nová Situace bouracích prací</t>
  </si>
  <si>
    <t>13</t>
  </si>
  <si>
    <t>113107341</t>
  </si>
  <si>
    <t>Odstranění podkladu živičného tl 50 mm strojně pl do 50 m2 - zbytková plocha po dofrezování</t>
  </si>
  <si>
    <t>1619415238</t>
  </si>
  <si>
    <t>Poznámka k položce:
předpoklad 200 m2</t>
  </si>
  <si>
    <t>200</t>
  </si>
  <si>
    <t>14</t>
  </si>
  <si>
    <t>113154225</t>
  </si>
  <si>
    <t>Frézování vozovka živičného krytu tl 200 mm pruh š přes 0,5 do 1 m pl přes 500 do 1000 m2 bez překážek v trase</t>
  </si>
  <si>
    <t>-94590667</t>
  </si>
  <si>
    <t>Poznámka k položce:
frezování bude tlouštky dle PAU zkoušek předpoklad 14 cm
956,55 * 0,14 * 2,4 =  cca. 320 tun bude získáno pro podklad chodníků a zbytková část odvezena do Chetes</t>
  </si>
  <si>
    <t>911*1,05 "vozovka</t>
  </si>
  <si>
    <t>113201111</t>
  </si>
  <si>
    <t>Vytrhání obrub chodníkových - kamenné krajníky štípané</t>
  </si>
  <si>
    <t>-1902861274</t>
  </si>
  <si>
    <t>152 "Situace bouracích prací</t>
  </si>
  <si>
    <t>16</t>
  </si>
  <si>
    <t>979024443</t>
  </si>
  <si>
    <t>Očištění vybouraných krajníků silničních</t>
  </si>
  <si>
    <t>1229391501</t>
  </si>
  <si>
    <t>Poznámka k položce:
včetně paletování s naložením pro Chetes</t>
  </si>
  <si>
    <t>17</t>
  </si>
  <si>
    <t>121151103</t>
  </si>
  <si>
    <t>Sejmutí ornice plochy do 100 m2 tl vrstvy do 200 mm strojně</t>
  </si>
  <si>
    <t>619235774</t>
  </si>
  <si>
    <t>18</t>
  </si>
  <si>
    <t>122452203</t>
  </si>
  <si>
    <t>Odkopávky a prokopávky nezapažené pro silnice a dálnice v hornině třídy těžitelnosti II objem do 100 m3 strojně</t>
  </si>
  <si>
    <t>169029871</t>
  </si>
  <si>
    <t>Poznámka k položce:
položka bude oceněna včetně lepivosti</t>
  </si>
  <si>
    <t>50" lokální možnost výkopu těžitelnosti II</t>
  </si>
  <si>
    <t>19</t>
  </si>
  <si>
    <t>122252206</t>
  </si>
  <si>
    <t>Odkopávky a prokopávky nezapažené pro silnice a dálnice v hornině třídy těžitelnosti I objem do 5000 m3 strojně</t>
  </si>
  <si>
    <t>-1843495200</t>
  </si>
  <si>
    <t>Poznámka k položce:
položka bude oceněna včetně lepivosti
výlihová zkouška prokázala stávající zeminy bez škodlivin, viz dále rozbory v Dokladové části Geologie Ing. Kvěš</t>
  </si>
  <si>
    <t>1160"bilance komunikací výpočet viz Souhrnná tech. zpráva</t>
  </si>
  <si>
    <t>300"ostatní</t>
  </si>
  <si>
    <t xml:space="preserve">-3 "zpětný zásyp </t>
  </si>
  <si>
    <t>20</t>
  </si>
  <si>
    <t>162751114</t>
  </si>
  <si>
    <t>Vodorovné přemístění přes 6 000 do 7000 m výkopku/sypaniny z horniny třídy těžitelnosti I skupiny 1 až 3</t>
  </si>
  <si>
    <t>-2029384734</t>
  </si>
  <si>
    <t>Poznámka k položce:
předpoklad veřejné skládky do 7 km</t>
  </si>
  <si>
    <t>1457+0,3</t>
  </si>
  <si>
    <t>162751134</t>
  </si>
  <si>
    <t>Vodorovné přemístění přes 6 000 do 7000 m výkopku/sypaniny z horniny třídy těžitelnosti II skupiny 4 a 5</t>
  </si>
  <si>
    <t>1445264296</t>
  </si>
  <si>
    <t>22</t>
  </si>
  <si>
    <t>167103101</t>
  </si>
  <si>
    <t>Nakládání výkopku ze zemin schopných zúrodnění</t>
  </si>
  <si>
    <t>1339370710</t>
  </si>
  <si>
    <t>Poznámka k položce:
položka včetně přesunu do 500 m na mezideponii zařízení staveniště pro zpětné použití
340 m2 nové trávníky = 340*0,15= 51 m3 bude potřeba
417*0,10=41,7 m3 je k dispozici
nutno dokoupit 10 m3 substrátové zeminy</t>
  </si>
  <si>
    <t>41,7</t>
  </si>
  <si>
    <t>23</t>
  </si>
  <si>
    <t>M</t>
  </si>
  <si>
    <t>10364101</t>
  </si>
  <si>
    <t>zemina pro terénní úpravy - nová ornice</t>
  </si>
  <si>
    <t>t</t>
  </si>
  <si>
    <t>1005585124</t>
  </si>
  <si>
    <t>Poznámka k položce:
nákup,doprava,složení na stavbě</t>
  </si>
  <si>
    <t>10*1,9 "převod na tunu pro nutných 10 m3 ornice</t>
  </si>
  <si>
    <t>24</t>
  </si>
  <si>
    <t>171201201</t>
  </si>
  <si>
    <t>Uložení sypaniny na skládky</t>
  </si>
  <si>
    <t>-963625585</t>
  </si>
  <si>
    <t>1457,3+50</t>
  </si>
  <si>
    <t>25</t>
  </si>
  <si>
    <t>997221655</t>
  </si>
  <si>
    <t>Poplatek za uložení na skládce (skládkovné) zeminy a kamení kód odpadu 17 05 04</t>
  </si>
  <si>
    <t>1222549262</t>
  </si>
  <si>
    <t>1507,3*1,9</t>
  </si>
  <si>
    <t>Ostatní konstrukce a práce řezání, těsnění</t>
  </si>
  <si>
    <t>26</t>
  </si>
  <si>
    <t>914111111</t>
  </si>
  <si>
    <t>Montáž svislé dopravní značky do velikosti 1 m2 objímkami na sloupek nebo konzolu</t>
  </si>
  <si>
    <t>1553350083</t>
  </si>
  <si>
    <t>27</t>
  </si>
  <si>
    <t>914511112</t>
  </si>
  <si>
    <t>Montáž sloupku dopravních značek délky do 3,5 m s betonovým základem a patkou D 60 mm</t>
  </si>
  <si>
    <t>-738519145</t>
  </si>
  <si>
    <t>28</t>
  </si>
  <si>
    <t>40445225</t>
  </si>
  <si>
    <t>sloupek pro dopravní značku Zn D 60mm v 3,5m</t>
  </si>
  <si>
    <t>-879128505</t>
  </si>
  <si>
    <t>29</t>
  </si>
  <si>
    <t>919112233</t>
  </si>
  <si>
    <t>Řezání spár pro vytvoření komůrky š 20 mm hl 40 mm pro těsnící zálivku v živičném krytu</t>
  </si>
  <si>
    <t>850471814</t>
  </si>
  <si>
    <t>40"vozovka Koordinační situační výkres</t>
  </si>
  <si>
    <t>12"vozovka Koordinančí situační výkres</t>
  </si>
  <si>
    <t>30</t>
  </si>
  <si>
    <t>919122132</t>
  </si>
  <si>
    <t>Těsnění spár zálivkou za tepla pro komůrky š 20 mm hl 40 mm s těsnicím profilem</t>
  </si>
  <si>
    <t>-1691362973</t>
  </si>
  <si>
    <t>Poznámka k položce:
práce a material včetně pomocného materialu</t>
  </si>
  <si>
    <t>40+12" Koordinančí situace</t>
  </si>
  <si>
    <t>31</t>
  </si>
  <si>
    <t>963051111</t>
  </si>
  <si>
    <t>Bourání betonové zídky z ŽB</t>
  </si>
  <si>
    <t>-2021255601</t>
  </si>
  <si>
    <t>1 "Situace bouracích prací</t>
  </si>
  <si>
    <t>32</t>
  </si>
  <si>
    <t>966005211</t>
  </si>
  <si>
    <t>Rozebrání a odstranění silničního zábradlí se sloupky osazenými do říms nebo krycích desek</t>
  </si>
  <si>
    <t>1518624351</t>
  </si>
  <si>
    <t>33</t>
  </si>
  <si>
    <t>966006132</t>
  </si>
  <si>
    <t>Odstranění značek dopravních nebo orientačních se sloupky s betonovými patkami</t>
  </si>
  <si>
    <t>-583823350</t>
  </si>
  <si>
    <t>1"IP4b sloupek na skládku, značka se použije zpět, demontovat, posunout</t>
  </si>
  <si>
    <t>1"IP12 sloupek na skládku, značka se použije zpět, demontovat, posunout</t>
  </si>
  <si>
    <t>1"C3a sloupek na skládku, značka se použije zpět</t>
  </si>
  <si>
    <t>1"B2 sloupek na skládku, značka se použije zpět</t>
  </si>
  <si>
    <t>34</t>
  </si>
  <si>
    <t>966008231</t>
  </si>
  <si>
    <t>Bourání plastového odvodňovacího žlabu š do 200 mm</t>
  </si>
  <si>
    <t>1724746125</t>
  </si>
  <si>
    <t>Poznámka k položce:
včetně práce a material na zaslepení vyústění roury</t>
  </si>
  <si>
    <t>5,5"Situace bouracích prací</t>
  </si>
  <si>
    <t>35</t>
  </si>
  <si>
    <t>976092312</t>
  </si>
  <si>
    <t>Vybourání uliční vpusti bez odpadního potrubí obrubníkových</t>
  </si>
  <si>
    <t>812593926</t>
  </si>
  <si>
    <t>Poznámka k položce:
rám a mříž do skladu investora do 5 km včetně naložení a složení, betonové dílce na skládku</t>
  </si>
  <si>
    <t>3"Situace bouracích prací</t>
  </si>
  <si>
    <t>36</t>
  </si>
  <si>
    <t>890431851</t>
  </si>
  <si>
    <t>Bourání šachet z prefabrikovaných skruží strojně obestavěného prostoru přes 1,5 do 3 m3</t>
  </si>
  <si>
    <t>-35818777</t>
  </si>
  <si>
    <t>1,3*1,3*3,5"obestavěný prostor</t>
  </si>
  <si>
    <t>997</t>
  </si>
  <si>
    <t>Přesun sutě</t>
  </si>
  <si>
    <t>37</t>
  </si>
  <si>
    <t>997002511</t>
  </si>
  <si>
    <t>Vodorovné přemístění suti a vybouraných hmot bez naložení ale se složením a urovnáním do 1 km</t>
  </si>
  <si>
    <t>367665962</t>
  </si>
  <si>
    <t>440,013-110,81"živice po odečtení toho co zůstane nastavbě</t>
  </si>
  <si>
    <t>45,82"betony</t>
  </si>
  <si>
    <t>0,085  "vpust</t>
  </si>
  <si>
    <t>5,96"parková obruba</t>
  </si>
  <si>
    <t>3,91"silniční obruba</t>
  </si>
  <si>
    <t>4,32 "dlažební kostky</t>
  </si>
  <si>
    <t>1,925"žlaby</t>
  </si>
  <si>
    <t>0,50"zábradlí, sloupky</t>
  </si>
  <si>
    <t>34,96"krajníky</t>
  </si>
  <si>
    <t>236,24"chodníky v Nové</t>
  </si>
  <si>
    <t>32,50"beton prostý</t>
  </si>
  <si>
    <t>2,40"betonová zídka</t>
  </si>
  <si>
    <t>19,6"asfaltové zbytkové kry vozovka</t>
  </si>
  <si>
    <t>3,55"šachta</t>
  </si>
  <si>
    <t>38</t>
  </si>
  <si>
    <t>997002611</t>
  </si>
  <si>
    <t>Nakládání suti a vybouraných hmot</t>
  </si>
  <si>
    <t>-498279360</t>
  </si>
  <si>
    <t>720,973</t>
  </si>
  <si>
    <t>39</t>
  </si>
  <si>
    <t>997221561</t>
  </si>
  <si>
    <t>Vodorovná doprava suti do 1 km</t>
  </si>
  <si>
    <t>300526635</t>
  </si>
  <si>
    <t>40</t>
  </si>
  <si>
    <t>997221569</t>
  </si>
  <si>
    <t>Příplatek ZKD 1 km u vodorovné dopravy suti do skladu investora</t>
  </si>
  <si>
    <t>1233951198</t>
  </si>
  <si>
    <t>Poznámka k položce:
kamenné obruby a kostky a frezovaná do skladu investora včetně složení</t>
  </si>
  <si>
    <t>(440,013-110,81)*5"živice po odečtení toho co zůstane nastavbě</t>
  </si>
  <si>
    <t>4,32*5 "dlažební kostky</t>
  </si>
  <si>
    <t>34,96*5"krajníky</t>
  </si>
  <si>
    <t>41</t>
  </si>
  <si>
    <t>997221569-1</t>
  </si>
  <si>
    <t>Příplatek ZKD 1 km u vodorovné dopravy suti na veřejnou skládku</t>
  </si>
  <si>
    <t>1457239651</t>
  </si>
  <si>
    <t>Poznámka k položce:
doporučený standard skládka Chocovice</t>
  </si>
  <si>
    <t>45,82*7"betony</t>
  </si>
  <si>
    <t>0,085*7  "vpust</t>
  </si>
  <si>
    <t>5,96*7"parková obruba</t>
  </si>
  <si>
    <t>3,91*7"silniční obruba</t>
  </si>
  <si>
    <t>1,925*7"žlaby</t>
  </si>
  <si>
    <t>0,50*7"zábradlí, sloupky</t>
  </si>
  <si>
    <t>236,24*7"chodník živice kry</t>
  </si>
  <si>
    <t>32,50*7"beton prostý</t>
  </si>
  <si>
    <t>19,6*7"asfaltové kry vozovka</t>
  </si>
  <si>
    <t>42</t>
  </si>
  <si>
    <t>997221615</t>
  </si>
  <si>
    <t>Poplatek za uložení na skládce (skládkovné) stavebního odpadu betonového kód odpadu 17 01 01</t>
  </si>
  <si>
    <t>677462030</t>
  </si>
  <si>
    <t>43</t>
  </si>
  <si>
    <t>997221645</t>
  </si>
  <si>
    <t>Poplatek za uložení na skládce (skládkovné) odpadu asfaltového bez dehtu kód odpadu 17 03 02</t>
  </si>
  <si>
    <t>110325387</t>
  </si>
  <si>
    <t>236,24+19,6"chodník živice kry</t>
  </si>
  <si>
    <t>998</t>
  </si>
  <si>
    <t>Přesun hmot</t>
  </si>
  <si>
    <t>44</t>
  </si>
  <si>
    <t>997221873</t>
  </si>
  <si>
    <t>Poplatek za uložení dřevní hmoty na recyklační skládce odpad 200 201 (skládkovné)</t>
  </si>
  <si>
    <t>-281995885</t>
  </si>
  <si>
    <t>Poznámka k položce:
biologicky rozložitelný odpad - pařezy</t>
  </si>
  <si>
    <t>1,021 "předpoklad čerstvé dřevo 100 % vlhkost 1m3=cca. 1,3 tuna</t>
  </si>
  <si>
    <t>45</t>
  </si>
  <si>
    <t>997231111</t>
  </si>
  <si>
    <t>Vodorovná doprava dřevních hmot do 1 km</t>
  </si>
  <si>
    <t>-1894353498</t>
  </si>
  <si>
    <t>0,5*0,5*3,14*1*1,3</t>
  </si>
  <si>
    <t>46</t>
  </si>
  <si>
    <t>997231119-2</t>
  </si>
  <si>
    <t>Příplatek ZKD 1km vodorovné dopravy dřevních hmot skládka</t>
  </si>
  <si>
    <t>174343823</t>
  </si>
  <si>
    <t>1,021*7"pařez</t>
  </si>
  <si>
    <t>SO 101 - SO 101 Stavební úprava komunikace</t>
  </si>
  <si>
    <t xml:space="preserve">    1 - Zemní práce</t>
  </si>
  <si>
    <t xml:space="preserve">    2 - Zakládání</t>
  </si>
  <si>
    <t xml:space="preserve">    3 - Opěrná zídka</t>
  </si>
  <si>
    <t xml:space="preserve">    5-1 - Konstrukce typ A - chodníkový přejezd</t>
  </si>
  <si>
    <t xml:space="preserve">    5 - Konstrukce typ B - vozovka</t>
  </si>
  <si>
    <t xml:space="preserve">    5-3 - Konstrukce typ C - parkoviště</t>
  </si>
  <si>
    <t xml:space="preserve">    5-5 - Konstrukce typ D -chodník</t>
  </si>
  <si>
    <t xml:space="preserve">    5-6 - Konstrukce typ E - pracovní prostor</t>
  </si>
  <si>
    <t xml:space="preserve">    5-10 - Konstrukce typ F - sjezd</t>
  </si>
  <si>
    <t xml:space="preserve">    5-8 - Konstrukce typ G - vozovka snížená konstrukce</t>
  </si>
  <si>
    <t xml:space="preserve">    8 - Trubní vedení-přípojky deštových svodů, chráničky</t>
  </si>
  <si>
    <t xml:space="preserve">    89-1 - Uliční vpust</t>
  </si>
  <si>
    <t xml:space="preserve">    9 - Ostatní konstrukce a práce</t>
  </si>
  <si>
    <t xml:space="preserve">    9.1 - Liniový odvodňovací žlab LŽ1</t>
  </si>
  <si>
    <t xml:space="preserve">    9.2 - Liniový odvodňovací žlab LŽ2</t>
  </si>
  <si>
    <t xml:space="preserve">    9-2 - Železobetonový schod</t>
  </si>
  <si>
    <t xml:space="preserve">    762 - Zábradlí</t>
  </si>
  <si>
    <t xml:space="preserve">    762-2 - Výměna šachty stávající splaškové kanalizace</t>
  </si>
  <si>
    <t xml:space="preserve">    762-1 - Sadové úpravy</t>
  </si>
  <si>
    <t>Zemní práce</t>
  </si>
  <si>
    <t>181351003</t>
  </si>
  <si>
    <t>Rozprostření ornice tl vrstvy do 200 mm pl do 100 m2 v rovině nebo ve svahu do 1:5 strojně</t>
  </si>
  <si>
    <t>1237479985</t>
  </si>
  <si>
    <t>340 "Koordinační situace</t>
  </si>
  <si>
    <t>181951112-5</t>
  </si>
  <si>
    <t>Úprava pláně v hornině třídy těžitelnosti I, skupiny 1 až 3 se zhutněním strojně - trávníkové plochy</t>
  </si>
  <si>
    <t>811358813</t>
  </si>
  <si>
    <t>Poznámka k položce:
zhutnění ve dvou fázích, při hutnění pláně před nánosem vrstvy budou rovněž shrabány kameny a sut, včetně jejich odvozu a skládkovného</t>
  </si>
  <si>
    <t>340*2 "zhutnění před nánosem orniční vrstvy a po nánosu orniční vrstvy</t>
  </si>
  <si>
    <t>181111111</t>
  </si>
  <si>
    <t>Plošná úprava terénu do 500 m2 zemina skupiny 1 až 4 nerovnosti přes 50 do 100 mm v rovinně a svahu do 1:5</t>
  </si>
  <si>
    <t>1055451463</t>
  </si>
  <si>
    <t>340</t>
  </si>
  <si>
    <t>111151122</t>
  </si>
  <si>
    <t>Pokosení trávníku parkového plochy do 1000 m2 s odvozem do 20 km ve svahu do 1:2</t>
  </si>
  <si>
    <t>-1750102692</t>
  </si>
  <si>
    <t>181411131</t>
  </si>
  <si>
    <t>Založení parkového trávníku výsevem plochy do 1000 m2 v rovině a ve svahu do 1:5</t>
  </si>
  <si>
    <t>1686567332</t>
  </si>
  <si>
    <t>184802211</t>
  </si>
  <si>
    <t>Chemické odplevelení před založením kultury nad 20 m2 postřikem na široko ve svahu do 1:2</t>
  </si>
  <si>
    <t>497852413</t>
  </si>
  <si>
    <t>25234001</t>
  </si>
  <si>
    <t>herbicid totální systémový neselektivní</t>
  </si>
  <si>
    <t>litr</t>
  </si>
  <si>
    <t>63619479</t>
  </si>
  <si>
    <t>00572410</t>
  </si>
  <si>
    <t>osivo směs travní parková</t>
  </si>
  <si>
    <t>kg</t>
  </si>
  <si>
    <t>-20772647</t>
  </si>
  <si>
    <t>340*0,02 'Přepočtené koeficientem množství</t>
  </si>
  <si>
    <t>185851121</t>
  </si>
  <si>
    <t>Dovoz vody pro zálivku trávníků, stromů</t>
  </si>
  <si>
    <t>385658235</t>
  </si>
  <si>
    <t>08211321.1</t>
  </si>
  <si>
    <t>voda na zálivku</t>
  </si>
  <si>
    <t>1452105134</t>
  </si>
  <si>
    <t>Poznámka k položce:
nákup,doprava, práce se zalitím</t>
  </si>
  <si>
    <t>181951112</t>
  </si>
  <si>
    <t>Úprava pláně v hornině třídy těžitelnosti I, skupiny 1 až 3 se zhutněním strojně - pojezdové a pochůzí plochy</t>
  </si>
  <si>
    <t>1224353050</t>
  </si>
  <si>
    <t>Poznámka k položce:
plochy pojezdové,pochůzí,</t>
  </si>
  <si>
    <t>31+751+801+513+8+42+9</t>
  </si>
  <si>
    <t>30"ostatní</t>
  </si>
  <si>
    <t>171152101</t>
  </si>
  <si>
    <t>Uložení sypaniny z hornin soudržných - nenamrzavý material</t>
  </si>
  <si>
    <t>-1730964880</t>
  </si>
  <si>
    <t>Poznámka k položce:
nenamrzavý material za obruby a ostatní použití</t>
  </si>
  <si>
    <t>400*0,4*0,4</t>
  </si>
  <si>
    <t>58337344</t>
  </si>
  <si>
    <t>štěrkopísek frakce 0/32</t>
  </si>
  <si>
    <t>1217171451</t>
  </si>
  <si>
    <t>Poznámka k položce:
v položce bude započítán přesun hmot, nákup, doprava,složení na stavbě</t>
  </si>
  <si>
    <t>64*2,2</t>
  </si>
  <si>
    <t>28323010</t>
  </si>
  <si>
    <t>fólie profilovaná (nopová) drenážní HDPE s výškou nopů 20mm</t>
  </si>
  <si>
    <t>-538306471</t>
  </si>
  <si>
    <t>Poznámka k položce:
nákup, doprava, položení, včetně krycí lišty ve tvaru Z s uchycením po 30-ti cm nebo těsnění z tmelu, včetně všech prací a prvků a materialu souvisejících, při soukromých podezdívkách, ostatní</t>
  </si>
  <si>
    <t>143*1</t>
  </si>
  <si>
    <t>Zakládání</t>
  </si>
  <si>
    <t>211971110</t>
  </si>
  <si>
    <t>Zřízení opláštění žeber nebo trativodů geotextilií v rýze nebo zářezu sklonu do 1:2</t>
  </si>
  <si>
    <t>-1538818775</t>
  </si>
  <si>
    <t>Poznámka k položce:
včetně všech prací a prvků souvisejících</t>
  </si>
  <si>
    <t>210*1,4 "Koordinanční Situace, Vzorový řez</t>
  </si>
  <si>
    <t>69311060</t>
  </si>
  <si>
    <t>geotextilie netkaná separační, ochranná, filtrační, drenážní PP 200g/m2</t>
  </si>
  <si>
    <t>-442517571</t>
  </si>
  <si>
    <t>Poznámka k položce:
nákup, doprava, včetně všech prací a prvků souvisejících</t>
  </si>
  <si>
    <t>248,206*1,1845 'Přepočtené koeficientem množství</t>
  </si>
  <si>
    <t>212752101</t>
  </si>
  <si>
    <t>Trativod z drenážních trubek korugovaných PE-HD SN 4 perforace 360° včetně lože otevřený výkop DN 100 pro liniové stavby</t>
  </si>
  <si>
    <t>-571520472</t>
  </si>
  <si>
    <t>Poznámka k položce:
nákup,doprava, montáž, zásypy, včetně dodávky trubky a příslušných tvarovek, včetně dodání a zabudování kameniva HDK 16/32, včetně všech prací a materialu pomocného
staveništní drenáže např. dle stanoviska Životního prostředí zabránit vtoku povrchových vod do budované DK</t>
  </si>
  <si>
    <t>210"drenáž pro vozovku Situace Koordinační</t>
  </si>
  <si>
    <t>80 "staveništní drenáž</t>
  </si>
  <si>
    <t>977213111</t>
  </si>
  <si>
    <t>Prorážení otvorů pro napojení drenáže do vpusti, šachty</t>
  </si>
  <si>
    <t>1677267442</t>
  </si>
  <si>
    <t>Poznámka k položce:
práce a material včetně ostatního souvisejícího, včetně zřízení těsnění okolo otvoru</t>
  </si>
  <si>
    <t>7"Situace koordinanční</t>
  </si>
  <si>
    <t>Opěrná zídka</t>
  </si>
  <si>
    <t>348272115</t>
  </si>
  <si>
    <t>Plotová zeď tl 290 mm z betonových tvarovek hladkých přírodních na MC včetně spárování</t>
  </si>
  <si>
    <t>1318038869</t>
  </si>
  <si>
    <t>Poznámka k položce:
položka včetně nákupu,doprava tvárnice, včetně práce , montáže a osttaních pomocných prací a materialu
položka včetně omítnutí a penetrace - material, práce
kvalitativní standard jako např. Liapor Vintířov</t>
  </si>
  <si>
    <t>3,2"nadzákladová opěrka, Koordinanční situace</t>
  </si>
  <si>
    <t>3,2"základ opěrky</t>
  </si>
  <si>
    <t>348272295</t>
  </si>
  <si>
    <t>Příplatek k plotové zdi tl 295 mm z betonových tvarovek za vylití ztužujícího sloupku betonem C16/20</t>
  </si>
  <si>
    <t>697596676</t>
  </si>
  <si>
    <t>Poznámka k položce:
položka včetně nutné výztuře B500st průměr 10 cm</t>
  </si>
  <si>
    <t>6,4</t>
  </si>
  <si>
    <t>348272315</t>
  </si>
  <si>
    <t>Ztužující věnec plotové zdi tl 290 mm z věncovek hladkých přírodních vč výplně betonem C16/20</t>
  </si>
  <si>
    <t>2054077287</t>
  </si>
  <si>
    <t>348272515</t>
  </si>
  <si>
    <t>Plotová stříška pro zeď tl 295 mm z tvarovek hladkých nebo štípaných přírodních</t>
  </si>
  <si>
    <t>666058022</t>
  </si>
  <si>
    <t>5-1</t>
  </si>
  <si>
    <t>Konstrukce typ A - chodníkový přejezd</t>
  </si>
  <si>
    <t>596212312</t>
  </si>
  <si>
    <t>Kladení zámkové dlažby pozemních komunikací ručně tl do 100 mm skupiny A pl do 300 m2</t>
  </si>
  <si>
    <t>-1786656935</t>
  </si>
  <si>
    <t>Poznámka k položce:
kladení bude do lože šd 2/5 tlouštky 40 mm (namísto 30 mm)</t>
  </si>
  <si>
    <t>15+9+2 "Koordinační situace</t>
  </si>
  <si>
    <t>59245226</t>
  </si>
  <si>
    <t>dlažba tvar obdélník betonová pro nevidomé 200x100x100 mm červená</t>
  </si>
  <si>
    <t>-2032174891</t>
  </si>
  <si>
    <t>Poznámka k položce:
doporučený standard jako např. Liapor Vintířov
jakostní třída 1.</t>
  </si>
  <si>
    <t>59245226-1</t>
  </si>
  <si>
    <t>dlažba tvar obdélník betonová pro nevidomé - vodící linie</t>
  </si>
  <si>
    <t>-270517175</t>
  </si>
  <si>
    <t>Poznámka k položce:
doporučený standard jako např. Liapor Vintířov
jakostní třída 1</t>
  </si>
  <si>
    <t>CSB.0056013.URS</t>
  </si>
  <si>
    <t>betonová dlažba 200x100x100 mm standard - s rovnými hranami</t>
  </si>
  <si>
    <t>-968344401</t>
  </si>
  <si>
    <t>15 "Koordinanční situace</t>
  </si>
  <si>
    <t>564851011</t>
  </si>
  <si>
    <t>Podklad ze štěrkodrtě ŠD A 0/32 plochy do 100 m2 tl 150 mm</t>
  </si>
  <si>
    <t>-1696294210</t>
  </si>
  <si>
    <t>26*1,05</t>
  </si>
  <si>
    <t>564841012-2</t>
  </si>
  <si>
    <t>Podklad ze štěrkodrtě ŠD B 0/63 plochy do 100 m2 tl 130 mm</t>
  </si>
  <si>
    <t>-797333855</t>
  </si>
  <si>
    <t>26*1,1</t>
  </si>
  <si>
    <t>564851011-4</t>
  </si>
  <si>
    <t>Podklad ze štěrkodrtě ŠD B 0/63 plochy do 100 m2 tl 150 mm - sanace</t>
  </si>
  <si>
    <t>-1379102044</t>
  </si>
  <si>
    <t>26*1,15</t>
  </si>
  <si>
    <t>564771101</t>
  </si>
  <si>
    <t>Podklad z kameniva hrubého drceného vel. 32-63 mm plochy do 100 m2 tl 250 mm - sanace</t>
  </si>
  <si>
    <t>429614157</t>
  </si>
  <si>
    <t>26*1,2</t>
  </si>
  <si>
    <t>Konstrukce typ B - vozovka</t>
  </si>
  <si>
    <t>577135131</t>
  </si>
  <si>
    <t>Asfaltový beton vrstva obrusná ACO 16 + (ABH třída 1.) tl 40 mm š do 3 m z modifikovaného asfaltu</t>
  </si>
  <si>
    <t>1668959474</t>
  </si>
  <si>
    <t>459 "Koordinační situace</t>
  </si>
  <si>
    <t>573231111</t>
  </si>
  <si>
    <t>Postřik živičný spojovací ze silniční emulze v množství 0,70 kg/m2</t>
  </si>
  <si>
    <t>1398829148</t>
  </si>
  <si>
    <t>565135111</t>
  </si>
  <si>
    <t>Asfaltový beton vrstva podkladní ACP 16 + (obalované kamenivo OKS třída 1.) tl 50 mm š do 3 m</t>
  </si>
  <si>
    <t>420302237</t>
  </si>
  <si>
    <t>459</t>
  </si>
  <si>
    <t>573111113</t>
  </si>
  <si>
    <t>Postřik živičný infiltrační s posypem z asfaltu množství 1,5 kg/m2</t>
  </si>
  <si>
    <t>553115650</t>
  </si>
  <si>
    <t>567132113</t>
  </si>
  <si>
    <t>Podklad ze směsi stmelené cementem SC C 8/10 0/32 (KSC I) tl 180 mm</t>
  </si>
  <si>
    <t>-646034101</t>
  </si>
  <si>
    <t>459*1,05</t>
  </si>
  <si>
    <t>564851111</t>
  </si>
  <si>
    <t>Podklad ze štěrkodrtě ŠD B 0/63 plochy přes 100 m2 tl 150 mm</t>
  </si>
  <si>
    <t>523533269</t>
  </si>
  <si>
    <t>459*1,1</t>
  </si>
  <si>
    <t>564851111-2</t>
  </si>
  <si>
    <t>Podklad ze štěrkodrtě ŠD B 0/63 plochy přes 100 m2 tl 150 mm - sanace</t>
  </si>
  <si>
    <t>1680402775</t>
  </si>
  <si>
    <t>459*1,15</t>
  </si>
  <si>
    <t>564771111</t>
  </si>
  <si>
    <t>Podklad z kameniva hrubého drceného vel. 32-63 mm plochy přes 100 m2 tl 250 mm-sanace</t>
  </si>
  <si>
    <t>1120451116</t>
  </si>
  <si>
    <t>459*1,20 " Koordinační situace</t>
  </si>
  <si>
    <t>564211111</t>
  </si>
  <si>
    <t>Podklad nebo podsyp ze štěrkopísku ŠP plochy přes 100 m2 tl 50 mm</t>
  </si>
  <si>
    <t>989104256</t>
  </si>
  <si>
    <t>213141111</t>
  </si>
  <si>
    <t>Zřízení vrstvy z geotextilie v rovině nebo ve sklonu do 1:5 š do 3 m</t>
  </si>
  <si>
    <t>-1555990849</t>
  </si>
  <si>
    <t>Poznámka k položce:
položka v případě další nutné stability zemní pláně, položka pro ochranu stáv. plynovodu, položka je reservní a bude naceněna</t>
  </si>
  <si>
    <t>551</t>
  </si>
  <si>
    <t>69311081</t>
  </si>
  <si>
    <t>geotextilie netkaná separační, ochranná, filtrační, drenážní , ztužující 500 g/m2</t>
  </si>
  <si>
    <t>-739098192</t>
  </si>
  <si>
    <t>551*1,15 "včetně přesahů</t>
  </si>
  <si>
    <t>633,65*1,1845 'Přepočtené koeficientem množství</t>
  </si>
  <si>
    <t>5-3</t>
  </si>
  <si>
    <t>Konstrukce typ C - parkoviště</t>
  </si>
  <si>
    <t>596212212</t>
  </si>
  <si>
    <t xml:space="preserve">Kladení zámkové dlažby pozemních komunikací tl 100 mm </t>
  </si>
  <si>
    <t>881127001</t>
  </si>
  <si>
    <t>Poznámka k položce:
kladení bude do lože šd 2/5 tlouštky 40 mm</t>
  </si>
  <si>
    <t>580 "Koordinanční situace stavby</t>
  </si>
  <si>
    <t>59245297</t>
  </si>
  <si>
    <t>dlažba zámková tvaru I kraj 200x140x100mm přírodní</t>
  </si>
  <si>
    <t>2125139428</t>
  </si>
  <si>
    <t>Poznámka k položce:
řezání je možno nahradit nákupem půlek, bude řešeno v RDS pro stavbu
kvalitativní standard jako např. Liapor Vintířov
jakostní třída 1</t>
  </si>
  <si>
    <t>580*1,03 "nutné řezání</t>
  </si>
  <si>
    <t>59245023</t>
  </si>
  <si>
    <t>dlažba zámková tvaru I - čko černá antracit pro předěly stání</t>
  </si>
  <si>
    <t>-324628387</t>
  </si>
  <si>
    <t xml:space="preserve">Poznámka k položce:
bude nakoupeno takto:
1. pro šikmá stání 8*30 = 240 kusů celé tvarovky černé
                             30*7*2=420 kusů půlky tvarovky černé
2. pro podélná stání 1*5=55 kusů celé tvarovky černé
kvalitativní standard jako např. Liapor Vintířov
jakostní třída 1
</t>
  </si>
  <si>
    <t>0,2*0,16*295</t>
  </si>
  <si>
    <t>0,2*0,08*420</t>
  </si>
  <si>
    <t>567122114</t>
  </si>
  <si>
    <t>Podklad ze směsi stmelené cementem SC C 8/10 (KSC I) 0/32 tl 150 mm</t>
  </si>
  <si>
    <t>-1963676375</t>
  </si>
  <si>
    <t>580*1,05</t>
  </si>
  <si>
    <t>564841112</t>
  </si>
  <si>
    <t>Podklad ze štěrkodrtě ŠD B 0/63 plochy přes 100 m2 tl 130 mm</t>
  </si>
  <si>
    <t>-1529279661</t>
  </si>
  <si>
    <t>580*1,1</t>
  </si>
  <si>
    <t>47</t>
  </si>
  <si>
    <t>564851111-21</t>
  </si>
  <si>
    <t>-630984099</t>
  </si>
  <si>
    <t>580*1,15</t>
  </si>
  <si>
    <t>48</t>
  </si>
  <si>
    <t>564771111-2</t>
  </si>
  <si>
    <t>-1155508982</t>
  </si>
  <si>
    <t>580*1,20 " Koordinační situace</t>
  </si>
  <si>
    <t>49</t>
  </si>
  <si>
    <t>564211111-2</t>
  </si>
  <si>
    <t>180540560</t>
  </si>
  <si>
    <t>696</t>
  </si>
  <si>
    <t>50</t>
  </si>
  <si>
    <t>213141111-22</t>
  </si>
  <si>
    <t>-121170415</t>
  </si>
  <si>
    <t>51</t>
  </si>
  <si>
    <t>69311081-22</t>
  </si>
  <si>
    <t>-1117329156</t>
  </si>
  <si>
    <t>675,728*1,1845 'Přepočtené koeficientem množství</t>
  </si>
  <si>
    <t>5-5</t>
  </si>
  <si>
    <t>Konstrukce typ D -chodník</t>
  </si>
  <si>
    <t>52</t>
  </si>
  <si>
    <t>596211113</t>
  </si>
  <si>
    <t>Kladení zámkové dlažby komunikací pro pěší ručně tl 60 mm skupiny A pl přes 300 m2</t>
  </si>
  <si>
    <t>-213195163</t>
  </si>
  <si>
    <t>Poznámka k položce:
kladení do lože šd 2/5 30 mm</t>
  </si>
  <si>
    <t>508+5</t>
  </si>
  <si>
    <t>53</t>
  </si>
  <si>
    <t>59245018</t>
  </si>
  <si>
    <t>dlažba tvar obdélník betonová 200x100x60mm přírodní</t>
  </si>
  <si>
    <t>2021938804</t>
  </si>
  <si>
    <t>Poznámka k položce:
kvalitativní standard jako např. Liapor Vintířov
jakostní třída 1</t>
  </si>
  <si>
    <t>508*1,03</t>
  </si>
  <si>
    <t>54</t>
  </si>
  <si>
    <t>59245226-12</t>
  </si>
  <si>
    <t>2096348257</t>
  </si>
  <si>
    <t>55</t>
  </si>
  <si>
    <t>564951413</t>
  </si>
  <si>
    <t>Podklad z asfaltového recyklátu tl 150 mm</t>
  </si>
  <si>
    <t>-825864116</t>
  </si>
  <si>
    <t>Poznámka k položce:
změna oproti skladbě v Technické zprávě na základě rozhodnutí investora, bude použit vyfrezovaný material v souladu s TP 210  frakce 0/32, bude započítána pouze doprava z mezideponie a práce bez nákupu</t>
  </si>
  <si>
    <t>513</t>
  </si>
  <si>
    <t>56</t>
  </si>
  <si>
    <t>564761111</t>
  </si>
  <si>
    <t>Podklad z kameniva hrubého drceného vel. 32-63 mm plochy přes 100 m2 tl 200 mm - sanace</t>
  </si>
  <si>
    <t>662862457</t>
  </si>
  <si>
    <t>5-6</t>
  </si>
  <si>
    <t>Konstrukce typ E - pracovní prostor</t>
  </si>
  <si>
    <t>57</t>
  </si>
  <si>
    <t>577135131-2</t>
  </si>
  <si>
    <t>-1889603318</t>
  </si>
  <si>
    <t>8 "Koordinační situace</t>
  </si>
  <si>
    <t>58</t>
  </si>
  <si>
    <t>573231111-2</t>
  </si>
  <si>
    <t>-1851482919</t>
  </si>
  <si>
    <t>59</t>
  </si>
  <si>
    <t>565135111-2</t>
  </si>
  <si>
    <t>-1313918351</t>
  </si>
  <si>
    <t>60</t>
  </si>
  <si>
    <t>573111113-2</t>
  </si>
  <si>
    <t>-1233486568</t>
  </si>
  <si>
    <t>61</t>
  </si>
  <si>
    <t>564851011-23</t>
  </si>
  <si>
    <t>Podklad ze štěrkodrtě ŠD a 0/32 plochy do 100 m2 tl 150 mm</t>
  </si>
  <si>
    <t>1898221342</t>
  </si>
  <si>
    <t>5-10</t>
  </si>
  <si>
    <t>Konstrukce typ F - sjezd</t>
  </si>
  <si>
    <t>62</t>
  </si>
  <si>
    <t>596212312-2</t>
  </si>
  <si>
    <t>-700289650</t>
  </si>
  <si>
    <t>22+8 +4,68"Koordinační situace</t>
  </si>
  <si>
    <t>63</t>
  </si>
  <si>
    <t>59245226-2</t>
  </si>
  <si>
    <t>1578843717</t>
  </si>
  <si>
    <t>64</t>
  </si>
  <si>
    <t>59245226-22</t>
  </si>
  <si>
    <t>dlažba tvar čtverec hladká bez zkosených hran 20*20*8 cm -lem</t>
  </si>
  <si>
    <t>1227506338</t>
  </si>
  <si>
    <t>Poznámka k položce:
dle nové vyhlášky lem kolem hmatové dlažby, barva přírodní, u sjezdů
dlažba bez zkosených hran!</t>
  </si>
  <si>
    <t>(5,8+5,8+6+5,8)*0,2</t>
  </si>
  <si>
    <t>65</t>
  </si>
  <si>
    <t>CSB.0056013-1.URS</t>
  </si>
  <si>
    <t>1689539473</t>
  </si>
  <si>
    <t>22"Koordinanční situace</t>
  </si>
  <si>
    <t>66</t>
  </si>
  <si>
    <t>564851011-2</t>
  </si>
  <si>
    <t>1071064014</t>
  </si>
  <si>
    <t>35*1,05</t>
  </si>
  <si>
    <t>67</t>
  </si>
  <si>
    <t>564851011-42</t>
  </si>
  <si>
    <t>601760982</t>
  </si>
  <si>
    <t>35*1,10</t>
  </si>
  <si>
    <t>68</t>
  </si>
  <si>
    <t>564771101-2</t>
  </si>
  <si>
    <t>574811916</t>
  </si>
  <si>
    <t>35*1,15</t>
  </si>
  <si>
    <t>5-8</t>
  </si>
  <si>
    <t>Konstrukce typ G - vozovka snížená konstrukce</t>
  </si>
  <si>
    <t>69</t>
  </si>
  <si>
    <t>577135131-21</t>
  </si>
  <si>
    <t>-1871884260</t>
  </si>
  <si>
    <t>9 "Koordinační situace</t>
  </si>
  <si>
    <t>70</t>
  </si>
  <si>
    <t>573231111-22</t>
  </si>
  <si>
    <t>933998227</t>
  </si>
  <si>
    <t>71</t>
  </si>
  <si>
    <t>565135111-22</t>
  </si>
  <si>
    <t>1840784364</t>
  </si>
  <si>
    <t>72</t>
  </si>
  <si>
    <t>573111113-22</t>
  </si>
  <si>
    <t>-1423025966</t>
  </si>
  <si>
    <t>73</t>
  </si>
  <si>
    <t>1766935809</t>
  </si>
  <si>
    <t>Trubní vedení-přípojky deštových svodů, chráničky</t>
  </si>
  <si>
    <t>74</t>
  </si>
  <si>
    <t>132251253</t>
  </si>
  <si>
    <t>Hloubení rýh  š do 2000 mm v hornině třídy těžitelnosti I skupiny 3 objem do 100 m3 strojně</t>
  </si>
  <si>
    <t>-530995179</t>
  </si>
  <si>
    <t>Poznámka k položce:
hloubení rýh pro nové přípojky deštovcýh svodů, na místě bude lokalizován stav přípojek a bude rozhodnuto o eventuelní výměně</t>
  </si>
  <si>
    <t>(1,5-0,5)*1*55 "DN 150</t>
  </si>
  <si>
    <t>75</t>
  </si>
  <si>
    <t>151101101</t>
  </si>
  <si>
    <t>Zřízení příložného pažení a rozepření stěn rýh hl do 2 m</t>
  </si>
  <si>
    <t>-963283772</t>
  </si>
  <si>
    <t>55*2*2</t>
  </si>
  <si>
    <t>76</t>
  </si>
  <si>
    <t>151101111</t>
  </si>
  <si>
    <t>Odstranění příložného pažení a rozepření stěn rýh hl do 2 m</t>
  </si>
  <si>
    <t>150693213</t>
  </si>
  <si>
    <t>220</t>
  </si>
  <si>
    <t>77</t>
  </si>
  <si>
    <t>161151103</t>
  </si>
  <si>
    <t>Svislé přemístění výkopku z horniny třídy těžitelnosti I, skupiny 1 až 3 hl výkopu přes 4 do 8 m</t>
  </si>
  <si>
    <t>121789127</t>
  </si>
  <si>
    <t>78</t>
  </si>
  <si>
    <t>Vodorovné přemístění do 7000 m výkopku/sypaniny z horniny třídy těžitelnosti I, skupiny 1 až 3</t>
  </si>
  <si>
    <t>1180756677</t>
  </si>
  <si>
    <t>79</t>
  </si>
  <si>
    <t>171251201</t>
  </si>
  <si>
    <t>Uložení sypaniny na skládky nebo meziskládky</t>
  </si>
  <si>
    <t>-1819706457</t>
  </si>
  <si>
    <t>80</t>
  </si>
  <si>
    <t>171201231</t>
  </si>
  <si>
    <t>Poplatek za uložení zeminy a kamení na recyklační skládce (skládkovné) kód odpadu 17 05 04</t>
  </si>
  <si>
    <t>1570633887</t>
  </si>
  <si>
    <t>55*1,9"Přepočtené koeficientem množství</t>
  </si>
  <si>
    <t>81</t>
  </si>
  <si>
    <t>174111101</t>
  </si>
  <si>
    <t>Zásyp jam, šachet rýh nebo kolem objektů sypaninou se zhutněním ručně</t>
  </si>
  <si>
    <t>1836633531</t>
  </si>
  <si>
    <t>82</t>
  </si>
  <si>
    <t>58337331</t>
  </si>
  <si>
    <t>898713339</t>
  </si>
  <si>
    <t>Poznámka k položce:
položka včetně přesunu hmot</t>
  </si>
  <si>
    <t>50*2 "Přepočtené koeficientem množství</t>
  </si>
  <si>
    <t>83</t>
  </si>
  <si>
    <t>175151101</t>
  </si>
  <si>
    <t>Obsypání potrubí strojně sypaninou bez prohození, uloženou do 3 m</t>
  </si>
  <si>
    <t>633313983</t>
  </si>
  <si>
    <t>Poznámka k položce:
kompletní zásyp rýhy až po spodní hranu konstrukce vozovky</t>
  </si>
  <si>
    <t>84</t>
  </si>
  <si>
    <t>58344155</t>
  </si>
  <si>
    <t>štěrkodrť frakce 0/32</t>
  </si>
  <si>
    <t>1591346955</t>
  </si>
  <si>
    <t>5*2 "Přepočtené koeficientem množství</t>
  </si>
  <si>
    <t>85</t>
  </si>
  <si>
    <t>871310430</t>
  </si>
  <si>
    <t>Montáž kanalizačního potrubí korugovaného SN 16 z polypropylenu DN 160</t>
  </si>
  <si>
    <t>-201155862</t>
  </si>
  <si>
    <t>86</t>
  </si>
  <si>
    <t>28617291</t>
  </si>
  <si>
    <t>trubka kanalizační PP korugovaná se zesílenou stěnou DN 160 SN16</t>
  </si>
  <si>
    <t>-898831565</t>
  </si>
  <si>
    <t>Poznámka k položce:
jakostní třída 1</t>
  </si>
  <si>
    <t>87</t>
  </si>
  <si>
    <t>877265271</t>
  </si>
  <si>
    <t>Montáž lapače střešních splavenin z tvrdého PVC-systém KG DN 110</t>
  </si>
  <si>
    <t>-1215732060</t>
  </si>
  <si>
    <t>Poznámka k položce:
včetně všech prací souvisejících, reserva investora</t>
  </si>
  <si>
    <t>88</t>
  </si>
  <si>
    <t>56231163</t>
  </si>
  <si>
    <t>lapač střešních splavenin se zápachovou klapkou a lapacím košem DN 125/110</t>
  </si>
  <si>
    <t>-119160056</t>
  </si>
  <si>
    <t>Poznámka k položce:
včetně všech prací souvisejících, reserva investora
jakostní třída 1</t>
  </si>
  <si>
    <t>89</t>
  </si>
  <si>
    <t>877310310</t>
  </si>
  <si>
    <t>Montáž kolen na kanalizačním potrubí z PP trub hladkých plnostěnných DN 160</t>
  </si>
  <si>
    <t>577804129</t>
  </si>
  <si>
    <t>90</t>
  </si>
  <si>
    <t>28617182</t>
  </si>
  <si>
    <t>koleno kanalizační PP SN16 45° DN 160</t>
  </si>
  <si>
    <t>-1070439343</t>
  </si>
  <si>
    <t>91</t>
  </si>
  <si>
    <t>899331111</t>
  </si>
  <si>
    <t>Výšková úprava uličního vstupu - poklopy, šoupata do 200 mm zvýšením nebo snížením poklopu</t>
  </si>
  <si>
    <t>1295010553</t>
  </si>
  <si>
    <t>92</t>
  </si>
  <si>
    <t>388995214-22</t>
  </si>
  <si>
    <t>Chránička Vodafone SITEL 160/110 mm - podmínka správce</t>
  </si>
  <si>
    <t>1432514670</t>
  </si>
  <si>
    <t>Poznámka k položce:
nákup,doprava,položení včetně nutného spojkování jednotlivých délek
doporučený standard  SITEL 160/110 mm
zemní práce obsaženy v SO 001</t>
  </si>
  <si>
    <t>93</t>
  </si>
  <si>
    <t>388995214</t>
  </si>
  <si>
    <t>Chránička kabelu NN - podmínka správce</t>
  </si>
  <si>
    <t>-1555761498</t>
  </si>
  <si>
    <t>Poznámka k položce:
nákup,doprava,položení včetně nutného spojkování jednotlivcýh délek
doporučený standard po dohodě se správcem</t>
  </si>
  <si>
    <t>1,4</t>
  </si>
  <si>
    <t>94</t>
  </si>
  <si>
    <t>564861111</t>
  </si>
  <si>
    <t>Podklad ze štěrkodrtě ŠD tl 200 mm</t>
  </si>
  <si>
    <t>-1906092817</t>
  </si>
  <si>
    <t>14*0,4</t>
  </si>
  <si>
    <t>1,4*0,4</t>
  </si>
  <si>
    <t>95</t>
  </si>
  <si>
    <t>899722114</t>
  </si>
  <si>
    <t>Krytí potrubí z plastů výstražnou fólií z PVC 40 cm</t>
  </si>
  <si>
    <t>1567582637</t>
  </si>
  <si>
    <t>15,4</t>
  </si>
  <si>
    <t>96</t>
  </si>
  <si>
    <t>919535556</t>
  </si>
  <si>
    <t>Podbetonování chráničky betonem se zvýšenými nároky na prostředí tř. C 25/30</t>
  </si>
  <si>
    <t>1989831212</t>
  </si>
  <si>
    <t>(14+1,4)*0,4*0,15</t>
  </si>
  <si>
    <t>89-1</t>
  </si>
  <si>
    <t>Uliční vpust</t>
  </si>
  <si>
    <t>97</t>
  </si>
  <si>
    <t>451315125</t>
  </si>
  <si>
    <t>Podkladní nebo výplňová vrstva z betonu C 16/20 tl do 150 mm</t>
  </si>
  <si>
    <t>180617530</t>
  </si>
  <si>
    <t>Poznámka k položce:
podkladní beton pod 6 ks vpustí</t>
  </si>
  <si>
    <t>98</t>
  </si>
  <si>
    <t>564851011.1</t>
  </si>
  <si>
    <t>Podklad ze štěrkodrtě ŠD plochy do 100 m2 tl 150 mm</t>
  </si>
  <si>
    <t>-1634083951</t>
  </si>
  <si>
    <t>Poznámka k položce:
položka včetně zhutnění parapláně</t>
  </si>
  <si>
    <t>99</t>
  </si>
  <si>
    <t>936942122</t>
  </si>
  <si>
    <t>Osazení vpusti 300/500 mm</t>
  </si>
  <si>
    <t>1117340603</t>
  </si>
  <si>
    <t>Poznámka k položce:
položka včetně koše pro nečistoty - nákup, zabudování</t>
  </si>
  <si>
    <t>100</t>
  </si>
  <si>
    <t>936942123</t>
  </si>
  <si>
    <t>Osazení vpusti 500/500 mm</t>
  </si>
  <si>
    <t>-974909757</t>
  </si>
  <si>
    <t>Poznámka k položce:
do ceny nutno započítat 6 m přípojky KG SN 10 DN 160 včetně nákupu a montáže, včetně napojení na kanalizaci a těsnění
položka včetně nákupu a osazení koše pro nečistoty</t>
  </si>
  <si>
    <t>101</t>
  </si>
  <si>
    <t>55241715</t>
  </si>
  <si>
    <t>rám a mříž rigolový mříž 500x300mm D 400, prohnutá mříž - 2 cm</t>
  </si>
  <si>
    <t>1573194503</t>
  </si>
  <si>
    <t>Poznámka k položce:
koš na zachycení nečistot s usazovacím prostorem, inovované pružinové uzamykání jedním litinovým pužinovým segmentem. Zabranuje svévolnému otevírání mříže, ochrana před vandalismem a krádeží. Rám je celolitinový, panty inspekční poloha při 120 stupni a vyjmutí mříže z rámu při 90 stupni. Mříž štěrbiny 25 mm, vtokový průřez 500 cm2
jakostní třída 1</t>
  </si>
  <si>
    <t>102</t>
  </si>
  <si>
    <t>VLS.0069226.URS</t>
  </si>
  <si>
    <t>rám a mříž 500 x 500 mmm litina D 400</t>
  </si>
  <si>
    <t>-1755077754</t>
  </si>
  <si>
    <t>Poznámka k položce:
jakostní třída 1
kvalitativní standard jako např. rám a mříž firmy ACO</t>
  </si>
  <si>
    <t>103</t>
  </si>
  <si>
    <t>59223852</t>
  </si>
  <si>
    <t>dno pro uliční vpusť s kalovou prohlubní betonové 450x300x50mm</t>
  </si>
  <si>
    <t>537100661</t>
  </si>
  <si>
    <t>Poznámka k položce:
nákup, doprava, osazení, montáž
jakostní třída 1 platí u všech betonových dílců vpustí včetně koše</t>
  </si>
  <si>
    <t>104</t>
  </si>
  <si>
    <t>59223860</t>
  </si>
  <si>
    <t>skruž pro uliční vpusť středová betonová 450x195x50mm</t>
  </si>
  <si>
    <t>424982564</t>
  </si>
  <si>
    <t>Poznámka k položce:
nákup, doprava, osazení, montáíž</t>
  </si>
  <si>
    <t>105</t>
  </si>
  <si>
    <t>59223862</t>
  </si>
  <si>
    <t>skruž pro uliční vpusť středová betonová 450x295x50mm</t>
  </si>
  <si>
    <t>790339230</t>
  </si>
  <si>
    <t>106</t>
  </si>
  <si>
    <t>59223864</t>
  </si>
  <si>
    <t>prstenec pro uliční vpusť vyrovnávací betonový pro 500 x 500</t>
  </si>
  <si>
    <t>-1345043298</t>
  </si>
  <si>
    <t>107</t>
  </si>
  <si>
    <t>59223864-2</t>
  </si>
  <si>
    <t>prstenec pro uliční vpusť vyrovnávací betonový pro 300 x 500</t>
  </si>
  <si>
    <t>-1575365416</t>
  </si>
  <si>
    <t>108</t>
  </si>
  <si>
    <t>59223856</t>
  </si>
  <si>
    <t>skruž pro uliční vpusť horní betonová 450x195x50mm</t>
  </si>
  <si>
    <t>-1718713947</t>
  </si>
  <si>
    <t>109</t>
  </si>
  <si>
    <t>59223871</t>
  </si>
  <si>
    <t>koš pro uliční vpusti žárově Pz plech pro rám 500/500mm</t>
  </si>
  <si>
    <t>-1854420399</t>
  </si>
  <si>
    <t>Ostatní konstrukce a práce</t>
  </si>
  <si>
    <t>110</t>
  </si>
  <si>
    <t>1563256665</t>
  </si>
  <si>
    <t>Poznámka k položce:
ochrana plynovodu
práce včetně všech pomocných</t>
  </si>
  <si>
    <t>111</t>
  </si>
  <si>
    <t>69311081.1</t>
  </si>
  <si>
    <t>geotextilie netkaná výztužná 500 g/m2</t>
  </si>
  <si>
    <t>-125217332</t>
  </si>
  <si>
    <t>Poznámka k položce:
ochrana plynovodu
nákup,doprava,složení na stavbě</t>
  </si>
  <si>
    <t>395,146*1,1845 'Přepočtené koeficientem množství</t>
  </si>
  <si>
    <t>112</t>
  </si>
  <si>
    <t>69311081-1</t>
  </si>
  <si>
    <t>geotextilie netkaná separační  500 g/m2</t>
  </si>
  <si>
    <t>142745928</t>
  </si>
  <si>
    <t>113</t>
  </si>
  <si>
    <t>785662076</t>
  </si>
  <si>
    <t>1"IZ8a</t>
  </si>
  <si>
    <t>1"IZ8b</t>
  </si>
  <si>
    <t>1"IP12</t>
  </si>
  <si>
    <t>1"IP11c</t>
  </si>
  <si>
    <t>1"ip11B</t>
  </si>
  <si>
    <t>114</t>
  </si>
  <si>
    <t>40445522</t>
  </si>
  <si>
    <t xml:space="preserve">značka dopravní svislá retroreflexní fólie tř 1 FeZn-Al rám </t>
  </si>
  <si>
    <t>-1417258261</t>
  </si>
  <si>
    <t>115</t>
  </si>
  <si>
    <t>914511112.1</t>
  </si>
  <si>
    <t>Montáž sloupku dopravních značek s betonovým základem a patkou</t>
  </si>
  <si>
    <t>-60986095</t>
  </si>
  <si>
    <t>Poznámka k položce:
vč. hliníkové patky a plastového víčka, stávající a nové sloupky</t>
  </si>
  <si>
    <t>116</t>
  </si>
  <si>
    <t>sloupek Zn pro dopravní značku D 60mm v 350mm</t>
  </si>
  <si>
    <t>-1640739433</t>
  </si>
  <si>
    <t>117</t>
  </si>
  <si>
    <t>915311112</t>
  </si>
  <si>
    <t>Předformátované vodorovné dopravní značení SYMBOLU do 2 m2</t>
  </si>
  <si>
    <t>1898013867</t>
  </si>
  <si>
    <t>Poznámka k položce:
jedná se o vysoce kvalitní samolepící retroreflexivní symbol</t>
  </si>
  <si>
    <t>1,5*2"symbol TP</t>
  </si>
  <si>
    <t>118</t>
  </si>
  <si>
    <t>915621111</t>
  </si>
  <si>
    <t>Předznačení vodorovného plošného značení</t>
  </si>
  <si>
    <t>-859525390</t>
  </si>
  <si>
    <t>119</t>
  </si>
  <si>
    <t>916111123</t>
  </si>
  <si>
    <t>Osazení obruby z drobných kostek s boční opěrou do lože z betonu prostého</t>
  </si>
  <si>
    <t>1577317156</t>
  </si>
  <si>
    <t>Poznámka k položce:
budou použity stávající kamenné kostky z bourání</t>
  </si>
  <si>
    <t>120</t>
  </si>
  <si>
    <t>916131113</t>
  </si>
  <si>
    <t>Osazení silničního obrubníku betonového ležatého s boční opěrou do lože z betonu prostého</t>
  </si>
  <si>
    <t>-2031432453</t>
  </si>
  <si>
    <t>Poznámka k položce:
osazení do betonu C 16/20 nXF1</t>
  </si>
  <si>
    <t>370 "150/250 Koordinační situace</t>
  </si>
  <si>
    <t>121</t>
  </si>
  <si>
    <t>PSB.30010100</t>
  </si>
  <si>
    <t>Silniční obrubník 1000x150x250 mm</t>
  </si>
  <si>
    <t>1162801229</t>
  </si>
  <si>
    <t>Poznámka k položce:
přírodní, hladký
doporučený standard jako např. Liapor Vintířov
jakostní třída 1</t>
  </si>
  <si>
    <t>370*1,03</t>
  </si>
  <si>
    <t>122</t>
  </si>
  <si>
    <t>916231291</t>
  </si>
  <si>
    <t>Příplatek za řezání obrubníků při osazování do oblouku o poloměru do 1m</t>
  </si>
  <si>
    <t>-1790611671</t>
  </si>
  <si>
    <t>123</t>
  </si>
  <si>
    <t>916241113</t>
  </si>
  <si>
    <t>Osazení obrubníku kamenného ležatého s boční opěrou do lože z betonu prostého</t>
  </si>
  <si>
    <t>-1080781040</t>
  </si>
  <si>
    <t>Poznámka k položce:
jako material použití stávajícího štípaného obrubníky
osazení do betonu C 16/20 nXF1</t>
  </si>
  <si>
    <t>124</t>
  </si>
  <si>
    <t>916231213</t>
  </si>
  <si>
    <t>Osazení příložné desky do lože z betonu prostého C16/20nXF1</t>
  </si>
  <si>
    <t>-1439890696</t>
  </si>
  <si>
    <t>125</t>
  </si>
  <si>
    <t>59241201</t>
  </si>
  <si>
    <t>deska zákrytová příložná průběžná betonová hladká zkrácená přírodní 400x300x80mm</t>
  </si>
  <si>
    <t>2108407822</t>
  </si>
  <si>
    <t>Poznámka k položce:
pro ukončení podélných stání , nákup,doprava,složení na stavbě
doporučený standard jako např. Liapor Vintířov</t>
  </si>
  <si>
    <t>126</t>
  </si>
  <si>
    <t>916331112</t>
  </si>
  <si>
    <t>Osazení zahradního obrubníku betonového do lože z betonu s boční opěrou</t>
  </si>
  <si>
    <t>-1701948571</t>
  </si>
  <si>
    <t>127</t>
  </si>
  <si>
    <t>59217007</t>
  </si>
  <si>
    <t>obrubník betonový parkový 80x250x1000 mm</t>
  </si>
  <si>
    <t>1692218216</t>
  </si>
  <si>
    <t>66*1,05</t>
  </si>
  <si>
    <t>128</t>
  </si>
  <si>
    <t>597661111</t>
  </si>
  <si>
    <t>Rigol dlážděný do lože z betonu tl 100 mm z dlažebních kostek drobných</t>
  </si>
  <si>
    <t>-2121866097</t>
  </si>
  <si>
    <t>111*0,3 "dlažební kostky 10/10 cm</t>
  </si>
  <si>
    <t>129</t>
  </si>
  <si>
    <t>597069111</t>
  </si>
  <si>
    <t>Příplatek ZKD 10 mm tl lože přes 100 mm u rigolu dlážděného</t>
  </si>
  <si>
    <t>1869068937</t>
  </si>
  <si>
    <t>130</t>
  </si>
  <si>
    <t>919111111</t>
  </si>
  <si>
    <t>Řezání dilatačních spár š 4 mm hl do 60 mm příčných nebo podélných v čerstvém SC C podkladu</t>
  </si>
  <si>
    <t>704177033</t>
  </si>
  <si>
    <t xml:space="preserve">Poznámka k položce:
v kterých místech dle rozhodnutí TDI,AD a investora
v šikmém stání a podélném stání po 10 - ti metrech
</t>
  </si>
  <si>
    <t>131</t>
  </si>
  <si>
    <t>919123121</t>
  </si>
  <si>
    <t>Těsnění spár přitavením asfaltových izolačních pásů v CB krytu</t>
  </si>
  <si>
    <t>-1273645003</t>
  </si>
  <si>
    <t>132</t>
  </si>
  <si>
    <t>919732211</t>
  </si>
  <si>
    <t>Styčná spára napojení  živičného povrchu na nový nebo stávajícíza tepla š 15 mm hl 25 mm s prořezáním</t>
  </si>
  <si>
    <t>-405357135</t>
  </si>
  <si>
    <t xml:space="preserve">Poznámka k položce:
styčná spára za tepla
</t>
  </si>
  <si>
    <t>200 "zalití spár mezi živicí a hranou obrubníku v místech, kde při pokládce vznikla drobná spára, zalití spár mezi rámem vpusti a obrubníkem</t>
  </si>
  <si>
    <t>133</t>
  </si>
  <si>
    <t>919794441</t>
  </si>
  <si>
    <t>Úprava ploch kolem hydrantů, šoupat, poklopů a mříží nebo sloupů v živičných krytech pl do 2 m2</t>
  </si>
  <si>
    <t>1892581308</t>
  </si>
  <si>
    <t>Poznámka k položce:
práce jako ruční dohutnění spodních konstrukcí, ruční dohutnění asfaltových vrstev</t>
  </si>
  <si>
    <t>134</t>
  </si>
  <si>
    <t>58562032</t>
  </si>
  <si>
    <t>malta zálivková cementová rychletuhnoucí pro podlévání šachtových rámů, poklopů</t>
  </si>
  <si>
    <t>-175923375</t>
  </si>
  <si>
    <t>Poznámka k položce:
nákup, doprava,složení na stavbě, včetně práce, zabudování, včetně všech materialů a práce pomocných vysoce rozlevatelná, mrazuvzdorná, vodonepropustná, k prolití okolo poklopů, šoupat , pro zpevnění spáry mezi konstrukcí vozovky spodním asfaltem a poklopem, cca. 10 kg (1 balení) na jeden poklop, předpoklad tuhnutí 15-30 minut
kvalitativní  standard např. Hevolit-Fix 3K</t>
  </si>
  <si>
    <t>10*20 "pro cca. 20 poklopů, rámů šacht a vpustí, ostatní</t>
  </si>
  <si>
    <t>135</t>
  </si>
  <si>
    <t>IP 1013</t>
  </si>
  <si>
    <t>posunutí sdělovacího kabelu mimo silniční obrubu do chodníku</t>
  </si>
  <si>
    <t>1968438764</t>
  </si>
  <si>
    <t>Poznámka k položce:
jedná se pouze o posun vlastního kabelu a zafixování o cca 30 cm mimo obrubu, pod kterou se dnes nachází. Kabel uložen cca. 40 cm pod terenem, po vykopání parapláně bude volně viset. Práce budou obsahovat i nákup a montáž výstražné folie</t>
  </si>
  <si>
    <t>9.1</t>
  </si>
  <si>
    <t>Liniový odvodňovací žlab LŽ1</t>
  </si>
  <si>
    <t>136</t>
  </si>
  <si>
    <t>935932415-1</t>
  </si>
  <si>
    <t>Odvodňovací plastový žlab pro zatížení D400 vnitřní š 100 mm s roštem kompozitním můstkovým 12/95</t>
  </si>
  <si>
    <t>710586162</t>
  </si>
  <si>
    <t>Poznámka k položce:
LŽ1
vyrobený z SMC - nenasycený polyester vyztužený skelnými vlákny
nákup,doprava,osazení,obetonování,napojení na potrubí,zemní práce,včetně všech prací a materialu pomocného
vzor mezerovitosti roštu dle Technické zprávy
kvalitativní standard jako např. MEA Karlovy Vary</t>
  </si>
  <si>
    <t>137</t>
  </si>
  <si>
    <t>935932611-1</t>
  </si>
  <si>
    <t>Vpusť s kalovým košem pro plastový žlab dl. 0,5 m vnitřní š 100 mm</t>
  </si>
  <si>
    <t>-968630728</t>
  </si>
  <si>
    <t>Poznámka k položce:
nákup,doprava,osazení,obetonování,napojení na potrubí,zemní práce,včetně všech prací a materialu pomocného
kvalitativní standard jako např. MEA Karlovy Vary</t>
  </si>
  <si>
    <t>9.2</t>
  </si>
  <si>
    <t>Liniový odvodňovací žlab LŽ2</t>
  </si>
  <si>
    <t>138</t>
  </si>
  <si>
    <t>935932415-2</t>
  </si>
  <si>
    <t>Odvodňovací plastový žlab pro zatížení D 400 vnitřní š 100 mm s roštem můstkovým z litiny 12/95</t>
  </si>
  <si>
    <t>971824227</t>
  </si>
  <si>
    <t>Poznámka k položce:
LŽ2
vyrobený z SMC - nenasycený polyester vyztužený skelnými vlákny
nákup,doprava,osazení,obetonování,napojení na potrubí,zemní práce,včetně všech prací a materialu pomocného
vzor mezerovitosti roštu dle Technické zprávy
kvalitativní standard jako např. MEA Karlovy Vary</t>
  </si>
  <si>
    <t>139</t>
  </si>
  <si>
    <t>935932611-2</t>
  </si>
  <si>
    <t>1093814624</t>
  </si>
  <si>
    <t>9-2</t>
  </si>
  <si>
    <t>Železobetonový schod</t>
  </si>
  <si>
    <t>140</t>
  </si>
  <si>
    <t>153272212</t>
  </si>
  <si>
    <t>Výztuž B500B průměr 10 mm</t>
  </si>
  <si>
    <t>428091661</t>
  </si>
  <si>
    <t>Poznámka k položce:
nákup,doprava,práce,montáž, ohýbání, včetně všech prací a materialu pomocného</t>
  </si>
  <si>
    <t>0,01  "Koordinanční situace</t>
  </si>
  <si>
    <t>141</t>
  </si>
  <si>
    <t>452368211</t>
  </si>
  <si>
    <t>Výztuž ze svařovaných sítí Kari</t>
  </si>
  <si>
    <t>-2076924112</t>
  </si>
  <si>
    <t>0,03</t>
  </si>
  <si>
    <t>142</t>
  </si>
  <si>
    <t>273321117</t>
  </si>
  <si>
    <t>Betonový schod a základ ze ŽB C 25/30</t>
  </si>
  <si>
    <t>1695983003</t>
  </si>
  <si>
    <t xml:space="preserve">Poznámka k položce:
velikost schodu oproti TZ bude dle výpočtu minimálně 2v + š = 61-63 cm 30 cm/16cm
nákup,.doprava,práce
včetně všeho pomocného materialu a prací
</t>
  </si>
  <si>
    <t>2,2*0,30*0,16 "betonový schod</t>
  </si>
  <si>
    <t>2,2*0,30*0,8"betonový základ schodu</t>
  </si>
  <si>
    <t>143</t>
  </si>
  <si>
    <t>274354111</t>
  </si>
  <si>
    <t>Bednění základových pasů - zřízení</t>
  </si>
  <si>
    <t>1030354</t>
  </si>
  <si>
    <t>0,30*2,2</t>
  </si>
  <si>
    <t>(0,16+0,8)*2,2*2</t>
  </si>
  <si>
    <t>144</t>
  </si>
  <si>
    <t>274354211-2</t>
  </si>
  <si>
    <t>Bednění základových pasů - odstranění</t>
  </si>
  <si>
    <t>1495300204</t>
  </si>
  <si>
    <t>4,884</t>
  </si>
  <si>
    <t>145</t>
  </si>
  <si>
    <t>451315111</t>
  </si>
  <si>
    <t>Vyrovnávací lože z cementové malty C 25/30 XC2tl. 0,02 m</t>
  </si>
  <si>
    <t>1024195810</t>
  </si>
  <si>
    <t>2,2*0,30+2,2*0,16</t>
  </si>
  <si>
    <t>146</t>
  </si>
  <si>
    <t>564251011</t>
  </si>
  <si>
    <t>Podklad nebo podsyp ze štěrkopísku ŠP 0/63 plochy do 100 m2 tl 150 mm</t>
  </si>
  <si>
    <t>-1756446012</t>
  </si>
  <si>
    <t>Poznámka k položce:
zhutněná šp vrstva tl. 0,15 do bednění</t>
  </si>
  <si>
    <t>147</t>
  </si>
  <si>
    <t>IP 1011</t>
  </si>
  <si>
    <t>schodištová deska kamenná - stupnice</t>
  </si>
  <si>
    <t>1982549048</t>
  </si>
  <si>
    <t>Poznámka k položce:
jedná se o dodatečný stupeň ke stávajícímu schodišti, nová deska bude stejná jako stávající
stupnice tl. 3 cm, vyrobeno na míru, možno ze dvou kusů, šířka 32 cm, 2 cm zataženo za podstupnici
povrch upravený permlováním, protiskluzové
nákup,doprava,položení, včetně pomocného materialu jako :penetrace,lepidlo,spárovací hmota, impregnace, silikon</t>
  </si>
  <si>
    <t>0,32*2,2</t>
  </si>
  <si>
    <t>148</t>
  </si>
  <si>
    <t>IP 1011-1</t>
  </si>
  <si>
    <t>schodištová deska kamenná - podstupnice</t>
  </si>
  <si>
    <t>270626003</t>
  </si>
  <si>
    <t>Poznámka k položce:
jedná se o dodatečný stupeň ke stávajícímu schodišti, nová deska bude stejná jako stávající
podstupnice tl. 2 cm, vyrobeno na míru, možno ze dvou kusů
povrch upravený permlováním, protiskluzové
nákup,doprava,položení, včetně pomocného materialu jako :penetrace,lepidlo,spárovací hmota, impregnace, silikon
realizační dokumentaci schodu dodá zhotovite a výrobce</t>
  </si>
  <si>
    <t>0,16*2,2</t>
  </si>
  <si>
    <t>762</t>
  </si>
  <si>
    <t>Zábradlí</t>
  </si>
  <si>
    <t>149</t>
  </si>
  <si>
    <t>348942131</t>
  </si>
  <si>
    <t>Zábradlí  ocelové osazené do bloků z betonu ze dvou vodorovných trubek</t>
  </si>
  <si>
    <t>-640285736</t>
  </si>
  <si>
    <t>Poznámka k položce:
včetně 4 x sloupku
nákup,doprava,složení na stavbě</t>
  </si>
  <si>
    <t>3 "Koordinanční situace</t>
  </si>
  <si>
    <t>150</t>
  </si>
  <si>
    <t>Montáž zábradlí s betonovým základem a patkou</t>
  </si>
  <si>
    <t>ks</t>
  </si>
  <si>
    <t>943888605</t>
  </si>
  <si>
    <t>762-2</t>
  </si>
  <si>
    <t>Výměna šachty stávající splaškové kanalizace</t>
  </si>
  <si>
    <t>151</t>
  </si>
  <si>
    <t>894411121</t>
  </si>
  <si>
    <t>Zřízení šachet kanalizačních z betonových dílců na potrubí DN přes 200 do 300 dno beton tř. C 25/30</t>
  </si>
  <si>
    <t>1863393478</t>
  </si>
  <si>
    <t>Poznámka k položce:
práce na kompletaci šachty, jednotlivé práce,montáž a nákup dílů je uveden v dalších položkách
montáž včetně všech prací a prvků souvisejících, včetně těsnění,  včetně štěrkových podsypů, včetně napojení připojovacích trub, složení šachty bude vyhotoveno v rámci RDS realizační dokumentace zhotovitelem, 
 včetně stupadel poplastovaných 
předpoládaná světlá hloubka 2,40 m
včetně dopojení stávajícího potrubí vtok a výtok DN 300 KT
včetně podkladního betonu tl. 10 cm s kari sítí a zhutněnéštěrkodrti pod dnem šachty</t>
  </si>
  <si>
    <t>1"SŠ - splašková šachta  místo stávající světlá hloubka 2,40 m, Koordinanční situace</t>
  </si>
  <si>
    <t>152</t>
  </si>
  <si>
    <t>894812613.WVN</t>
  </si>
  <si>
    <t>Vyříznutí a utěsnění otvoru ve stěně šachty betonové</t>
  </si>
  <si>
    <t>-1333832968</t>
  </si>
  <si>
    <t>Poznámka k položce:
práce včetně materialu pro napojení PP DN 250 spádiště</t>
  </si>
  <si>
    <t>2"napojení stáv. přípojek nad dnem šachty</t>
  </si>
  <si>
    <t>2"vtok a výtok upravený</t>
  </si>
  <si>
    <t>153</t>
  </si>
  <si>
    <t>899104112</t>
  </si>
  <si>
    <t>Osazení poklopů litinových nebo ocelových včetně rámů pro třídu zatížení D400, E600</t>
  </si>
  <si>
    <t>-1389194312</t>
  </si>
  <si>
    <t>Poznámka k položce:
montáž, práce včetně všech souvisejících včetně materialu pomocného</t>
  </si>
  <si>
    <t>154</t>
  </si>
  <si>
    <t>28661935</t>
  </si>
  <si>
    <t>poklop šachtový litinový dno DN 600 pro třídu zatížení D400</t>
  </si>
  <si>
    <t>-387157239</t>
  </si>
  <si>
    <t>Poznámka k položce:
nákup, doprava,složení na stavbě
jakostní třída 1</t>
  </si>
  <si>
    <t>155</t>
  </si>
  <si>
    <t>899331111.1</t>
  </si>
  <si>
    <t>Výšková úprava poklopu šachty do nové nivelety</t>
  </si>
  <si>
    <t>1437803381</t>
  </si>
  <si>
    <t>Poznámka k položce:
vyrovnání do nové nivelety vozovky pomocí prstýnků a ostatních, včetně materialu a práce</t>
  </si>
  <si>
    <t>156</t>
  </si>
  <si>
    <t>894410103</t>
  </si>
  <si>
    <t>Osazení betonových dílců pro kanalizační šachty DN 1000 šachtové dno výšky 1000 mm</t>
  </si>
  <si>
    <t>-1495601808</t>
  </si>
  <si>
    <t>157</t>
  </si>
  <si>
    <t>59224339</t>
  </si>
  <si>
    <t>dno betonové šachty kanalizační přímé 100x100x60cm</t>
  </si>
  <si>
    <t>1079282877</t>
  </si>
  <si>
    <t>Poznámka k položce:
u veškerých betonových dílců šachty se rozumí jakostní třída 1</t>
  </si>
  <si>
    <t>158</t>
  </si>
  <si>
    <t>894410212</t>
  </si>
  <si>
    <t>Osazení betonových dílců pro kanalizační šachty DN 1000 skruž rovná výšky 500 mm</t>
  </si>
  <si>
    <t>1364264545</t>
  </si>
  <si>
    <t>159</t>
  </si>
  <si>
    <t>59224068</t>
  </si>
  <si>
    <t>skruž betonová DN 1000x500 PS, 100x50x12cm</t>
  </si>
  <si>
    <t>-342746995</t>
  </si>
  <si>
    <t>160</t>
  </si>
  <si>
    <t>894410232</t>
  </si>
  <si>
    <t>Osazení betonových dílců pro kanalizační šachty DN 1000 skruž přechodová (konus)</t>
  </si>
  <si>
    <t>-757721544</t>
  </si>
  <si>
    <t>161</t>
  </si>
  <si>
    <t>59224312</t>
  </si>
  <si>
    <t>kónus šachetní betonový kapsové plastové stupadlo 100x62,5x58cm</t>
  </si>
  <si>
    <t>-1522123776</t>
  </si>
  <si>
    <t>162</t>
  </si>
  <si>
    <t>894410302</t>
  </si>
  <si>
    <t>Osazení betonových dílců pro kanalizační šachty DN 1000 deska zákrytová</t>
  </si>
  <si>
    <t>-2106069084</t>
  </si>
  <si>
    <t>163</t>
  </si>
  <si>
    <t>59224315</t>
  </si>
  <si>
    <t>deska betonová zákrytová pro kruhové šachty 100/62,5x16,5cm</t>
  </si>
  <si>
    <t>63402911</t>
  </si>
  <si>
    <t>164</t>
  </si>
  <si>
    <t>452112112</t>
  </si>
  <si>
    <t>Osazení betonových prstenců nebo rámů v do 100 mm</t>
  </si>
  <si>
    <t>-441338184</t>
  </si>
  <si>
    <t>165</t>
  </si>
  <si>
    <t>59224135</t>
  </si>
  <si>
    <t>prstenec šachtový vyrovnávací betonový 625x90x60mm</t>
  </si>
  <si>
    <t>-655092294</t>
  </si>
  <si>
    <t>166</t>
  </si>
  <si>
    <t>59224010</t>
  </si>
  <si>
    <t>prstenec šachtový vyrovnávací betonový 625x100x40mm</t>
  </si>
  <si>
    <t>-997743909</t>
  </si>
  <si>
    <t>167</t>
  </si>
  <si>
    <t>617633112</t>
  </si>
  <si>
    <t>Stěrka z těsnící malty dvouvrstvá vnitřních ploch šachet válcových a kuželových</t>
  </si>
  <si>
    <t>1057842186</t>
  </si>
  <si>
    <t>Poznámka k položce:
jedná se o splaškovou šachtu, bude provedena vniřní i vnější stěrka</t>
  </si>
  <si>
    <t>168</t>
  </si>
  <si>
    <t>627633112</t>
  </si>
  <si>
    <t>Stěrka z těsnící malty dvouvrstvá vnějších stěn šachet válcových a kuželových</t>
  </si>
  <si>
    <t>441838271</t>
  </si>
  <si>
    <t>762-1</t>
  </si>
  <si>
    <t>Sadové úpravy</t>
  </si>
  <si>
    <t>169</t>
  </si>
  <si>
    <t>183101222</t>
  </si>
  <si>
    <t>Jamky pro výsadbu s výměnou 50 % půdy zeminy skupiny 1 až 4 obj přes 1 do 2 m3 v rovině a svahu do 1:5</t>
  </si>
  <si>
    <t>864357766</t>
  </si>
  <si>
    <t>Poznámka k položce:
 včetně substrátu, nové zeminy</t>
  </si>
  <si>
    <t>2 "koordinanční situace, Souhrnná zpráva</t>
  </si>
  <si>
    <t>170</t>
  </si>
  <si>
    <t>184102117</t>
  </si>
  <si>
    <t>Výsadba dřeviny s balem D do 1 m do jamky se zalitím v rovině a svahu do 1:5</t>
  </si>
  <si>
    <t>-968601875</t>
  </si>
  <si>
    <t>171</t>
  </si>
  <si>
    <t>02650300.1</t>
  </si>
  <si>
    <t>Dub letní 18/20 s balem</t>
  </si>
  <si>
    <t>-1662071179</t>
  </si>
  <si>
    <t>Poznámka k položce:
18/20 cm obvod kmene, nákup,doprava,složení na stavbě</t>
  </si>
  <si>
    <t>172</t>
  </si>
  <si>
    <t>02650300.2</t>
  </si>
  <si>
    <t>Jasan ztepilý 18/20 s balem</t>
  </si>
  <si>
    <t>-268137129</t>
  </si>
  <si>
    <t>Poznámka k položce:
20/25cm obvod kmene</t>
  </si>
  <si>
    <t>173</t>
  </si>
  <si>
    <t>184215133</t>
  </si>
  <si>
    <t>Ukotvení kmene dřevin třemi kůly D do 0,1 m délky do 3 m</t>
  </si>
  <si>
    <t>380806239</t>
  </si>
  <si>
    <t>174</t>
  </si>
  <si>
    <t>60591255</t>
  </si>
  <si>
    <t>kůl vyvazovací dřevěný impregnovaný D 6cm dl 2,5m</t>
  </si>
  <si>
    <t>-1648404779</t>
  </si>
  <si>
    <t>Poznámka k položce:
3 ks/strom</t>
  </si>
  <si>
    <t>175</t>
  </si>
  <si>
    <t>60591257</t>
  </si>
  <si>
    <t>kůl vyvazovací dřevěný impregnovaný D 6cm dl 3m - půlkulatý</t>
  </si>
  <si>
    <t>1811543207</t>
  </si>
  <si>
    <t>Poznámka k položce:
0,5 ks/strom</t>
  </si>
  <si>
    <t>176</t>
  </si>
  <si>
    <t>184215312</t>
  </si>
  <si>
    <t>Ukotvení dřeviny textilnímy popruhy 25 mm šířka</t>
  </si>
  <si>
    <t>1010310651</t>
  </si>
  <si>
    <t>Poznámka k položce:
nákup,doprava,práce,montáž</t>
  </si>
  <si>
    <t>177</t>
  </si>
  <si>
    <t>184911421</t>
  </si>
  <si>
    <t>Mulčování rostlin kůrou tl. do 0,1 m v rovině a svahu do 1:5</t>
  </si>
  <si>
    <t>598859754</t>
  </si>
  <si>
    <t>2*2</t>
  </si>
  <si>
    <t>178</t>
  </si>
  <si>
    <t>10391100</t>
  </si>
  <si>
    <t>kůra mulčovací VL</t>
  </si>
  <si>
    <t>326695666</t>
  </si>
  <si>
    <t>0,1*2</t>
  </si>
  <si>
    <t>179</t>
  </si>
  <si>
    <t>185804312</t>
  </si>
  <si>
    <t>Zalití rostlin vodou - do doby přejímky stavby</t>
  </si>
  <si>
    <t>1554192150</t>
  </si>
  <si>
    <t>180</t>
  </si>
  <si>
    <t>IP 7621</t>
  </si>
  <si>
    <t>spojovací material - vrut/hřebík</t>
  </si>
  <si>
    <t>-976952422</t>
  </si>
  <si>
    <t>7*2</t>
  </si>
  <si>
    <t>181</t>
  </si>
  <si>
    <t>184813162</t>
  </si>
  <si>
    <t>Zřízení ochranného nátěru bílého kmene stromu do výšky 1 m obvodu přes 180 do 250 mm</t>
  </si>
  <si>
    <t>1381713709</t>
  </si>
  <si>
    <t>182</t>
  </si>
  <si>
    <t>58534624</t>
  </si>
  <si>
    <t>hydrát vápenný velmi jemný CL 90</t>
  </si>
  <si>
    <t>441899154</t>
  </si>
  <si>
    <t>10000*1E-05 'Přepočtené koeficientem množství</t>
  </si>
  <si>
    <t>183</t>
  </si>
  <si>
    <t>112151511</t>
  </si>
  <si>
    <t>Srovnávací řez</t>
  </si>
  <si>
    <t>-1359151901</t>
  </si>
  <si>
    <t>184</t>
  </si>
  <si>
    <t>998225111</t>
  </si>
  <si>
    <t>Přesun hmot pro pozemní komunikace s krytem z kamene, monolitickým betonovým nebo živičným</t>
  </si>
  <si>
    <t>1771394065</t>
  </si>
  <si>
    <t>185</t>
  </si>
  <si>
    <t>998231311</t>
  </si>
  <si>
    <t>Přesun hmot pro sadovnické a krajinářské úpravy vodorovně do 5000 m</t>
  </si>
  <si>
    <t>-134902790</t>
  </si>
  <si>
    <t>SO 301 - SO 301 Deštová kanalizace</t>
  </si>
  <si>
    <t xml:space="preserve">    4 - Vodorovné konstrukce</t>
  </si>
  <si>
    <t xml:space="preserve">    5 - Komunikace pozemní</t>
  </si>
  <si>
    <t xml:space="preserve">      5-6 - Vozovka ve Valdštejnově ulici v místě nové DK</t>
  </si>
  <si>
    <t xml:space="preserve">      5-61 - Vozovka ve Obětí nacizmu v místě nové DK</t>
  </si>
  <si>
    <t xml:space="preserve">      5-62 - Chodníky v parčíku v místě nové DK</t>
  </si>
  <si>
    <t xml:space="preserve">    6 - Úpravy povrchů, podlahy a osazování výplní</t>
  </si>
  <si>
    <t xml:space="preserve">    8 - Trubní vedení</t>
  </si>
  <si>
    <t xml:space="preserve">    89-2 - Vsakovací boxy</t>
  </si>
  <si>
    <t xml:space="preserve">    89-5 - ORL</t>
  </si>
  <si>
    <t xml:space="preserve">    9 - Ostatní konstrukce a práce, bourání</t>
  </si>
  <si>
    <t xml:space="preserve">    OST - Ostatní</t>
  </si>
  <si>
    <t xml:space="preserve">    VRN - Vedlejší rozpočtové náklady</t>
  </si>
  <si>
    <t xml:space="preserve">Odstranění podkladu živičného tl přes 150 do 200 mm strojně pl do 50 m2 </t>
  </si>
  <si>
    <t>1817656360</t>
  </si>
  <si>
    <t xml:space="preserve">Poznámka k položce:
předpoklad tlouštka do 20 cm
Všeobecná poznámka:
veškeré položky Deštová kanalizace je možno ověřit v dokumentaci PDPS projektant Ing. Revay
veškeré specifikace jsou včetně nákupu, dopravy a složení na staveništi včetně přemístění ze staveniště na stavbu pro zabudování, včetně zabudování a montáže a včetně všeho materialu a prací pomocného ,  není-li rozpočtováno odděleně </t>
  </si>
  <si>
    <t>27"Situace bouracích prací</t>
  </si>
  <si>
    <t>115101201</t>
  </si>
  <si>
    <t>Čerpání vody na dopravní výšku do 10 m průměrný přítok do 500 l/min</t>
  </si>
  <si>
    <t>hod</t>
  </si>
  <si>
    <t>271679532</t>
  </si>
  <si>
    <t>115101301</t>
  </si>
  <si>
    <t>Pohotovost čerpací soupravy pro dopravní výšku do 10 m přítok do 500 l/min</t>
  </si>
  <si>
    <t>den</t>
  </si>
  <si>
    <t>-349087729</t>
  </si>
  <si>
    <t>119001423</t>
  </si>
  <si>
    <t>Dočasné zajištění kabelů a kabelových tratí z více než 6 volně ložených kabelů</t>
  </si>
  <si>
    <t>1439953667</t>
  </si>
  <si>
    <t>Poznámka k položce:
předpoklad 20 m</t>
  </si>
  <si>
    <t>120001101</t>
  </si>
  <si>
    <t>Příplatek za ztížení vykopávky v blízkosti podzemního vedení</t>
  </si>
  <si>
    <t>174404175</t>
  </si>
  <si>
    <t>131251203</t>
  </si>
  <si>
    <t>Hloubení jam zapažených v hornině třídy těžitelnosti I skupiny 3 objem do 100 m3 strojně</t>
  </si>
  <si>
    <t>1016348577</t>
  </si>
  <si>
    <t>2,3*2,3*3,6 "ORL</t>
  </si>
  <si>
    <t>(2,3*4+1*4)*3,6*1,5*0,5</t>
  </si>
  <si>
    <t>14,8*4,6*2,5 "retenční a vsakovací podzemní galerie</t>
  </si>
  <si>
    <t>(14,8*2+4,6*2+4*1)*2,5*1*0,5</t>
  </si>
  <si>
    <t>1*2*(3+1,66+2,38+1,8+2,1+2,1+1,8+1,8) "rozšíření výkopu v místě šachet</t>
  </si>
  <si>
    <t>40"ostatní</t>
  </si>
  <si>
    <t>132254103</t>
  </si>
  <si>
    <t>Hloubení rýh zapažených š do 800 mm v hornině třídy těžitelnosti I skupiny 3 objem do 100 m3 strojně</t>
  </si>
  <si>
    <t>-144689123</t>
  </si>
  <si>
    <t>151,4*1,6*2 "Dešťová kanalizace DN 250</t>
  </si>
  <si>
    <t>12,7*1,6*3,8</t>
  </si>
  <si>
    <t>37*0,6*1,6 "přípojky DN 150</t>
  </si>
  <si>
    <t>50"ostatní</t>
  </si>
  <si>
    <t>132354203</t>
  </si>
  <si>
    <t>Hloubení zapažených rýh š do 2000 mm v hornině třídy těžitelnosti II, skupiny 4 objem do 100 m3</t>
  </si>
  <si>
    <t>-1150508549</t>
  </si>
  <si>
    <t>Poznámka k položce:
s urovnáním dna do předepsaného profilu a spádu
včetně příplatku za lepivost</t>
  </si>
  <si>
    <t>133454101</t>
  </si>
  <si>
    <t>Hloubení šachet a jam zapažených v hornině třídy těžitelnosti II, skupiny 5 objem do 20 m3</t>
  </si>
  <si>
    <t>2021742515</t>
  </si>
  <si>
    <t>876892965</t>
  </si>
  <si>
    <t>151,4*2*2 "Dešťová kanalizace DN 250</t>
  </si>
  <si>
    <t>151101102</t>
  </si>
  <si>
    <t>Zřízení příložného pažení a rozepření stěn rýh hl přes 2 do 4 m</t>
  </si>
  <si>
    <t>-1446770928</t>
  </si>
  <si>
    <t>12,7*2*3,8</t>
  </si>
  <si>
    <t>-1536714287</t>
  </si>
  <si>
    <t>151101112</t>
  </si>
  <si>
    <t>Odstranění příložného pažení a rozepření stěn rýh hl přes 2 do 4 m</t>
  </si>
  <si>
    <t>-1240075960</t>
  </si>
  <si>
    <t>151101201</t>
  </si>
  <si>
    <t>Zřízení příložného pažení stěn výkopu hl do 4 m</t>
  </si>
  <si>
    <t>-846743940</t>
  </si>
  <si>
    <t>2,3*4*3,6 "ORL</t>
  </si>
  <si>
    <t>(14,8*2+4,6*2)*2,5 "retenční a vsakovací podzemní galerie</t>
  </si>
  <si>
    <t>151101211</t>
  </si>
  <si>
    <t>Odstranění příložného pažení stěn hl do 4 m</t>
  </si>
  <si>
    <t>1904464296</t>
  </si>
  <si>
    <t>151101301</t>
  </si>
  <si>
    <t>Zřízení rozepření stěn při pažení příložném hl do 4 m</t>
  </si>
  <si>
    <t>-1222761109</t>
  </si>
  <si>
    <t>278,384</t>
  </si>
  <si>
    <t>151101311</t>
  </si>
  <si>
    <t>Odstranění rozepření stěn při pažení příložném hl do 4 m</t>
  </si>
  <si>
    <t>-1672401846</t>
  </si>
  <si>
    <t>-1522862095</t>
  </si>
  <si>
    <t>647,216+351,664</t>
  </si>
  <si>
    <t>161151113</t>
  </si>
  <si>
    <t xml:space="preserve">Svislé přemístění výkopku z horniny třídy těžitelnosti II, skupiny 4 a 5 hl výkopu </t>
  </si>
  <si>
    <t>-2075747959</t>
  </si>
  <si>
    <t>-2046630482</t>
  </si>
  <si>
    <t>998,88</t>
  </si>
  <si>
    <t>817060037</t>
  </si>
  <si>
    <t>1132731993</t>
  </si>
  <si>
    <t>998,88+65</t>
  </si>
  <si>
    <t>793218160</t>
  </si>
  <si>
    <t>1063,88*1,9 "Přepočtené koeficientem množství</t>
  </si>
  <si>
    <t>174101101</t>
  </si>
  <si>
    <t>Zásyp jam, šachet rýh nebo kolem objektů sypaninou se zhutněním</t>
  </si>
  <si>
    <t>740735165</t>
  </si>
  <si>
    <t>151,4*1,6*(2-0,1-0,35) "Dešťová kanalizace DN 250</t>
  </si>
  <si>
    <t>12,7*1,6*(3,8-0,1-0,35)</t>
  </si>
  <si>
    <t>37*0,6*(1,4-0,1-0,25) "přípojky DN 150</t>
  </si>
  <si>
    <t>-2,27*2,48-1,33*1</t>
  </si>
  <si>
    <t>14,8*4,6*(2,5-1) "retenční a vsakovací podzemní galerie</t>
  </si>
  <si>
    <t>58331200-1</t>
  </si>
  <si>
    <t>štěrkopísek 0/32</t>
  </si>
  <si>
    <t>-202071598</t>
  </si>
  <si>
    <t>649,978*1,9 "Přepočtené koeficientem množství</t>
  </si>
  <si>
    <t>175111101</t>
  </si>
  <si>
    <t>Obsypání potrubí ručně sypaninou bez prohození, uloženou do 3 m</t>
  </si>
  <si>
    <t>-843672058</t>
  </si>
  <si>
    <t>151,4*1*0,35 "Dešťová kanalizace DN 250</t>
  </si>
  <si>
    <t>-151,4*0,05</t>
  </si>
  <si>
    <t>12,7*1,2*0,35</t>
  </si>
  <si>
    <t>-12,7*0,05</t>
  </si>
  <si>
    <t>37*0,6*0,25 "přípojky DN 150</t>
  </si>
  <si>
    <t>-37*0,018</t>
  </si>
  <si>
    <t>58331200</t>
  </si>
  <si>
    <t>165030944</t>
  </si>
  <si>
    <t>55,003*1,9 "Přepočtené koeficientem množství</t>
  </si>
  <si>
    <t>175111201</t>
  </si>
  <si>
    <t>Obsypání objektu nad přilehlým původním terénem sypaninou bez prohození, uloženou do 3 m ručně</t>
  </si>
  <si>
    <t>1277872954</t>
  </si>
  <si>
    <t>14,8*4,6*1 "retenční a vsakovací podzemní galerie</t>
  </si>
  <si>
    <t>-14,8*4,6*0,2</t>
  </si>
  <si>
    <t>-13,8*3,6*0,6</t>
  </si>
  <si>
    <t>58337303</t>
  </si>
  <si>
    <t>štěrkopísek frakce 0/8</t>
  </si>
  <si>
    <t>1819596866</t>
  </si>
  <si>
    <t>24,656*2 "Přepočtené koeficientem množství</t>
  </si>
  <si>
    <t>Úprava pláně v hornině třídy těžitelnosti I skupiny 1 až 3 se zhutněním strojně</t>
  </si>
  <si>
    <t>1837285343</t>
  </si>
  <si>
    <t>2*9 "šachty</t>
  </si>
  <si>
    <t>2,3*2,3 "ORL</t>
  </si>
  <si>
    <t>2,5 "regulátor odtoku</t>
  </si>
  <si>
    <t>14,8*4,6 "retenční a vsakovací podzemní galerie</t>
  </si>
  <si>
    <t>1,6*(37+164,10+180,51)"dno rýhy</t>
  </si>
  <si>
    <t>Vodorovné konstrukce</t>
  </si>
  <si>
    <t>451572111</t>
  </si>
  <si>
    <t>Lože pod potrubí otevřený výkop z kameniva drobného těženého</t>
  </si>
  <si>
    <t>-15711310</t>
  </si>
  <si>
    <t xml:space="preserve">Poznámka k položce:
veškeré položky Deštová kanalizace je možno ověřit v dokumentaci PDPS projektant Ing. Revay
veškeré specifikace jsou včetně nákupu, dopravy a složení na staveništi včetně přemístění ze staveniště na stavbu pro zabudování, včetně zabudování a montáže a včetně všeho materialu a prací pomocného ,  není-li rozpočtováno odděleně </t>
  </si>
  <si>
    <t>151,4*1*0,1 "Dešťová kanalizace DN 250</t>
  </si>
  <si>
    <t>12,7*1,2*0,1</t>
  </si>
  <si>
    <t>37*0,6*0,1 "přípojky DN 150</t>
  </si>
  <si>
    <t>452112111</t>
  </si>
  <si>
    <t>1542669993</t>
  </si>
  <si>
    <t>59224185</t>
  </si>
  <si>
    <t>prstenec šachtový vyrovnávací betonový 625x120x60mm</t>
  </si>
  <si>
    <t>1859931329</t>
  </si>
  <si>
    <t>59224187</t>
  </si>
  <si>
    <t>prstenec šachtový vyrovnávací betonový 625x120x100mm</t>
  </si>
  <si>
    <t>-314343285</t>
  </si>
  <si>
    <t>59224176</t>
  </si>
  <si>
    <t>prstenec šachtový vyrovnávací betonový 625x120x80mm</t>
  </si>
  <si>
    <t>1509784332</t>
  </si>
  <si>
    <t>59224188</t>
  </si>
  <si>
    <t>prstenec šachtový vyrovnávací betonový 625x120x120mm</t>
  </si>
  <si>
    <t>1508810666</t>
  </si>
  <si>
    <t>Komunikace pozemní</t>
  </si>
  <si>
    <t>Podklad nebo podsyp ze štěrkopísku ŠP plochy do 100 m2 tl 150 mm</t>
  </si>
  <si>
    <t>676035929</t>
  </si>
  <si>
    <t>564261011</t>
  </si>
  <si>
    <t>Podklad nebo podsyp ze štěrkopísku ŠP plochy do 100 m2 tl 200 mm</t>
  </si>
  <si>
    <t>1385870680</t>
  </si>
  <si>
    <t>Vozovka ve Valdštejnově ulici v místě nové DK</t>
  </si>
  <si>
    <t>-1779062929</t>
  </si>
  <si>
    <t>10 "Koordinační situace</t>
  </si>
  <si>
    <t>1081902022</t>
  </si>
  <si>
    <t>577155112</t>
  </si>
  <si>
    <t>Asfaltový beton vrstva ložní ACL 16 + (ABH) tl 60 mm š do 3 m z nemodifikovaného asfaltu</t>
  </si>
  <si>
    <t>-2078769103</t>
  </si>
  <si>
    <t>573231111-23</t>
  </si>
  <si>
    <t>2101185362</t>
  </si>
  <si>
    <t>1395234670</t>
  </si>
  <si>
    <t>Postřik živičný infiltrační bez posypu z asfaltu množství 1,5 kg/m2</t>
  </si>
  <si>
    <t>2072973409</t>
  </si>
  <si>
    <t>-26642731</t>
  </si>
  <si>
    <t>564851011-231</t>
  </si>
  <si>
    <t>Podklad ze štěrkodrtě ŠD a 0/63 plochy do 100 m2 tl 150 mm</t>
  </si>
  <si>
    <t>-385149666</t>
  </si>
  <si>
    <t>Poznámka k položce:
druhá vrstva šd bude položena na zhutněný zásyp rýhy DK vyplněnou šp 0/32</t>
  </si>
  <si>
    <t>5-61</t>
  </si>
  <si>
    <t>Vozovka ve Obětí nacizmu v místě nové DK</t>
  </si>
  <si>
    <t>577135131-22</t>
  </si>
  <si>
    <t>1658252137</t>
  </si>
  <si>
    <t>7 "Koordinační situace</t>
  </si>
  <si>
    <t>-1783680132</t>
  </si>
  <si>
    <t>2108240540</t>
  </si>
  <si>
    <t>-1393322304</t>
  </si>
  <si>
    <t>564851011-234</t>
  </si>
  <si>
    <t>Podklad ze štěrkodrtě ŠD a 0/64 plochy do 100 m2 tl 150 mm</t>
  </si>
  <si>
    <t>1551522705</t>
  </si>
  <si>
    <t>5-62</t>
  </si>
  <si>
    <t>Chodníky v parčíku v místě nové DK</t>
  </si>
  <si>
    <t>577133111</t>
  </si>
  <si>
    <t>Asfaltový beton vrstva obrusná ACO 8 (ABJ) tl 40 mm š do 3 m z nemodifikovaného asfaltu</t>
  </si>
  <si>
    <t>1824568869</t>
  </si>
  <si>
    <t>564920411</t>
  </si>
  <si>
    <t>Podklad z asfaltového recyklátu plochy do 100 m2 tl 60 mm</t>
  </si>
  <si>
    <t>-1906724364</t>
  </si>
  <si>
    <t>564851011-2312</t>
  </si>
  <si>
    <t>1527433909</t>
  </si>
  <si>
    <t>Úpravy povrchů, podlahy a osazování výplní</t>
  </si>
  <si>
    <t>631311136</t>
  </si>
  <si>
    <t>Mazanina tl přes 120 do 240 mm z betonu prostého bez zvýšených nároků na prostředí tř. C 25/30</t>
  </si>
  <si>
    <t>1784171582</t>
  </si>
  <si>
    <t>2,3*2,3*0,15 "ORL</t>
  </si>
  <si>
    <t>631319175</t>
  </si>
  <si>
    <t>Příplatek k mazanině tl přes 120 do 240 mm za stržení povrchu spodní vrstvy před vložením výztuže</t>
  </si>
  <si>
    <t>-1738368038</t>
  </si>
  <si>
    <t>0,794*0,5 "Přepočtené koeficientem množství</t>
  </si>
  <si>
    <t>631351101</t>
  </si>
  <si>
    <t>Zřízení bednění rýh a hran v podlahách</t>
  </si>
  <si>
    <t>-1223973195</t>
  </si>
  <si>
    <t>2,3*4*0,15 "ORL</t>
  </si>
  <si>
    <t>631351102</t>
  </si>
  <si>
    <t>Odstranění bednění rýh a hran v podlahách</t>
  </si>
  <si>
    <t>-1522547816</t>
  </si>
  <si>
    <t>631362021</t>
  </si>
  <si>
    <t>Výztuž mazanin svařovanými sítěmi Kari</t>
  </si>
  <si>
    <t>236156646</t>
  </si>
  <si>
    <t>2,3*2,3*2*8,1*1,2/1000 "ORL</t>
  </si>
  <si>
    <t>Trubní vedení</t>
  </si>
  <si>
    <t>83-ORL</t>
  </si>
  <si>
    <t>Montáž ORL</t>
  </si>
  <si>
    <t>-1930754056</t>
  </si>
  <si>
    <t>286-ORL</t>
  </si>
  <si>
    <t>Dodávka ORL C NS15/1500-SF s koalescenčním a sorpčním filtrem</t>
  </si>
  <si>
    <t>-519831284</t>
  </si>
  <si>
    <t>83-RN-OO</t>
  </si>
  <si>
    <t>Odtokový objekt s regulátorem odtoku 0,5  l/s a bezpečnostním přelivem</t>
  </si>
  <si>
    <t>1736596366</t>
  </si>
  <si>
    <t>Poznámka k položce:
nákup,doprava,složení na stavbě, montáž, zabudování, včetně materialu a prací pomocných</t>
  </si>
  <si>
    <t>83-RŠ1</t>
  </si>
  <si>
    <t>Úprava šachty RŠ1 na spadiště - viz PD</t>
  </si>
  <si>
    <t>-177891864</t>
  </si>
  <si>
    <t>83-SŠ</t>
  </si>
  <si>
    <t>Napojení na SŠ a úprava dna stáv.šachty a poklopu vč.propojení se stokou B DN400/600</t>
  </si>
  <si>
    <t>2048317939</t>
  </si>
  <si>
    <t>871350410</t>
  </si>
  <si>
    <t>Montáž kanalizačního potrubí korugovaného SN 10 z polypropylenu DN 200</t>
  </si>
  <si>
    <t>-820006029</t>
  </si>
  <si>
    <t>37 "přípojky DN 150</t>
  </si>
  <si>
    <t>28617043</t>
  </si>
  <si>
    <t>trubka kanalizační PP korugovaná DN 150x6000mm SN10</t>
  </si>
  <si>
    <t>1409523219</t>
  </si>
  <si>
    <t>37*1,1 "Přepočtené koeficientem množství</t>
  </si>
  <si>
    <t>871360410</t>
  </si>
  <si>
    <t>Montáž kanalizačního potrubí korugovaného SN 10 z polypropylenu DN 250</t>
  </si>
  <si>
    <t>-1653707567</t>
  </si>
  <si>
    <t>151,4+12,7 "Dešťová kanalizace DN 250</t>
  </si>
  <si>
    <t>28617045</t>
  </si>
  <si>
    <t>trubka kanalizační PP korugovaná DN 250x6000mm SN10</t>
  </si>
  <si>
    <t>-730137662</t>
  </si>
  <si>
    <t>164,1*1,1 "Přepočtené koeficientem množství</t>
  </si>
  <si>
    <t>Montáž kolen na kanalizačním potrubí z PP trub hladkých plnostěnných DN 150</t>
  </si>
  <si>
    <t>-2064613294</t>
  </si>
  <si>
    <t>koleno kanalizační PP SN16 45° DN 150</t>
  </si>
  <si>
    <t>-1948315648</t>
  </si>
  <si>
    <t>877313123R00-23</t>
  </si>
  <si>
    <t>Nákup a montáž armatur a tvarovek blíže neurčených</t>
  </si>
  <si>
    <t>-1711229101</t>
  </si>
  <si>
    <t>Poznámka k položce:
nákup,doprava,montáž včetně všech prací a materialu souvisejících, jedná se o všechny prvky nutné k montáži deštové kanalizace jako celku, které nejsou blíže specifikované v tomto Soupise prací</t>
  </si>
  <si>
    <t>877360320</t>
  </si>
  <si>
    <t>Montáž odboček na kanalizačním potrubí z PP trub hladkých plnostěnných DN 250</t>
  </si>
  <si>
    <t>-1462755107</t>
  </si>
  <si>
    <t>28617210</t>
  </si>
  <si>
    <t>odbočka kanalizační PP SN16 45° DN 250/150</t>
  </si>
  <si>
    <t>978646594</t>
  </si>
  <si>
    <t>892381111</t>
  </si>
  <si>
    <t>Tlaková zkouška vodou potrubí DN 250, DN 300 nebo 350</t>
  </si>
  <si>
    <t>-1019526853</t>
  </si>
  <si>
    <t>164,1+37</t>
  </si>
  <si>
    <t>894138001</t>
  </si>
  <si>
    <t>Příplatek ZKD 0,60 m výšky vstupu na stokách</t>
  </si>
  <si>
    <t>-341271831</t>
  </si>
  <si>
    <t>1703876396</t>
  </si>
  <si>
    <t>59224056</t>
  </si>
  <si>
    <t>kónus pro kanalizační šachty s kapsovým stupadlem 100/62,5x67x12cm TBR-Q.1 SPK</t>
  </si>
  <si>
    <t>771908315</t>
  </si>
  <si>
    <t>Poznámka k položce:
jakostní třída 1 pro všechny dílce šachet</t>
  </si>
  <si>
    <t>59224075</t>
  </si>
  <si>
    <t>deska betonová zákrytová k ukončení šachet 1000/625x200mm TZK-Q.1</t>
  </si>
  <si>
    <t>-33573706</t>
  </si>
  <si>
    <t>59224050</t>
  </si>
  <si>
    <t>skruž pro kanalizační šachty se zabudovanými stupadly 100x25x12cm</t>
  </si>
  <si>
    <t>-497623077</t>
  </si>
  <si>
    <t>59224052</t>
  </si>
  <si>
    <t>skruž pro kanalizační šachty se zabudovanými stupadly 100x100x12cm</t>
  </si>
  <si>
    <t>534722582</t>
  </si>
  <si>
    <t>59224051</t>
  </si>
  <si>
    <t>skruž pro kanalizační šachty se zabudovanými stupadly 100x50x12cm</t>
  </si>
  <si>
    <t>-398080371</t>
  </si>
  <si>
    <t>59224337-1</t>
  </si>
  <si>
    <t>dno betonové šachty kanalizační TBZ-Q.1 250/600</t>
  </si>
  <si>
    <t>2116275954</t>
  </si>
  <si>
    <t>59224337-2</t>
  </si>
  <si>
    <t>dno betonové šachty kanalizační TBZ-Q.1 250/1000</t>
  </si>
  <si>
    <t>-2079420108</t>
  </si>
  <si>
    <t>592241899</t>
  </si>
  <si>
    <t>těsnění pro DN 1000 Q.1</t>
  </si>
  <si>
    <t>-1055349655</t>
  </si>
  <si>
    <t>895941999</t>
  </si>
  <si>
    <t>Začištění spojů revizních šachet z vnější i vnitřní strany</t>
  </si>
  <si>
    <t>361204026</t>
  </si>
  <si>
    <t>897171112</t>
  </si>
  <si>
    <t>Akumulační boxy z PP pro vsakování dešťových vod zatížené osobními automobily objemu přes 10 do 30 m3</t>
  </si>
  <si>
    <t>842176099</t>
  </si>
  <si>
    <t>13,8*3,6*0,6 "retenční a vsakovací podzemní galerie</t>
  </si>
  <si>
    <t>1060</t>
  </si>
  <si>
    <t>C-box vsakovací blok kontrolní 600x600</t>
  </si>
  <si>
    <t>202953961</t>
  </si>
  <si>
    <t>10038</t>
  </si>
  <si>
    <t>C-boc koncová stěna pro kontrolní box</t>
  </si>
  <si>
    <t>-973142440</t>
  </si>
  <si>
    <t>28617003</t>
  </si>
  <si>
    <t>trubka kanalizační PP plnostěnná třívrstvá DN 150x1000mm SN10</t>
  </si>
  <si>
    <t>1882664376</t>
  </si>
  <si>
    <t>3 "odvzdušnění</t>
  </si>
  <si>
    <t>-1890232566</t>
  </si>
  <si>
    <t>Poznámka k položce:
6 ks poklopů dodá Chevak na stáv. šachty</t>
  </si>
  <si>
    <t>6"poklopy dodá Chevak dle podmínky Chevak</t>
  </si>
  <si>
    <t>55241031</t>
  </si>
  <si>
    <t>poklop šachtový třída D400, kruhový s ventilací</t>
  </si>
  <si>
    <t>1628490804</t>
  </si>
  <si>
    <t>89-2</t>
  </si>
  <si>
    <t>Vsakovací boxy</t>
  </si>
  <si>
    <t>013244000</t>
  </si>
  <si>
    <t>Výrobní dokumentace pro vsakovací zařízení - dodá zhotovitel</t>
  </si>
  <si>
    <t>kpl</t>
  </si>
  <si>
    <t>1024</t>
  </si>
  <si>
    <t>2064144300</t>
  </si>
  <si>
    <t>Poznámka k položce:
dle požadavků výrobcedodá zhotovitel ve spolupráci se vybraným výrobcem
 upřesnit výšku terenu, hloubku dna kanalizace, dn přítokového potrubí, hladinu spodní vody a jiná případná stavební omezení. je nezbytné dodržet max přípustnou výšku dna vsakovací galerie od ustálené hladiny podzemní vody 1,0 m. Těmto podmínkám bude přizpůsobeno uložení galerie.
Detaily budou řešeny v rámci RDS se zhotvitelem a výrobcem
doporučený standard : MEA Karlovy Vary</t>
  </si>
  <si>
    <t>K3002-1</t>
  </si>
  <si>
    <t>Zřízení odvětrání vsakovacích boxů</t>
  </si>
  <si>
    <t>-897986905</t>
  </si>
  <si>
    <t>Poznámka k položce:
 nákup, doprava, montáž , montážní práce včetně prací a materialu pomocných, dle požadavků dodavatele, zřízení komínků a poklopu před vnikem živočichů, dodá zhotovitel a výrobce</t>
  </si>
  <si>
    <t>89-5</t>
  </si>
  <si>
    <t>ORL</t>
  </si>
  <si>
    <t>013244000-13</t>
  </si>
  <si>
    <t>Výrobní dokumentace pro ORL - dodá zhotovitel</t>
  </si>
  <si>
    <t>-916849052</t>
  </si>
  <si>
    <t>Poznámka k položce:
dle požadavků výrobce dodá zhotovitel ve spolupráci se vybraným výrobcem
 upřesnit výšku terenu, hloubku dna , dn přítokového potrubí, hladinu spodní vody a jiná případná stavební omezení při zemních pracech. Detaily budou řešeny v rámci RDS se zhotvitelem a výrobcem
doporučený standard: Mea Karlovy Vary</t>
  </si>
  <si>
    <t>Ostatní konstrukce a práce, bourání</t>
  </si>
  <si>
    <t>1818154599</t>
  </si>
  <si>
    <t>Poznámka k položce:
pro bourání stáv. asfaltu v ulici Valdštejnova, Obětí Nacizmu, chodníky v parčíku</t>
  </si>
  <si>
    <t>10"ulice Obětí nacizmu</t>
  </si>
  <si>
    <t>8"chodníky</t>
  </si>
  <si>
    <t>20"ulice Valdštejnova</t>
  </si>
  <si>
    <t>2121913842</t>
  </si>
  <si>
    <t>38" Koordinační situace</t>
  </si>
  <si>
    <t>648807838</t>
  </si>
  <si>
    <t xml:space="preserve">12,15"živice </t>
  </si>
  <si>
    <t xml:space="preserve">Nakládání suti </t>
  </si>
  <si>
    <t>-2096966324</t>
  </si>
  <si>
    <t>12,15</t>
  </si>
  <si>
    <t>1869336153</t>
  </si>
  <si>
    <t>-1740075079</t>
  </si>
  <si>
    <t>Poznámka k položce:
předpokládaný standard skládka Chocovice</t>
  </si>
  <si>
    <t>-693894688</t>
  </si>
  <si>
    <t>998276101</t>
  </si>
  <si>
    <t>Přesun hmot pro trubní vedení z trub z plastických hmot otevřený výkop</t>
  </si>
  <si>
    <t>-941243495</t>
  </si>
  <si>
    <t>OST</t>
  </si>
  <si>
    <t>Ostatní</t>
  </si>
  <si>
    <t>359901211</t>
  </si>
  <si>
    <t>Monitoring stoky jakékoli výšky na nové kanalizaci</t>
  </si>
  <si>
    <t>1065140825</t>
  </si>
  <si>
    <t>Poznámka k položce:
jedná se o kamerovou zkoušku nové kanalizace</t>
  </si>
  <si>
    <t>359901212</t>
  </si>
  <si>
    <t>Monitoring stoky jakékoli výšky na stávající kanalizaci</t>
  </si>
  <si>
    <t>-1311218740</t>
  </si>
  <si>
    <t>Poznámka k položce:
jedná se o kamerovou zkoušku stáv. kanalizace navazující na položku podmínky Chevak o zaslepení stáv. přípojek</t>
  </si>
  <si>
    <t>892351111</t>
  </si>
  <si>
    <t>Tlaková zkouška vodou potrubí DN 150 nebo 200</t>
  </si>
  <si>
    <t>1445661603</t>
  </si>
  <si>
    <t>980107111</t>
  </si>
  <si>
    <t>Zkouška zhutnění zásypu</t>
  </si>
  <si>
    <t>soubor</t>
  </si>
  <si>
    <t>262144</t>
  </si>
  <si>
    <t>-1794480434</t>
  </si>
  <si>
    <t>Poznámka k položce:
soubor zkoušek dle požadavku TDI, investora a projekce</t>
  </si>
  <si>
    <t>980108111</t>
  </si>
  <si>
    <t>Zkouška vhodnosti zásypového materiálu</t>
  </si>
  <si>
    <t>478010979</t>
  </si>
  <si>
    <t>Poznámka k položce:
soubor zkoušek dle požadavku TDI, investora a projekce, v případě použití stáv. výkopku</t>
  </si>
  <si>
    <t>980108111-1</t>
  </si>
  <si>
    <t>Vizuální kontrola, kontrola těsnosti přípojek</t>
  </si>
  <si>
    <t>1305648302</t>
  </si>
  <si>
    <t>IP 350</t>
  </si>
  <si>
    <t>Dokumentace skutečného provedení stavby pro Chevak</t>
  </si>
  <si>
    <t>163636695</t>
  </si>
  <si>
    <t>Poznámka k položce:
dle podmínek Chevak bude předána zhotovitelem před kolaudací : předávací protokol, dokumenatci skutečného provedení stavby, doklady o vodotěsnosti vedení a ORL, provozní řád ORL, geodetické zaměření stavby , kopii smlouvy o likvidaci kalů, skutečné provedení stavby</t>
  </si>
  <si>
    <t>IP 351</t>
  </si>
  <si>
    <t>zaslepení kanalizačních přípojek dle podmínek Chevak</t>
  </si>
  <si>
    <t>1096764008</t>
  </si>
  <si>
    <t>Poznámka k položce:
na základě stanoviska Chevak a jejich podmínky ve vyjádření , kanalizační přípojky od původních UV, které byly napojeny na jednotnou kanalizaci, budou zrušeny. Odpojení provedou pracovníci Chevak na základě objednávky. Přípojky budou odpojeny v místě napojení na kanalizační stoku, tedy v celé délce, potrubí pak v celé délce přípojky bude zaplněno tuhnoucí směsí.Po dokončení bude provedena kontrolní kamerová prohlídka pro kontrolu provedení odpojení nevyužitých přípojek.</t>
  </si>
  <si>
    <t>Vedlejší rozpočtové náklady</t>
  </si>
  <si>
    <t>005231040R</t>
  </si>
  <si>
    <t>Provozní řády</t>
  </si>
  <si>
    <t>Soubor</t>
  </si>
  <si>
    <t>-1399132181</t>
  </si>
  <si>
    <t>Poznámka k položce:
vyhotovení, seznámení se s právcem, 4 ks paré</t>
  </si>
  <si>
    <t>SO 431 - SO 431 Veřejné osvětlení</t>
  </si>
  <si>
    <t>HSV - Veřejné osvětlení</t>
  </si>
  <si>
    <t>Veřejné osvětlení</t>
  </si>
  <si>
    <t>Pol111</t>
  </si>
  <si>
    <t>stožár bezpat. ocelový DOS 80-V+M, manžeta, žár. Zn</t>
  </si>
  <si>
    <t>2052022792</t>
  </si>
  <si>
    <t>Poznámka k položce:
veškeré položky Veřejného osvětlení je možno ověřit v dokumentaci PDPS projektant Ing. Stehlík
veškeré specifikace jsou včetně nákupu, dopravy a složení na staveništi včetně přemístění ze staveniště na stavbu pro zabudování</t>
  </si>
  <si>
    <t>Pol1</t>
  </si>
  <si>
    <t>výložník V89 200060-1-0°, žár. Zn</t>
  </si>
  <si>
    <t>598046702</t>
  </si>
  <si>
    <t>Pol2</t>
  </si>
  <si>
    <t>stožárová výzbroj 16.4, průběžná s keramickou pojistkou 5x20/4A</t>
  </si>
  <si>
    <t>645445235</t>
  </si>
  <si>
    <t>Pol3</t>
  </si>
  <si>
    <t>stožárová výzbroj 9.16.4, odbočná s keram. pojistkou 5x20/4A</t>
  </si>
  <si>
    <t>-102331946</t>
  </si>
  <si>
    <t>Pol4</t>
  </si>
  <si>
    <t>stožárová zemní svorka</t>
  </si>
  <si>
    <t>-285398202</t>
  </si>
  <si>
    <t>Pol5</t>
  </si>
  <si>
    <t>svítidlo DigiStreet BGP761.DM10.727/4000/28,5W; DIM11; Mesh</t>
  </si>
  <si>
    <t>1256751497</t>
  </si>
  <si>
    <t>Pol6</t>
  </si>
  <si>
    <t>kabel CYKY-J 4x10</t>
  </si>
  <si>
    <t>1079751557</t>
  </si>
  <si>
    <t>Pol7</t>
  </si>
  <si>
    <t>kabel CYKY 3Cx1,5</t>
  </si>
  <si>
    <t>-1777753850</t>
  </si>
  <si>
    <t>Pol8</t>
  </si>
  <si>
    <t>kabeová spojka zemní 4xCu10</t>
  </si>
  <si>
    <t>-1548303960</t>
  </si>
  <si>
    <t>Pol9</t>
  </si>
  <si>
    <t>chránička KF 09050</t>
  </si>
  <si>
    <t>424126175</t>
  </si>
  <si>
    <t>Pol10</t>
  </si>
  <si>
    <t>chránička KF 09040</t>
  </si>
  <si>
    <t>-1167949773</t>
  </si>
  <si>
    <t>Pol11</t>
  </si>
  <si>
    <t>zemnící pásek FeZn 30x4 mm</t>
  </si>
  <si>
    <t>887399069</t>
  </si>
  <si>
    <t>Pol12</t>
  </si>
  <si>
    <t>svorka pro zemnící pásek</t>
  </si>
  <si>
    <t>-589716302</t>
  </si>
  <si>
    <t>Pol13</t>
  </si>
  <si>
    <t>výstražná folie s bleskem</t>
  </si>
  <si>
    <t>839586188</t>
  </si>
  <si>
    <t>Pol14</t>
  </si>
  <si>
    <t>krycí deska KAD 20</t>
  </si>
  <si>
    <t>729996838</t>
  </si>
  <si>
    <t>Pol15</t>
  </si>
  <si>
    <t>trubka AGROSIL plastová prům. 250 mm/1,2m</t>
  </si>
  <si>
    <t>-1493347036</t>
  </si>
  <si>
    <t>Pol16</t>
  </si>
  <si>
    <t>beton pro základ ocelového stožáru 8 (0,64)</t>
  </si>
  <si>
    <t>-1111227259</t>
  </si>
  <si>
    <t>Pol17</t>
  </si>
  <si>
    <t>beton pro obetonování chrániček (0,06)</t>
  </si>
  <si>
    <t>1509945364</t>
  </si>
  <si>
    <t>Pol18</t>
  </si>
  <si>
    <t>písek jemnozrnný</t>
  </si>
  <si>
    <t>825901568</t>
  </si>
  <si>
    <t>Pol19</t>
  </si>
  <si>
    <t>drobný a pomocný materiál</t>
  </si>
  <si>
    <t>290456477</t>
  </si>
  <si>
    <t>Poznámka k položce:
nákup,doprava,materialu včetně všeho pomocného a práce s tím související</t>
  </si>
  <si>
    <t>Pol20</t>
  </si>
  <si>
    <t>odpojení vodičů napáj. kabelu ze svorkovnice do Cu16 (žíly)</t>
  </si>
  <si>
    <t>-368677728</t>
  </si>
  <si>
    <t>Pol21</t>
  </si>
  <si>
    <t>vytažení kabelu do 16Cu ze stožáru (1,5m)</t>
  </si>
  <si>
    <t>1372031679</t>
  </si>
  <si>
    <t>Pol22</t>
  </si>
  <si>
    <t>demontáž svorkovnice z ocel. stožáru</t>
  </si>
  <si>
    <t>1013126944</t>
  </si>
  <si>
    <t>Pol23</t>
  </si>
  <si>
    <t>odkop kabelu v komunikaci vč. záhozu (0,3x0,8)</t>
  </si>
  <si>
    <t>-220239834</t>
  </si>
  <si>
    <t>Pol24</t>
  </si>
  <si>
    <t>odkop kabelu v chodníku vč. záhozu (0,3x0,15)</t>
  </si>
  <si>
    <t>-1989826312</t>
  </si>
  <si>
    <t>Pol25</t>
  </si>
  <si>
    <t>demontáž podzemního vedení s výkopem</t>
  </si>
  <si>
    <t>-1982827425</t>
  </si>
  <si>
    <t>Pol26</t>
  </si>
  <si>
    <t>odpojení vodičů připoj. kabelu svítidla 1,5 (žíly)</t>
  </si>
  <si>
    <t>-1790988376</t>
  </si>
  <si>
    <t>Pol27</t>
  </si>
  <si>
    <t>demontáž vývodu ke svítidlu, kabel pr. 1,5</t>
  </si>
  <si>
    <t>-1350543569</t>
  </si>
  <si>
    <t>Pol28</t>
  </si>
  <si>
    <t>demontáž svítidla z ocel. stožáru 8m</t>
  </si>
  <si>
    <t>-1193521896</t>
  </si>
  <si>
    <t>Pol29</t>
  </si>
  <si>
    <t>demontáž výložníku z ocel. stožáru 8m</t>
  </si>
  <si>
    <t>-1668456119</t>
  </si>
  <si>
    <t>Pol30</t>
  </si>
  <si>
    <t>demontáž ocelového stožáru 8m</t>
  </si>
  <si>
    <t>-395548114</t>
  </si>
  <si>
    <t>Pol31</t>
  </si>
  <si>
    <t>vybourání patky stožáru světelného bodu 8m (0,7)</t>
  </si>
  <si>
    <t>-2119062204</t>
  </si>
  <si>
    <t>Pol32</t>
  </si>
  <si>
    <t>zahození a zhutnění vybourané patky stožáru 8 (0,7)</t>
  </si>
  <si>
    <t>292089788</t>
  </si>
  <si>
    <t>Pol33</t>
  </si>
  <si>
    <t>vytýčení nových světelných bodů</t>
  </si>
  <si>
    <t>399478739</t>
  </si>
  <si>
    <t>Pol34</t>
  </si>
  <si>
    <t>výkop základu pro silniční ocelový stožár 8 (0,7)</t>
  </si>
  <si>
    <t>-1046909592</t>
  </si>
  <si>
    <t>Pol35</t>
  </si>
  <si>
    <t>stavba patky pro stožár 8</t>
  </si>
  <si>
    <t>1405787505</t>
  </si>
  <si>
    <t>Pol36</t>
  </si>
  <si>
    <t>instalace sloupu silničního světelného bodu (8)</t>
  </si>
  <si>
    <t>-39530921</t>
  </si>
  <si>
    <t>Pol37</t>
  </si>
  <si>
    <t>instalace výložníku silničního světelného bodu (8)</t>
  </si>
  <si>
    <t>1967842602</t>
  </si>
  <si>
    <t>Pol38</t>
  </si>
  <si>
    <t>instalace svítidla silničního světelného bodu (8)</t>
  </si>
  <si>
    <t>-1563528659</t>
  </si>
  <si>
    <t>Pol39</t>
  </si>
  <si>
    <t>instalace svorkovnice</t>
  </si>
  <si>
    <t>-1644497375</t>
  </si>
  <si>
    <t>Pol40</t>
  </si>
  <si>
    <t>zatažení kabelu pr. 1,5 do sloupu</t>
  </si>
  <si>
    <t>-1770778644</t>
  </si>
  <si>
    <t>Pol41</t>
  </si>
  <si>
    <t>připojení kabelu do svorkovnice a svítidla 1,5 (žíly)</t>
  </si>
  <si>
    <t>1688669704</t>
  </si>
  <si>
    <t>Pol42</t>
  </si>
  <si>
    <t>zavedení kabelu do pr. 16 do sloupu</t>
  </si>
  <si>
    <t>25954719</t>
  </si>
  <si>
    <t>Pol43</t>
  </si>
  <si>
    <t>připojení kabelu do pr. 16 do svorkovnice (žíly)</t>
  </si>
  <si>
    <t>-2029816480</t>
  </si>
  <si>
    <t>Pol44</t>
  </si>
  <si>
    <t>instalace zemní kabelové spojky 4xCu10</t>
  </si>
  <si>
    <t>-288254653</t>
  </si>
  <si>
    <t>Pol45</t>
  </si>
  <si>
    <t>vytýčení trasy kabelového vedení</t>
  </si>
  <si>
    <t>1753241988</t>
  </si>
  <si>
    <t>Pol46</t>
  </si>
  <si>
    <t>výkop v komunikaci (0,5x0,8)</t>
  </si>
  <si>
    <t>955774078</t>
  </si>
  <si>
    <t>Pol47</t>
  </si>
  <si>
    <t>výkop v chodníku (0,3x0,35)</t>
  </si>
  <si>
    <t>-720206373</t>
  </si>
  <si>
    <t>Pol48</t>
  </si>
  <si>
    <t>pokládka zemnícího pásku</t>
  </si>
  <si>
    <t>-1139578429</t>
  </si>
  <si>
    <t>Pol49</t>
  </si>
  <si>
    <t>pokládka kabelů do pr. 16</t>
  </si>
  <si>
    <t>2041719471</t>
  </si>
  <si>
    <t>Pol50</t>
  </si>
  <si>
    <t>pokládka chrániček</t>
  </si>
  <si>
    <t>1421630332</t>
  </si>
  <si>
    <t>Pol51</t>
  </si>
  <si>
    <t>příplatek za zatažení kabelu do r. 16 do chráničky</t>
  </si>
  <si>
    <t>1418314944</t>
  </si>
  <si>
    <t>Pol52</t>
  </si>
  <si>
    <t>obetonování chrániček</t>
  </si>
  <si>
    <t>435047303</t>
  </si>
  <si>
    <t>Pol53</t>
  </si>
  <si>
    <t>násyp pískového lože (0,3x0,2)</t>
  </si>
  <si>
    <t>-1553130658</t>
  </si>
  <si>
    <t>Poznámka k položce:
nákup,doprava,složení na stavbě, práce zásypu a hutnění včetně přesunu materialu</t>
  </si>
  <si>
    <t>Pol54</t>
  </si>
  <si>
    <t>pokládka krycích desek CAD</t>
  </si>
  <si>
    <t>406401765</t>
  </si>
  <si>
    <t>Pol55</t>
  </si>
  <si>
    <t>zahození a zhutnění výkopů (0,5x0,65)</t>
  </si>
  <si>
    <t>-75376004</t>
  </si>
  <si>
    <t>Pol56</t>
  </si>
  <si>
    <t>zahození a zhutnění výkopů (0,3x0,15)</t>
  </si>
  <si>
    <t>533790216</t>
  </si>
  <si>
    <t>Pol57</t>
  </si>
  <si>
    <t>ostatní montážní a pomocné práce</t>
  </si>
  <si>
    <t>-806778145</t>
  </si>
  <si>
    <t>Pol58</t>
  </si>
  <si>
    <t>odvoz výkopku do 7  km,složení  a uložení na skládku vč. poplatku</t>
  </si>
  <si>
    <t>-628324658</t>
  </si>
  <si>
    <t>Pol59</t>
  </si>
  <si>
    <t>ekologická likvidace svítidel</t>
  </si>
  <si>
    <t>121257287</t>
  </si>
  <si>
    <t>Poznámka k položce:
doprav, nutné likvidační poplatky</t>
  </si>
  <si>
    <t>Pol60</t>
  </si>
  <si>
    <t>revize</t>
  </si>
  <si>
    <t>371059274</t>
  </si>
  <si>
    <t>Poznámka k položce:
počet paré s revizním razítkem 5 kusů</t>
  </si>
  <si>
    <t>Pol61</t>
  </si>
  <si>
    <t>doprava</t>
  </si>
  <si>
    <t>-1539077875</t>
  </si>
  <si>
    <t>Poznámka k položce:
doprava materialu a ostatní</t>
  </si>
  <si>
    <t>Pol62</t>
  </si>
  <si>
    <t>zákres dle skutečného stavu</t>
  </si>
  <si>
    <t>-521338938</t>
  </si>
  <si>
    <t xml:space="preserve">Poznámka k položce:
projekt zákresu skutečného položení kabelu, včetně rozměrů, průměru, typu, hloubky uložení, včetně skutečně provedených chrániček, jejich délka a hloubka
Upozornění: Přesné délky kabelů musí být před zahájením prací ověřeny měřením
Ve specifikaci není zahrnuto:
- odkrytí a konečná úprava povrchů provedené v rámci stavební části Komunikace
- geodetické zaměření je součástí celkové VRN
Poznámka: Uváděné typy jsou doporučené, které lze nahradit ekvivalenty se stejnými parametry.
</t>
  </si>
  <si>
    <t>SO 461 - SO 461 Osazení chrániček sdělovacího kabelu</t>
  </si>
  <si>
    <t>461 - Osazení chrániček sdělovacího kabelu</t>
  </si>
  <si>
    <t>461</t>
  </si>
  <si>
    <t>Osazení chrániček sdělovacího kabelu</t>
  </si>
  <si>
    <t>Pol63</t>
  </si>
  <si>
    <t>chránička HDPE 40 zemní tlustostěnná</t>
  </si>
  <si>
    <t>340280776</t>
  </si>
  <si>
    <t>Poznámka k položce:
veškeré položky je možno ověřit v dokumentaci PDPS projektant Ing. Stehlík
veškeré specifikace jsou včetně nákupu, dopravy a složení na staveništi včetně přemístění ze staveniště na stavbu pro zabudování</t>
  </si>
  <si>
    <t>Pol64</t>
  </si>
  <si>
    <t>spojka chráničky HDPE (SPC40)</t>
  </si>
  <si>
    <t>-757681421</t>
  </si>
  <si>
    <t>Pol65</t>
  </si>
  <si>
    <t>koncovka chráničky HDPE s ventilkem (KPC40V)</t>
  </si>
  <si>
    <t>247190023</t>
  </si>
  <si>
    <t>Pol66</t>
  </si>
  <si>
    <t>mikrotrubička zemní tlustostěnná 14/10</t>
  </si>
  <si>
    <t>2005660625</t>
  </si>
  <si>
    <t>Pol67</t>
  </si>
  <si>
    <t>spojka mikrotrub. zemní tlustostěnné 14/10 s pojist. a ochranou</t>
  </si>
  <si>
    <t>1790404027</t>
  </si>
  <si>
    <t>Pol68</t>
  </si>
  <si>
    <t>koncovka mikrotrubičky zemní tlustostěnné 14/10</t>
  </si>
  <si>
    <t>-1718572901</t>
  </si>
  <si>
    <t>Pol69</t>
  </si>
  <si>
    <t>drát CY 1,5</t>
  </si>
  <si>
    <t>1104934750</t>
  </si>
  <si>
    <t>Pol70</t>
  </si>
  <si>
    <t>chránička kopoflex KF09110</t>
  </si>
  <si>
    <t>-790837164</t>
  </si>
  <si>
    <t>Pol71</t>
  </si>
  <si>
    <t>výstražná folie oranž.</t>
  </si>
  <si>
    <t>1582331170</t>
  </si>
  <si>
    <t>Pol72</t>
  </si>
  <si>
    <t>krycí deska KAD 30 oranž.</t>
  </si>
  <si>
    <t>-191085134</t>
  </si>
  <si>
    <t>-8964205</t>
  </si>
  <si>
    <t>355203748</t>
  </si>
  <si>
    <t>Pol73</t>
  </si>
  <si>
    <t>drobný materiál</t>
  </si>
  <si>
    <t>1346875150</t>
  </si>
  <si>
    <t>Pol74</t>
  </si>
  <si>
    <t>vytýčení trasy chrániček</t>
  </si>
  <si>
    <t>-685453768</t>
  </si>
  <si>
    <t>-1752189436</t>
  </si>
  <si>
    <t>Pol75</t>
  </si>
  <si>
    <t>výkop v zeleném pásu (0,3x0,7)</t>
  </si>
  <si>
    <t>-1960899459</t>
  </si>
  <si>
    <t>280164151</t>
  </si>
  <si>
    <t>Pol76</t>
  </si>
  <si>
    <t>obetonování chrániček (500)</t>
  </si>
  <si>
    <t>274107237</t>
  </si>
  <si>
    <t>-79766115</t>
  </si>
  <si>
    <t>Pol77</t>
  </si>
  <si>
    <t>707841712</t>
  </si>
  <si>
    <t>Pol78</t>
  </si>
  <si>
    <t>zahození a zhutnění výkopů (0,3x0,5)</t>
  </si>
  <si>
    <t>68281221</t>
  </si>
  <si>
    <t>Pol79</t>
  </si>
  <si>
    <t>1687962389</t>
  </si>
  <si>
    <t>Pol80</t>
  </si>
  <si>
    <t>pokládka HDPE chrániček</t>
  </si>
  <si>
    <t>-2095369230</t>
  </si>
  <si>
    <t>Pol81</t>
  </si>
  <si>
    <t>instalace spojky HDPE</t>
  </si>
  <si>
    <t>-456330775</t>
  </si>
  <si>
    <t>Pol82</t>
  </si>
  <si>
    <t>pokládka mikrotrubiček</t>
  </si>
  <si>
    <t>-1152754939</t>
  </si>
  <si>
    <t>Pol83</t>
  </si>
  <si>
    <t>instalace spojky mikrotrubičky</t>
  </si>
  <si>
    <t>-424338011</t>
  </si>
  <si>
    <t>Pol84</t>
  </si>
  <si>
    <t>pokládka chrániček KF</t>
  </si>
  <si>
    <t>-1901650625</t>
  </si>
  <si>
    <t>Pol85</t>
  </si>
  <si>
    <t>pokládka zaměřovacího vodiče</t>
  </si>
  <si>
    <t>-1295274945</t>
  </si>
  <si>
    <t>Pol86</t>
  </si>
  <si>
    <t>-178970281</t>
  </si>
  <si>
    <t>Pol87</t>
  </si>
  <si>
    <t>odvoz výkopku do 7 km a uložení na skládku</t>
  </si>
  <si>
    <t>-1326927321</t>
  </si>
  <si>
    <t>Poznámka k položce:
včetně naložení a složení, odvoz na veřejnou skládku</t>
  </si>
  <si>
    <t>Pol88</t>
  </si>
  <si>
    <t>zkouška</t>
  </si>
  <si>
    <t>1301023037</t>
  </si>
  <si>
    <t>Pol89</t>
  </si>
  <si>
    <t>436041679</t>
  </si>
  <si>
    <t>Pol90</t>
  </si>
  <si>
    <t>661260655</t>
  </si>
  <si>
    <t>Poznámka k položce:
projekt zákresu skutečného položení chrániček, včetně rozměrů, průměru, typu, hloubky uložení, jejich délka a hloubka
Ve specifikaci není zahrnuto:
- odkrytí a konečná úprava povrchů provedené v rámci stavební části Komunikace
- geodetické zaměření je součástí celkové VRN
Poznámka: Uváděné typy jsou doporučené, které lze nahradit ekvivalenty se stejnými parametry</t>
  </si>
  <si>
    <t>SO 501 - SO 501 Úprava kolektoru teplovodu</t>
  </si>
  <si>
    <t xml:space="preserve">    3 - Protlak pro drenáž, VO a metropol. kabel pod kolektorem</t>
  </si>
  <si>
    <t>132251101</t>
  </si>
  <si>
    <t>Hloubení rýh nezapažených š do 800 mm v hornině třídy těžitelnosti I skupiny 3 objem do 20 m3 strojně-pro drenáž</t>
  </si>
  <si>
    <t>677590254</t>
  </si>
  <si>
    <t>15*0,4*0,6</t>
  </si>
  <si>
    <t>Svislé přemístění výkopku z horniny třídy těžitelnosti I skupiny 1 až 3 hl výkopu do 4 m</t>
  </si>
  <si>
    <t>-1260845080</t>
  </si>
  <si>
    <t>-913819168</t>
  </si>
  <si>
    <t>3,6</t>
  </si>
  <si>
    <t>676458697</t>
  </si>
  <si>
    <t>517035956</t>
  </si>
  <si>
    <t>1506698617</t>
  </si>
  <si>
    <t>3,6*1,9</t>
  </si>
  <si>
    <t>181912112</t>
  </si>
  <si>
    <t>Úprava pláně v hornině třídy těžitelnosti I skupiny 3 se zhutněním ručně</t>
  </si>
  <si>
    <t>217410867</t>
  </si>
  <si>
    <t>Poznámka k položce:
práce budou prováděny ručně s ohledem na kolektor</t>
  </si>
  <si>
    <t>171111103</t>
  </si>
  <si>
    <t>Výplň teplovodního kolektoru ručně - pískový zásyp, zhutnění</t>
  </si>
  <si>
    <t>-1743591346</t>
  </si>
  <si>
    <t>14,6*0,3459 "délka x plocha, SO 501 Vzorový řez,Koordinační situace</t>
  </si>
  <si>
    <t>58154410</t>
  </si>
  <si>
    <t>písek křemičitý sušený frakce 0,1</t>
  </si>
  <si>
    <t>1902403792</t>
  </si>
  <si>
    <t>Poznámka k položce:
nákup,doprava,složení na mezideponii včetně přesunu hmoz na stavbu</t>
  </si>
  <si>
    <t>5,05*1,7 "objemová hmotnost</t>
  </si>
  <si>
    <t>1892098177</t>
  </si>
  <si>
    <t>Poznámka k položce:
nákup,doprava,práce,ohýbání</t>
  </si>
  <si>
    <t>0,11454+0,15272+0,0696 "SO 501, výkres D 1.5.3 Výztuž kce krycí desky</t>
  </si>
  <si>
    <t>153272212-1</t>
  </si>
  <si>
    <t>Výztuž B500B průměr 12mm</t>
  </si>
  <si>
    <t>146985820</t>
  </si>
  <si>
    <t>0,16394 "SO 501, výkres D 1.5.3, Výztuž kce krycí desky</t>
  </si>
  <si>
    <t>274311125</t>
  </si>
  <si>
    <t>Základové pasy, prahy, věnce a ostruhy z betonu prostého C 16/20 XC2</t>
  </si>
  <si>
    <t>281321774</t>
  </si>
  <si>
    <t>Poznámka k položce:
nákup,.doprava,práce
 včetně všeho pomocného materialu a prací
podélně po obou stranách tak, aby jejich horní hrana byla cca 5 mm nad horní hranou stěn kanálu šířky 0,28 m, výška 0,30 m</t>
  </si>
  <si>
    <t>2,76*1,1 " výpočet statika a ostatní, výkres D.1.5.2</t>
  </si>
  <si>
    <t>206944881</t>
  </si>
  <si>
    <t>Poznámka k položce:
práce a material</t>
  </si>
  <si>
    <t>14,6*0,33*2</t>
  </si>
  <si>
    <t>0,3*0,33*2</t>
  </si>
  <si>
    <t>274354211</t>
  </si>
  <si>
    <t>1414522151</t>
  </si>
  <si>
    <t>-175280289</t>
  </si>
  <si>
    <t>29,2*0,3</t>
  </si>
  <si>
    <t>Vyrovnávací lože z cementové malty C 25/30 XC2tl. 0,03 m</t>
  </si>
  <si>
    <t>786644025</t>
  </si>
  <si>
    <t>14,6*1,66 "šířka 1,66 m, SO 501 Vzorový řez, Situace</t>
  </si>
  <si>
    <t>Protlak pro drenáž, VO a metropol. kabel pod kolektorem</t>
  </si>
  <si>
    <t>131153101</t>
  </si>
  <si>
    <t>Hloubení jam nezapažených v hornině třídy těžitelnosti I skupiny 1 a 2 objem do 20 m3 strojně v omezeném prostoru</t>
  </si>
  <si>
    <t>-1987607663</t>
  </si>
  <si>
    <t>1,5*1,5*1*2  "hloubení pro VO a metropolitní kabel</t>
  </si>
  <si>
    <t>1,5*1,5*1*2 "hloubení startovací a výústní jámy po vykopávkách vozovky pro drenáž</t>
  </si>
  <si>
    <t>161151103-1</t>
  </si>
  <si>
    <t>-423794367</t>
  </si>
  <si>
    <t>171111103-2</t>
  </si>
  <si>
    <t>Uložení sypaniny z hornin soudržných do násypů zhutněných ručně</t>
  </si>
  <si>
    <t>-832318392</t>
  </si>
  <si>
    <t>Poznámka k položce:
material z vyhloubených jam se jimi opět naplní a zhutní</t>
  </si>
  <si>
    <t>141721214</t>
  </si>
  <si>
    <t>Řízený zemní protlak délky do 50 m hl do 6 m se zatažením potrubí průměru vrtu přes 140 do 180 mm v hornině třídy těžitelnosti I a II skupiny 1 až 4</t>
  </si>
  <si>
    <t>-2045524332</t>
  </si>
  <si>
    <t>Poznámka k položce:
bude rpoveden řízený protlak s minimálním výkopem, předpokládané použití hydraulického zařízení UM-32
napojuje a zatlačuje do země krátké protlačovací tyče a po dosažení cíle vtáhne zpět požadovanou chráničku. Výhodou je velmi malý rozměr zařízení, takže pracovní jáma může být dlouhá jen jeden metr 
Hlavice je uchycená na první tyči (tyče jsou dlouhé 1,5 metru). Jakmile se tyč zavrtá do země, našroubuje se za ni další tyč a pokračuje se tak dále, až se dosáhne celkové požadované délky vrtu.
Při vrtání se ultrazvukovým detektorem sleduje postup a pozice vrtací hlavy a je možné ovlivňovat její další směr. Lze se tak vyhnout různým překážkám, například potrubí nebo základům stavebních objektů. V tomto případě teplovodnímu kolektoru</t>
  </si>
  <si>
    <t>5"pro chráničku drenáže</t>
  </si>
  <si>
    <t>5"pro chráničku metropolitního kabelu a VO</t>
  </si>
  <si>
    <t>Chránička kabelů z trub HDPE DN 160</t>
  </si>
  <si>
    <t>919288957</t>
  </si>
  <si>
    <t>Poznámka k položce:
nákup,doprava,montáž,protažení protlakem
včetně protažení výstražné folie
položka včetně naložení a odvozu přebytečné zeminy po protlačení chráničky - předpoklad cca. 1 m3</t>
  </si>
  <si>
    <t>2*5</t>
  </si>
  <si>
    <t>273121111</t>
  </si>
  <si>
    <t>Osazení prefabrikovaných základových desek z dílců železobetonových hmotnosti do 5 t</t>
  </si>
  <si>
    <t>-716007749</t>
  </si>
  <si>
    <t>421321137</t>
  </si>
  <si>
    <t>Deska ze ŽB C 25/30 XC2 XF3 s vázanou výztuží B500B</t>
  </si>
  <si>
    <t>1329656411</t>
  </si>
  <si>
    <t>Poznámka k položce:
material, práce</t>
  </si>
  <si>
    <t>4,83 "celkem 14 kusů, viz výkres D 1.5.2</t>
  </si>
  <si>
    <t>421321137-1</t>
  </si>
  <si>
    <t>Deska ze ŽB C 25/30 XC2 D8 s vázanou výztuží B500B</t>
  </si>
  <si>
    <t>-1540488938</t>
  </si>
  <si>
    <t>0,28 "celkem 1 kus viz výkres D 1.5.2</t>
  </si>
  <si>
    <t>421321137-12</t>
  </si>
  <si>
    <t>1065720249</t>
  </si>
  <si>
    <t>Poznámka k položce:
rezervní deska pro případ šetření na místě a upřesnění na místě skutečné délky potrubí pro skutečné krytí deskami</t>
  </si>
  <si>
    <t>0,28 "celkem 1 kus</t>
  </si>
  <si>
    <t>931992121</t>
  </si>
  <si>
    <t>Výplň dilatačních spár z extrudovaného polystyrénu tl 20 mm</t>
  </si>
  <si>
    <t>-698311902</t>
  </si>
  <si>
    <t xml:space="preserve">Poznámka k položce:
separační vrstva z EPS do bednění mezi kolektorem a bet. základem desky </t>
  </si>
  <si>
    <t>0,33*14,6*2 "dvě vrtsvy, tl. 20 mm</t>
  </si>
  <si>
    <t>28376350</t>
  </si>
  <si>
    <t>deska EPS perimetrická pro zateplení spodních staveb 200kPa λ=0,034 tl 20mm</t>
  </si>
  <si>
    <t>-704447824</t>
  </si>
  <si>
    <t>Poznámka k položce:
nálup,doprava,složení na stavbě</t>
  </si>
  <si>
    <t>9,636</t>
  </si>
  <si>
    <t>931994171</t>
  </si>
  <si>
    <t>Hydroizolační folie</t>
  </si>
  <si>
    <t>1547600702</t>
  </si>
  <si>
    <t>Poznámka k položce:
hydroizolační folie z modifikovaného asfaltového pásu natavena na podklad penetrovaný asfaltovým lakem spolu s ochrannou geotextilií
položka včetně prací a materialu asfaltového pásu, penetrovaný lak, ochranná geotextilie
šířka 3,00 m, délka 14,60 m</t>
  </si>
  <si>
    <t>-1959681075</t>
  </si>
  <si>
    <t>Poznámka k položce:
práce včetně všech pomocných</t>
  </si>
  <si>
    <t>5,72*14,6*2 "SO 101 D 1.1.6 Příčný a podélný řez teplovodem</t>
  </si>
  <si>
    <t>-176275126</t>
  </si>
  <si>
    <t>81,553*1,1845 'Přepočtené koeficientem množství</t>
  </si>
  <si>
    <t>2003049292</t>
  </si>
  <si>
    <t>IP 510</t>
  </si>
  <si>
    <t xml:space="preserve">odřezání ocelových podpěr </t>
  </si>
  <si>
    <t>613695288</t>
  </si>
  <si>
    <t>Poznámka k položce:
odřezání ocelových podpěr na výšku 10 cm nad horní hranou potrubí
přebytečný material na skládku včetně dopravy a skládkovného</t>
  </si>
  <si>
    <t>29,2 "SO 501 vzorový řez</t>
  </si>
  <si>
    <t>-1308365239</t>
  </si>
  <si>
    <t>15*1,4</t>
  </si>
  <si>
    <t>-1600130979</t>
  </si>
  <si>
    <t>17,729*1,1845 'Přepočtené koeficientem množství</t>
  </si>
  <si>
    <t>-654867509</t>
  </si>
  <si>
    <t>Poznámka k položce:
nákup,doprava, montáž, zásypy, včetně dodávky trubky a příslušných tvarovek, včetně dodání a zabudování kameniva HDK 16/32, včetně všech prací a materialu pomocného
drenáž rovnoběžně s teplovodem dle požadavku správce teplovodu</t>
  </si>
  <si>
    <t>15 "SO 501 Vzorové řezy, drenáž rovnoběžně s teplovodem</t>
  </si>
  <si>
    <t>1152584234</t>
  </si>
  <si>
    <t>1"Situace koordinanční</t>
  </si>
  <si>
    <t>998212111</t>
  </si>
  <si>
    <t>Přesun hmot želbet dílců do 20 m</t>
  </si>
  <si>
    <t>-1483015748</t>
  </si>
  <si>
    <t>Poznámka k položce:
přesuny hmot z výrobny na mezideponii a na stavbu</t>
  </si>
  <si>
    <t>(3,036+4,83+0,28+0,28)*2,4+0,5 "beton a výztuž</t>
  </si>
  <si>
    <t>998212195</t>
  </si>
  <si>
    <t>Příplatek k přesunu hmot za zvětšený přesun do 5000 m</t>
  </si>
  <si>
    <t>-565802614</t>
  </si>
  <si>
    <t>20,722*5</t>
  </si>
  <si>
    <t>998212199</t>
  </si>
  <si>
    <t>Příplatek k přesunu hmot  za zvětšený přesun ZKD 5000 m</t>
  </si>
  <si>
    <t>-1443787847</t>
  </si>
  <si>
    <t>20,722*5"předpoklad přesunu v celkové vzdálenosti do 10 km</t>
  </si>
  <si>
    <t>VRN - VRN Vedlejší rozpočtové náklady</t>
  </si>
  <si>
    <t>VRN - Vedlejší rozpočtové náklady</t>
  </si>
  <si>
    <t xml:space="preserve">    VRN1 - Průzkumné, geodetické a projektové práce</t>
  </si>
  <si>
    <t xml:space="preserve">    VRN3 - Zařízení staveniště</t>
  </si>
  <si>
    <t xml:space="preserve">    VRN4 - Inženýrská činnost</t>
  </si>
  <si>
    <t xml:space="preserve">    VRN7 - Provozní vlivy a územní vlivy</t>
  </si>
  <si>
    <t xml:space="preserve">    VRN9 - Ostatní náklady</t>
  </si>
  <si>
    <t>VRN1</t>
  </si>
  <si>
    <t>Průzkumné, geodetické a projektové práce</t>
  </si>
  <si>
    <t>011002000</t>
  </si>
  <si>
    <t>Průzkumné práce-vytyčení stáv. inženýrských sítí</t>
  </si>
  <si>
    <t>-445506845</t>
  </si>
  <si>
    <t>Poznámka k položce:
vytyčení stáv. inženýrských sítí za účasti správce sítě nebo jeho pokynů, projednání jejich ochrany před poškození se správcem, včetně určení dimenze a hloubky sítě, bude protokolováno, používáno při stavbě a součástí stavebního deníku</t>
  </si>
  <si>
    <t>011503000-1</t>
  </si>
  <si>
    <t>Stavební průzkum stavu přilehlých objektů</t>
  </si>
  <si>
    <t>306657689</t>
  </si>
  <si>
    <t>Poznámka k položce:
Fotodokumentace stáv. stavu přilehlých objektů tj. fasády, ploty, vrata atd., včetně nutných sádrových terčíků pro monitoring již stávajících prasklin a další způsoby pasportizace, průběžné zápisy o objektech souvisejících se stavbou</t>
  </si>
  <si>
    <t>012103000</t>
  </si>
  <si>
    <t>Geodetické práce před výstavbou</t>
  </si>
  <si>
    <t>1610061684</t>
  </si>
  <si>
    <t>Poznámka k položce:
vytyčení hranic pozemků, vytyčení hranice odnětí půdy a zajištění jejich nepřekročení, vytyčení staveniště a stavebního objektu, určení průběhu nadzemního nebo podzemního stávajícího i plánovaného vedení, určení vytyčovací sítě, ...</t>
  </si>
  <si>
    <t>012203000</t>
  </si>
  <si>
    <t>Geodetické práce při provádění stavby</t>
  </si>
  <si>
    <t>-999294888</t>
  </si>
  <si>
    <t xml:space="preserve">Poznámka k položce:
výšková měření, výpočet objemů, atd. které mají charakter kontrolních a upřesnujících činností
geodetické zaměřování všech nových inženýrských sítí - kanalizace deštová, veřejné osvětlení a ostatní  </t>
  </si>
  <si>
    <t>012303000</t>
  </si>
  <si>
    <t>Geodetické práce po výstavbě</t>
  </si>
  <si>
    <t>554024262</t>
  </si>
  <si>
    <t>Poznámka k položce:
geodetické zaměření provedení všech stavebních objektů, včetně  hloubek šachet a potrubí, hloubek uložení ostatních sítí, podéných profilů a dimenze všech nových inženýrských sítí, VO,  deštová kanalizace a ostatní dle požadavku TDI a investora a dle podmínek stavebního a VH povolení</t>
  </si>
  <si>
    <t>012403000</t>
  </si>
  <si>
    <t>Kartografické práce</t>
  </si>
  <si>
    <t>1602697514</t>
  </si>
  <si>
    <t>Poznámka k položce:
geometrický plán stavby včetně všech kartografických prací,bude předán 4 x originál pro vklad do katastru</t>
  </si>
  <si>
    <t>Realizační dokumentace stavby (RDS)</t>
  </si>
  <si>
    <t>512</t>
  </si>
  <si>
    <t>-748102497</t>
  </si>
  <si>
    <t>Poznámka k položce:
řešení dílčích detailů, nutných vyvolaných změn, koordinační řezy s pokládkou dešťové kanalizace a VO ,Cetin a NN po odkrytí kabelů, detailní uložení retence, nádrže a lapolu, řešení konkretních požadavků vybraného zhotovitele , řešení zábradlí pro konretní naměřené šířky a výšky, nutné statické výpočty, určení přesné délky teplovodního kanálu po odkrytí základů budov - nový staický výkres a kladecí výkres s autorizačním razítkem Inženýra Pouzara (nutno uvažovat s jeho cenovým ohodnocením), ostatní</t>
  </si>
  <si>
    <t>013254000</t>
  </si>
  <si>
    <t>Dokumentace skutečného provedení stavby (DSPS)</t>
  </si>
  <si>
    <t>1682625801</t>
  </si>
  <si>
    <t>Poznámka k položce:
vyhotovení na podkladě geodetického zaměření provedené stavby, 4 x paré, 1 x CD, pro účely SÚ ke kolaudaci, zanesení veškerých změn oproti DSP,  bude zpracováno dle příloh vyžadující vyhláška 499/2006 Sb.</t>
  </si>
  <si>
    <t>IP 36</t>
  </si>
  <si>
    <t>Splnění podmínek správců sítí dle  stavebního povolení</t>
  </si>
  <si>
    <t>444897828</t>
  </si>
  <si>
    <t>Poznámka k položce:
předání závěrečného paré se splněnými podmínkami správců včetně jejich stanovisek ke stavbě, počet kusů 4</t>
  </si>
  <si>
    <t>IP 37</t>
  </si>
  <si>
    <t>kontrola deštových svodů a prověření jejich funkčnosti v napojení</t>
  </si>
  <si>
    <t>178560460</t>
  </si>
  <si>
    <t>VRN3</t>
  </si>
  <si>
    <t>Zařízení staveniště</t>
  </si>
  <si>
    <t>032002000</t>
  </si>
  <si>
    <t>Vybavení a zařízení  staveniště</t>
  </si>
  <si>
    <t>2092604593</t>
  </si>
  <si>
    <t>Poznámka k položce:
jsou objekty a zařízení, která slouží po dobu provádění stavby k provozním,výrobním a sociálním účelům zhotovitele a ostatním subjektům výstavby. Vybavení potřebná pro realizaci stavby, včetně nutného oddrenážování staveniště, včetně zřízení příjezdu, staveniště není v té samé ulici, nutno respektovat vybavení dle Souhrnné zprávy, započíst veškerý nutný provoz a zabezpečení, včetně připojení energií, oplocení, zabezpečení přilehlých pozemků, osvětlení, dopravní značení na vlastním staveništi (směrové tabule příkazů a zákazů, ostatní), včetně pohotovostních sorpčních folií pod auta během prací proti olejovým úkapům
udržování přilehlých komunikací v čistotě i za zhoršených podmínek</t>
  </si>
  <si>
    <t>034303000</t>
  </si>
  <si>
    <t>Dopravní značení na staveništi - pěší provoz</t>
  </si>
  <si>
    <t>999784309</t>
  </si>
  <si>
    <t>Poznámka k položce:
zřízení bezkolizních přístupů pěších do obytných budov během stavby a hlavně během výstavby bezbarierových ramp, v případě tělesně postiženého zajistit pozvolnou rampou,  s předpokladem : 8 ks přechodových lávek min délky 2 m doporučených z pororoštu včetně oboustranného zábradlí a oboustranných nášlapných plechů, mobilní oplocení s mobilními patkami výplně z drátového pletiva výšky 2 m pro oddělení pěší komunikace od staveniště min 150 m mobilního oplocení, mobilní zábrany výšky do 1 m pro 50 m, přejezdové ocelové , duralové rampy s protiskluzným povrchem  pro překrytí položených kabelů  na terenu cca.  10 ks, zátěžové desky pro ochranu povrchu s protiskluzovou úpravou cca. 10 m2,bezpečnostní pásky červenobílé cca. 100 m, provizorní osvětlení při soumraku a v noci - přívod energie včetně mobilních lamp cca. 5 ks mobilních lamp, dopravní značky a směrové tabule cca. 10 ks, provizorní nastavitená schodiště z pororoštu min. šířky 1,00 m s oboustranným zábradlím pro cca. 6 stupnů schodů min 4 ks, mobilní kovová madla cca. 20 m. Řádné označení a osvětlení výkopů a překopů.  Deponované zeminy a materialy budou zajištěny proti prašnosti. Veškerá výše uvedená množství jsou pouze předpokládaná orientační, firma přizpůsobí svým vlastním vnitřním předpisům a svému pracovnímu postupu tak , aby plně vyhovovalo plánu bezpečnosti BOZP zák. č. 309/2006 Sb.</t>
  </si>
  <si>
    <t>034303000-1</t>
  </si>
  <si>
    <t>Dopravní značení na staveništi-automobilový provoz</t>
  </si>
  <si>
    <t>701787396</t>
  </si>
  <si>
    <t>Poznámka k položce:
obsahuje hlavně mobiní oplocení s mobilními patkami z výplně drátového pletiva mion 100 m, přejezdové plechy ocelové předpokládaných rozměrů 3 * 1,5 m pro zatížení osobních a nákladních aut předpoklad 15 ks ,přejezdové rampy ocelové pro překrytí položených kabelů a na terenu 10 ks, zátěžové přejezdové desky pro ochranu povrchu cca. 10 m2, mobilní zábrany cca. 30 m. Bude postupováno v souladu s pomínkami schváleného plánu přechodného dopravního značení mezi zhotovitelem a DI Policicí . Veškerá výše uvedená množství jsou pouze předpokládaná orientační, firma přizpůsobí svým vlastním vnitřním předpisům a svému pracovnímu postupu tak , aby plně vyhovovalo plánu bezpečnosti BOZP zák. č. 309/2006 Sb.</t>
  </si>
  <si>
    <t>034503000</t>
  </si>
  <si>
    <t>Informační tabule na staveništi</t>
  </si>
  <si>
    <t>-2006267157</t>
  </si>
  <si>
    <t>Poznámka k položce:
včetně všech grafických náležitostí, standartní popis a obrázek Situace stavby, včetně vyhotovení a umístění štítku "Stavba povolena"</t>
  </si>
  <si>
    <t>039002000</t>
  </si>
  <si>
    <t>Zrušení zařízení staveniště</t>
  </si>
  <si>
    <t>-1387136541</t>
  </si>
  <si>
    <t>Poznámka k položce:
uvedení používaných ploch do původního stavu,  protokolární předání vlastníkům nemovitostí</t>
  </si>
  <si>
    <t>VRN4</t>
  </si>
  <si>
    <t>Inženýrská činnost</t>
  </si>
  <si>
    <t>043103000</t>
  </si>
  <si>
    <t>Zkoušky bez rozlišení</t>
  </si>
  <si>
    <t>1727922450</t>
  </si>
  <si>
    <t>Poznámka k položce:
zkoušky s odkazem na bod č. 40/odstavec III. stavebního povolení ze dne 23.11.2022</t>
  </si>
  <si>
    <t>043154000</t>
  </si>
  <si>
    <t>Zkoušky hutnicí</t>
  </si>
  <si>
    <t>-1552309124</t>
  </si>
  <si>
    <t>044002000</t>
  </si>
  <si>
    <t>Revize</t>
  </si>
  <si>
    <t>1447937684</t>
  </si>
  <si>
    <t>Poznámka k položce:
veškeré dodatečné dílčí revize neobsažené ve stavebním objektu dané specializace</t>
  </si>
  <si>
    <t>045303000</t>
  </si>
  <si>
    <t>Koordinační a kompletační činnost dodavatele</t>
  </si>
  <si>
    <t>489214069</t>
  </si>
  <si>
    <t xml:space="preserve">Poznámka k položce:
Koordinační a kompletační činnost dodavatele (koordinace s pracemi, které bude provádět jiný zhotovitel - Cetin, Chevak, ostatní), koordinace s přilehlými vlastníky a obyvateli, koordinace a dohled nad dodržováním podmínek platného stavebního a VH povolení
orgaizování kontrolních prohlídek stavby dle podmínek Staveního povolení ze dne 23.11.2022
koordinace prací při výměně firmou Chevak všech uzávěrů na vodovodu - dále SP bod d/odstavec III.
</t>
  </si>
  <si>
    <t>VRN7</t>
  </si>
  <si>
    <t>Provozní vlivy a územní vlivy</t>
  </si>
  <si>
    <t>060001000</t>
  </si>
  <si>
    <t>Územní vlivy</t>
  </si>
  <si>
    <t>644581178</t>
  </si>
  <si>
    <t xml:space="preserve">Poznámka k položce:
Územní vlivy - nemožnost použití těžkých strojů hutnících, práce v blízkosti zástavby, ztížené dopravní podmínky při přepravě materialu průjezdu obcí, bezpečnostní opatření při provádění hloubkových výkopů, upozornění a zákaz vstupu při prašnosti , další související
projektant upozorňuje na výstavbu ve stáv. zástavbě, nutno zvolit takový mechanizační park, který nepoškodí přilehlé domy a stáv. inženýrské sítě a ostatní
</t>
  </si>
  <si>
    <t>072103011</t>
  </si>
  <si>
    <t>Zajištění DIO komunikace II. a III. třídy</t>
  </si>
  <si>
    <t>-263681888</t>
  </si>
  <si>
    <t>Poznámka k položce:
ZOV  je součástí technické zprávy
před stavbou budou přechodná dopravní opatření zhotovitelem znovu projednáno s DI Policií, bude zažádáno o přechodné dopravní značení, položka osazení značení včetně stálé údržby přechodného značení, včetně stálé údržby přilehlých stávajících komunikací při výjezdu techniky na tyto komunikace, DIO bude obsahovat uzavření stavebního úseku, zřízení objížděk,ostatní</t>
  </si>
  <si>
    <t>075002000</t>
  </si>
  <si>
    <t>Ochranná pásma</t>
  </si>
  <si>
    <t>1386074490</t>
  </si>
  <si>
    <t>Poznámka k položce:
respektování a přizpůsobení prací v ochranných pásmech elektrického vedení, vodárenská (vodní zdroje,vodojemy.čistírny vod,vodovodní řady),přírodních hodnot (zákaz poškození přírodního prostředí,zákaz hluku), protipožární a jiná, dále ochrana odkrytých stáv. zařízení dle stavebního povolení, obnovení výstražných folií porušených během stavby</t>
  </si>
  <si>
    <t>VRN9</t>
  </si>
  <si>
    <t>Ostatní náklady</t>
  </si>
  <si>
    <t>094002000</t>
  </si>
  <si>
    <t>Ostatní náklady související s výstavbou</t>
  </si>
  <si>
    <t>1108658064</t>
  </si>
  <si>
    <t>Poznámka k položce:
Ruční kopání sond pro zjištění polohy stávajících IS
např. stávající přípojky od lapčů</t>
  </si>
  <si>
    <t>094002000.1</t>
  </si>
  <si>
    <t>482762280</t>
  </si>
  <si>
    <t>Poznámka k položce:
Fekální čerpadlo pro případné čerpání kalů apod.</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</si>
</sst>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39">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b/>
      <sz val="10"/>
      <color rgb="FF46464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i/>
      <sz val="9"/>
      <color rgb="FF0000FF"/>
      <name val="Arial CE"/>
      <family val="2"/>
    </font>
    <font>
      <i/>
      <sz val="8"/>
      <color rgb="FF0000FF"/>
      <name val="Arial CE"/>
      <family val="2"/>
    </font>
    <font>
      <u val="single"/>
      <sz val="11"/>
      <color theme="10"/>
      <name val="Calibri"/>
      <family val="2"/>
      <scheme val="minor"/>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23">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8" fillId="0" borderId="0" applyNumberFormat="0" applyFill="0" applyBorder="0" applyAlignment="0" applyProtection="0"/>
  </cellStyleXfs>
  <cellXfs count="280">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3" fillId="0" borderId="0" xfId="0" applyFont="1" applyAlignment="1" applyProtection="1">
      <alignment horizontal="left" vertical="center"/>
      <protection/>
    </xf>
    <xf numFmtId="0" fontId="14" fillId="0" borderId="0" xfId="0" applyFont="1" applyAlignment="1">
      <alignment horizontal="left" vertical="center"/>
    </xf>
    <xf numFmtId="0" fontId="15"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6"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6"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7"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7"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18" fillId="0" borderId="0" xfId="0" applyNumberFormat="1" applyFont="1" applyAlignment="1" applyProtection="1">
      <alignment vertical="center"/>
      <protection/>
    </xf>
    <xf numFmtId="0" fontId="2" fillId="0" borderId="3" xfId="0" applyFont="1" applyBorder="1" applyAlignment="1">
      <alignment vertical="center"/>
    </xf>
    <xf numFmtId="0" fontId="18"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3" xfId="0" applyBorder="1" applyAlignment="1" applyProtection="1">
      <alignment vertical="center"/>
      <protection/>
    </xf>
    <xf numFmtId="0" fontId="0" fillId="0" borderId="0" xfId="0" applyAlignment="1" applyProtection="1">
      <alignment vertical="center"/>
      <protection/>
    </xf>
    <xf numFmtId="0" fontId="19" fillId="0" borderId="4" xfId="0" applyFont="1" applyBorder="1" applyAlignment="1" applyProtection="1">
      <alignment horizontal="left" vertical="center"/>
      <protection/>
    </xf>
    <xf numFmtId="0" fontId="0" fillId="0" borderId="4" xfId="0" applyBorder="1" applyAlignment="1" applyProtection="1">
      <alignment vertical="center"/>
      <protection/>
    </xf>
    <xf numFmtId="0" fontId="0" fillId="0" borderId="3" xfId="0" applyBorder="1" applyAlignment="1">
      <alignment vertical="center"/>
    </xf>
    <xf numFmtId="0" fontId="2" fillId="0" borderId="5" xfId="0" applyFont="1" applyBorder="1" applyAlignment="1" applyProtection="1">
      <alignment horizontal="left" vertical="center"/>
      <protection/>
    </xf>
    <xf numFmtId="0" fontId="0" fillId="0" borderId="4"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17"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0" fillId="0" borderId="11" xfId="0" applyFont="1" applyBorder="1" applyAlignment="1">
      <alignment horizontal="center" vertical="center"/>
    </xf>
    <xf numFmtId="0" fontId="20"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1" fillId="0" borderId="14" xfId="0" applyFont="1" applyBorder="1" applyAlignment="1">
      <alignment horizontal="left" vertical="center"/>
    </xf>
    <xf numFmtId="0" fontId="21"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1" fillId="0" borderId="14" xfId="0" applyFont="1" applyBorder="1" applyAlignment="1" applyProtection="1">
      <alignment horizontal="left" vertical="center"/>
      <protection/>
    </xf>
    <xf numFmtId="0" fontId="21"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2" fillId="4" borderId="6" xfId="0" applyFont="1" applyFill="1" applyBorder="1" applyAlignment="1" applyProtection="1">
      <alignment horizontal="center" vertical="center"/>
      <protection/>
    </xf>
    <xf numFmtId="0" fontId="22"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2" fillId="4" borderId="7" xfId="0" applyFont="1" applyFill="1" applyBorder="1" applyAlignment="1" applyProtection="1">
      <alignment horizontal="center" vertical="center"/>
      <protection/>
    </xf>
    <xf numFmtId="0" fontId="22" fillId="4" borderId="7" xfId="0" applyFont="1" applyFill="1" applyBorder="1" applyAlignment="1" applyProtection="1">
      <alignment horizontal="right" vertical="center"/>
      <protection/>
    </xf>
    <xf numFmtId="0" fontId="22" fillId="4" borderId="8" xfId="0" applyFont="1" applyFill="1" applyBorder="1" applyAlignment="1" applyProtection="1">
      <alignment horizontal="left" vertical="center"/>
      <protection/>
    </xf>
    <xf numFmtId="0" fontId="22" fillId="4" borderId="0" xfId="0" applyFont="1" applyFill="1" applyAlignment="1" applyProtection="1">
      <alignment horizontal="center" vertical="center"/>
      <protection/>
    </xf>
    <xf numFmtId="0" fontId="23" fillId="0" borderId="16" xfId="0" applyFont="1" applyBorder="1" applyAlignment="1" applyProtection="1">
      <alignment horizontal="center" vertical="center" wrapText="1"/>
      <protection/>
    </xf>
    <xf numFmtId="0" fontId="23" fillId="0" borderId="17" xfId="0" applyFont="1" applyBorder="1" applyAlignment="1" applyProtection="1">
      <alignment horizontal="center" vertical="center" wrapText="1"/>
      <protection/>
    </xf>
    <xf numFmtId="0" fontId="23"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4" fillId="0" borderId="0" xfId="0" applyFont="1" applyAlignment="1" applyProtection="1">
      <alignment horizontal="left" vertical="center"/>
      <protection/>
    </xf>
    <xf numFmtId="0" fontId="24" fillId="0" borderId="0" xfId="0" applyFont="1" applyAlignment="1" applyProtection="1">
      <alignment vertical="center"/>
      <protection/>
    </xf>
    <xf numFmtId="4" fontId="24" fillId="0" borderId="0" xfId="0" applyNumberFormat="1" applyFont="1" applyAlignment="1" applyProtection="1">
      <alignment horizontal="right" vertical="center"/>
      <protection/>
    </xf>
    <xf numFmtId="4" fontId="24"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0" fillId="0" borderId="14" xfId="0" applyNumberFormat="1" applyFont="1" applyBorder="1" applyAlignment="1" applyProtection="1">
      <alignment vertical="center"/>
      <protection/>
    </xf>
    <xf numFmtId="4" fontId="20" fillId="0" borderId="0" xfId="0" applyNumberFormat="1" applyFont="1" applyBorder="1" applyAlignment="1" applyProtection="1">
      <alignment vertical="center"/>
      <protection/>
    </xf>
    <xf numFmtId="166" fontId="20" fillId="0" borderId="0" xfId="0" applyNumberFormat="1" applyFont="1" applyBorder="1" applyAlignment="1" applyProtection="1">
      <alignment vertical="center"/>
      <protection/>
    </xf>
    <xf numFmtId="4" fontId="20" fillId="0" borderId="15" xfId="0" applyNumberFormat="1" applyFont="1" applyBorder="1" applyAlignment="1" applyProtection="1">
      <alignment vertical="center"/>
      <protection/>
    </xf>
    <xf numFmtId="0" fontId="5" fillId="0" borderId="0" xfId="0" applyFont="1" applyAlignment="1">
      <alignment horizontal="left" vertical="center"/>
    </xf>
    <xf numFmtId="0" fontId="25" fillId="0" borderId="0" xfId="0" applyFont="1" applyAlignment="1">
      <alignment horizontal="left" vertical="center"/>
    </xf>
    <xf numFmtId="0" fontId="26" fillId="0" borderId="0" xfId="20" applyFont="1" applyAlignment="1">
      <alignment horizontal="center" vertical="center"/>
    </xf>
    <xf numFmtId="0" fontId="6" fillId="0" borderId="3" xfId="0" applyFont="1" applyBorder="1" applyAlignment="1" applyProtection="1">
      <alignment vertical="center"/>
      <protection/>
    </xf>
    <xf numFmtId="0" fontId="27" fillId="0" borderId="0" xfId="0" applyFont="1" applyAlignment="1" applyProtection="1">
      <alignment vertical="center"/>
      <protection/>
    </xf>
    <xf numFmtId="0" fontId="27" fillId="0" borderId="0" xfId="0" applyFont="1" applyAlignment="1" applyProtection="1">
      <alignment horizontal="left" vertical="center" wrapText="1"/>
      <protection/>
    </xf>
    <xf numFmtId="0" fontId="28" fillId="0" borderId="0" xfId="0" applyFont="1" applyAlignment="1" applyProtection="1">
      <alignment vertical="center"/>
      <protection/>
    </xf>
    <xf numFmtId="4" fontId="28"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29" fillId="0" borderId="14" xfId="0" applyNumberFormat="1" applyFont="1" applyBorder="1" applyAlignment="1" applyProtection="1">
      <alignment vertical="center"/>
      <protection/>
    </xf>
    <xf numFmtId="4" fontId="29" fillId="0" borderId="0" xfId="0" applyNumberFormat="1" applyFont="1" applyBorder="1" applyAlignment="1" applyProtection="1">
      <alignment vertical="center"/>
      <protection/>
    </xf>
    <xf numFmtId="166" fontId="29" fillId="0" borderId="0" xfId="0" applyNumberFormat="1" applyFont="1" applyBorder="1" applyAlignment="1" applyProtection="1">
      <alignment vertical="center"/>
      <protection/>
    </xf>
    <xf numFmtId="4" fontId="29" fillId="0" borderId="15" xfId="0" applyNumberFormat="1" applyFont="1" applyBorder="1" applyAlignment="1" applyProtection="1">
      <alignment vertical="center"/>
      <protection/>
    </xf>
    <xf numFmtId="0" fontId="6" fillId="0" borderId="0" xfId="0" applyFont="1" applyAlignment="1">
      <alignment horizontal="left" vertical="center"/>
    </xf>
    <xf numFmtId="4" fontId="29" fillId="0" borderId="19" xfId="0" applyNumberFormat="1" applyFont="1" applyBorder="1" applyAlignment="1" applyProtection="1">
      <alignment vertical="center"/>
      <protection/>
    </xf>
    <xf numFmtId="4" fontId="29" fillId="0" borderId="20" xfId="0" applyNumberFormat="1" applyFont="1" applyBorder="1" applyAlignment="1" applyProtection="1">
      <alignment vertical="center"/>
      <protection/>
    </xf>
    <xf numFmtId="166" fontId="29" fillId="0" borderId="20" xfId="0" applyNumberFormat="1" applyFont="1" applyBorder="1" applyAlignment="1" applyProtection="1">
      <alignment vertical="center"/>
      <protection/>
    </xf>
    <xf numFmtId="4" fontId="29" fillId="0" borderId="21" xfId="0" applyNumberFormat="1" applyFont="1" applyBorder="1" applyAlignment="1" applyProtection="1">
      <alignment vertical="center"/>
      <protection/>
    </xf>
    <xf numFmtId="0" fontId="0" fillId="0" borderId="1" xfId="0" applyBorder="1"/>
    <xf numFmtId="0" fontId="0" fillId="0" borderId="2" xfId="0" applyBorder="1"/>
    <xf numFmtId="0" fontId="13" fillId="0" borderId="0" xfId="0" applyFont="1" applyAlignment="1">
      <alignment horizontal="left" vertical="center"/>
    </xf>
    <xf numFmtId="0" fontId="30"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4" fillId="0" borderId="0" xfId="0" applyFont="1" applyAlignment="1">
      <alignment horizontal="left" vertical="center" wrapText="1"/>
    </xf>
    <xf numFmtId="0" fontId="3" fillId="0" borderId="0" xfId="0" applyFont="1" applyAlignment="1">
      <alignment horizontal="left" vertical="center"/>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3" xfId="0" applyBorder="1" applyAlignment="1">
      <alignment vertical="center" wrapText="1"/>
    </xf>
    <xf numFmtId="0" fontId="0" fillId="0" borderId="12" xfId="0" applyFont="1" applyBorder="1" applyAlignment="1">
      <alignment vertical="center"/>
    </xf>
    <xf numFmtId="0" fontId="17" fillId="0" borderId="0" xfId="0" applyFont="1" applyAlignment="1">
      <alignment horizontal="left" vertical="center"/>
    </xf>
    <xf numFmtId="4" fontId="24" fillId="0" borderId="0" xfId="0" applyNumberFormat="1" applyFont="1" applyAlignment="1">
      <alignment vertical="center"/>
    </xf>
    <xf numFmtId="0" fontId="2" fillId="0" borderId="0" xfId="0" applyFont="1" applyAlignment="1">
      <alignment horizontal="right" vertical="center"/>
    </xf>
    <xf numFmtId="0" fontId="21"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19" fillId="0" borderId="4" xfId="0" applyFont="1" applyBorder="1" applyAlignment="1">
      <alignment horizontal="left" vertical="center"/>
    </xf>
    <xf numFmtId="0" fontId="0" fillId="0" borderId="4" xfId="0" applyBorder="1" applyAlignment="1">
      <alignment vertical="center"/>
    </xf>
    <xf numFmtId="0" fontId="2" fillId="0" borderId="5" xfId="0" applyFont="1" applyBorder="1" applyAlignment="1">
      <alignment horizontal="left" vertical="center"/>
    </xf>
    <xf numFmtId="0" fontId="0" fillId="0" borderId="5" xfId="0" applyFont="1" applyBorder="1" applyAlignment="1">
      <alignment vertical="center"/>
    </xf>
    <xf numFmtId="0" fontId="2" fillId="0" borderId="5" xfId="0" applyFont="1" applyBorder="1" applyAlignment="1">
      <alignment horizontal="center" vertical="center"/>
    </xf>
    <xf numFmtId="0" fontId="2" fillId="0" borderId="5" xfId="0" applyFont="1" applyBorder="1" applyAlignment="1">
      <alignment horizontal="right" vertical="center"/>
    </xf>
    <xf numFmtId="0" fontId="0" fillId="0" borderId="4" xfId="0" applyFont="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 fillId="0" borderId="0" xfId="0" applyFont="1" applyAlignment="1" applyProtection="1">
      <alignment horizontal="left" vertical="center" wrapText="1"/>
      <protection/>
    </xf>
    <xf numFmtId="0" fontId="22"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2" fillId="4" borderId="0" xfId="0" applyFont="1" applyFill="1" applyAlignment="1" applyProtection="1">
      <alignment horizontal="right" vertical="center"/>
      <protection/>
    </xf>
    <xf numFmtId="0" fontId="31"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2" fillId="4" borderId="16" xfId="0" applyFont="1" applyFill="1" applyBorder="1" applyAlignment="1" applyProtection="1">
      <alignment horizontal="center" vertical="center" wrapText="1"/>
      <protection/>
    </xf>
    <xf numFmtId="0" fontId="22" fillId="4" borderId="17" xfId="0" applyFont="1" applyFill="1" applyBorder="1" applyAlignment="1" applyProtection="1">
      <alignment horizontal="center" vertical="center" wrapText="1"/>
      <protection/>
    </xf>
    <xf numFmtId="0" fontId="22" fillId="4" borderId="18" xfId="0" applyFont="1" applyFill="1" applyBorder="1" applyAlignment="1" applyProtection="1">
      <alignment horizontal="center" vertical="center" wrapText="1"/>
      <protection/>
    </xf>
    <xf numFmtId="0" fontId="22" fillId="4" borderId="0" xfId="0" applyFont="1" applyFill="1" applyAlignment="1" applyProtection="1">
      <alignment horizontal="center" vertical="center" wrapText="1"/>
      <protection/>
    </xf>
    <xf numFmtId="0" fontId="0" fillId="0" borderId="3" xfId="0" applyBorder="1" applyAlignment="1">
      <alignment horizontal="center" vertical="center" wrapText="1"/>
    </xf>
    <xf numFmtId="4" fontId="24" fillId="0" borderId="0" xfId="0" applyNumberFormat="1" applyFont="1" applyAlignment="1" applyProtection="1">
      <alignment/>
      <protection/>
    </xf>
    <xf numFmtId="0" fontId="0" fillId="0" borderId="12" xfId="0" applyBorder="1" applyAlignment="1" applyProtection="1">
      <alignment vertical="center"/>
      <protection/>
    </xf>
    <xf numFmtId="166" fontId="32" fillId="0" borderId="12" xfId="0" applyNumberFormat="1" applyFont="1" applyBorder="1" applyAlignment="1" applyProtection="1">
      <alignment/>
      <protection/>
    </xf>
    <xf numFmtId="166" fontId="32" fillId="0" borderId="13" xfId="0" applyNumberFormat="1" applyFont="1" applyBorder="1" applyAlignment="1" applyProtection="1">
      <alignment/>
      <protection/>
    </xf>
    <xf numFmtId="4" fontId="33"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2" fillId="0" borderId="22" xfId="0" applyFont="1" applyBorder="1" applyAlignment="1" applyProtection="1">
      <alignment horizontal="center" vertical="center"/>
      <protection/>
    </xf>
    <xf numFmtId="49" fontId="22" fillId="0" borderId="22" xfId="0" applyNumberFormat="1" applyFont="1" applyBorder="1" applyAlignment="1" applyProtection="1">
      <alignment horizontal="left" vertical="center" wrapText="1"/>
      <protection/>
    </xf>
    <xf numFmtId="0" fontId="22" fillId="0" borderId="22" xfId="0" applyFont="1" applyBorder="1" applyAlignment="1" applyProtection="1">
      <alignment horizontal="left" vertical="center" wrapText="1"/>
      <protection/>
    </xf>
    <xf numFmtId="0" fontId="22" fillId="0" borderId="22" xfId="0" applyFont="1" applyBorder="1" applyAlignment="1" applyProtection="1">
      <alignment horizontal="center" vertical="center" wrapText="1"/>
      <protection/>
    </xf>
    <xf numFmtId="167" fontId="22" fillId="0" borderId="22" xfId="0" applyNumberFormat="1" applyFont="1" applyBorder="1" applyAlignment="1" applyProtection="1">
      <alignment vertical="center"/>
      <protection/>
    </xf>
    <xf numFmtId="4" fontId="22" fillId="2" borderId="22" xfId="0" applyNumberFormat="1" applyFont="1" applyFill="1" applyBorder="1" applyAlignment="1" applyProtection="1">
      <alignment vertical="center"/>
      <protection locked="0"/>
    </xf>
    <xf numFmtId="4" fontId="22" fillId="0" borderId="22" xfId="0" applyNumberFormat="1" applyFont="1" applyBorder="1" applyAlignment="1" applyProtection="1">
      <alignment vertical="center"/>
      <protection/>
    </xf>
    <xf numFmtId="0" fontId="0" fillId="0" borderId="22" xfId="0" applyFont="1" applyBorder="1" applyAlignment="1" applyProtection="1">
      <alignment vertical="center"/>
      <protection/>
    </xf>
    <xf numFmtId="0" fontId="23" fillId="2" borderId="14" xfId="0" applyFont="1" applyFill="1" applyBorder="1" applyAlignment="1" applyProtection="1">
      <alignment horizontal="left" vertical="center"/>
      <protection locked="0"/>
    </xf>
    <xf numFmtId="0" fontId="23" fillId="0" borderId="0" xfId="0" applyFont="1" applyBorder="1" applyAlignment="1" applyProtection="1">
      <alignment horizontal="center" vertical="center"/>
      <protection/>
    </xf>
    <xf numFmtId="166" fontId="23" fillId="0" borderId="0" xfId="0" applyNumberFormat="1" applyFont="1" applyBorder="1" applyAlignment="1" applyProtection="1">
      <alignment vertical="center"/>
      <protection/>
    </xf>
    <xf numFmtId="166" fontId="23" fillId="0" borderId="15" xfId="0" applyNumberFormat="1" applyFont="1" applyBorder="1" applyAlignment="1" applyProtection="1">
      <alignment vertical="center"/>
      <protection/>
    </xf>
    <xf numFmtId="0" fontId="22" fillId="0" borderId="0" xfId="0" applyFont="1" applyAlignment="1">
      <alignment horizontal="left" vertical="center"/>
    </xf>
    <xf numFmtId="4" fontId="0" fillId="0" borderId="0" xfId="0" applyNumberFormat="1" applyFont="1" applyAlignment="1">
      <alignment vertical="center"/>
    </xf>
    <xf numFmtId="0" fontId="34" fillId="0" borderId="0" xfId="0" applyFont="1" applyAlignment="1" applyProtection="1">
      <alignment horizontal="left" vertical="center"/>
      <protection/>
    </xf>
    <xf numFmtId="0" fontId="35" fillId="0" borderId="0" xfId="0" applyFont="1" applyAlignment="1" applyProtection="1">
      <alignment vertical="center" wrapText="1"/>
      <protection/>
    </xf>
    <xf numFmtId="0" fontId="0" fillId="0" borderId="0" xfId="0" applyFont="1" applyAlignment="1" applyProtection="1">
      <alignment vertical="center"/>
      <protection locked="0"/>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36" fillId="0" borderId="22" xfId="0" applyFont="1" applyBorder="1" applyAlignment="1" applyProtection="1">
      <alignment horizontal="center" vertical="center"/>
      <protection/>
    </xf>
    <xf numFmtId="49" fontId="36" fillId="0" borderId="22" xfId="0" applyNumberFormat="1" applyFont="1" applyBorder="1" applyAlignment="1" applyProtection="1">
      <alignment horizontal="left" vertical="center" wrapText="1"/>
      <protection/>
    </xf>
    <xf numFmtId="0" fontId="36" fillId="0" borderId="22" xfId="0" applyFont="1" applyBorder="1" applyAlignment="1" applyProtection="1">
      <alignment horizontal="left" vertical="center" wrapText="1"/>
      <protection/>
    </xf>
    <xf numFmtId="0" fontId="36" fillId="0" borderId="22" xfId="0" applyFont="1" applyBorder="1" applyAlignment="1" applyProtection="1">
      <alignment horizontal="center" vertical="center" wrapText="1"/>
      <protection/>
    </xf>
    <xf numFmtId="167" fontId="36" fillId="0" borderId="22" xfId="0" applyNumberFormat="1" applyFont="1" applyBorder="1" applyAlignment="1" applyProtection="1">
      <alignment vertical="center"/>
      <protection/>
    </xf>
    <xf numFmtId="4" fontId="36" fillId="2" borderId="22" xfId="0" applyNumberFormat="1" applyFont="1" applyFill="1" applyBorder="1" applyAlignment="1" applyProtection="1">
      <alignment vertical="center"/>
      <protection locked="0"/>
    </xf>
    <xf numFmtId="4" fontId="36" fillId="0" borderId="22" xfId="0" applyNumberFormat="1" applyFont="1" applyBorder="1" applyAlignment="1" applyProtection="1">
      <alignment vertical="center"/>
      <protection/>
    </xf>
    <xf numFmtId="0" fontId="37" fillId="0" borderId="22" xfId="0" applyFont="1" applyBorder="1" applyAlignment="1" applyProtection="1">
      <alignment vertical="center"/>
      <protection/>
    </xf>
    <xf numFmtId="0" fontId="37" fillId="0" borderId="3" xfId="0" applyFont="1" applyBorder="1" applyAlignment="1">
      <alignment vertical="center"/>
    </xf>
    <xf numFmtId="0" fontId="36" fillId="2" borderId="14" xfId="0" applyFont="1" applyFill="1" applyBorder="1" applyAlignment="1" applyProtection="1">
      <alignment horizontal="left" vertical="center"/>
      <protection locked="0"/>
    </xf>
    <xf numFmtId="0" fontId="36" fillId="0" borderId="0" xfId="0" applyFont="1" applyBorder="1" applyAlignment="1" applyProtection="1">
      <alignment horizontal="center" vertical="center"/>
      <protection/>
    </xf>
    <xf numFmtId="0" fontId="11" fillId="0" borderId="19" xfId="0" applyFont="1" applyBorder="1" applyAlignment="1" applyProtection="1">
      <alignment vertical="center"/>
      <protection/>
    </xf>
    <xf numFmtId="0" fontId="11" fillId="0" borderId="20" xfId="0" applyFont="1" applyBorder="1" applyAlignment="1" applyProtection="1">
      <alignment vertical="center"/>
      <protection/>
    </xf>
    <xf numFmtId="0" fontId="11" fillId="0" borderId="21" xfId="0" applyFont="1" applyBorder="1" applyAlignment="1" applyProtection="1">
      <alignment vertical="center"/>
      <protection/>
    </xf>
    <xf numFmtId="0" fontId="10" fillId="0" borderId="19" xfId="0" applyFont="1" applyBorder="1" applyAlignment="1" applyProtection="1">
      <alignment vertical="center"/>
      <protection/>
    </xf>
    <xf numFmtId="0" fontId="10" fillId="0" borderId="20" xfId="0" applyFont="1" applyBorder="1" applyAlignment="1" applyProtection="1">
      <alignment vertical="center"/>
      <protection/>
    </xf>
    <xf numFmtId="0" fontId="10" fillId="0" borderId="21" xfId="0" applyFont="1" applyBorder="1" applyAlignment="1" applyProtection="1">
      <alignment vertical="center"/>
      <protection/>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sheetPr>
    <pageSetUpPr fitToPage="1"/>
  </sheetPr>
  <dimension ref="A1:CM103"/>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hidden="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5" t="s">
        <v>0</v>
      </c>
      <c r="AZ1" s="15" t="s">
        <v>1</v>
      </c>
      <c r="BA1" s="15" t="s">
        <v>2</v>
      </c>
      <c r="BB1" s="15" t="s">
        <v>3</v>
      </c>
      <c r="BT1" s="15" t="s">
        <v>4</v>
      </c>
      <c r="BU1" s="15" t="s">
        <v>4</v>
      </c>
      <c r="BV1" s="15" t="s">
        <v>5</v>
      </c>
    </row>
    <row r="2" spans="44:72" s="1" customFormat="1" ht="36.95" customHeight="1">
      <c r="AR2" s="1"/>
      <c r="AS2" s="1"/>
      <c r="AT2" s="1"/>
      <c r="AU2" s="1"/>
      <c r="AV2" s="1"/>
      <c r="AW2" s="1"/>
      <c r="AX2" s="1"/>
      <c r="AY2" s="1"/>
      <c r="AZ2" s="1"/>
      <c r="BA2" s="1"/>
      <c r="BB2" s="1"/>
      <c r="BC2" s="1"/>
      <c r="BD2" s="1"/>
      <c r="BE2" s="1"/>
      <c r="BS2" s="16" t="s">
        <v>6</v>
      </c>
      <c r="BT2" s="16" t="s">
        <v>7</v>
      </c>
    </row>
    <row r="3" spans="2:72" s="1" customFormat="1" ht="6.95" customHeight="1">
      <c r="B3" s="17"/>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9"/>
      <c r="BS3" s="16" t="s">
        <v>6</v>
      </c>
      <c r="BT3" s="16" t="s">
        <v>8</v>
      </c>
    </row>
    <row r="4" spans="2:71" s="1" customFormat="1" ht="24.95" customHeight="1">
      <c r="B4" s="20"/>
      <c r="C4" s="21"/>
      <c r="D4" s="22" t="s">
        <v>9</v>
      </c>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19"/>
      <c r="AS4" s="23" t="s">
        <v>10</v>
      </c>
      <c r="BE4" s="24" t="s">
        <v>11</v>
      </c>
      <c r="BS4" s="16" t="s">
        <v>12</v>
      </c>
    </row>
    <row r="5" spans="2:71" s="1" customFormat="1" ht="12" customHeight="1">
      <c r="B5" s="20"/>
      <c r="C5" s="21"/>
      <c r="D5" s="25" t="s">
        <v>13</v>
      </c>
      <c r="E5" s="21"/>
      <c r="F5" s="21"/>
      <c r="G5" s="21"/>
      <c r="H5" s="21"/>
      <c r="I5" s="21"/>
      <c r="J5" s="21"/>
      <c r="K5" s="26" t="s">
        <v>14</v>
      </c>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19"/>
      <c r="BE5" s="27" t="s">
        <v>15</v>
      </c>
      <c r="BS5" s="16" t="s">
        <v>6</v>
      </c>
    </row>
    <row r="6" spans="2:71" s="1" customFormat="1" ht="36.95" customHeight="1">
      <c r="B6" s="20"/>
      <c r="C6" s="21"/>
      <c r="D6" s="28" t="s">
        <v>16</v>
      </c>
      <c r="E6" s="21"/>
      <c r="F6" s="21"/>
      <c r="G6" s="21"/>
      <c r="H6" s="21"/>
      <c r="I6" s="21"/>
      <c r="J6" s="21"/>
      <c r="K6" s="29" t="s">
        <v>17</v>
      </c>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19"/>
      <c r="BE6" s="30"/>
      <c r="BS6" s="16" t="s">
        <v>6</v>
      </c>
    </row>
    <row r="7" spans="2:71" s="1" customFormat="1" ht="12" customHeight="1">
      <c r="B7" s="20"/>
      <c r="C7" s="21"/>
      <c r="D7" s="31" t="s">
        <v>18</v>
      </c>
      <c r="E7" s="21"/>
      <c r="F7" s="21"/>
      <c r="G7" s="21"/>
      <c r="H7" s="21"/>
      <c r="I7" s="21"/>
      <c r="J7" s="21"/>
      <c r="K7" s="26" t="s">
        <v>19</v>
      </c>
      <c r="L7" s="21"/>
      <c r="M7" s="21"/>
      <c r="N7" s="21"/>
      <c r="O7" s="21"/>
      <c r="P7" s="21"/>
      <c r="Q7" s="21"/>
      <c r="R7" s="21"/>
      <c r="S7" s="21"/>
      <c r="T7" s="21"/>
      <c r="U7" s="21"/>
      <c r="V7" s="21"/>
      <c r="W7" s="21"/>
      <c r="X7" s="21"/>
      <c r="Y7" s="21"/>
      <c r="Z7" s="21"/>
      <c r="AA7" s="21"/>
      <c r="AB7" s="21"/>
      <c r="AC7" s="21"/>
      <c r="AD7" s="21"/>
      <c r="AE7" s="21"/>
      <c r="AF7" s="21"/>
      <c r="AG7" s="21"/>
      <c r="AH7" s="21"/>
      <c r="AI7" s="21"/>
      <c r="AJ7" s="21"/>
      <c r="AK7" s="31" t="s">
        <v>20</v>
      </c>
      <c r="AL7" s="21"/>
      <c r="AM7" s="21"/>
      <c r="AN7" s="26" t="s">
        <v>21</v>
      </c>
      <c r="AO7" s="21"/>
      <c r="AP7" s="21"/>
      <c r="AQ7" s="21"/>
      <c r="AR7" s="19"/>
      <c r="BE7" s="30"/>
      <c r="BS7" s="16" t="s">
        <v>6</v>
      </c>
    </row>
    <row r="8" spans="2:71" s="1" customFormat="1" ht="12" customHeight="1">
      <c r="B8" s="20"/>
      <c r="C8" s="21"/>
      <c r="D8" s="31" t="s">
        <v>22</v>
      </c>
      <c r="E8" s="21"/>
      <c r="F8" s="21"/>
      <c r="G8" s="21"/>
      <c r="H8" s="21"/>
      <c r="I8" s="21"/>
      <c r="J8" s="21"/>
      <c r="K8" s="26" t="s">
        <v>23</v>
      </c>
      <c r="L8" s="21"/>
      <c r="M8" s="21"/>
      <c r="N8" s="21"/>
      <c r="O8" s="21"/>
      <c r="P8" s="21"/>
      <c r="Q8" s="21"/>
      <c r="R8" s="21"/>
      <c r="S8" s="21"/>
      <c r="T8" s="21"/>
      <c r="U8" s="21"/>
      <c r="V8" s="21"/>
      <c r="W8" s="21"/>
      <c r="X8" s="21"/>
      <c r="Y8" s="21"/>
      <c r="Z8" s="21"/>
      <c r="AA8" s="21"/>
      <c r="AB8" s="21"/>
      <c r="AC8" s="21"/>
      <c r="AD8" s="21"/>
      <c r="AE8" s="21"/>
      <c r="AF8" s="21"/>
      <c r="AG8" s="21"/>
      <c r="AH8" s="21"/>
      <c r="AI8" s="21"/>
      <c r="AJ8" s="21"/>
      <c r="AK8" s="31" t="s">
        <v>24</v>
      </c>
      <c r="AL8" s="21"/>
      <c r="AM8" s="21"/>
      <c r="AN8" s="32" t="s">
        <v>25</v>
      </c>
      <c r="AO8" s="21"/>
      <c r="AP8" s="21"/>
      <c r="AQ8" s="21"/>
      <c r="AR8" s="19"/>
      <c r="BE8" s="30"/>
      <c r="BS8" s="16" t="s">
        <v>6</v>
      </c>
    </row>
    <row r="9" spans="2:71" s="1" customFormat="1" ht="14.4" customHeight="1">
      <c r="B9" s="20"/>
      <c r="C9" s="21"/>
      <c r="D9" s="21"/>
      <c r="E9" s="21"/>
      <c r="F9" s="21"/>
      <c r="G9" s="21"/>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19"/>
      <c r="BE9" s="30"/>
      <c r="BS9" s="16" t="s">
        <v>6</v>
      </c>
    </row>
    <row r="10" spans="2:71" s="1" customFormat="1" ht="12" customHeight="1">
      <c r="B10" s="20"/>
      <c r="C10" s="21"/>
      <c r="D10" s="31" t="s">
        <v>26</v>
      </c>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31" t="s">
        <v>27</v>
      </c>
      <c r="AL10" s="21"/>
      <c r="AM10" s="21"/>
      <c r="AN10" s="26" t="s">
        <v>1</v>
      </c>
      <c r="AO10" s="21"/>
      <c r="AP10" s="21"/>
      <c r="AQ10" s="21"/>
      <c r="AR10" s="19"/>
      <c r="BE10" s="30"/>
      <c r="BS10" s="16" t="s">
        <v>6</v>
      </c>
    </row>
    <row r="11" spans="2:71" s="1" customFormat="1" ht="18.45" customHeight="1">
      <c r="B11" s="20"/>
      <c r="C11" s="21"/>
      <c r="D11" s="21"/>
      <c r="E11" s="26" t="s">
        <v>28</v>
      </c>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31" t="s">
        <v>29</v>
      </c>
      <c r="AL11" s="21"/>
      <c r="AM11" s="21"/>
      <c r="AN11" s="26" t="s">
        <v>1</v>
      </c>
      <c r="AO11" s="21"/>
      <c r="AP11" s="21"/>
      <c r="AQ11" s="21"/>
      <c r="AR11" s="19"/>
      <c r="BE11" s="30"/>
      <c r="BS11" s="16" t="s">
        <v>6</v>
      </c>
    </row>
    <row r="12" spans="2:71" s="1" customFormat="1" ht="6.95" customHeight="1">
      <c r="B12" s="20"/>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19"/>
      <c r="BE12" s="30"/>
      <c r="BS12" s="16" t="s">
        <v>6</v>
      </c>
    </row>
    <row r="13" spans="2:71" s="1" customFormat="1" ht="12" customHeight="1">
      <c r="B13" s="20"/>
      <c r="C13" s="21"/>
      <c r="D13" s="31" t="s">
        <v>30</v>
      </c>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31" t="s">
        <v>27</v>
      </c>
      <c r="AL13" s="21"/>
      <c r="AM13" s="21"/>
      <c r="AN13" s="33" t="s">
        <v>31</v>
      </c>
      <c r="AO13" s="21"/>
      <c r="AP13" s="21"/>
      <c r="AQ13" s="21"/>
      <c r="AR13" s="19"/>
      <c r="BE13" s="30"/>
      <c r="BS13" s="16" t="s">
        <v>6</v>
      </c>
    </row>
    <row r="14" spans="2:71" ht="12">
      <c r="B14" s="20"/>
      <c r="C14" s="21"/>
      <c r="D14" s="21"/>
      <c r="E14" s="33" t="s">
        <v>31</v>
      </c>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1" t="s">
        <v>29</v>
      </c>
      <c r="AL14" s="21"/>
      <c r="AM14" s="21"/>
      <c r="AN14" s="33" t="s">
        <v>31</v>
      </c>
      <c r="AO14" s="21"/>
      <c r="AP14" s="21"/>
      <c r="AQ14" s="21"/>
      <c r="AR14" s="19"/>
      <c r="BE14" s="30"/>
      <c r="BS14" s="16" t="s">
        <v>6</v>
      </c>
    </row>
    <row r="15" spans="2:71" s="1" customFormat="1" ht="6.95" customHeight="1">
      <c r="B15" s="20"/>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19"/>
      <c r="BE15" s="30"/>
      <c r="BS15" s="16" t="s">
        <v>4</v>
      </c>
    </row>
    <row r="16" spans="2:71" s="1" customFormat="1" ht="12" customHeight="1">
      <c r="B16" s="20"/>
      <c r="C16" s="21"/>
      <c r="D16" s="31" t="s">
        <v>32</v>
      </c>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31" t="s">
        <v>27</v>
      </c>
      <c r="AL16" s="21"/>
      <c r="AM16" s="21"/>
      <c r="AN16" s="26" t="s">
        <v>1</v>
      </c>
      <c r="AO16" s="21"/>
      <c r="AP16" s="21"/>
      <c r="AQ16" s="21"/>
      <c r="AR16" s="19"/>
      <c r="BE16" s="30"/>
      <c r="BS16" s="16" t="s">
        <v>4</v>
      </c>
    </row>
    <row r="17" spans="2:71" s="1" customFormat="1" ht="18.45" customHeight="1">
      <c r="B17" s="20"/>
      <c r="C17" s="21"/>
      <c r="D17" s="21"/>
      <c r="E17" s="26" t="s">
        <v>33</v>
      </c>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31" t="s">
        <v>29</v>
      </c>
      <c r="AL17" s="21"/>
      <c r="AM17" s="21"/>
      <c r="AN17" s="26" t="s">
        <v>1</v>
      </c>
      <c r="AO17" s="21"/>
      <c r="AP17" s="21"/>
      <c r="AQ17" s="21"/>
      <c r="AR17" s="19"/>
      <c r="BE17" s="30"/>
      <c r="BS17" s="16" t="s">
        <v>34</v>
      </c>
    </row>
    <row r="18" spans="2:71" s="1" customFormat="1" ht="6.95" customHeight="1">
      <c r="B18" s="20"/>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19"/>
      <c r="BE18" s="30"/>
      <c r="BS18" s="16" t="s">
        <v>6</v>
      </c>
    </row>
    <row r="19" spans="2:71" s="1" customFormat="1" ht="12" customHeight="1">
      <c r="B19" s="20"/>
      <c r="C19" s="21"/>
      <c r="D19" s="31" t="s">
        <v>35</v>
      </c>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31" t="s">
        <v>27</v>
      </c>
      <c r="AL19" s="21"/>
      <c r="AM19" s="21"/>
      <c r="AN19" s="26" t="s">
        <v>36</v>
      </c>
      <c r="AO19" s="21"/>
      <c r="AP19" s="21"/>
      <c r="AQ19" s="21"/>
      <c r="AR19" s="19"/>
      <c r="BE19" s="30"/>
      <c r="BS19" s="16" t="s">
        <v>6</v>
      </c>
    </row>
    <row r="20" spans="2:71" s="1" customFormat="1" ht="18.45" customHeight="1">
      <c r="B20" s="20"/>
      <c r="C20" s="21"/>
      <c r="D20" s="21"/>
      <c r="E20" s="26" t="s">
        <v>33</v>
      </c>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31" t="s">
        <v>29</v>
      </c>
      <c r="AL20" s="21"/>
      <c r="AM20" s="21"/>
      <c r="AN20" s="26" t="s">
        <v>37</v>
      </c>
      <c r="AO20" s="21"/>
      <c r="AP20" s="21"/>
      <c r="AQ20" s="21"/>
      <c r="AR20" s="19"/>
      <c r="BE20" s="30"/>
      <c r="BS20" s="16" t="s">
        <v>34</v>
      </c>
    </row>
    <row r="21" spans="2:57" s="1" customFormat="1" ht="6.95" customHeight="1">
      <c r="B21" s="20"/>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19"/>
      <c r="BE21" s="30"/>
    </row>
    <row r="22" spans="2:57" s="1" customFormat="1" ht="12" customHeight="1">
      <c r="B22" s="20"/>
      <c r="C22" s="21"/>
      <c r="D22" s="31" t="s">
        <v>38</v>
      </c>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19"/>
      <c r="BE22" s="30"/>
    </row>
    <row r="23" spans="2:57" s="1" customFormat="1" ht="16.5" customHeight="1">
      <c r="B23" s="20"/>
      <c r="C23" s="21"/>
      <c r="D23" s="21"/>
      <c r="E23" s="35" t="s">
        <v>1</v>
      </c>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21"/>
      <c r="AP23" s="21"/>
      <c r="AQ23" s="21"/>
      <c r="AR23" s="19"/>
      <c r="BE23" s="30"/>
    </row>
    <row r="24" spans="2:57" s="1" customFormat="1" ht="6.95" customHeight="1">
      <c r="B24" s="20"/>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19"/>
      <c r="BE24" s="30"/>
    </row>
    <row r="25" spans="2:57" s="1" customFormat="1" ht="6.95" customHeight="1">
      <c r="B25" s="20"/>
      <c r="C25" s="21"/>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21"/>
      <c r="AQ25" s="21"/>
      <c r="AR25" s="19"/>
      <c r="BE25" s="30"/>
    </row>
    <row r="26" spans="1:57" s="2" customFormat="1" ht="25.9" customHeight="1">
      <c r="A26" s="37"/>
      <c r="B26" s="38"/>
      <c r="C26" s="39"/>
      <c r="D26" s="40" t="s">
        <v>39</v>
      </c>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2">
        <f>ROUND(AG94,2)</f>
        <v>0</v>
      </c>
      <c r="AL26" s="41"/>
      <c r="AM26" s="41"/>
      <c r="AN26" s="41"/>
      <c r="AO26" s="41"/>
      <c r="AP26" s="39"/>
      <c r="AQ26" s="39"/>
      <c r="AR26" s="43"/>
      <c r="BE26" s="30"/>
    </row>
    <row r="27" spans="1:57" s="2" customFormat="1" ht="6.95" customHeight="1">
      <c r="A27" s="37"/>
      <c r="B27" s="38"/>
      <c r="C27" s="39"/>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43"/>
      <c r="BE27" s="30"/>
    </row>
    <row r="28" spans="1:57" s="2" customFormat="1" ht="12">
      <c r="A28" s="37"/>
      <c r="B28" s="38"/>
      <c r="C28" s="39"/>
      <c r="D28" s="39"/>
      <c r="E28" s="39"/>
      <c r="F28" s="39"/>
      <c r="G28" s="39"/>
      <c r="H28" s="39"/>
      <c r="I28" s="39"/>
      <c r="J28" s="39"/>
      <c r="K28" s="39"/>
      <c r="L28" s="44" t="s">
        <v>40</v>
      </c>
      <c r="M28" s="44"/>
      <c r="N28" s="44"/>
      <c r="O28" s="44"/>
      <c r="P28" s="44"/>
      <c r="Q28" s="39"/>
      <c r="R28" s="39"/>
      <c r="S28" s="39"/>
      <c r="T28" s="39"/>
      <c r="U28" s="39"/>
      <c r="V28" s="39"/>
      <c r="W28" s="44" t="s">
        <v>41</v>
      </c>
      <c r="X28" s="44"/>
      <c r="Y28" s="44"/>
      <c r="Z28" s="44"/>
      <c r="AA28" s="44"/>
      <c r="AB28" s="44"/>
      <c r="AC28" s="44"/>
      <c r="AD28" s="44"/>
      <c r="AE28" s="44"/>
      <c r="AF28" s="39"/>
      <c r="AG28" s="39"/>
      <c r="AH28" s="39"/>
      <c r="AI28" s="39"/>
      <c r="AJ28" s="39"/>
      <c r="AK28" s="44" t="s">
        <v>42</v>
      </c>
      <c r="AL28" s="44"/>
      <c r="AM28" s="44"/>
      <c r="AN28" s="44"/>
      <c r="AO28" s="44"/>
      <c r="AP28" s="39"/>
      <c r="AQ28" s="39"/>
      <c r="AR28" s="43"/>
      <c r="BE28" s="30"/>
    </row>
    <row r="29" spans="1:57" s="3" customFormat="1" ht="14.4" customHeight="1">
      <c r="A29" s="3"/>
      <c r="B29" s="45"/>
      <c r="C29" s="46"/>
      <c r="D29" s="31" t="s">
        <v>43</v>
      </c>
      <c r="E29" s="46"/>
      <c r="F29" s="31" t="s">
        <v>44</v>
      </c>
      <c r="G29" s="46"/>
      <c r="H29" s="46"/>
      <c r="I29" s="46"/>
      <c r="J29" s="46"/>
      <c r="K29" s="46"/>
      <c r="L29" s="47">
        <v>0.21</v>
      </c>
      <c r="M29" s="46"/>
      <c r="N29" s="46"/>
      <c r="O29" s="46"/>
      <c r="P29" s="46"/>
      <c r="Q29" s="46"/>
      <c r="R29" s="46"/>
      <c r="S29" s="46"/>
      <c r="T29" s="46"/>
      <c r="U29" s="46"/>
      <c r="V29" s="46"/>
      <c r="W29" s="48">
        <f>ROUND(AZ94,2)</f>
        <v>0</v>
      </c>
      <c r="X29" s="46"/>
      <c r="Y29" s="46"/>
      <c r="Z29" s="46"/>
      <c r="AA29" s="46"/>
      <c r="AB29" s="46"/>
      <c r="AC29" s="46"/>
      <c r="AD29" s="46"/>
      <c r="AE29" s="46"/>
      <c r="AF29" s="46"/>
      <c r="AG29" s="46"/>
      <c r="AH29" s="46"/>
      <c r="AI29" s="46"/>
      <c r="AJ29" s="46"/>
      <c r="AK29" s="48">
        <f>ROUND(AV94,2)</f>
        <v>0</v>
      </c>
      <c r="AL29" s="46"/>
      <c r="AM29" s="46"/>
      <c r="AN29" s="46"/>
      <c r="AO29" s="46"/>
      <c r="AP29" s="46"/>
      <c r="AQ29" s="46"/>
      <c r="AR29" s="49"/>
      <c r="BE29" s="50"/>
    </row>
    <row r="30" spans="1:57" s="3" customFormat="1" ht="14.4" customHeight="1">
      <c r="A30" s="3"/>
      <c r="B30" s="45"/>
      <c r="C30" s="46"/>
      <c r="D30" s="46"/>
      <c r="E30" s="46"/>
      <c r="F30" s="31" t="s">
        <v>45</v>
      </c>
      <c r="G30" s="46"/>
      <c r="H30" s="46"/>
      <c r="I30" s="46"/>
      <c r="J30" s="46"/>
      <c r="K30" s="46"/>
      <c r="L30" s="47">
        <v>0.15</v>
      </c>
      <c r="M30" s="46"/>
      <c r="N30" s="46"/>
      <c r="O30" s="46"/>
      <c r="P30" s="46"/>
      <c r="Q30" s="46"/>
      <c r="R30" s="46"/>
      <c r="S30" s="46"/>
      <c r="T30" s="46"/>
      <c r="U30" s="46"/>
      <c r="V30" s="46"/>
      <c r="W30" s="48">
        <f>ROUND(BA94,2)</f>
        <v>0</v>
      </c>
      <c r="X30" s="46"/>
      <c r="Y30" s="46"/>
      <c r="Z30" s="46"/>
      <c r="AA30" s="46"/>
      <c r="AB30" s="46"/>
      <c r="AC30" s="46"/>
      <c r="AD30" s="46"/>
      <c r="AE30" s="46"/>
      <c r="AF30" s="46"/>
      <c r="AG30" s="46"/>
      <c r="AH30" s="46"/>
      <c r="AI30" s="46"/>
      <c r="AJ30" s="46"/>
      <c r="AK30" s="48">
        <f>ROUND(AW94,2)</f>
        <v>0</v>
      </c>
      <c r="AL30" s="46"/>
      <c r="AM30" s="46"/>
      <c r="AN30" s="46"/>
      <c r="AO30" s="46"/>
      <c r="AP30" s="46"/>
      <c r="AQ30" s="46"/>
      <c r="AR30" s="49"/>
      <c r="BE30" s="50"/>
    </row>
    <row r="31" spans="1:57" s="3" customFormat="1" ht="14.4" customHeight="1" hidden="1">
      <c r="A31" s="3"/>
      <c r="B31" s="45"/>
      <c r="C31" s="46"/>
      <c r="D31" s="46"/>
      <c r="E31" s="46"/>
      <c r="F31" s="31" t="s">
        <v>46</v>
      </c>
      <c r="G31" s="46"/>
      <c r="H31" s="46"/>
      <c r="I31" s="46"/>
      <c r="J31" s="46"/>
      <c r="K31" s="46"/>
      <c r="L31" s="47">
        <v>0.21</v>
      </c>
      <c r="M31" s="46"/>
      <c r="N31" s="46"/>
      <c r="O31" s="46"/>
      <c r="P31" s="46"/>
      <c r="Q31" s="46"/>
      <c r="R31" s="46"/>
      <c r="S31" s="46"/>
      <c r="T31" s="46"/>
      <c r="U31" s="46"/>
      <c r="V31" s="46"/>
      <c r="W31" s="48">
        <f>ROUND(BB94,2)</f>
        <v>0</v>
      </c>
      <c r="X31" s="46"/>
      <c r="Y31" s="46"/>
      <c r="Z31" s="46"/>
      <c r="AA31" s="46"/>
      <c r="AB31" s="46"/>
      <c r="AC31" s="46"/>
      <c r="AD31" s="46"/>
      <c r="AE31" s="46"/>
      <c r="AF31" s="46"/>
      <c r="AG31" s="46"/>
      <c r="AH31" s="46"/>
      <c r="AI31" s="46"/>
      <c r="AJ31" s="46"/>
      <c r="AK31" s="48">
        <v>0</v>
      </c>
      <c r="AL31" s="46"/>
      <c r="AM31" s="46"/>
      <c r="AN31" s="46"/>
      <c r="AO31" s="46"/>
      <c r="AP31" s="46"/>
      <c r="AQ31" s="46"/>
      <c r="AR31" s="49"/>
      <c r="BE31" s="50"/>
    </row>
    <row r="32" spans="1:57" s="3" customFormat="1" ht="14.4" customHeight="1" hidden="1">
      <c r="A32" s="3"/>
      <c r="B32" s="45"/>
      <c r="C32" s="46"/>
      <c r="D32" s="46"/>
      <c r="E32" s="46"/>
      <c r="F32" s="31" t="s">
        <v>47</v>
      </c>
      <c r="G32" s="46"/>
      <c r="H32" s="46"/>
      <c r="I32" s="46"/>
      <c r="J32" s="46"/>
      <c r="K32" s="46"/>
      <c r="L32" s="47">
        <v>0.15</v>
      </c>
      <c r="M32" s="46"/>
      <c r="N32" s="46"/>
      <c r="O32" s="46"/>
      <c r="P32" s="46"/>
      <c r="Q32" s="46"/>
      <c r="R32" s="46"/>
      <c r="S32" s="46"/>
      <c r="T32" s="46"/>
      <c r="U32" s="46"/>
      <c r="V32" s="46"/>
      <c r="W32" s="48">
        <f>ROUND(BC94,2)</f>
        <v>0</v>
      </c>
      <c r="X32" s="46"/>
      <c r="Y32" s="46"/>
      <c r="Z32" s="46"/>
      <c r="AA32" s="46"/>
      <c r="AB32" s="46"/>
      <c r="AC32" s="46"/>
      <c r="AD32" s="46"/>
      <c r="AE32" s="46"/>
      <c r="AF32" s="46"/>
      <c r="AG32" s="46"/>
      <c r="AH32" s="46"/>
      <c r="AI32" s="46"/>
      <c r="AJ32" s="46"/>
      <c r="AK32" s="48">
        <v>0</v>
      </c>
      <c r="AL32" s="46"/>
      <c r="AM32" s="46"/>
      <c r="AN32" s="46"/>
      <c r="AO32" s="46"/>
      <c r="AP32" s="46"/>
      <c r="AQ32" s="46"/>
      <c r="AR32" s="49"/>
      <c r="BE32" s="50"/>
    </row>
    <row r="33" spans="1:57" s="3" customFormat="1" ht="14.4" customHeight="1" hidden="1">
      <c r="A33" s="3"/>
      <c r="B33" s="45"/>
      <c r="C33" s="46"/>
      <c r="D33" s="46"/>
      <c r="E33" s="46"/>
      <c r="F33" s="31" t="s">
        <v>48</v>
      </c>
      <c r="G33" s="46"/>
      <c r="H33" s="46"/>
      <c r="I33" s="46"/>
      <c r="J33" s="46"/>
      <c r="K33" s="46"/>
      <c r="L33" s="47">
        <v>0</v>
      </c>
      <c r="M33" s="46"/>
      <c r="N33" s="46"/>
      <c r="O33" s="46"/>
      <c r="P33" s="46"/>
      <c r="Q33" s="46"/>
      <c r="R33" s="46"/>
      <c r="S33" s="46"/>
      <c r="T33" s="46"/>
      <c r="U33" s="46"/>
      <c r="V33" s="46"/>
      <c r="W33" s="48">
        <f>ROUND(BD94,2)</f>
        <v>0</v>
      </c>
      <c r="X33" s="46"/>
      <c r="Y33" s="46"/>
      <c r="Z33" s="46"/>
      <c r="AA33" s="46"/>
      <c r="AB33" s="46"/>
      <c r="AC33" s="46"/>
      <c r="AD33" s="46"/>
      <c r="AE33" s="46"/>
      <c r="AF33" s="46"/>
      <c r="AG33" s="46"/>
      <c r="AH33" s="46"/>
      <c r="AI33" s="46"/>
      <c r="AJ33" s="46"/>
      <c r="AK33" s="48">
        <v>0</v>
      </c>
      <c r="AL33" s="46"/>
      <c r="AM33" s="46"/>
      <c r="AN33" s="46"/>
      <c r="AO33" s="46"/>
      <c r="AP33" s="46"/>
      <c r="AQ33" s="46"/>
      <c r="AR33" s="49"/>
      <c r="BE33" s="50"/>
    </row>
    <row r="34" spans="1:57" s="2" customFormat="1" ht="6.95" customHeight="1">
      <c r="A34" s="37"/>
      <c r="B34" s="38"/>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43"/>
      <c r="BE34" s="30"/>
    </row>
    <row r="35" spans="1:57" s="2" customFormat="1" ht="25.9" customHeight="1">
      <c r="A35" s="37"/>
      <c r="B35" s="38"/>
      <c r="C35" s="51"/>
      <c r="D35" s="52" t="s">
        <v>49</v>
      </c>
      <c r="E35" s="53"/>
      <c r="F35" s="53"/>
      <c r="G35" s="53"/>
      <c r="H35" s="53"/>
      <c r="I35" s="53"/>
      <c r="J35" s="53"/>
      <c r="K35" s="53"/>
      <c r="L35" s="53"/>
      <c r="M35" s="53"/>
      <c r="N35" s="53"/>
      <c r="O35" s="53"/>
      <c r="P35" s="53"/>
      <c r="Q35" s="53"/>
      <c r="R35" s="53"/>
      <c r="S35" s="53"/>
      <c r="T35" s="54" t="s">
        <v>50</v>
      </c>
      <c r="U35" s="53"/>
      <c r="V35" s="53"/>
      <c r="W35" s="53"/>
      <c r="X35" s="55" t="s">
        <v>51</v>
      </c>
      <c r="Y35" s="53"/>
      <c r="Z35" s="53"/>
      <c r="AA35" s="53"/>
      <c r="AB35" s="53"/>
      <c r="AC35" s="53"/>
      <c r="AD35" s="53"/>
      <c r="AE35" s="53"/>
      <c r="AF35" s="53"/>
      <c r="AG35" s="53"/>
      <c r="AH35" s="53"/>
      <c r="AI35" s="53"/>
      <c r="AJ35" s="53"/>
      <c r="AK35" s="56">
        <f>SUM(AK26:AK33)</f>
        <v>0</v>
      </c>
      <c r="AL35" s="53"/>
      <c r="AM35" s="53"/>
      <c r="AN35" s="53"/>
      <c r="AO35" s="57"/>
      <c r="AP35" s="51"/>
      <c r="AQ35" s="51"/>
      <c r="AR35" s="43"/>
      <c r="BE35" s="37"/>
    </row>
    <row r="36" spans="1:57" s="2" customFormat="1" ht="6.95" customHeight="1">
      <c r="A36" s="37"/>
      <c r="B36" s="38"/>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43"/>
      <c r="BE36" s="37"/>
    </row>
    <row r="37" spans="1:57" s="2" customFormat="1" ht="14.4" customHeight="1">
      <c r="A37" s="37"/>
      <c r="B37" s="38"/>
      <c r="C37" s="39"/>
      <c r="D37" s="39"/>
      <c r="E37" s="39"/>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43"/>
      <c r="BE37" s="37"/>
    </row>
    <row r="38" spans="2:44" s="1" customFormat="1" ht="14.4" customHeight="1">
      <c r="B38" s="20"/>
      <c r="C38" s="21"/>
      <c r="D38" s="21"/>
      <c r="E38" s="21"/>
      <c r="F38" s="21"/>
      <c r="G38" s="21"/>
      <c r="H38" s="21"/>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c r="AP38" s="21"/>
      <c r="AQ38" s="21"/>
      <c r="AR38" s="19"/>
    </row>
    <row r="39" spans="2:44" s="1" customFormat="1" ht="14.4" customHeight="1">
      <c r="B39" s="20"/>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19"/>
    </row>
    <row r="40" spans="2:44" s="1" customFormat="1" ht="14.4" customHeight="1">
      <c r="B40" s="20"/>
      <c r="C40" s="21"/>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19"/>
    </row>
    <row r="41" spans="2:44" s="1" customFormat="1" ht="14.4" customHeight="1">
      <c r="B41" s="20"/>
      <c r="C41" s="21"/>
      <c r="D41" s="21"/>
      <c r="E41" s="21"/>
      <c r="F41" s="21"/>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19"/>
    </row>
    <row r="42" spans="2:44" s="1" customFormat="1" ht="14.4" customHeight="1">
      <c r="B42" s="20"/>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19"/>
    </row>
    <row r="43" spans="2:44" s="1" customFormat="1" ht="14.4" customHeight="1">
      <c r="B43" s="20"/>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19"/>
    </row>
    <row r="44" spans="2:44" s="1" customFormat="1" ht="14.4" customHeight="1">
      <c r="B44" s="20"/>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19"/>
    </row>
    <row r="45" spans="2:44" s="1" customFormat="1" ht="14.4" customHeight="1">
      <c r="B45" s="20"/>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19"/>
    </row>
    <row r="46" spans="2:44" s="1" customFormat="1" ht="14.4" customHeight="1">
      <c r="B46" s="20"/>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19"/>
    </row>
    <row r="47" spans="2:44" s="1" customFormat="1" ht="14.4" customHeight="1">
      <c r="B47" s="20"/>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19"/>
    </row>
    <row r="48" spans="2:44" s="1" customFormat="1" ht="14.4" customHeight="1">
      <c r="B48" s="20"/>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19"/>
    </row>
    <row r="49" spans="2:44" s="2" customFormat="1" ht="14.4" customHeight="1">
      <c r="B49" s="58"/>
      <c r="C49" s="59"/>
      <c r="D49" s="60" t="s">
        <v>52</v>
      </c>
      <c r="E49" s="61"/>
      <c r="F49" s="61"/>
      <c r="G49" s="61"/>
      <c r="H49" s="61"/>
      <c r="I49" s="61"/>
      <c r="J49" s="61"/>
      <c r="K49" s="61"/>
      <c r="L49" s="61"/>
      <c r="M49" s="61"/>
      <c r="N49" s="61"/>
      <c r="O49" s="61"/>
      <c r="P49" s="61"/>
      <c r="Q49" s="61"/>
      <c r="R49" s="61"/>
      <c r="S49" s="61"/>
      <c r="T49" s="61"/>
      <c r="U49" s="61"/>
      <c r="V49" s="61"/>
      <c r="W49" s="61"/>
      <c r="X49" s="61"/>
      <c r="Y49" s="61"/>
      <c r="Z49" s="61"/>
      <c r="AA49" s="61"/>
      <c r="AB49" s="61"/>
      <c r="AC49" s="61"/>
      <c r="AD49" s="61"/>
      <c r="AE49" s="61"/>
      <c r="AF49" s="61"/>
      <c r="AG49" s="61"/>
      <c r="AH49" s="60" t="s">
        <v>53</v>
      </c>
      <c r="AI49" s="61"/>
      <c r="AJ49" s="61"/>
      <c r="AK49" s="61"/>
      <c r="AL49" s="61"/>
      <c r="AM49" s="61"/>
      <c r="AN49" s="61"/>
      <c r="AO49" s="61"/>
      <c r="AP49" s="59"/>
      <c r="AQ49" s="59"/>
      <c r="AR49" s="62"/>
    </row>
    <row r="50" spans="2:44" ht="12">
      <c r="B50" s="20"/>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19"/>
    </row>
    <row r="51" spans="2:44" ht="12">
      <c r="B51" s="20"/>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19"/>
    </row>
    <row r="52" spans="2:44" ht="12">
      <c r="B52" s="20"/>
      <c r="C52" s="21"/>
      <c r="D52" s="21"/>
      <c r="E52" s="21"/>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19"/>
    </row>
    <row r="53" spans="2:44" ht="12">
      <c r="B53" s="20"/>
      <c r="C53" s="21"/>
      <c r="D53" s="21"/>
      <c r="E53" s="21"/>
      <c r="F53" s="21"/>
      <c r="G53" s="21"/>
      <c r="H53" s="21"/>
      <c r="I53" s="21"/>
      <c r="J53" s="21"/>
      <c r="K53" s="21"/>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19"/>
    </row>
    <row r="54" spans="2:44" ht="12">
      <c r="B54" s="20"/>
      <c r="C54" s="21"/>
      <c r="D54" s="21"/>
      <c r="E54" s="21"/>
      <c r="F54" s="21"/>
      <c r="G54" s="21"/>
      <c r="H54" s="21"/>
      <c r="I54" s="21"/>
      <c r="J54" s="21"/>
      <c r="K54" s="21"/>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19"/>
    </row>
    <row r="55" spans="2:44" ht="12">
      <c r="B55" s="20"/>
      <c r="C55" s="21"/>
      <c r="D55" s="21"/>
      <c r="E55" s="21"/>
      <c r="F55" s="21"/>
      <c r="G55" s="21"/>
      <c r="H55" s="21"/>
      <c r="I55" s="21"/>
      <c r="J55" s="21"/>
      <c r="K55" s="21"/>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19"/>
    </row>
    <row r="56" spans="2:44" ht="12">
      <c r="B56" s="20"/>
      <c r="C56" s="21"/>
      <c r="D56" s="21"/>
      <c r="E56" s="21"/>
      <c r="F56" s="21"/>
      <c r="G56" s="21"/>
      <c r="H56" s="21"/>
      <c r="I56" s="21"/>
      <c r="J56" s="21"/>
      <c r="K56" s="21"/>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19"/>
    </row>
    <row r="57" spans="2:44" ht="12">
      <c r="B57" s="20"/>
      <c r="C57" s="21"/>
      <c r="D57" s="21"/>
      <c r="E57" s="21"/>
      <c r="F57" s="21"/>
      <c r="G57" s="21"/>
      <c r="H57" s="21"/>
      <c r="I57" s="21"/>
      <c r="J57" s="21"/>
      <c r="K57" s="21"/>
      <c r="L57" s="21"/>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19"/>
    </row>
    <row r="58" spans="2:44" ht="12">
      <c r="B58" s="20"/>
      <c r="C58" s="21"/>
      <c r="D58" s="21"/>
      <c r="E58" s="21"/>
      <c r="F58" s="21"/>
      <c r="G58" s="21"/>
      <c r="H58" s="21"/>
      <c r="I58" s="21"/>
      <c r="J58" s="21"/>
      <c r="K58" s="21"/>
      <c r="L58" s="21"/>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19"/>
    </row>
    <row r="59" spans="2:44" ht="12">
      <c r="B59" s="20"/>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19"/>
    </row>
    <row r="60" spans="1:57" s="2" customFormat="1" ht="12">
      <c r="A60" s="37"/>
      <c r="B60" s="38"/>
      <c r="C60" s="39"/>
      <c r="D60" s="63" t="s">
        <v>54</v>
      </c>
      <c r="E60" s="41"/>
      <c r="F60" s="41"/>
      <c r="G60" s="41"/>
      <c r="H60" s="41"/>
      <c r="I60" s="41"/>
      <c r="J60" s="41"/>
      <c r="K60" s="41"/>
      <c r="L60" s="41"/>
      <c r="M60" s="41"/>
      <c r="N60" s="41"/>
      <c r="O60" s="41"/>
      <c r="P60" s="41"/>
      <c r="Q60" s="41"/>
      <c r="R60" s="41"/>
      <c r="S60" s="41"/>
      <c r="T60" s="41"/>
      <c r="U60" s="41"/>
      <c r="V60" s="63" t="s">
        <v>55</v>
      </c>
      <c r="W60" s="41"/>
      <c r="X60" s="41"/>
      <c r="Y60" s="41"/>
      <c r="Z60" s="41"/>
      <c r="AA60" s="41"/>
      <c r="AB60" s="41"/>
      <c r="AC60" s="41"/>
      <c r="AD60" s="41"/>
      <c r="AE60" s="41"/>
      <c r="AF60" s="41"/>
      <c r="AG60" s="41"/>
      <c r="AH60" s="63" t="s">
        <v>54</v>
      </c>
      <c r="AI60" s="41"/>
      <c r="AJ60" s="41"/>
      <c r="AK60" s="41"/>
      <c r="AL60" s="41"/>
      <c r="AM60" s="63" t="s">
        <v>55</v>
      </c>
      <c r="AN60" s="41"/>
      <c r="AO60" s="41"/>
      <c r="AP60" s="39"/>
      <c r="AQ60" s="39"/>
      <c r="AR60" s="43"/>
      <c r="BE60" s="37"/>
    </row>
    <row r="61" spans="2:44" ht="12">
      <c r="B61" s="20"/>
      <c r="C61" s="21"/>
      <c r="D61" s="21"/>
      <c r="E61" s="21"/>
      <c r="F61" s="21"/>
      <c r="G61" s="21"/>
      <c r="H61" s="21"/>
      <c r="I61" s="21"/>
      <c r="J61" s="21"/>
      <c r="K61" s="21"/>
      <c r="L61" s="21"/>
      <c r="M61" s="21"/>
      <c r="N61" s="21"/>
      <c r="O61" s="21"/>
      <c r="P61" s="21"/>
      <c r="Q61" s="21"/>
      <c r="R61" s="21"/>
      <c r="S61" s="21"/>
      <c r="T61" s="21"/>
      <c r="U61" s="21"/>
      <c r="V61" s="21"/>
      <c r="W61" s="21"/>
      <c r="X61" s="21"/>
      <c r="Y61" s="21"/>
      <c r="Z61" s="21"/>
      <c r="AA61" s="21"/>
      <c r="AB61" s="21"/>
      <c r="AC61" s="21"/>
      <c r="AD61" s="21"/>
      <c r="AE61" s="21"/>
      <c r="AF61" s="21"/>
      <c r="AG61" s="21"/>
      <c r="AH61" s="21"/>
      <c r="AI61" s="21"/>
      <c r="AJ61" s="21"/>
      <c r="AK61" s="21"/>
      <c r="AL61" s="21"/>
      <c r="AM61" s="21"/>
      <c r="AN61" s="21"/>
      <c r="AO61" s="21"/>
      <c r="AP61" s="21"/>
      <c r="AQ61" s="21"/>
      <c r="AR61" s="19"/>
    </row>
    <row r="62" spans="2:44" ht="12">
      <c r="B62" s="20"/>
      <c r="C62" s="21"/>
      <c r="D62" s="21"/>
      <c r="E62" s="21"/>
      <c r="F62" s="21"/>
      <c r="G62" s="21"/>
      <c r="H62" s="21"/>
      <c r="I62" s="21"/>
      <c r="J62" s="21"/>
      <c r="K62" s="21"/>
      <c r="L62" s="21"/>
      <c r="M62" s="21"/>
      <c r="N62" s="21"/>
      <c r="O62" s="21"/>
      <c r="P62" s="21"/>
      <c r="Q62" s="21"/>
      <c r="R62" s="21"/>
      <c r="S62" s="21"/>
      <c r="T62" s="21"/>
      <c r="U62" s="21"/>
      <c r="V62" s="21"/>
      <c r="W62" s="21"/>
      <c r="X62" s="21"/>
      <c r="Y62" s="21"/>
      <c r="Z62" s="21"/>
      <c r="AA62" s="21"/>
      <c r="AB62" s="21"/>
      <c r="AC62" s="21"/>
      <c r="AD62" s="21"/>
      <c r="AE62" s="21"/>
      <c r="AF62" s="21"/>
      <c r="AG62" s="21"/>
      <c r="AH62" s="21"/>
      <c r="AI62" s="21"/>
      <c r="AJ62" s="21"/>
      <c r="AK62" s="21"/>
      <c r="AL62" s="21"/>
      <c r="AM62" s="21"/>
      <c r="AN62" s="21"/>
      <c r="AO62" s="21"/>
      <c r="AP62" s="21"/>
      <c r="AQ62" s="21"/>
      <c r="AR62" s="19"/>
    </row>
    <row r="63" spans="2:44" ht="12">
      <c r="B63" s="20"/>
      <c r="C63" s="21"/>
      <c r="D63" s="21"/>
      <c r="E63" s="21"/>
      <c r="F63" s="21"/>
      <c r="G63" s="21"/>
      <c r="H63" s="21"/>
      <c r="I63" s="21"/>
      <c r="J63" s="21"/>
      <c r="K63" s="21"/>
      <c r="L63" s="21"/>
      <c r="M63" s="21"/>
      <c r="N63" s="21"/>
      <c r="O63" s="21"/>
      <c r="P63" s="21"/>
      <c r="Q63" s="21"/>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c r="AP63" s="21"/>
      <c r="AQ63" s="21"/>
      <c r="AR63" s="19"/>
    </row>
    <row r="64" spans="1:57" s="2" customFormat="1" ht="12">
      <c r="A64" s="37"/>
      <c r="B64" s="38"/>
      <c r="C64" s="39"/>
      <c r="D64" s="60" t="s">
        <v>56</v>
      </c>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0" t="s">
        <v>57</v>
      </c>
      <c r="AI64" s="64"/>
      <c r="AJ64" s="64"/>
      <c r="AK64" s="64"/>
      <c r="AL64" s="64"/>
      <c r="AM64" s="64"/>
      <c r="AN64" s="64"/>
      <c r="AO64" s="64"/>
      <c r="AP64" s="39"/>
      <c r="AQ64" s="39"/>
      <c r="AR64" s="43"/>
      <c r="BE64" s="37"/>
    </row>
    <row r="65" spans="2:44" ht="12">
      <c r="B65" s="20"/>
      <c r="C65" s="21"/>
      <c r="D65" s="21"/>
      <c r="E65" s="21"/>
      <c r="F65" s="21"/>
      <c r="G65" s="21"/>
      <c r="H65" s="21"/>
      <c r="I65" s="21"/>
      <c r="J65" s="21"/>
      <c r="K65" s="21"/>
      <c r="L65" s="21"/>
      <c r="M65" s="21"/>
      <c r="N65" s="21"/>
      <c r="O65" s="21"/>
      <c r="P65" s="21"/>
      <c r="Q65" s="21"/>
      <c r="R65" s="21"/>
      <c r="S65" s="21"/>
      <c r="T65" s="21"/>
      <c r="U65" s="21"/>
      <c r="V65" s="21"/>
      <c r="W65" s="21"/>
      <c r="X65" s="21"/>
      <c r="Y65" s="21"/>
      <c r="Z65" s="21"/>
      <c r="AA65" s="21"/>
      <c r="AB65" s="21"/>
      <c r="AC65" s="21"/>
      <c r="AD65" s="21"/>
      <c r="AE65" s="21"/>
      <c r="AF65" s="21"/>
      <c r="AG65" s="21"/>
      <c r="AH65" s="21"/>
      <c r="AI65" s="21"/>
      <c r="AJ65" s="21"/>
      <c r="AK65" s="21"/>
      <c r="AL65" s="21"/>
      <c r="AM65" s="21"/>
      <c r="AN65" s="21"/>
      <c r="AO65" s="21"/>
      <c r="AP65" s="21"/>
      <c r="AQ65" s="21"/>
      <c r="AR65" s="19"/>
    </row>
    <row r="66" spans="2:44" ht="12">
      <c r="B66" s="20"/>
      <c r="C66" s="21"/>
      <c r="D66" s="21"/>
      <c r="E66" s="21"/>
      <c r="F66" s="21"/>
      <c r="G66" s="21"/>
      <c r="H66" s="21"/>
      <c r="I66" s="21"/>
      <c r="J66" s="21"/>
      <c r="K66" s="21"/>
      <c r="L66" s="21"/>
      <c r="M66" s="21"/>
      <c r="N66" s="21"/>
      <c r="O66" s="21"/>
      <c r="P66" s="21"/>
      <c r="Q66" s="21"/>
      <c r="R66" s="21"/>
      <c r="S66" s="21"/>
      <c r="T66" s="21"/>
      <c r="U66" s="21"/>
      <c r="V66" s="21"/>
      <c r="W66" s="21"/>
      <c r="X66" s="21"/>
      <c r="Y66" s="21"/>
      <c r="Z66" s="21"/>
      <c r="AA66" s="21"/>
      <c r="AB66" s="21"/>
      <c r="AC66" s="21"/>
      <c r="AD66" s="21"/>
      <c r="AE66" s="21"/>
      <c r="AF66" s="21"/>
      <c r="AG66" s="21"/>
      <c r="AH66" s="21"/>
      <c r="AI66" s="21"/>
      <c r="AJ66" s="21"/>
      <c r="AK66" s="21"/>
      <c r="AL66" s="21"/>
      <c r="AM66" s="21"/>
      <c r="AN66" s="21"/>
      <c r="AO66" s="21"/>
      <c r="AP66" s="21"/>
      <c r="AQ66" s="21"/>
      <c r="AR66" s="19"/>
    </row>
    <row r="67" spans="2:44" ht="12">
      <c r="B67" s="20"/>
      <c r="C67" s="21"/>
      <c r="D67" s="21"/>
      <c r="E67" s="21"/>
      <c r="F67" s="21"/>
      <c r="G67" s="21"/>
      <c r="H67" s="21"/>
      <c r="I67" s="21"/>
      <c r="J67" s="21"/>
      <c r="K67" s="21"/>
      <c r="L67" s="21"/>
      <c r="M67" s="21"/>
      <c r="N67" s="21"/>
      <c r="O67" s="21"/>
      <c r="P67" s="21"/>
      <c r="Q67" s="21"/>
      <c r="R67" s="21"/>
      <c r="S67" s="21"/>
      <c r="T67" s="21"/>
      <c r="U67" s="21"/>
      <c r="V67" s="21"/>
      <c r="W67" s="21"/>
      <c r="X67" s="21"/>
      <c r="Y67" s="21"/>
      <c r="Z67" s="21"/>
      <c r="AA67" s="21"/>
      <c r="AB67" s="21"/>
      <c r="AC67" s="21"/>
      <c r="AD67" s="21"/>
      <c r="AE67" s="21"/>
      <c r="AF67" s="21"/>
      <c r="AG67" s="21"/>
      <c r="AH67" s="21"/>
      <c r="AI67" s="21"/>
      <c r="AJ67" s="21"/>
      <c r="AK67" s="21"/>
      <c r="AL67" s="21"/>
      <c r="AM67" s="21"/>
      <c r="AN67" s="21"/>
      <c r="AO67" s="21"/>
      <c r="AP67" s="21"/>
      <c r="AQ67" s="21"/>
      <c r="AR67" s="19"/>
    </row>
    <row r="68" spans="2:44" ht="12">
      <c r="B68" s="20"/>
      <c r="C68" s="21"/>
      <c r="D68" s="21"/>
      <c r="E68" s="21"/>
      <c r="F68" s="21"/>
      <c r="G68" s="21"/>
      <c r="H68" s="21"/>
      <c r="I68" s="21"/>
      <c r="J68" s="21"/>
      <c r="K68" s="21"/>
      <c r="L68" s="21"/>
      <c r="M68" s="21"/>
      <c r="N68" s="21"/>
      <c r="O68" s="21"/>
      <c r="P68" s="21"/>
      <c r="Q68" s="21"/>
      <c r="R68" s="21"/>
      <c r="S68" s="21"/>
      <c r="T68" s="21"/>
      <c r="U68" s="21"/>
      <c r="V68" s="21"/>
      <c r="W68" s="21"/>
      <c r="X68" s="21"/>
      <c r="Y68" s="21"/>
      <c r="Z68" s="21"/>
      <c r="AA68" s="21"/>
      <c r="AB68" s="21"/>
      <c r="AC68" s="21"/>
      <c r="AD68" s="21"/>
      <c r="AE68" s="21"/>
      <c r="AF68" s="21"/>
      <c r="AG68" s="21"/>
      <c r="AH68" s="21"/>
      <c r="AI68" s="21"/>
      <c r="AJ68" s="21"/>
      <c r="AK68" s="21"/>
      <c r="AL68" s="21"/>
      <c r="AM68" s="21"/>
      <c r="AN68" s="21"/>
      <c r="AO68" s="21"/>
      <c r="AP68" s="21"/>
      <c r="AQ68" s="21"/>
      <c r="AR68" s="19"/>
    </row>
    <row r="69" spans="2:44" ht="12">
      <c r="B69" s="20"/>
      <c r="C69" s="21"/>
      <c r="D69" s="21"/>
      <c r="E69" s="21"/>
      <c r="F69" s="21"/>
      <c r="G69" s="21"/>
      <c r="H69" s="21"/>
      <c r="I69" s="21"/>
      <c r="J69" s="21"/>
      <c r="K69" s="21"/>
      <c r="L69" s="21"/>
      <c r="M69" s="21"/>
      <c r="N69" s="21"/>
      <c r="O69" s="21"/>
      <c r="P69" s="21"/>
      <c r="Q69" s="21"/>
      <c r="R69" s="21"/>
      <c r="S69" s="21"/>
      <c r="T69" s="21"/>
      <c r="U69" s="21"/>
      <c r="V69" s="21"/>
      <c r="W69" s="21"/>
      <c r="X69" s="21"/>
      <c r="Y69" s="21"/>
      <c r="Z69" s="21"/>
      <c r="AA69" s="21"/>
      <c r="AB69" s="21"/>
      <c r="AC69" s="21"/>
      <c r="AD69" s="21"/>
      <c r="AE69" s="21"/>
      <c r="AF69" s="21"/>
      <c r="AG69" s="21"/>
      <c r="AH69" s="21"/>
      <c r="AI69" s="21"/>
      <c r="AJ69" s="21"/>
      <c r="AK69" s="21"/>
      <c r="AL69" s="21"/>
      <c r="AM69" s="21"/>
      <c r="AN69" s="21"/>
      <c r="AO69" s="21"/>
      <c r="AP69" s="21"/>
      <c r="AQ69" s="21"/>
      <c r="AR69" s="19"/>
    </row>
    <row r="70" spans="2:44" ht="12">
      <c r="B70" s="20"/>
      <c r="C70" s="21"/>
      <c r="D70" s="21"/>
      <c r="E70" s="21"/>
      <c r="F70" s="21"/>
      <c r="G70" s="21"/>
      <c r="H70" s="21"/>
      <c r="I70" s="21"/>
      <c r="J70" s="21"/>
      <c r="K70" s="21"/>
      <c r="L70" s="21"/>
      <c r="M70" s="21"/>
      <c r="N70" s="21"/>
      <c r="O70" s="21"/>
      <c r="P70" s="21"/>
      <c r="Q70" s="21"/>
      <c r="R70" s="21"/>
      <c r="S70" s="21"/>
      <c r="T70" s="21"/>
      <c r="U70" s="21"/>
      <c r="V70" s="21"/>
      <c r="W70" s="21"/>
      <c r="X70" s="21"/>
      <c r="Y70" s="21"/>
      <c r="Z70" s="21"/>
      <c r="AA70" s="21"/>
      <c r="AB70" s="21"/>
      <c r="AC70" s="21"/>
      <c r="AD70" s="21"/>
      <c r="AE70" s="21"/>
      <c r="AF70" s="21"/>
      <c r="AG70" s="21"/>
      <c r="AH70" s="21"/>
      <c r="AI70" s="21"/>
      <c r="AJ70" s="21"/>
      <c r="AK70" s="21"/>
      <c r="AL70" s="21"/>
      <c r="AM70" s="21"/>
      <c r="AN70" s="21"/>
      <c r="AO70" s="21"/>
      <c r="AP70" s="21"/>
      <c r="AQ70" s="21"/>
      <c r="AR70" s="19"/>
    </row>
    <row r="71" spans="2:44" ht="12">
      <c r="B71" s="20"/>
      <c r="C71" s="21"/>
      <c r="D71" s="21"/>
      <c r="E71" s="21"/>
      <c r="F71" s="21"/>
      <c r="G71" s="21"/>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19"/>
    </row>
    <row r="72" spans="2:44" ht="12">
      <c r="B72" s="20"/>
      <c r="C72" s="21"/>
      <c r="D72" s="21"/>
      <c r="E72" s="21"/>
      <c r="F72" s="21"/>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19"/>
    </row>
    <row r="73" spans="2:44" ht="12">
      <c r="B73" s="20"/>
      <c r="C73" s="21"/>
      <c r="D73" s="21"/>
      <c r="E73" s="21"/>
      <c r="F73" s="21"/>
      <c r="G73" s="21"/>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19"/>
    </row>
    <row r="74" spans="2:44" ht="12">
      <c r="B74" s="20"/>
      <c r="C74" s="21"/>
      <c r="D74" s="21"/>
      <c r="E74" s="21"/>
      <c r="F74" s="21"/>
      <c r="G74" s="21"/>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19"/>
    </row>
    <row r="75" spans="1:57" s="2" customFormat="1" ht="12">
      <c r="A75" s="37"/>
      <c r="B75" s="38"/>
      <c r="C75" s="39"/>
      <c r="D75" s="63" t="s">
        <v>54</v>
      </c>
      <c r="E75" s="41"/>
      <c r="F75" s="41"/>
      <c r="G75" s="41"/>
      <c r="H75" s="41"/>
      <c r="I75" s="41"/>
      <c r="J75" s="41"/>
      <c r="K75" s="41"/>
      <c r="L75" s="41"/>
      <c r="M75" s="41"/>
      <c r="N75" s="41"/>
      <c r="O75" s="41"/>
      <c r="P75" s="41"/>
      <c r="Q75" s="41"/>
      <c r="R75" s="41"/>
      <c r="S75" s="41"/>
      <c r="T75" s="41"/>
      <c r="U75" s="41"/>
      <c r="V75" s="63" t="s">
        <v>55</v>
      </c>
      <c r="W75" s="41"/>
      <c r="X75" s="41"/>
      <c r="Y75" s="41"/>
      <c r="Z75" s="41"/>
      <c r="AA75" s="41"/>
      <c r="AB75" s="41"/>
      <c r="AC75" s="41"/>
      <c r="AD75" s="41"/>
      <c r="AE75" s="41"/>
      <c r="AF75" s="41"/>
      <c r="AG75" s="41"/>
      <c r="AH75" s="63" t="s">
        <v>54</v>
      </c>
      <c r="AI75" s="41"/>
      <c r="AJ75" s="41"/>
      <c r="AK75" s="41"/>
      <c r="AL75" s="41"/>
      <c r="AM75" s="63" t="s">
        <v>55</v>
      </c>
      <c r="AN75" s="41"/>
      <c r="AO75" s="41"/>
      <c r="AP75" s="39"/>
      <c r="AQ75" s="39"/>
      <c r="AR75" s="43"/>
      <c r="BE75" s="37"/>
    </row>
    <row r="76" spans="1:57" s="2" customFormat="1" ht="12">
      <c r="A76" s="37"/>
      <c r="B76" s="38"/>
      <c r="C76" s="39"/>
      <c r="D76" s="39"/>
      <c r="E76" s="39"/>
      <c r="F76" s="39"/>
      <c r="G76" s="39"/>
      <c r="H76" s="39"/>
      <c r="I76" s="39"/>
      <c r="J76" s="39"/>
      <c r="K76" s="39"/>
      <c r="L76" s="39"/>
      <c r="M76" s="39"/>
      <c r="N76" s="39"/>
      <c r="O76" s="39"/>
      <c r="P76" s="39"/>
      <c r="Q76" s="39"/>
      <c r="R76" s="39"/>
      <c r="S76" s="39"/>
      <c r="T76" s="39"/>
      <c r="U76" s="39"/>
      <c r="V76" s="39"/>
      <c r="W76" s="39"/>
      <c r="X76" s="39"/>
      <c r="Y76" s="39"/>
      <c r="Z76" s="39"/>
      <c r="AA76" s="39"/>
      <c r="AB76" s="39"/>
      <c r="AC76" s="39"/>
      <c r="AD76" s="39"/>
      <c r="AE76" s="39"/>
      <c r="AF76" s="39"/>
      <c r="AG76" s="39"/>
      <c r="AH76" s="39"/>
      <c r="AI76" s="39"/>
      <c r="AJ76" s="39"/>
      <c r="AK76" s="39"/>
      <c r="AL76" s="39"/>
      <c r="AM76" s="39"/>
      <c r="AN76" s="39"/>
      <c r="AO76" s="39"/>
      <c r="AP76" s="39"/>
      <c r="AQ76" s="39"/>
      <c r="AR76" s="43"/>
      <c r="BE76" s="37"/>
    </row>
    <row r="77" spans="1:57" s="2" customFormat="1" ht="6.95" customHeight="1">
      <c r="A77" s="37"/>
      <c r="B77" s="65"/>
      <c r="C77" s="66"/>
      <c r="D77" s="66"/>
      <c r="E77" s="66"/>
      <c r="F77" s="66"/>
      <c r="G77" s="66"/>
      <c r="H77" s="66"/>
      <c r="I77" s="66"/>
      <c r="J77" s="66"/>
      <c r="K77" s="66"/>
      <c r="L77" s="66"/>
      <c r="M77" s="66"/>
      <c r="N77" s="66"/>
      <c r="O77" s="66"/>
      <c r="P77" s="66"/>
      <c r="Q77" s="66"/>
      <c r="R77" s="66"/>
      <c r="S77" s="66"/>
      <c r="T77" s="66"/>
      <c r="U77" s="66"/>
      <c r="V77" s="66"/>
      <c r="W77" s="66"/>
      <c r="X77" s="66"/>
      <c r="Y77" s="66"/>
      <c r="Z77" s="66"/>
      <c r="AA77" s="66"/>
      <c r="AB77" s="66"/>
      <c r="AC77" s="66"/>
      <c r="AD77" s="66"/>
      <c r="AE77" s="66"/>
      <c r="AF77" s="66"/>
      <c r="AG77" s="66"/>
      <c r="AH77" s="66"/>
      <c r="AI77" s="66"/>
      <c r="AJ77" s="66"/>
      <c r="AK77" s="66"/>
      <c r="AL77" s="66"/>
      <c r="AM77" s="66"/>
      <c r="AN77" s="66"/>
      <c r="AO77" s="66"/>
      <c r="AP77" s="66"/>
      <c r="AQ77" s="66"/>
      <c r="AR77" s="43"/>
      <c r="BE77" s="37"/>
    </row>
    <row r="81" spans="1:57" s="2" customFormat="1" ht="6.95" customHeight="1">
      <c r="A81" s="37"/>
      <c r="B81" s="67"/>
      <c r="C81" s="68"/>
      <c r="D81" s="68"/>
      <c r="E81" s="68"/>
      <c r="F81" s="68"/>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c r="AP81" s="68"/>
      <c r="AQ81" s="68"/>
      <c r="AR81" s="43"/>
      <c r="BE81" s="37"/>
    </row>
    <row r="82" spans="1:57" s="2" customFormat="1" ht="24.95" customHeight="1">
      <c r="A82" s="37"/>
      <c r="B82" s="38"/>
      <c r="C82" s="22" t="s">
        <v>58</v>
      </c>
      <c r="D82" s="39"/>
      <c r="E82" s="39"/>
      <c r="F82" s="39"/>
      <c r="G82" s="39"/>
      <c r="H82" s="39"/>
      <c r="I82" s="39"/>
      <c r="J82" s="39"/>
      <c r="K82" s="39"/>
      <c r="L82" s="39"/>
      <c r="M82" s="39"/>
      <c r="N82" s="39"/>
      <c r="O82" s="39"/>
      <c r="P82" s="39"/>
      <c r="Q82" s="39"/>
      <c r="R82" s="39"/>
      <c r="S82" s="39"/>
      <c r="T82" s="39"/>
      <c r="U82" s="39"/>
      <c r="V82" s="39"/>
      <c r="W82" s="39"/>
      <c r="X82" s="39"/>
      <c r="Y82" s="39"/>
      <c r="Z82" s="39"/>
      <c r="AA82" s="39"/>
      <c r="AB82" s="39"/>
      <c r="AC82" s="39"/>
      <c r="AD82" s="39"/>
      <c r="AE82" s="39"/>
      <c r="AF82" s="39"/>
      <c r="AG82" s="39"/>
      <c r="AH82" s="39"/>
      <c r="AI82" s="39"/>
      <c r="AJ82" s="39"/>
      <c r="AK82" s="39"/>
      <c r="AL82" s="39"/>
      <c r="AM82" s="39"/>
      <c r="AN82" s="39"/>
      <c r="AO82" s="39"/>
      <c r="AP82" s="39"/>
      <c r="AQ82" s="39"/>
      <c r="AR82" s="43"/>
      <c r="BE82" s="37"/>
    </row>
    <row r="83" spans="1:57" s="2" customFormat="1" ht="6.95" customHeight="1">
      <c r="A83" s="37"/>
      <c r="B83" s="38"/>
      <c r="C83" s="39"/>
      <c r="D83" s="39"/>
      <c r="E83" s="39"/>
      <c r="F83" s="39"/>
      <c r="G83" s="39"/>
      <c r="H83" s="39"/>
      <c r="I83" s="39"/>
      <c r="J83" s="39"/>
      <c r="K83" s="39"/>
      <c r="L83" s="39"/>
      <c r="M83" s="39"/>
      <c r="N83" s="39"/>
      <c r="O83" s="39"/>
      <c r="P83" s="39"/>
      <c r="Q83" s="39"/>
      <c r="R83" s="39"/>
      <c r="S83" s="39"/>
      <c r="T83" s="39"/>
      <c r="U83" s="39"/>
      <c r="V83" s="39"/>
      <c r="W83" s="39"/>
      <c r="X83" s="39"/>
      <c r="Y83" s="39"/>
      <c r="Z83" s="39"/>
      <c r="AA83" s="39"/>
      <c r="AB83" s="39"/>
      <c r="AC83" s="39"/>
      <c r="AD83" s="39"/>
      <c r="AE83" s="39"/>
      <c r="AF83" s="39"/>
      <c r="AG83" s="39"/>
      <c r="AH83" s="39"/>
      <c r="AI83" s="39"/>
      <c r="AJ83" s="39"/>
      <c r="AK83" s="39"/>
      <c r="AL83" s="39"/>
      <c r="AM83" s="39"/>
      <c r="AN83" s="39"/>
      <c r="AO83" s="39"/>
      <c r="AP83" s="39"/>
      <c r="AQ83" s="39"/>
      <c r="AR83" s="43"/>
      <c r="BE83" s="37"/>
    </row>
    <row r="84" spans="1:57" s="4" customFormat="1" ht="12" customHeight="1">
      <c r="A84" s="4"/>
      <c r="B84" s="69"/>
      <c r="C84" s="31" t="s">
        <v>13</v>
      </c>
      <c r="D84" s="70"/>
      <c r="E84" s="70"/>
      <c r="F84" s="70"/>
      <c r="G84" s="70"/>
      <c r="H84" s="70"/>
      <c r="I84" s="70"/>
      <c r="J84" s="70"/>
      <c r="K84" s="70"/>
      <c r="L84" s="70" t="str">
        <f>K5</f>
        <v>422021</v>
      </c>
      <c r="M84" s="70"/>
      <c r="N84" s="70"/>
      <c r="O84" s="70"/>
      <c r="P84" s="70"/>
      <c r="Q84" s="70"/>
      <c r="R84" s="70"/>
      <c r="S84" s="70"/>
      <c r="T84" s="70"/>
      <c r="U84" s="70"/>
      <c r="V84" s="70"/>
      <c r="W84" s="70"/>
      <c r="X84" s="70"/>
      <c r="Y84" s="70"/>
      <c r="Z84" s="70"/>
      <c r="AA84" s="70"/>
      <c r="AB84" s="70"/>
      <c r="AC84" s="70"/>
      <c r="AD84" s="70"/>
      <c r="AE84" s="70"/>
      <c r="AF84" s="70"/>
      <c r="AG84" s="70"/>
      <c r="AH84" s="70"/>
      <c r="AI84" s="70"/>
      <c r="AJ84" s="70"/>
      <c r="AK84" s="70"/>
      <c r="AL84" s="70"/>
      <c r="AM84" s="70"/>
      <c r="AN84" s="70"/>
      <c r="AO84" s="70"/>
      <c r="AP84" s="70"/>
      <c r="AQ84" s="70"/>
      <c r="AR84" s="71"/>
      <c r="BE84" s="4"/>
    </row>
    <row r="85" spans="1:57" s="5" customFormat="1" ht="36.95" customHeight="1">
      <c r="A85" s="5"/>
      <c r="B85" s="72"/>
      <c r="C85" s="73" t="s">
        <v>16</v>
      </c>
      <c r="D85" s="74"/>
      <c r="E85" s="74"/>
      <c r="F85" s="74"/>
      <c r="G85" s="74"/>
      <c r="H85" s="74"/>
      <c r="I85" s="74"/>
      <c r="J85" s="74"/>
      <c r="K85" s="74"/>
      <c r="L85" s="75" t="str">
        <f>K6</f>
        <v>Cheb, stavební úprava komunikace ulice Nová</v>
      </c>
      <c r="M85" s="74"/>
      <c r="N85" s="74"/>
      <c r="O85" s="74"/>
      <c r="P85" s="74"/>
      <c r="Q85" s="74"/>
      <c r="R85" s="74"/>
      <c r="S85" s="74"/>
      <c r="T85" s="74"/>
      <c r="U85" s="74"/>
      <c r="V85" s="74"/>
      <c r="W85" s="74"/>
      <c r="X85" s="74"/>
      <c r="Y85" s="74"/>
      <c r="Z85" s="74"/>
      <c r="AA85" s="74"/>
      <c r="AB85" s="74"/>
      <c r="AC85" s="74"/>
      <c r="AD85" s="74"/>
      <c r="AE85" s="74"/>
      <c r="AF85" s="74"/>
      <c r="AG85" s="74"/>
      <c r="AH85" s="74"/>
      <c r="AI85" s="74"/>
      <c r="AJ85" s="74"/>
      <c r="AK85" s="74"/>
      <c r="AL85" s="74"/>
      <c r="AM85" s="74"/>
      <c r="AN85" s="74"/>
      <c r="AO85" s="74"/>
      <c r="AP85" s="74"/>
      <c r="AQ85" s="74"/>
      <c r="AR85" s="76"/>
      <c r="BE85" s="5"/>
    </row>
    <row r="86" spans="1:57" s="2" customFormat="1" ht="6.95" customHeight="1">
      <c r="A86" s="37"/>
      <c r="B86" s="38"/>
      <c r="C86" s="39"/>
      <c r="D86" s="39"/>
      <c r="E86" s="39"/>
      <c r="F86" s="39"/>
      <c r="G86" s="39"/>
      <c r="H86" s="39"/>
      <c r="I86" s="39"/>
      <c r="J86" s="39"/>
      <c r="K86" s="39"/>
      <c r="L86" s="39"/>
      <c r="M86" s="39"/>
      <c r="N86" s="39"/>
      <c r="O86" s="39"/>
      <c r="P86" s="39"/>
      <c r="Q86" s="39"/>
      <c r="R86" s="39"/>
      <c r="S86" s="39"/>
      <c r="T86" s="39"/>
      <c r="U86" s="39"/>
      <c r="V86" s="39"/>
      <c r="W86" s="39"/>
      <c r="X86" s="39"/>
      <c r="Y86" s="39"/>
      <c r="Z86" s="39"/>
      <c r="AA86" s="39"/>
      <c r="AB86" s="39"/>
      <c r="AC86" s="39"/>
      <c r="AD86" s="39"/>
      <c r="AE86" s="39"/>
      <c r="AF86" s="39"/>
      <c r="AG86" s="39"/>
      <c r="AH86" s="39"/>
      <c r="AI86" s="39"/>
      <c r="AJ86" s="39"/>
      <c r="AK86" s="39"/>
      <c r="AL86" s="39"/>
      <c r="AM86" s="39"/>
      <c r="AN86" s="39"/>
      <c r="AO86" s="39"/>
      <c r="AP86" s="39"/>
      <c r="AQ86" s="39"/>
      <c r="AR86" s="43"/>
      <c r="BE86" s="37"/>
    </row>
    <row r="87" spans="1:57" s="2" customFormat="1" ht="12" customHeight="1">
      <c r="A87" s="37"/>
      <c r="B87" s="38"/>
      <c r="C87" s="31" t="s">
        <v>22</v>
      </c>
      <c r="D87" s="39"/>
      <c r="E87" s="39"/>
      <c r="F87" s="39"/>
      <c r="G87" s="39"/>
      <c r="H87" s="39"/>
      <c r="I87" s="39"/>
      <c r="J87" s="39"/>
      <c r="K87" s="39"/>
      <c r="L87" s="77" t="str">
        <f>IF(K8="","",K8)</f>
        <v>Cheb</v>
      </c>
      <c r="M87" s="39"/>
      <c r="N87" s="39"/>
      <c r="O87" s="39"/>
      <c r="P87" s="39"/>
      <c r="Q87" s="39"/>
      <c r="R87" s="39"/>
      <c r="S87" s="39"/>
      <c r="T87" s="39"/>
      <c r="U87" s="39"/>
      <c r="V87" s="39"/>
      <c r="W87" s="39"/>
      <c r="X87" s="39"/>
      <c r="Y87" s="39"/>
      <c r="Z87" s="39"/>
      <c r="AA87" s="39"/>
      <c r="AB87" s="39"/>
      <c r="AC87" s="39"/>
      <c r="AD87" s="39"/>
      <c r="AE87" s="39"/>
      <c r="AF87" s="39"/>
      <c r="AG87" s="39"/>
      <c r="AH87" s="39"/>
      <c r="AI87" s="31" t="s">
        <v>24</v>
      </c>
      <c r="AJ87" s="39"/>
      <c r="AK87" s="39"/>
      <c r="AL87" s="39"/>
      <c r="AM87" s="78" t="str">
        <f>IF(AN8="","",AN8)</f>
        <v>3. 2. 2023</v>
      </c>
      <c r="AN87" s="78"/>
      <c r="AO87" s="39"/>
      <c r="AP87" s="39"/>
      <c r="AQ87" s="39"/>
      <c r="AR87" s="43"/>
      <c r="BE87" s="37"/>
    </row>
    <row r="88" spans="1:57" s="2" customFormat="1" ht="6.95" customHeight="1">
      <c r="A88" s="37"/>
      <c r="B88" s="38"/>
      <c r="C88" s="39"/>
      <c r="D88" s="39"/>
      <c r="E88" s="39"/>
      <c r="F88" s="39"/>
      <c r="G88" s="39"/>
      <c r="H88" s="39"/>
      <c r="I88" s="39"/>
      <c r="J88" s="39"/>
      <c r="K88" s="39"/>
      <c r="L88" s="39"/>
      <c r="M88" s="39"/>
      <c r="N88" s="39"/>
      <c r="O88" s="39"/>
      <c r="P88" s="39"/>
      <c r="Q88" s="39"/>
      <c r="R88" s="39"/>
      <c r="S88" s="39"/>
      <c r="T88" s="39"/>
      <c r="U88" s="39"/>
      <c r="V88" s="39"/>
      <c r="W88" s="39"/>
      <c r="X88" s="39"/>
      <c r="Y88" s="39"/>
      <c r="Z88" s="39"/>
      <c r="AA88" s="39"/>
      <c r="AB88" s="39"/>
      <c r="AC88" s="39"/>
      <c r="AD88" s="39"/>
      <c r="AE88" s="39"/>
      <c r="AF88" s="39"/>
      <c r="AG88" s="39"/>
      <c r="AH88" s="39"/>
      <c r="AI88" s="39"/>
      <c r="AJ88" s="39"/>
      <c r="AK88" s="39"/>
      <c r="AL88" s="39"/>
      <c r="AM88" s="39"/>
      <c r="AN88" s="39"/>
      <c r="AO88" s="39"/>
      <c r="AP88" s="39"/>
      <c r="AQ88" s="39"/>
      <c r="AR88" s="43"/>
      <c r="BE88" s="37"/>
    </row>
    <row r="89" spans="1:57" s="2" customFormat="1" ht="15.15" customHeight="1">
      <c r="A89" s="37"/>
      <c r="B89" s="38"/>
      <c r="C89" s="31" t="s">
        <v>26</v>
      </c>
      <c r="D89" s="39"/>
      <c r="E89" s="39"/>
      <c r="F89" s="39"/>
      <c r="G89" s="39"/>
      <c r="H89" s="39"/>
      <c r="I89" s="39"/>
      <c r="J89" s="39"/>
      <c r="K89" s="39"/>
      <c r="L89" s="70" t="str">
        <f>IF(E11="","",E11)</f>
        <v>Město Cheb</v>
      </c>
      <c r="M89" s="39"/>
      <c r="N89" s="39"/>
      <c r="O89" s="39"/>
      <c r="P89" s="39"/>
      <c r="Q89" s="39"/>
      <c r="R89" s="39"/>
      <c r="S89" s="39"/>
      <c r="T89" s="39"/>
      <c r="U89" s="39"/>
      <c r="V89" s="39"/>
      <c r="W89" s="39"/>
      <c r="X89" s="39"/>
      <c r="Y89" s="39"/>
      <c r="Z89" s="39"/>
      <c r="AA89" s="39"/>
      <c r="AB89" s="39"/>
      <c r="AC89" s="39"/>
      <c r="AD89" s="39"/>
      <c r="AE89" s="39"/>
      <c r="AF89" s="39"/>
      <c r="AG89" s="39"/>
      <c r="AH89" s="39"/>
      <c r="AI89" s="31" t="s">
        <v>32</v>
      </c>
      <c r="AJ89" s="39"/>
      <c r="AK89" s="39"/>
      <c r="AL89" s="39"/>
      <c r="AM89" s="79" t="str">
        <f>IF(E17="","",E17)</f>
        <v>DSVA s.r.o.</v>
      </c>
      <c r="AN89" s="70"/>
      <c r="AO89" s="70"/>
      <c r="AP89" s="70"/>
      <c r="AQ89" s="39"/>
      <c r="AR89" s="43"/>
      <c r="AS89" s="80" t="s">
        <v>59</v>
      </c>
      <c r="AT89" s="81"/>
      <c r="AU89" s="82"/>
      <c r="AV89" s="82"/>
      <c r="AW89" s="82"/>
      <c r="AX89" s="82"/>
      <c r="AY89" s="82"/>
      <c r="AZ89" s="82"/>
      <c r="BA89" s="82"/>
      <c r="BB89" s="82"/>
      <c r="BC89" s="82"/>
      <c r="BD89" s="83"/>
      <c r="BE89" s="37"/>
    </row>
    <row r="90" spans="1:57" s="2" customFormat="1" ht="15.15" customHeight="1">
      <c r="A90" s="37"/>
      <c r="B90" s="38"/>
      <c r="C90" s="31" t="s">
        <v>30</v>
      </c>
      <c r="D90" s="39"/>
      <c r="E90" s="39"/>
      <c r="F90" s="39"/>
      <c r="G90" s="39"/>
      <c r="H90" s="39"/>
      <c r="I90" s="39"/>
      <c r="J90" s="39"/>
      <c r="K90" s="39"/>
      <c r="L90" s="70" t="str">
        <f>IF(E14="Vyplň údaj","",E14)</f>
        <v/>
      </c>
      <c r="M90" s="39"/>
      <c r="N90" s="39"/>
      <c r="O90" s="39"/>
      <c r="P90" s="39"/>
      <c r="Q90" s="39"/>
      <c r="R90" s="39"/>
      <c r="S90" s="39"/>
      <c r="T90" s="39"/>
      <c r="U90" s="39"/>
      <c r="V90" s="39"/>
      <c r="W90" s="39"/>
      <c r="X90" s="39"/>
      <c r="Y90" s="39"/>
      <c r="Z90" s="39"/>
      <c r="AA90" s="39"/>
      <c r="AB90" s="39"/>
      <c r="AC90" s="39"/>
      <c r="AD90" s="39"/>
      <c r="AE90" s="39"/>
      <c r="AF90" s="39"/>
      <c r="AG90" s="39"/>
      <c r="AH90" s="39"/>
      <c r="AI90" s="31" t="s">
        <v>35</v>
      </c>
      <c r="AJ90" s="39"/>
      <c r="AK90" s="39"/>
      <c r="AL90" s="39"/>
      <c r="AM90" s="79" t="str">
        <f>IF(E20="","",E20)</f>
        <v>DSVA s.r.o.</v>
      </c>
      <c r="AN90" s="70"/>
      <c r="AO90" s="70"/>
      <c r="AP90" s="70"/>
      <c r="AQ90" s="39"/>
      <c r="AR90" s="43"/>
      <c r="AS90" s="84"/>
      <c r="AT90" s="85"/>
      <c r="AU90" s="86"/>
      <c r="AV90" s="86"/>
      <c r="AW90" s="86"/>
      <c r="AX90" s="86"/>
      <c r="AY90" s="86"/>
      <c r="AZ90" s="86"/>
      <c r="BA90" s="86"/>
      <c r="BB90" s="86"/>
      <c r="BC90" s="86"/>
      <c r="BD90" s="87"/>
      <c r="BE90" s="37"/>
    </row>
    <row r="91" spans="1:57" s="2" customFormat="1" ht="10.8" customHeight="1">
      <c r="A91" s="37"/>
      <c r="B91" s="38"/>
      <c r="C91" s="39"/>
      <c r="D91" s="39"/>
      <c r="E91" s="39"/>
      <c r="F91" s="39"/>
      <c r="G91" s="39"/>
      <c r="H91" s="39"/>
      <c r="I91" s="39"/>
      <c r="J91" s="39"/>
      <c r="K91" s="39"/>
      <c r="L91" s="39"/>
      <c r="M91" s="39"/>
      <c r="N91" s="39"/>
      <c r="O91" s="39"/>
      <c r="P91" s="39"/>
      <c r="Q91" s="39"/>
      <c r="R91" s="39"/>
      <c r="S91" s="39"/>
      <c r="T91" s="39"/>
      <c r="U91" s="39"/>
      <c r="V91" s="39"/>
      <c r="W91" s="39"/>
      <c r="X91" s="39"/>
      <c r="Y91" s="39"/>
      <c r="Z91" s="39"/>
      <c r="AA91" s="39"/>
      <c r="AB91" s="39"/>
      <c r="AC91" s="39"/>
      <c r="AD91" s="39"/>
      <c r="AE91" s="39"/>
      <c r="AF91" s="39"/>
      <c r="AG91" s="39"/>
      <c r="AH91" s="39"/>
      <c r="AI91" s="39"/>
      <c r="AJ91" s="39"/>
      <c r="AK91" s="39"/>
      <c r="AL91" s="39"/>
      <c r="AM91" s="39"/>
      <c r="AN91" s="39"/>
      <c r="AO91" s="39"/>
      <c r="AP91" s="39"/>
      <c r="AQ91" s="39"/>
      <c r="AR91" s="43"/>
      <c r="AS91" s="88"/>
      <c r="AT91" s="89"/>
      <c r="AU91" s="90"/>
      <c r="AV91" s="90"/>
      <c r="AW91" s="90"/>
      <c r="AX91" s="90"/>
      <c r="AY91" s="90"/>
      <c r="AZ91" s="90"/>
      <c r="BA91" s="90"/>
      <c r="BB91" s="90"/>
      <c r="BC91" s="90"/>
      <c r="BD91" s="91"/>
      <c r="BE91" s="37"/>
    </row>
    <row r="92" spans="1:57" s="2" customFormat="1" ht="29.25" customHeight="1">
      <c r="A92" s="37"/>
      <c r="B92" s="38"/>
      <c r="C92" s="92" t="s">
        <v>60</v>
      </c>
      <c r="D92" s="93"/>
      <c r="E92" s="93"/>
      <c r="F92" s="93"/>
      <c r="G92" s="93"/>
      <c r="H92" s="94"/>
      <c r="I92" s="95" t="s">
        <v>61</v>
      </c>
      <c r="J92" s="93"/>
      <c r="K92" s="93"/>
      <c r="L92" s="93"/>
      <c r="M92" s="93"/>
      <c r="N92" s="93"/>
      <c r="O92" s="93"/>
      <c r="P92" s="93"/>
      <c r="Q92" s="93"/>
      <c r="R92" s="93"/>
      <c r="S92" s="93"/>
      <c r="T92" s="93"/>
      <c r="U92" s="93"/>
      <c r="V92" s="93"/>
      <c r="W92" s="93"/>
      <c r="X92" s="93"/>
      <c r="Y92" s="93"/>
      <c r="Z92" s="93"/>
      <c r="AA92" s="93"/>
      <c r="AB92" s="93"/>
      <c r="AC92" s="93"/>
      <c r="AD92" s="93"/>
      <c r="AE92" s="93"/>
      <c r="AF92" s="93"/>
      <c r="AG92" s="96" t="s">
        <v>62</v>
      </c>
      <c r="AH92" s="93"/>
      <c r="AI92" s="93"/>
      <c r="AJ92" s="93"/>
      <c r="AK92" s="93"/>
      <c r="AL92" s="93"/>
      <c r="AM92" s="93"/>
      <c r="AN92" s="95" t="s">
        <v>63</v>
      </c>
      <c r="AO92" s="93"/>
      <c r="AP92" s="97"/>
      <c r="AQ92" s="98" t="s">
        <v>64</v>
      </c>
      <c r="AR92" s="43"/>
      <c r="AS92" s="99" t="s">
        <v>65</v>
      </c>
      <c r="AT92" s="100" t="s">
        <v>66</v>
      </c>
      <c r="AU92" s="100" t="s">
        <v>67</v>
      </c>
      <c r="AV92" s="100" t="s">
        <v>68</v>
      </c>
      <c r="AW92" s="100" t="s">
        <v>69</v>
      </c>
      <c r="AX92" s="100" t="s">
        <v>70</v>
      </c>
      <c r="AY92" s="100" t="s">
        <v>71</v>
      </c>
      <c r="AZ92" s="100" t="s">
        <v>72</v>
      </c>
      <c r="BA92" s="100" t="s">
        <v>73</v>
      </c>
      <c r="BB92" s="100" t="s">
        <v>74</v>
      </c>
      <c r="BC92" s="100" t="s">
        <v>75</v>
      </c>
      <c r="BD92" s="101" t="s">
        <v>76</v>
      </c>
      <c r="BE92" s="37"/>
    </row>
    <row r="93" spans="1:57" s="2" customFormat="1" ht="10.8" customHeight="1">
      <c r="A93" s="37"/>
      <c r="B93" s="38"/>
      <c r="C93" s="39"/>
      <c r="D93" s="39"/>
      <c r="E93" s="39"/>
      <c r="F93" s="39"/>
      <c r="G93" s="39"/>
      <c r="H93" s="39"/>
      <c r="I93" s="39"/>
      <c r="J93" s="39"/>
      <c r="K93" s="39"/>
      <c r="L93" s="39"/>
      <c r="M93" s="39"/>
      <c r="N93" s="39"/>
      <c r="O93" s="39"/>
      <c r="P93" s="39"/>
      <c r="Q93" s="39"/>
      <c r="R93" s="39"/>
      <c r="S93" s="39"/>
      <c r="T93" s="39"/>
      <c r="U93" s="39"/>
      <c r="V93" s="39"/>
      <c r="W93" s="39"/>
      <c r="X93" s="39"/>
      <c r="Y93" s="39"/>
      <c r="Z93" s="39"/>
      <c r="AA93" s="39"/>
      <c r="AB93" s="39"/>
      <c r="AC93" s="39"/>
      <c r="AD93" s="39"/>
      <c r="AE93" s="39"/>
      <c r="AF93" s="39"/>
      <c r="AG93" s="39"/>
      <c r="AH93" s="39"/>
      <c r="AI93" s="39"/>
      <c r="AJ93" s="39"/>
      <c r="AK93" s="39"/>
      <c r="AL93" s="39"/>
      <c r="AM93" s="39"/>
      <c r="AN93" s="39"/>
      <c r="AO93" s="39"/>
      <c r="AP93" s="39"/>
      <c r="AQ93" s="39"/>
      <c r="AR93" s="43"/>
      <c r="AS93" s="102"/>
      <c r="AT93" s="103"/>
      <c r="AU93" s="103"/>
      <c r="AV93" s="103"/>
      <c r="AW93" s="103"/>
      <c r="AX93" s="103"/>
      <c r="AY93" s="103"/>
      <c r="AZ93" s="103"/>
      <c r="BA93" s="103"/>
      <c r="BB93" s="103"/>
      <c r="BC93" s="103"/>
      <c r="BD93" s="104"/>
      <c r="BE93" s="37"/>
    </row>
    <row r="94" spans="1:90" s="6" customFormat="1" ht="32.4" customHeight="1">
      <c r="A94" s="6"/>
      <c r="B94" s="105"/>
      <c r="C94" s="106" t="s">
        <v>77</v>
      </c>
      <c r="D94" s="107"/>
      <c r="E94" s="107"/>
      <c r="F94" s="107"/>
      <c r="G94" s="107"/>
      <c r="H94" s="107"/>
      <c r="I94" s="107"/>
      <c r="J94" s="107"/>
      <c r="K94" s="107"/>
      <c r="L94" s="107"/>
      <c r="M94" s="107"/>
      <c r="N94" s="107"/>
      <c r="O94" s="107"/>
      <c r="P94" s="107"/>
      <c r="Q94" s="107"/>
      <c r="R94" s="107"/>
      <c r="S94" s="107"/>
      <c r="T94" s="107"/>
      <c r="U94" s="107"/>
      <c r="V94" s="107"/>
      <c r="W94" s="107"/>
      <c r="X94" s="107"/>
      <c r="Y94" s="107"/>
      <c r="Z94" s="107"/>
      <c r="AA94" s="107"/>
      <c r="AB94" s="107"/>
      <c r="AC94" s="107"/>
      <c r="AD94" s="107"/>
      <c r="AE94" s="107"/>
      <c r="AF94" s="107"/>
      <c r="AG94" s="108">
        <f>ROUND(SUM(AG95:AG101),2)</f>
        <v>0</v>
      </c>
      <c r="AH94" s="108"/>
      <c r="AI94" s="108"/>
      <c r="AJ94" s="108"/>
      <c r="AK94" s="108"/>
      <c r="AL94" s="108"/>
      <c r="AM94" s="108"/>
      <c r="AN94" s="109">
        <f>SUM(AG94,AT94)</f>
        <v>0</v>
      </c>
      <c r="AO94" s="109"/>
      <c r="AP94" s="109"/>
      <c r="AQ94" s="110" t="s">
        <v>1</v>
      </c>
      <c r="AR94" s="111"/>
      <c r="AS94" s="112">
        <f>ROUND(SUM(AS95:AS101),2)</f>
        <v>0</v>
      </c>
      <c r="AT94" s="113">
        <f>ROUND(SUM(AV94:AW94),2)</f>
        <v>0</v>
      </c>
      <c r="AU94" s="114">
        <f>ROUND(SUM(AU95:AU101),5)</f>
        <v>0</v>
      </c>
      <c r="AV94" s="113">
        <f>ROUND(AZ94*L29,2)</f>
        <v>0</v>
      </c>
      <c r="AW94" s="113">
        <f>ROUND(BA94*L30,2)</f>
        <v>0</v>
      </c>
      <c r="AX94" s="113">
        <f>ROUND(BB94*L29,2)</f>
        <v>0</v>
      </c>
      <c r="AY94" s="113">
        <f>ROUND(BC94*L30,2)</f>
        <v>0</v>
      </c>
      <c r="AZ94" s="113">
        <f>ROUND(SUM(AZ95:AZ101),2)</f>
        <v>0</v>
      </c>
      <c r="BA94" s="113">
        <f>ROUND(SUM(BA95:BA101),2)</f>
        <v>0</v>
      </c>
      <c r="BB94" s="113">
        <f>ROUND(SUM(BB95:BB101),2)</f>
        <v>0</v>
      </c>
      <c r="BC94" s="113">
        <f>ROUND(SUM(BC95:BC101),2)</f>
        <v>0</v>
      </c>
      <c r="BD94" s="115">
        <f>ROUND(SUM(BD95:BD101),2)</f>
        <v>0</v>
      </c>
      <c r="BE94" s="6"/>
      <c r="BS94" s="116" t="s">
        <v>78</v>
      </c>
      <c r="BT94" s="116" t="s">
        <v>79</v>
      </c>
      <c r="BU94" s="117" t="s">
        <v>80</v>
      </c>
      <c r="BV94" s="116" t="s">
        <v>81</v>
      </c>
      <c r="BW94" s="116" t="s">
        <v>5</v>
      </c>
      <c r="BX94" s="116" t="s">
        <v>82</v>
      </c>
      <c r="CL94" s="116" t="s">
        <v>19</v>
      </c>
    </row>
    <row r="95" spans="1:91" s="7" customFormat="1" ht="16.5" customHeight="1">
      <c r="A95" s="118" t="s">
        <v>83</v>
      </c>
      <c r="B95" s="119"/>
      <c r="C95" s="120"/>
      <c r="D95" s="121" t="s">
        <v>84</v>
      </c>
      <c r="E95" s="121"/>
      <c r="F95" s="121"/>
      <c r="G95" s="121"/>
      <c r="H95" s="121"/>
      <c r="I95" s="122"/>
      <c r="J95" s="121" t="s">
        <v>85</v>
      </c>
      <c r="K95" s="121"/>
      <c r="L95" s="121"/>
      <c r="M95" s="121"/>
      <c r="N95" s="121"/>
      <c r="O95" s="121"/>
      <c r="P95" s="121"/>
      <c r="Q95" s="121"/>
      <c r="R95" s="121"/>
      <c r="S95" s="121"/>
      <c r="T95" s="121"/>
      <c r="U95" s="121"/>
      <c r="V95" s="121"/>
      <c r="W95" s="121"/>
      <c r="X95" s="121"/>
      <c r="Y95" s="121"/>
      <c r="Z95" s="121"/>
      <c r="AA95" s="121"/>
      <c r="AB95" s="121"/>
      <c r="AC95" s="121"/>
      <c r="AD95" s="121"/>
      <c r="AE95" s="121"/>
      <c r="AF95" s="121"/>
      <c r="AG95" s="123">
        <f>'SO 001 - SO 001 Bourací a...'!J30</f>
        <v>0</v>
      </c>
      <c r="AH95" s="122"/>
      <c r="AI95" s="122"/>
      <c r="AJ95" s="122"/>
      <c r="AK95" s="122"/>
      <c r="AL95" s="122"/>
      <c r="AM95" s="122"/>
      <c r="AN95" s="123">
        <f>SUM(AG95,AT95)</f>
        <v>0</v>
      </c>
      <c r="AO95" s="122"/>
      <c r="AP95" s="122"/>
      <c r="AQ95" s="124" t="s">
        <v>86</v>
      </c>
      <c r="AR95" s="125"/>
      <c r="AS95" s="126">
        <v>0</v>
      </c>
      <c r="AT95" s="127">
        <f>ROUND(SUM(AV95:AW95),2)</f>
        <v>0</v>
      </c>
      <c r="AU95" s="128">
        <f>'SO 001 - SO 001 Bourací a...'!P121</f>
        <v>0</v>
      </c>
      <c r="AV95" s="127">
        <f>'SO 001 - SO 001 Bourací a...'!J33</f>
        <v>0</v>
      </c>
      <c r="AW95" s="127">
        <f>'SO 001 - SO 001 Bourací a...'!J34</f>
        <v>0</v>
      </c>
      <c r="AX95" s="127">
        <f>'SO 001 - SO 001 Bourací a...'!J35</f>
        <v>0</v>
      </c>
      <c r="AY95" s="127">
        <f>'SO 001 - SO 001 Bourací a...'!J36</f>
        <v>0</v>
      </c>
      <c r="AZ95" s="127">
        <f>'SO 001 - SO 001 Bourací a...'!F33</f>
        <v>0</v>
      </c>
      <c r="BA95" s="127">
        <f>'SO 001 - SO 001 Bourací a...'!F34</f>
        <v>0</v>
      </c>
      <c r="BB95" s="127">
        <f>'SO 001 - SO 001 Bourací a...'!F35</f>
        <v>0</v>
      </c>
      <c r="BC95" s="127">
        <f>'SO 001 - SO 001 Bourací a...'!F36</f>
        <v>0</v>
      </c>
      <c r="BD95" s="129">
        <f>'SO 001 - SO 001 Bourací a...'!F37</f>
        <v>0</v>
      </c>
      <c r="BE95" s="7"/>
      <c r="BT95" s="130" t="s">
        <v>87</v>
      </c>
      <c r="BV95" s="130" t="s">
        <v>81</v>
      </c>
      <c r="BW95" s="130" t="s">
        <v>88</v>
      </c>
      <c r="BX95" s="130" t="s">
        <v>5</v>
      </c>
      <c r="CL95" s="130" t="s">
        <v>19</v>
      </c>
      <c r="CM95" s="130" t="s">
        <v>21</v>
      </c>
    </row>
    <row r="96" spans="1:91" s="7" customFormat="1" ht="16.5" customHeight="1">
      <c r="A96" s="118" t="s">
        <v>83</v>
      </c>
      <c r="B96" s="119"/>
      <c r="C96" s="120"/>
      <c r="D96" s="121" t="s">
        <v>89</v>
      </c>
      <c r="E96" s="121"/>
      <c r="F96" s="121"/>
      <c r="G96" s="121"/>
      <c r="H96" s="121"/>
      <c r="I96" s="122"/>
      <c r="J96" s="121" t="s">
        <v>90</v>
      </c>
      <c r="K96" s="121"/>
      <c r="L96" s="121"/>
      <c r="M96" s="121"/>
      <c r="N96" s="121"/>
      <c r="O96" s="121"/>
      <c r="P96" s="121"/>
      <c r="Q96" s="121"/>
      <c r="R96" s="121"/>
      <c r="S96" s="121"/>
      <c r="T96" s="121"/>
      <c r="U96" s="121"/>
      <c r="V96" s="121"/>
      <c r="W96" s="121"/>
      <c r="X96" s="121"/>
      <c r="Y96" s="121"/>
      <c r="Z96" s="121"/>
      <c r="AA96" s="121"/>
      <c r="AB96" s="121"/>
      <c r="AC96" s="121"/>
      <c r="AD96" s="121"/>
      <c r="AE96" s="121"/>
      <c r="AF96" s="121"/>
      <c r="AG96" s="123">
        <f>'SO 101 - SO 101 Stavební ...'!J30</f>
        <v>0</v>
      </c>
      <c r="AH96" s="122"/>
      <c r="AI96" s="122"/>
      <c r="AJ96" s="122"/>
      <c r="AK96" s="122"/>
      <c r="AL96" s="122"/>
      <c r="AM96" s="122"/>
      <c r="AN96" s="123">
        <f>SUM(AG96,AT96)</f>
        <v>0</v>
      </c>
      <c r="AO96" s="122"/>
      <c r="AP96" s="122"/>
      <c r="AQ96" s="124" t="s">
        <v>86</v>
      </c>
      <c r="AR96" s="125"/>
      <c r="AS96" s="126">
        <v>0</v>
      </c>
      <c r="AT96" s="127">
        <f>ROUND(SUM(AV96:AW96),2)</f>
        <v>0</v>
      </c>
      <c r="AU96" s="128">
        <f>'SO 101 - SO 101 Stavební ...'!P137</f>
        <v>0</v>
      </c>
      <c r="AV96" s="127">
        <f>'SO 101 - SO 101 Stavební ...'!J33</f>
        <v>0</v>
      </c>
      <c r="AW96" s="127">
        <f>'SO 101 - SO 101 Stavební ...'!J34</f>
        <v>0</v>
      </c>
      <c r="AX96" s="127">
        <f>'SO 101 - SO 101 Stavební ...'!J35</f>
        <v>0</v>
      </c>
      <c r="AY96" s="127">
        <f>'SO 101 - SO 101 Stavební ...'!J36</f>
        <v>0</v>
      </c>
      <c r="AZ96" s="127">
        <f>'SO 101 - SO 101 Stavební ...'!F33</f>
        <v>0</v>
      </c>
      <c r="BA96" s="127">
        <f>'SO 101 - SO 101 Stavební ...'!F34</f>
        <v>0</v>
      </c>
      <c r="BB96" s="127">
        <f>'SO 101 - SO 101 Stavební ...'!F35</f>
        <v>0</v>
      </c>
      <c r="BC96" s="127">
        <f>'SO 101 - SO 101 Stavební ...'!F36</f>
        <v>0</v>
      </c>
      <c r="BD96" s="129">
        <f>'SO 101 - SO 101 Stavební ...'!F37</f>
        <v>0</v>
      </c>
      <c r="BE96" s="7"/>
      <c r="BT96" s="130" t="s">
        <v>87</v>
      </c>
      <c r="BV96" s="130" t="s">
        <v>81</v>
      </c>
      <c r="BW96" s="130" t="s">
        <v>91</v>
      </c>
      <c r="BX96" s="130" t="s">
        <v>5</v>
      </c>
      <c r="CL96" s="130" t="s">
        <v>19</v>
      </c>
      <c r="CM96" s="130" t="s">
        <v>21</v>
      </c>
    </row>
    <row r="97" spans="1:91" s="7" customFormat="1" ht="16.5" customHeight="1">
      <c r="A97" s="118" t="s">
        <v>83</v>
      </c>
      <c r="B97" s="119"/>
      <c r="C97" s="120"/>
      <c r="D97" s="121" t="s">
        <v>92</v>
      </c>
      <c r="E97" s="121"/>
      <c r="F97" s="121"/>
      <c r="G97" s="121"/>
      <c r="H97" s="121"/>
      <c r="I97" s="122"/>
      <c r="J97" s="121" t="s">
        <v>93</v>
      </c>
      <c r="K97" s="121"/>
      <c r="L97" s="121"/>
      <c r="M97" s="121"/>
      <c r="N97" s="121"/>
      <c r="O97" s="121"/>
      <c r="P97" s="121"/>
      <c r="Q97" s="121"/>
      <c r="R97" s="121"/>
      <c r="S97" s="121"/>
      <c r="T97" s="121"/>
      <c r="U97" s="121"/>
      <c r="V97" s="121"/>
      <c r="W97" s="121"/>
      <c r="X97" s="121"/>
      <c r="Y97" s="121"/>
      <c r="Z97" s="121"/>
      <c r="AA97" s="121"/>
      <c r="AB97" s="121"/>
      <c r="AC97" s="121"/>
      <c r="AD97" s="121"/>
      <c r="AE97" s="121"/>
      <c r="AF97" s="121"/>
      <c r="AG97" s="123">
        <f>'SO 301 - SO 301 Deštová k...'!J30</f>
        <v>0</v>
      </c>
      <c r="AH97" s="122"/>
      <c r="AI97" s="122"/>
      <c r="AJ97" s="122"/>
      <c r="AK97" s="122"/>
      <c r="AL97" s="122"/>
      <c r="AM97" s="122"/>
      <c r="AN97" s="123">
        <f>SUM(AG97,AT97)</f>
        <v>0</v>
      </c>
      <c r="AO97" s="122"/>
      <c r="AP97" s="122"/>
      <c r="AQ97" s="124" t="s">
        <v>86</v>
      </c>
      <c r="AR97" s="125"/>
      <c r="AS97" s="126">
        <v>0</v>
      </c>
      <c r="AT97" s="127">
        <f>ROUND(SUM(AV97:AW97),2)</f>
        <v>0</v>
      </c>
      <c r="AU97" s="128">
        <f>'SO 301 - SO 301 Deštová k...'!P132</f>
        <v>0</v>
      </c>
      <c r="AV97" s="127">
        <f>'SO 301 - SO 301 Deštová k...'!J33</f>
        <v>0</v>
      </c>
      <c r="AW97" s="127">
        <f>'SO 301 - SO 301 Deštová k...'!J34</f>
        <v>0</v>
      </c>
      <c r="AX97" s="127">
        <f>'SO 301 - SO 301 Deštová k...'!J35</f>
        <v>0</v>
      </c>
      <c r="AY97" s="127">
        <f>'SO 301 - SO 301 Deštová k...'!J36</f>
        <v>0</v>
      </c>
      <c r="AZ97" s="127">
        <f>'SO 301 - SO 301 Deštová k...'!F33</f>
        <v>0</v>
      </c>
      <c r="BA97" s="127">
        <f>'SO 301 - SO 301 Deštová k...'!F34</f>
        <v>0</v>
      </c>
      <c r="BB97" s="127">
        <f>'SO 301 - SO 301 Deštová k...'!F35</f>
        <v>0</v>
      </c>
      <c r="BC97" s="127">
        <f>'SO 301 - SO 301 Deštová k...'!F36</f>
        <v>0</v>
      </c>
      <c r="BD97" s="129">
        <f>'SO 301 - SO 301 Deštová k...'!F37</f>
        <v>0</v>
      </c>
      <c r="BE97" s="7"/>
      <c r="BT97" s="130" t="s">
        <v>87</v>
      </c>
      <c r="BV97" s="130" t="s">
        <v>81</v>
      </c>
      <c r="BW97" s="130" t="s">
        <v>94</v>
      </c>
      <c r="BX97" s="130" t="s">
        <v>5</v>
      </c>
      <c r="CL97" s="130" t="s">
        <v>19</v>
      </c>
      <c r="CM97" s="130" t="s">
        <v>21</v>
      </c>
    </row>
    <row r="98" spans="1:91" s="7" customFormat="1" ht="16.5" customHeight="1">
      <c r="A98" s="118" t="s">
        <v>83</v>
      </c>
      <c r="B98" s="119"/>
      <c r="C98" s="120"/>
      <c r="D98" s="121" t="s">
        <v>95</v>
      </c>
      <c r="E98" s="121"/>
      <c r="F98" s="121"/>
      <c r="G98" s="121"/>
      <c r="H98" s="121"/>
      <c r="I98" s="122"/>
      <c r="J98" s="121" t="s">
        <v>96</v>
      </c>
      <c r="K98" s="121"/>
      <c r="L98" s="121"/>
      <c r="M98" s="121"/>
      <c r="N98" s="121"/>
      <c r="O98" s="121"/>
      <c r="P98" s="121"/>
      <c r="Q98" s="121"/>
      <c r="R98" s="121"/>
      <c r="S98" s="121"/>
      <c r="T98" s="121"/>
      <c r="U98" s="121"/>
      <c r="V98" s="121"/>
      <c r="W98" s="121"/>
      <c r="X98" s="121"/>
      <c r="Y98" s="121"/>
      <c r="Z98" s="121"/>
      <c r="AA98" s="121"/>
      <c r="AB98" s="121"/>
      <c r="AC98" s="121"/>
      <c r="AD98" s="121"/>
      <c r="AE98" s="121"/>
      <c r="AF98" s="121"/>
      <c r="AG98" s="123">
        <f>'SO 431 - SO 431 Veřejné o...'!J30</f>
        <v>0</v>
      </c>
      <c r="AH98" s="122"/>
      <c r="AI98" s="122"/>
      <c r="AJ98" s="122"/>
      <c r="AK98" s="122"/>
      <c r="AL98" s="122"/>
      <c r="AM98" s="122"/>
      <c r="AN98" s="123">
        <f>SUM(AG98,AT98)</f>
        <v>0</v>
      </c>
      <c r="AO98" s="122"/>
      <c r="AP98" s="122"/>
      <c r="AQ98" s="124" t="s">
        <v>86</v>
      </c>
      <c r="AR98" s="125"/>
      <c r="AS98" s="126">
        <v>0</v>
      </c>
      <c r="AT98" s="127">
        <f>ROUND(SUM(AV98:AW98),2)</f>
        <v>0</v>
      </c>
      <c r="AU98" s="128">
        <f>'SO 431 - SO 431 Veřejné o...'!P117</f>
        <v>0</v>
      </c>
      <c r="AV98" s="127">
        <f>'SO 431 - SO 431 Veřejné o...'!J33</f>
        <v>0</v>
      </c>
      <c r="AW98" s="127">
        <f>'SO 431 - SO 431 Veřejné o...'!J34</f>
        <v>0</v>
      </c>
      <c r="AX98" s="127">
        <f>'SO 431 - SO 431 Veřejné o...'!J35</f>
        <v>0</v>
      </c>
      <c r="AY98" s="127">
        <f>'SO 431 - SO 431 Veřejné o...'!J36</f>
        <v>0</v>
      </c>
      <c r="AZ98" s="127">
        <f>'SO 431 - SO 431 Veřejné o...'!F33</f>
        <v>0</v>
      </c>
      <c r="BA98" s="127">
        <f>'SO 431 - SO 431 Veřejné o...'!F34</f>
        <v>0</v>
      </c>
      <c r="BB98" s="127">
        <f>'SO 431 - SO 431 Veřejné o...'!F35</f>
        <v>0</v>
      </c>
      <c r="BC98" s="127">
        <f>'SO 431 - SO 431 Veřejné o...'!F36</f>
        <v>0</v>
      </c>
      <c r="BD98" s="129">
        <f>'SO 431 - SO 431 Veřejné o...'!F37</f>
        <v>0</v>
      </c>
      <c r="BE98" s="7"/>
      <c r="BT98" s="130" t="s">
        <v>87</v>
      </c>
      <c r="BV98" s="130" t="s">
        <v>81</v>
      </c>
      <c r="BW98" s="130" t="s">
        <v>97</v>
      </c>
      <c r="BX98" s="130" t="s">
        <v>5</v>
      </c>
      <c r="CL98" s="130" t="s">
        <v>19</v>
      </c>
      <c r="CM98" s="130" t="s">
        <v>21</v>
      </c>
    </row>
    <row r="99" spans="1:91" s="7" customFormat="1" ht="24.75" customHeight="1">
      <c r="A99" s="118" t="s">
        <v>83</v>
      </c>
      <c r="B99" s="119"/>
      <c r="C99" s="120"/>
      <c r="D99" s="121" t="s">
        <v>98</v>
      </c>
      <c r="E99" s="121"/>
      <c r="F99" s="121"/>
      <c r="G99" s="121"/>
      <c r="H99" s="121"/>
      <c r="I99" s="122"/>
      <c r="J99" s="121" t="s">
        <v>99</v>
      </c>
      <c r="K99" s="121"/>
      <c r="L99" s="121"/>
      <c r="M99" s="121"/>
      <c r="N99" s="121"/>
      <c r="O99" s="121"/>
      <c r="P99" s="121"/>
      <c r="Q99" s="121"/>
      <c r="R99" s="121"/>
      <c r="S99" s="121"/>
      <c r="T99" s="121"/>
      <c r="U99" s="121"/>
      <c r="V99" s="121"/>
      <c r="W99" s="121"/>
      <c r="X99" s="121"/>
      <c r="Y99" s="121"/>
      <c r="Z99" s="121"/>
      <c r="AA99" s="121"/>
      <c r="AB99" s="121"/>
      <c r="AC99" s="121"/>
      <c r="AD99" s="121"/>
      <c r="AE99" s="121"/>
      <c r="AF99" s="121"/>
      <c r="AG99" s="123">
        <f>'SO 461 - SO 461 Osazení c...'!J30</f>
        <v>0</v>
      </c>
      <c r="AH99" s="122"/>
      <c r="AI99" s="122"/>
      <c r="AJ99" s="122"/>
      <c r="AK99" s="122"/>
      <c r="AL99" s="122"/>
      <c r="AM99" s="122"/>
      <c r="AN99" s="123">
        <f>SUM(AG99,AT99)</f>
        <v>0</v>
      </c>
      <c r="AO99" s="122"/>
      <c r="AP99" s="122"/>
      <c r="AQ99" s="124" t="s">
        <v>86</v>
      </c>
      <c r="AR99" s="125"/>
      <c r="AS99" s="126">
        <v>0</v>
      </c>
      <c r="AT99" s="127">
        <f>ROUND(SUM(AV99:AW99),2)</f>
        <v>0</v>
      </c>
      <c r="AU99" s="128">
        <f>'SO 461 - SO 461 Osazení c...'!P117</f>
        <v>0</v>
      </c>
      <c r="AV99" s="127">
        <f>'SO 461 - SO 461 Osazení c...'!J33</f>
        <v>0</v>
      </c>
      <c r="AW99" s="127">
        <f>'SO 461 - SO 461 Osazení c...'!J34</f>
        <v>0</v>
      </c>
      <c r="AX99" s="127">
        <f>'SO 461 - SO 461 Osazení c...'!J35</f>
        <v>0</v>
      </c>
      <c r="AY99" s="127">
        <f>'SO 461 - SO 461 Osazení c...'!J36</f>
        <v>0</v>
      </c>
      <c r="AZ99" s="127">
        <f>'SO 461 - SO 461 Osazení c...'!F33</f>
        <v>0</v>
      </c>
      <c r="BA99" s="127">
        <f>'SO 461 - SO 461 Osazení c...'!F34</f>
        <v>0</v>
      </c>
      <c r="BB99" s="127">
        <f>'SO 461 - SO 461 Osazení c...'!F35</f>
        <v>0</v>
      </c>
      <c r="BC99" s="127">
        <f>'SO 461 - SO 461 Osazení c...'!F36</f>
        <v>0</v>
      </c>
      <c r="BD99" s="129">
        <f>'SO 461 - SO 461 Osazení c...'!F37</f>
        <v>0</v>
      </c>
      <c r="BE99" s="7"/>
      <c r="BT99" s="130" t="s">
        <v>87</v>
      </c>
      <c r="BV99" s="130" t="s">
        <v>81</v>
      </c>
      <c r="BW99" s="130" t="s">
        <v>100</v>
      </c>
      <c r="BX99" s="130" t="s">
        <v>5</v>
      </c>
      <c r="CL99" s="130" t="s">
        <v>19</v>
      </c>
      <c r="CM99" s="130" t="s">
        <v>21</v>
      </c>
    </row>
    <row r="100" spans="1:91" s="7" customFormat="1" ht="16.5" customHeight="1">
      <c r="A100" s="118" t="s">
        <v>83</v>
      </c>
      <c r="B100" s="119"/>
      <c r="C100" s="120"/>
      <c r="D100" s="121" t="s">
        <v>101</v>
      </c>
      <c r="E100" s="121"/>
      <c r="F100" s="121"/>
      <c r="G100" s="121"/>
      <c r="H100" s="121"/>
      <c r="I100" s="122"/>
      <c r="J100" s="121" t="s">
        <v>102</v>
      </c>
      <c r="K100" s="121"/>
      <c r="L100" s="121"/>
      <c r="M100" s="121"/>
      <c r="N100" s="121"/>
      <c r="O100" s="121"/>
      <c r="P100" s="121"/>
      <c r="Q100" s="121"/>
      <c r="R100" s="121"/>
      <c r="S100" s="121"/>
      <c r="T100" s="121"/>
      <c r="U100" s="121"/>
      <c r="V100" s="121"/>
      <c r="W100" s="121"/>
      <c r="X100" s="121"/>
      <c r="Y100" s="121"/>
      <c r="Z100" s="121"/>
      <c r="AA100" s="121"/>
      <c r="AB100" s="121"/>
      <c r="AC100" s="121"/>
      <c r="AD100" s="121"/>
      <c r="AE100" s="121"/>
      <c r="AF100" s="121"/>
      <c r="AG100" s="123">
        <f>'SO 501 - SO 501 Úprava ko...'!J30</f>
        <v>0</v>
      </c>
      <c r="AH100" s="122"/>
      <c r="AI100" s="122"/>
      <c r="AJ100" s="122"/>
      <c r="AK100" s="122"/>
      <c r="AL100" s="122"/>
      <c r="AM100" s="122"/>
      <c r="AN100" s="123">
        <f>SUM(AG100,AT100)</f>
        <v>0</v>
      </c>
      <c r="AO100" s="122"/>
      <c r="AP100" s="122"/>
      <c r="AQ100" s="124" t="s">
        <v>86</v>
      </c>
      <c r="AR100" s="125"/>
      <c r="AS100" s="126">
        <v>0</v>
      </c>
      <c r="AT100" s="127">
        <f>ROUND(SUM(AV100:AW100),2)</f>
        <v>0</v>
      </c>
      <c r="AU100" s="128">
        <f>'SO 501 - SO 501 Úprava ko...'!P123</f>
        <v>0</v>
      </c>
      <c r="AV100" s="127">
        <f>'SO 501 - SO 501 Úprava ko...'!J33</f>
        <v>0</v>
      </c>
      <c r="AW100" s="127">
        <f>'SO 501 - SO 501 Úprava ko...'!J34</f>
        <v>0</v>
      </c>
      <c r="AX100" s="127">
        <f>'SO 501 - SO 501 Úprava ko...'!J35</f>
        <v>0</v>
      </c>
      <c r="AY100" s="127">
        <f>'SO 501 - SO 501 Úprava ko...'!J36</f>
        <v>0</v>
      </c>
      <c r="AZ100" s="127">
        <f>'SO 501 - SO 501 Úprava ko...'!F33</f>
        <v>0</v>
      </c>
      <c r="BA100" s="127">
        <f>'SO 501 - SO 501 Úprava ko...'!F34</f>
        <v>0</v>
      </c>
      <c r="BB100" s="127">
        <f>'SO 501 - SO 501 Úprava ko...'!F35</f>
        <v>0</v>
      </c>
      <c r="BC100" s="127">
        <f>'SO 501 - SO 501 Úprava ko...'!F36</f>
        <v>0</v>
      </c>
      <c r="BD100" s="129">
        <f>'SO 501 - SO 501 Úprava ko...'!F37</f>
        <v>0</v>
      </c>
      <c r="BE100" s="7"/>
      <c r="BT100" s="130" t="s">
        <v>87</v>
      </c>
      <c r="BV100" s="130" t="s">
        <v>81</v>
      </c>
      <c r="BW100" s="130" t="s">
        <v>103</v>
      </c>
      <c r="BX100" s="130" t="s">
        <v>5</v>
      </c>
      <c r="CL100" s="130" t="s">
        <v>19</v>
      </c>
      <c r="CM100" s="130" t="s">
        <v>21</v>
      </c>
    </row>
    <row r="101" spans="1:91" s="7" customFormat="1" ht="16.5" customHeight="1">
      <c r="A101" s="118" t="s">
        <v>83</v>
      </c>
      <c r="B101" s="119"/>
      <c r="C101" s="120"/>
      <c r="D101" s="121" t="s">
        <v>104</v>
      </c>
      <c r="E101" s="121"/>
      <c r="F101" s="121"/>
      <c r="G101" s="121"/>
      <c r="H101" s="121"/>
      <c r="I101" s="122"/>
      <c r="J101" s="121" t="s">
        <v>105</v>
      </c>
      <c r="K101" s="121"/>
      <c r="L101" s="121"/>
      <c r="M101" s="121"/>
      <c r="N101" s="121"/>
      <c r="O101" s="121"/>
      <c r="P101" s="121"/>
      <c r="Q101" s="121"/>
      <c r="R101" s="121"/>
      <c r="S101" s="121"/>
      <c r="T101" s="121"/>
      <c r="U101" s="121"/>
      <c r="V101" s="121"/>
      <c r="W101" s="121"/>
      <c r="X101" s="121"/>
      <c r="Y101" s="121"/>
      <c r="Z101" s="121"/>
      <c r="AA101" s="121"/>
      <c r="AB101" s="121"/>
      <c r="AC101" s="121"/>
      <c r="AD101" s="121"/>
      <c r="AE101" s="121"/>
      <c r="AF101" s="121"/>
      <c r="AG101" s="123">
        <f>'VRN - VRN Vedlejší rozpoč...'!J30</f>
        <v>0</v>
      </c>
      <c r="AH101" s="122"/>
      <c r="AI101" s="122"/>
      <c r="AJ101" s="122"/>
      <c r="AK101" s="122"/>
      <c r="AL101" s="122"/>
      <c r="AM101" s="122"/>
      <c r="AN101" s="123">
        <f>SUM(AG101,AT101)</f>
        <v>0</v>
      </c>
      <c r="AO101" s="122"/>
      <c r="AP101" s="122"/>
      <c r="AQ101" s="124" t="s">
        <v>86</v>
      </c>
      <c r="AR101" s="125"/>
      <c r="AS101" s="131">
        <v>0</v>
      </c>
      <c r="AT101" s="132">
        <f>ROUND(SUM(AV101:AW101),2)</f>
        <v>0</v>
      </c>
      <c r="AU101" s="133">
        <f>'VRN - VRN Vedlejší rozpoč...'!P122</f>
        <v>0</v>
      </c>
      <c r="AV101" s="132">
        <f>'VRN - VRN Vedlejší rozpoč...'!J33</f>
        <v>0</v>
      </c>
      <c r="AW101" s="132">
        <f>'VRN - VRN Vedlejší rozpoč...'!J34</f>
        <v>0</v>
      </c>
      <c r="AX101" s="132">
        <f>'VRN - VRN Vedlejší rozpoč...'!J35</f>
        <v>0</v>
      </c>
      <c r="AY101" s="132">
        <f>'VRN - VRN Vedlejší rozpoč...'!J36</f>
        <v>0</v>
      </c>
      <c r="AZ101" s="132">
        <f>'VRN - VRN Vedlejší rozpoč...'!F33</f>
        <v>0</v>
      </c>
      <c r="BA101" s="132">
        <f>'VRN - VRN Vedlejší rozpoč...'!F34</f>
        <v>0</v>
      </c>
      <c r="BB101" s="132">
        <f>'VRN - VRN Vedlejší rozpoč...'!F35</f>
        <v>0</v>
      </c>
      <c r="BC101" s="132">
        <f>'VRN - VRN Vedlejší rozpoč...'!F36</f>
        <v>0</v>
      </c>
      <c r="BD101" s="134">
        <f>'VRN - VRN Vedlejší rozpoč...'!F37</f>
        <v>0</v>
      </c>
      <c r="BE101" s="7"/>
      <c r="BT101" s="130" t="s">
        <v>87</v>
      </c>
      <c r="BV101" s="130" t="s">
        <v>81</v>
      </c>
      <c r="BW101" s="130" t="s">
        <v>106</v>
      </c>
      <c r="BX101" s="130" t="s">
        <v>5</v>
      </c>
      <c r="CL101" s="130" t="s">
        <v>19</v>
      </c>
      <c r="CM101" s="130" t="s">
        <v>21</v>
      </c>
    </row>
    <row r="102" spans="1:57" s="2" customFormat="1" ht="30" customHeight="1">
      <c r="A102" s="37"/>
      <c r="B102" s="38"/>
      <c r="C102" s="39"/>
      <c r="D102" s="39"/>
      <c r="E102" s="39"/>
      <c r="F102" s="39"/>
      <c r="G102" s="39"/>
      <c r="H102" s="39"/>
      <c r="I102" s="39"/>
      <c r="J102" s="39"/>
      <c r="K102" s="39"/>
      <c r="L102" s="39"/>
      <c r="M102" s="39"/>
      <c r="N102" s="39"/>
      <c r="O102" s="39"/>
      <c r="P102" s="39"/>
      <c r="Q102" s="39"/>
      <c r="R102" s="39"/>
      <c r="S102" s="39"/>
      <c r="T102" s="39"/>
      <c r="U102" s="39"/>
      <c r="V102" s="39"/>
      <c r="W102" s="39"/>
      <c r="X102" s="39"/>
      <c r="Y102" s="39"/>
      <c r="Z102" s="39"/>
      <c r="AA102" s="39"/>
      <c r="AB102" s="39"/>
      <c r="AC102" s="39"/>
      <c r="AD102" s="39"/>
      <c r="AE102" s="39"/>
      <c r="AF102" s="39"/>
      <c r="AG102" s="39"/>
      <c r="AH102" s="39"/>
      <c r="AI102" s="39"/>
      <c r="AJ102" s="39"/>
      <c r="AK102" s="39"/>
      <c r="AL102" s="39"/>
      <c r="AM102" s="39"/>
      <c r="AN102" s="39"/>
      <c r="AO102" s="39"/>
      <c r="AP102" s="39"/>
      <c r="AQ102" s="39"/>
      <c r="AR102" s="43"/>
      <c r="AS102" s="37"/>
      <c r="AT102" s="37"/>
      <c r="AU102" s="37"/>
      <c r="AV102" s="37"/>
      <c r="AW102" s="37"/>
      <c r="AX102" s="37"/>
      <c r="AY102" s="37"/>
      <c r="AZ102" s="37"/>
      <c r="BA102" s="37"/>
      <c r="BB102" s="37"/>
      <c r="BC102" s="37"/>
      <c r="BD102" s="37"/>
      <c r="BE102" s="37"/>
    </row>
    <row r="103" spans="1:57" s="2" customFormat="1" ht="6.95" customHeight="1">
      <c r="A103" s="37"/>
      <c r="B103" s="65"/>
      <c r="C103" s="66"/>
      <c r="D103" s="66"/>
      <c r="E103" s="66"/>
      <c r="F103" s="66"/>
      <c r="G103" s="66"/>
      <c r="H103" s="66"/>
      <c r="I103" s="66"/>
      <c r="J103" s="66"/>
      <c r="K103" s="66"/>
      <c r="L103" s="66"/>
      <c r="M103" s="66"/>
      <c r="N103" s="66"/>
      <c r="O103" s="66"/>
      <c r="P103" s="66"/>
      <c r="Q103" s="66"/>
      <c r="R103" s="66"/>
      <c r="S103" s="66"/>
      <c r="T103" s="66"/>
      <c r="U103" s="66"/>
      <c r="V103" s="66"/>
      <c r="W103" s="66"/>
      <c r="X103" s="66"/>
      <c r="Y103" s="66"/>
      <c r="Z103" s="66"/>
      <c r="AA103" s="66"/>
      <c r="AB103" s="66"/>
      <c r="AC103" s="66"/>
      <c r="AD103" s="66"/>
      <c r="AE103" s="66"/>
      <c r="AF103" s="66"/>
      <c r="AG103" s="66"/>
      <c r="AH103" s="66"/>
      <c r="AI103" s="66"/>
      <c r="AJ103" s="66"/>
      <c r="AK103" s="66"/>
      <c r="AL103" s="66"/>
      <c r="AM103" s="66"/>
      <c r="AN103" s="66"/>
      <c r="AO103" s="66"/>
      <c r="AP103" s="66"/>
      <c r="AQ103" s="66"/>
      <c r="AR103" s="43"/>
      <c r="AS103" s="37"/>
      <c r="AT103" s="37"/>
      <c r="AU103" s="37"/>
      <c r="AV103" s="37"/>
      <c r="AW103" s="37"/>
      <c r="AX103" s="37"/>
      <c r="AY103" s="37"/>
      <c r="AZ103" s="37"/>
      <c r="BA103" s="37"/>
      <c r="BB103" s="37"/>
      <c r="BC103" s="37"/>
      <c r="BD103" s="37"/>
      <c r="BE103" s="37"/>
    </row>
  </sheetData>
  <sheetProtection password="CC35" sheet="1" objects="1" scenarios="1" formatColumns="0" formatRows="0"/>
  <mergeCells count="66">
    <mergeCell ref="L85:AJ85"/>
    <mergeCell ref="AM87:AN87"/>
    <mergeCell ref="AM89:AP89"/>
    <mergeCell ref="AS89:AT91"/>
    <mergeCell ref="AM90:AP90"/>
    <mergeCell ref="C92:G92"/>
    <mergeCell ref="AG92:AM92"/>
    <mergeCell ref="I92:AF92"/>
    <mergeCell ref="AN92:AP92"/>
    <mergeCell ref="D95:H95"/>
    <mergeCell ref="AG95:AM95"/>
    <mergeCell ref="J95:AF95"/>
    <mergeCell ref="AN95:AP95"/>
    <mergeCell ref="J96:AF96"/>
    <mergeCell ref="D96:H96"/>
    <mergeCell ref="AG96:AM96"/>
    <mergeCell ref="AN96:AP96"/>
    <mergeCell ref="AN97:AP97"/>
    <mergeCell ref="D97:H97"/>
    <mergeCell ref="J97:AF97"/>
    <mergeCell ref="AG97:AM97"/>
    <mergeCell ref="AN98:AP98"/>
    <mergeCell ref="AG98:AM98"/>
    <mergeCell ref="D98:H98"/>
    <mergeCell ref="J98:AF98"/>
    <mergeCell ref="AN99:AP99"/>
    <mergeCell ref="AG99:AM99"/>
    <mergeCell ref="D99:H99"/>
    <mergeCell ref="J99:AF99"/>
    <mergeCell ref="AN100:AP100"/>
    <mergeCell ref="AG100:AM100"/>
    <mergeCell ref="D100:H100"/>
    <mergeCell ref="J100:AF100"/>
    <mergeCell ref="AN101:AP101"/>
    <mergeCell ref="AG101:AM101"/>
    <mergeCell ref="D101:H101"/>
    <mergeCell ref="J101:AF101"/>
    <mergeCell ref="AG94:AM94"/>
    <mergeCell ref="AN94:AP94"/>
    <mergeCell ref="BE5:BE34"/>
    <mergeCell ref="K5:AJ5"/>
    <mergeCell ref="K6:AJ6"/>
    <mergeCell ref="E14:AJ14"/>
    <mergeCell ref="E23:AN23"/>
    <mergeCell ref="AK26:AO26"/>
    <mergeCell ref="L28:P28"/>
    <mergeCell ref="W28:AE28"/>
    <mergeCell ref="AK28:AO28"/>
    <mergeCell ref="W29:AE29"/>
    <mergeCell ref="L29:P29"/>
    <mergeCell ref="AK29:AO29"/>
    <mergeCell ref="AK30:AO30"/>
    <mergeCell ref="L30:P30"/>
    <mergeCell ref="W30:AE30"/>
    <mergeCell ref="L31:P31"/>
    <mergeCell ref="W31:AE31"/>
    <mergeCell ref="AK31:AO31"/>
    <mergeCell ref="AK32:AO32"/>
    <mergeCell ref="L32:P32"/>
    <mergeCell ref="W32:AE32"/>
    <mergeCell ref="AK33:AO33"/>
    <mergeCell ref="L33:P33"/>
    <mergeCell ref="W33:AE33"/>
    <mergeCell ref="AK35:AO35"/>
    <mergeCell ref="X35:AB35"/>
    <mergeCell ref="AR2:BE2"/>
  </mergeCells>
  <hyperlinks>
    <hyperlink ref="A95" location="'SO 001 - SO 001 Bourací a...'!C2" display="/"/>
    <hyperlink ref="A96" location="'SO 101 - SO 101 Stavební ...'!C2" display="/"/>
    <hyperlink ref="A97" location="'SO 301 - SO 301 Deštová k...'!C2" display="/"/>
    <hyperlink ref="A98" location="'SO 431 - SO 431 Veřejné o...'!C2" display="/"/>
    <hyperlink ref="A99" location="'SO 461 - SO 461 Osazení c...'!C2" display="/"/>
    <hyperlink ref="A100" location="'SO 501 - SO 501 Úprava ko...'!C2" display="/"/>
    <hyperlink ref="A101" location="'VRN - VRN Vedlejší rozpoč...'!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M311"/>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6" t="s">
        <v>88</v>
      </c>
    </row>
    <row r="3" spans="2:46" s="1" customFormat="1" ht="6.95" customHeight="1" hidden="1">
      <c r="B3" s="135"/>
      <c r="C3" s="136"/>
      <c r="D3" s="136"/>
      <c r="E3" s="136"/>
      <c r="F3" s="136"/>
      <c r="G3" s="136"/>
      <c r="H3" s="136"/>
      <c r="I3" s="136"/>
      <c r="J3" s="136"/>
      <c r="K3" s="136"/>
      <c r="L3" s="19"/>
      <c r="AT3" s="16" t="s">
        <v>21</v>
      </c>
    </row>
    <row r="4" spans="2:46" s="1" customFormat="1" ht="24.95" customHeight="1" hidden="1">
      <c r="B4" s="19"/>
      <c r="D4" s="137" t="s">
        <v>107</v>
      </c>
      <c r="L4" s="19"/>
      <c r="M4" s="138" t="s">
        <v>10</v>
      </c>
      <c r="AT4" s="16" t="s">
        <v>4</v>
      </c>
    </row>
    <row r="5" spans="2:12" s="1" customFormat="1" ht="6.95" customHeight="1" hidden="1">
      <c r="B5" s="19"/>
      <c r="L5" s="19"/>
    </row>
    <row r="6" spans="2:12" s="1" customFormat="1" ht="12" customHeight="1" hidden="1">
      <c r="B6" s="19"/>
      <c r="D6" s="139" t="s">
        <v>16</v>
      </c>
      <c r="L6" s="19"/>
    </row>
    <row r="7" spans="2:12" s="1" customFormat="1" ht="16.5" customHeight="1" hidden="1">
      <c r="B7" s="19"/>
      <c r="E7" s="140" t="str">
        <f>'Rekapitulace stavby'!K6</f>
        <v>Cheb, stavební úprava komunikace ulice Nová</v>
      </c>
      <c r="F7" s="139"/>
      <c r="G7" s="139"/>
      <c r="H7" s="139"/>
      <c r="L7" s="19"/>
    </row>
    <row r="8" spans="1:31" s="2" customFormat="1" ht="12" customHeight="1" hidden="1">
      <c r="A8" s="37"/>
      <c r="B8" s="43"/>
      <c r="C8" s="37"/>
      <c r="D8" s="139" t="s">
        <v>108</v>
      </c>
      <c r="E8" s="37"/>
      <c r="F8" s="37"/>
      <c r="G8" s="37"/>
      <c r="H8" s="37"/>
      <c r="I8" s="37"/>
      <c r="J8" s="37"/>
      <c r="K8" s="37"/>
      <c r="L8" s="62"/>
      <c r="S8" s="37"/>
      <c r="T8" s="37"/>
      <c r="U8" s="37"/>
      <c r="V8" s="37"/>
      <c r="W8" s="37"/>
      <c r="X8" s="37"/>
      <c r="Y8" s="37"/>
      <c r="Z8" s="37"/>
      <c r="AA8" s="37"/>
      <c r="AB8" s="37"/>
      <c r="AC8" s="37"/>
      <c r="AD8" s="37"/>
      <c r="AE8" s="37"/>
    </row>
    <row r="9" spans="1:31" s="2" customFormat="1" ht="16.5" customHeight="1" hidden="1">
      <c r="A9" s="37"/>
      <c r="B9" s="43"/>
      <c r="C9" s="37"/>
      <c r="D9" s="37"/>
      <c r="E9" s="141" t="s">
        <v>109</v>
      </c>
      <c r="F9" s="37"/>
      <c r="G9" s="37"/>
      <c r="H9" s="37"/>
      <c r="I9" s="37"/>
      <c r="J9" s="37"/>
      <c r="K9" s="37"/>
      <c r="L9" s="62"/>
      <c r="S9" s="37"/>
      <c r="T9" s="37"/>
      <c r="U9" s="37"/>
      <c r="V9" s="37"/>
      <c r="W9" s="37"/>
      <c r="X9" s="37"/>
      <c r="Y9" s="37"/>
      <c r="Z9" s="37"/>
      <c r="AA9" s="37"/>
      <c r="AB9" s="37"/>
      <c r="AC9" s="37"/>
      <c r="AD9" s="37"/>
      <c r="AE9" s="37"/>
    </row>
    <row r="10" spans="1:31" s="2" customFormat="1" ht="12" hidden="1">
      <c r="A10" s="37"/>
      <c r="B10" s="43"/>
      <c r="C10" s="37"/>
      <c r="D10" s="37"/>
      <c r="E10" s="37"/>
      <c r="F10" s="37"/>
      <c r="G10" s="37"/>
      <c r="H10" s="37"/>
      <c r="I10" s="37"/>
      <c r="J10" s="37"/>
      <c r="K10" s="37"/>
      <c r="L10" s="62"/>
      <c r="S10" s="37"/>
      <c r="T10" s="37"/>
      <c r="U10" s="37"/>
      <c r="V10" s="37"/>
      <c r="W10" s="37"/>
      <c r="X10" s="37"/>
      <c r="Y10" s="37"/>
      <c r="Z10" s="37"/>
      <c r="AA10" s="37"/>
      <c r="AB10" s="37"/>
      <c r="AC10" s="37"/>
      <c r="AD10" s="37"/>
      <c r="AE10" s="37"/>
    </row>
    <row r="11" spans="1:31" s="2" customFormat="1" ht="12" customHeight="1" hidden="1">
      <c r="A11" s="37"/>
      <c r="B11" s="43"/>
      <c r="C11" s="37"/>
      <c r="D11" s="139" t="s">
        <v>18</v>
      </c>
      <c r="E11" s="37"/>
      <c r="F11" s="142" t="s">
        <v>19</v>
      </c>
      <c r="G11" s="37"/>
      <c r="H11" s="37"/>
      <c r="I11" s="139" t="s">
        <v>20</v>
      </c>
      <c r="J11" s="142" t="s">
        <v>1</v>
      </c>
      <c r="K11" s="37"/>
      <c r="L11" s="62"/>
      <c r="S11" s="37"/>
      <c r="T11" s="37"/>
      <c r="U11" s="37"/>
      <c r="V11" s="37"/>
      <c r="W11" s="37"/>
      <c r="X11" s="37"/>
      <c r="Y11" s="37"/>
      <c r="Z11" s="37"/>
      <c r="AA11" s="37"/>
      <c r="AB11" s="37"/>
      <c r="AC11" s="37"/>
      <c r="AD11" s="37"/>
      <c r="AE11" s="37"/>
    </row>
    <row r="12" spans="1:31" s="2" customFormat="1" ht="12" customHeight="1" hidden="1">
      <c r="A12" s="37"/>
      <c r="B12" s="43"/>
      <c r="C12" s="37"/>
      <c r="D12" s="139" t="s">
        <v>22</v>
      </c>
      <c r="E12" s="37"/>
      <c r="F12" s="142" t="s">
        <v>23</v>
      </c>
      <c r="G12" s="37"/>
      <c r="H12" s="37"/>
      <c r="I12" s="139" t="s">
        <v>24</v>
      </c>
      <c r="J12" s="143" t="str">
        <f>'Rekapitulace stavby'!AN8</f>
        <v>3. 2. 2023</v>
      </c>
      <c r="K12" s="37"/>
      <c r="L12" s="62"/>
      <c r="S12" s="37"/>
      <c r="T12" s="37"/>
      <c r="U12" s="37"/>
      <c r="V12" s="37"/>
      <c r="W12" s="37"/>
      <c r="X12" s="37"/>
      <c r="Y12" s="37"/>
      <c r="Z12" s="37"/>
      <c r="AA12" s="37"/>
      <c r="AB12" s="37"/>
      <c r="AC12" s="37"/>
      <c r="AD12" s="37"/>
      <c r="AE12" s="37"/>
    </row>
    <row r="13" spans="1:31" s="2" customFormat="1" ht="10.8" customHeight="1" hidden="1">
      <c r="A13" s="37"/>
      <c r="B13" s="43"/>
      <c r="C13" s="37"/>
      <c r="D13" s="37"/>
      <c r="E13" s="37"/>
      <c r="F13" s="37"/>
      <c r="G13" s="37"/>
      <c r="H13" s="37"/>
      <c r="I13" s="37"/>
      <c r="J13" s="37"/>
      <c r="K13" s="37"/>
      <c r="L13" s="62"/>
      <c r="S13" s="37"/>
      <c r="T13" s="37"/>
      <c r="U13" s="37"/>
      <c r="V13" s="37"/>
      <c r="W13" s="37"/>
      <c r="X13" s="37"/>
      <c r="Y13" s="37"/>
      <c r="Z13" s="37"/>
      <c r="AA13" s="37"/>
      <c r="AB13" s="37"/>
      <c r="AC13" s="37"/>
      <c r="AD13" s="37"/>
      <c r="AE13" s="37"/>
    </row>
    <row r="14" spans="1:31" s="2" customFormat="1" ht="12" customHeight="1" hidden="1">
      <c r="A14" s="37"/>
      <c r="B14" s="43"/>
      <c r="C14" s="37"/>
      <c r="D14" s="139" t="s">
        <v>26</v>
      </c>
      <c r="E14" s="37"/>
      <c r="F14" s="37"/>
      <c r="G14" s="37"/>
      <c r="H14" s="37"/>
      <c r="I14" s="139" t="s">
        <v>27</v>
      </c>
      <c r="J14" s="142" t="s">
        <v>1</v>
      </c>
      <c r="K14" s="37"/>
      <c r="L14" s="62"/>
      <c r="S14" s="37"/>
      <c r="T14" s="37"/>
      <c r="U14" s="37"/>
      <c r="V14" s="37"/>
      <c r="W14" s="37"/>
      <c r="X14" s="37"/>
      <c r="Y14" s="37"/>
      <c r="Z14" s="37"/>
      <c r="AA14" s="37"/>
      <c r="AB14" s="37"/>
      <c r="AC14" s="37"/>
      <c r="AD14" s="37"/>
      <c r="AE14" s="37"/>
    </row>
    <row r="15" spans="1:31" s="2" customFormat="1" ht="18" customHeight="1" hidden="1">
      <c r="A15" s="37"/>
      <c r="B15" s="43"/>
      <c r="C15" s="37"/>
      <c r="D15" s="37"/>
      <c r="E15" s="142" t="s">
        <v>28</v>
      </c>
      <c r="F15" s="37"/>
      <c r="G15" s="37"/>
      <c r="H15" s="37"/>
      <c r="I15" s="139" t="s">
        <v>29</v>
      </c>
      <c r="J15" s="142" t="s">
        <v>1</v>
      </c>
      <c r="K15" s="37"/>
      <c r="L15" s="62"/>
      <c r="S15" s="37"/>
      <c r="T15" s="37"/>
      <c r="U15" s="37"/>
      <c r="V15" s="37"/>
      <c r="W15" s="37"/>
      <c r="X15" s="37"/>
      <c r="Y15" s="37"/>
      <c r="Z15" s="37"/>
      <c r="AA15" s="37"/>
      <c r="AB15" s="37"/>
      <c r="AC15" s="37"/>
      <c r="AD15" s="37"/>
      <c r="AE15" s="37"/>
    </row>
    <row r="16" spans="1:31" s="2" customFormat="1" ht="6.95" customHeight="1" hidden="1">
      <c r="A16" s="37"/>
      <c r="B16" s="43"/>
      <c r="C16" s="37"/>
      <c r="D16" s="37"/>
      <c r="E16" s="37"/>
      <c r="F16" s="37"/>
      <c r="G16" s="37"/>
      <c r="H16" s="37"/>
      <c r="I16" s="37"/>
      <c r="J16" s="37"/>
      <c r="K16" s="37"/>
      <c r="L16" s="62"/>
      <c r="S16" s="37"/>
      <c r="T16" s="37"/>
      <c r="U16" s="37"/>
      <c r="V16" s="37"/>
      <c r="W16" s="37"/>
      <c r="X16" s="37"/>
      <c r="Y16" s="37"/>
      <c r="Z16" s="37"/>
      <c r="AA16" s="37"/>
      <c r="AB16" s="37"/>
      <c r="AC16" s="37"/>
      <c r="AD16" s="37"/>
      <c r="AE16" s="37"/>
    </row>
    <row r="17" spans="1:31" s="2" customFormat="1" ht="12" customHeight="1" hidden="1">
      <c r="A17" s="37"/>
      <c r="B17" s="43"/>
      <c r="C17" s="37"/>
      <c r="D17" s="139" t="s">
        <v>30</v>
      </c>
      <c r="E17" s="37"/>
      <c r="F17" s="37"/>
      <c r="G17" s="37"/>
      <c r="H17" s="37"/>
      <c r="I17" s="139" t="s">
        <v>27</v>
      </c>
      <c r="J17" s="32" t="str">
        <f>'Rekapitulace stavby'!AN13</f>
        <v>Vyplň údaj</v>
      </c>
      <c r="K17" s="37"/>
      <c r="L17" s="62"/>
      <c r="S17" s="37"/>
      <c r="T17" s="37"/>
      <c r="U17" s="37"/>
      <c r="V17" s="37"/>
      <c r="W17" s="37"/>
      <c r="X17" s="37"/>
      <c r="Y17" s="37"/>
      <c r="Z17" s="37"/>
      <c r="AA17" s="37"/>
      <c r="AB17" s="37"/>
      <c r="AC17" s="37"/>
      <c r="AD17" s="37"/>
      <c r="AE17" s="37"/>
    </row>
    <row r="18" spans="1:31" s="2" customFormat="1" ht="18" customHeight="1" hidden="1">
      <c r="A18" s="37"/>
      <c r="B18" s="43"/>
      <c r="C18" s="37"/>
      <c r="D18" s="37"/>
      <c r="E18" s="32" t="str">
        <f>'Rekapitulace stavby'!E14</f>
        <v>Vyplň údaj</v>
      </c>
      <c r="F18" s="142"/>
      <c r="G18" s="142"/>
      <c r="H18" s="142"/>
      <c r="I18" s="139" t="s">
        <v>29</v>
      </c>
      <c r="J18" s="32" t="str">
        <f>'Rekapitulace stavby'!AN14</f>
        <v>Vyplň údaj</v>
      </c>
      <c r="K18" s="37"/>
      <c r="L18" s="62"/>
      <c r="S18" s="37"/>
      <c r="T18" s="37"/>
      <c r="U18" s="37"/>
      <c r="V18" s="37"/>
      <c r="W18" s="37"/>
      <c r="X18" s="37"/>
      <c r="Y18" s="37"/>
      <c r="Z18" s="37"/>
      <c r="AA18" s="37"/>
      <c r="AB18" s="37"/>
      <c r="AC18" s="37"/>
      <c r="AD18" s="37"/>
      <c r="AE18" s="37"/>
    </row>
    <row r="19" spans="1:31" s="2" customFormat="1" ht="6.95" customHeight="1" hidden="1">
      <c r="A19" s="37"/>
      <c r="B19" s="43"/>
      <c r="C19" s="37"/>
      <c r="D19" s="37"/>
      <c r="E19" s="37"/>
      <c r="F19" s="37"/>
      <c r="G19" s="37"/>
      <c r="H19" s="37"/>
      <c r="I19" s="37"/>
      <c r="J19" s="37"/>
      <c r="K19" s="37"/>
      <c r="L19" s="62"/>
      <c r="S19" s="37"/>
      <c r="T19" s="37"/>
      <c r="U19" s="37"/>
      <c r="V19" s="37"/>
      <c r="W19" s="37"/>
      <c r="X19" s="37"/>
      <c r="Y19" s="37"/>
      <c r="Z19" s="37"/>
      <c r="AA19" s="37"/>
      <c r="AB19" s="37"/>
      <c r="AC19" s="37"/>
      <c r="AD19" s="37"/>
      <c r="AE19" s="37"/>
    </row>
    <row r="20" spans="1:31" s="2" customFormat="1" ht="12" customHeight="1" hidden="1">
      <c r="A20" s="37"/>
      <c r="B20" s="43"/>
      <c r="C20" s="37"/>
      <c r="D20" s="139" t="s">
        <v>32</v>
      </c>
      <c r="E20" s="37"/>
      <c r="F20" s="37"/>
      <c r="G20" s="37"/>
      <c r="H20" s="37"/>
      <c r="I20" s="139" t="s">
        <v>27</v>
      </c>
      <c r="J20" s="142" t="s">
        <v>1</v>
      </c>
      <c r="K20" s="37"/>
      <c r="L20" s="62"/>
      <c r="S20" s="37"/>
      <c r="T20" s="37"/>
      <c r="U20" s="37"/>
      <c r="V20" s="37"/>
      <c r="W20" s="37"/>
      <c r="X20" s="37"/>
      <c r="Y20" s="37"/>
      <c r="Z20" s="37"/>
      <c r="AA20" s="37"/>
      <c r="AB20" s="37"/>
      <c r="AC20" s="37"/>
      <c r="AD20" s="37"/>
      <c r="AE20" s="37"/>
    </row>
    <row r="21" spans="1:31" s="2" customFormat="1" ht="18" customHeight="1" hidden="1">
      <c r="A21" s="37"/>
      <c r="B21" s="43"/>
      <c r="C21" s="37"/>
      <c r="D21" s="37"/>
      <c r="E21" s="142" t="s">
        <v>33</v>
      </c>
      <c r="F21" s="37"/>
      <c r="G21" s="37"/>
      <c r="H21" s="37"/>
      <c r="I21" s="139" t="s">
        <v>29</v>
      </c>
      <c r="J21" s="142" t="s">
        <v>1</v>
      </c>
      <c r="K21" s="37"/>
      <c r="L21" s="62"/>
      <c r="S21" s="37"/>
      <c r="T21" s="37"/>
      <c r="U21" s="37"/>
      <c r="V21" s="37"/>
      <c r="W21" s="37"/>
      <c r="X21" s="37"/>
      <c r="Y21" s="37"/>
      <c r="Z21" s="37"/>
      <c r="AA21" s="37"/>
      <c r="AB21" s="37"/>
      <c r="AC21" s="37"/>
      <c r="AD21" s="37"/>
      <c r="AE21" s="37"/>
    </row>
    <row r="22" spans="1:31" s="2" customFormat="1" ht="6.95" customHeight="1" hidden="1">
      <c r="A22" s="37"/>
      <c r="B22" s="43"/>
      <c r="C22" s="37"/>
      <c r="D22" s="37"/>
      <c r="E22" s="37"/>
      <c r="F22" s="37"/>
      <c r="G22" s="37"/>
      <c r="H22" s="37"/>
      <c r="I22" s="37"/>
      <c r="J22" s="37"/>
      <c r="K22" s="37"/>
      <c r="L22" s="62"/>
      <c r="S22" s="37"/>
      <c r="T22" s="37"/>
      <c r="U22" s="37"/>
      <c r="V22" s="37"/>
      <c r="W22" s="37"/>
      <c r="X22" s="37"/>
      <c r="Y22" s="37"/>
      <c r="Z22" s="37"/>
      <c r="AA22" s="37"/>
      <c r="AB22" s="37"/>
      <c r="AC22" s="37"/>
      <c r="AD22" s="37"/>
      <c r="AE22" s="37"/>
    </row>
    <row r="23" spans="1:31" s="2" customFormat="1" ht="12" customHeight="1" hidden="1">
      <c r="A23" s="37"/>
      <c r="B23" s="43"/>
      <c r="C23" s="37"/>
      <c r="D23" s="139" t="s">
        <v>35</v>
      </c>
      <c r="E23" s="37"/>
      <c r="F23" s="37"/>
      <c r="G23" s="37"/>
      <c r="H23" s="37"/>
      <c r="I23" s="139" t="s">
        <v>27</v>
      </c>
      <c r="J23" s="142" t="s">
        <v>36</v>
      </c>
      <c r="K23" s="37"/>
      <c r="L23" s="62"/>
      <c r="S23" s="37"/>
      <c r="T23" s="37"/>
      <c r="U23" s="37"/>
      <c r="V23" s="37"/>
      <c r="W23" s="37"/>
      <c r="X23" s="37"/>
      <c r="Y23" s="37"/>
      <c r="Z23" s="37"/>
      <c r="AA23" s="37"/>
      <c r="AB23" s="37"/>
      <c r="AC23" s="37"/>
      <c r="AD23" s="37"/>
      <c r="AE23" s="37"/>
    </row>
    <row r="24" spans="1:31" s="2" customFormat="1" ht="18" customHeight="1" hidden="1">
      <c r="A24" s="37"/>
      <c r="B24" s="43"/>
      <c r="C24" s="37"/>
      <c r="D24" s="37"/>
      <c r="E24" s="142" t="s">
        <v>33</v>
      </c>
      <c r="F24" s="37"/>
      <c r="G24" s="37"/>
      <c r="H24" s="37"/>
      <c r="I24" s="139" t="s">
        <v>29</v>
      </c>
      <c r="J24" s="142" t="s">
        <v>37</v>
      </c>
      <c r="K24" s="37"/>
      <c r="L24" s="62"/>
      <c r="S24" s="37"/>
      <c r="T24" s="37"/>
      <c r="U24" s="37"/>
      <c r="V24" s="37"/>
      <c r="W24" s="37"/>
      <c r="X24" s="37"/>
      <c r="Y24" s="37"/>
      <c r="Z24" s="37"/>
      <c r="AA24" s="37"/>
      <c r="AB24" s="37"/>
      <c r="AC24" s="37"/>
      <c r="AD24" s="37"/>
      <c r="AE24" s="37"/>
    </row>
    <row r="25" spans="1:31" s="2" customFormat="1" ht="6.95" customHeight="1" hidden="1">
      <c r="A25" s="37"/>
      <c r="B25" s="43"/>
      <c r="C25" s="37"/>
      <c r="D25" s="37"/>
      <c r="E25" s="37"/>
      <c r="F25" s="37"/>
      <c r="G25" s="37"/>
      <c r="H25" s="37"/>
      <c r="I25" s="37"/>
      <c r="J25" s="37"/>
      <c r="K25" s="37"/>
      <c r="L25" s="62"/>
      <c r="S25" s="37"/>
      <c r="T25" s="37"/>
      <c r="U25" s="37"/>
      <c r="V25" s="37"/>
      <c r="W25" s="37"/>
      <c r="X25" s="37"/>
      <c r="Y25" s="37"/>
      <c r="Z25" s="37"/>
      <c r="AA25" s="37"/>
      <c r="AB25" s="37"/>
      <c r="AC25" s="37"/>
      <c r="AD25" s="37"/>
      <c r="AE25" s="37"/>
    </row>
    <row r="26" spans="1:31" s="2" customFormat="1" ht="12" customHeight="1" hidden="1">
      <c r="A26" s="37"/>
      <c r="B26" s="43"/>
      <c r="C26" s="37"/>
      <c r="D26" s="139" t="s">
        <v>38</v>
      </c>
      <c r="E26" s="37"/>
      <c r="F26" s="37"/>
      <c r="G26" s="37"/>
      <c r="H26" s="37"/>
      <c r="I26" s="37"/>
      <c r="J26" s="37"/>
      <c r="K26" s="37"/>
      <c r="L26" s="62"/>
      <c r="S26" s="37"/>
      <c r="T26" s="37"/>
      <c r="U26" s="37"/>
      <c r="V26" s="37"/>
      <c r="W26" s="37"/>
      <c r="X26" s="37"/>
      <c r="Y26" s="37"/>
      <c r="Z26" s="37"/>
      <c r="AA26" s="37"/>
      <c r="AB26" s="37"/>
      <c r="AC26" s="37"/>
      <c r="AD26" s="37"/>
      <c r="AE26" s="37"/>
    </row>
    <row r="27" spans="1:31" s="8" customFormat="1" ht="16.5" customHeight="1" hidden="1">
      <c r="A27" s="144"/>
      <c r="B27" s="145"/>
      <c r="C27" s="144"/>
      <c r="D27" s="144"/>
      <c r="E27" s="146" t="s">
        <v>1</v>
      </c>
      <c r="F27" s="146"/>
      <c r="G27" s="146"/>
      <c r="H27" s="146"/>
      <c r="I27" s="144"/>
      <c r="J27" s="144"/>
      <c r="K27" s="144"/>
      <c r="L27" s="147"/>
      <c r="S27" s="144"/>
      <c r="T27" s="144"/>
      <c r="U27" s="144"/>
      <c r="V27" s="144"/>
      <c r="W27" s="144"/>
      <c r="X27" s="144"/>
      <c r="Y27" s="144"/>
      <c r="Z27" s="144"/>
      <c r="AA27" s="144"/>
      <c r="AB27" s="144"/>
      <c r="AC27" s="144"/>
      <c r="AD27" s="144"/>
      <c r="AE27" s="144"/>
    </row>
    <row r="28" spans="1:31" s="2" customFormat="1" ht="6.95" customHeight="1" hidden="1">
      <c r="A28" s="37"/>
      <c r="B28" s="43"/>
      <c r="C28" s="37"/>
      <c r="D28" s="37"/>
      <c r="E28" s="37"/>
      <c r="F28" s="37"/>
      <c r="G28" s="37"/>
      <c r="H28" s="37"/>
      <c r="I28" s="37"/>
      <c r="J28" s="37"/>
      <c r="K28" s="37"/>
      <c r="L28" s="62"/>
      <c r="S28" s="37"/>
      <c r="T28" s="37"/>
      <c r="U28" s="37"/>
      <c r="V28" s="37"/>
      <c r="W28" s="37"/>
      <c r="X28" s="37"/>
      <c r="Y28" s="37"/>
      <c r="Z28" s="37"/>
      <c r="AA28" s="37"/>
      <c r="AB28" s="37"/>
      <c r="AC28" s="37"/>
      <c r="AD28" s="37"/>
      <c r="AE28" s="37"/>
    </row>
    <row r="29" spans="1:31" s="2" customFormat="1" ht="6.95" customHeight="1" hidden="1">
      <c r="A29" s="37"/>
      <c r="B29" s="43"/>
      <c r="C29" s="37"/>
      <c r="D29" s="148"/>
      <c r="E29" s="148"/>
      <c r="F29" s="148"/>
      <c r="G29" s="148"/>
      <c r="H29" s="148"/>
      <c r="I29" s="148"/>
      <c r="J29" s="148"/>
      <c r="K29" s="148"/>
      <c r="L29" s="62"/>
      <c r="S29" s="37"/>
      <c r="T29" s="37"/>
      <c r="U29" s="37"/>
      <c r="V29" s="37"/>
      <c r="W29" s="37"/>
      <c r="X29" s="37"/>
      <c r="Y29" s="37"/>
      <c r="Z29" s="37"/>
      <c r="AA29" s="37"/>
      <c r="AB29" s="37"/>
      <c r="AC29" s="37"/>
      <c r="AD29" s="37"/>
      <c r="AE29" s="37"/>
    </row>
    <row r="30" spans="1:31" s="2" customFormat="1" ht="25.4" customHeight="1" hidden="1">
      <c r="A30" s="37"/>
      <c r="B30" s="43"/>
      <c r="C30" s="37"/>
      <c r="D30" s="149" t="s">
        <v>39</v>
      </c>
      <c r="E30" s="37"/>
      <c r="F30" s="37"/>
      <c r="G30" s="37"/>
      <c r="H30" s="37"/>
      <c r="I30" s="37"/>
      <c r="J30" s="150">
        <f>ROUND(J121,2)</f>
        <v>0</v>
      </c>
      <c r="K30" s="37"/>
      <c r="L30" s="62"/>
      <c r="S30" s="37"/>
      <c r="T30" s="37"/>
      <c r="U30" s="37"/>
      <c r="V30" s="37"/>
      <c r="W30" s="37"/>
      <c r="X30" s="37"/>
      <c r="Y30" s="37"/>
      <c r="Z30" s="37"/>
      <c r="AA30" s="37"/>
      <c r="AB30" s="37"/>
      <c r="AC30" s="37"/>
      <c r="AD30" s="37"/>
      <c r="AE30" s="37"/>
    </row>
    <row r="31" spans="1:31" s="2" customFormat="1" ht="6.95" customHeight="1" hidden="1">
      <c r="A31" s="37"/>
      <c r="B31" s="43"/>
      <c r="C31" s="37"/>
      <c r="D31" s="148"/>
      <c r="E31" s="148"/>
      <c r="F31" s="148"/>
      <c r="G31" s="148"/>
      <c r="H31" s="148"/>
      <c r="I31" s="148"/>
      <c r="J31" s="148"/>
      <c r="K31" s="148"/>
      <c r="L31" s="62"/>
      <c r="S31" s="37"/>
      <c r="T31" s="37"/>
      <c r="U31" s="37"/>
      <c r="V31" s="37"/>
      <c r="W31" s="37"/>
      <c r="X31" s="37"/>
      <c r="Y31" s="37"/>
      <c r="Z31" s="37"/>
      <c r="AA31" s="37"/>
      <c r="AB31" s="37"/>
      <c r="AC31" s="37"/>
      <c r="AD31" s="37"/>
      <c r="AE31" s="37"/>
    </row>
    <row r="32" spans="1:31" s="2" customFormat="1" ht="14.4" customHeight="1" hidden="1">
      <c r="A32" s="37"/>
      <c r="B32" s="43"/>
      <c r="C32" s="37"/>
      <c r="D32" s="37"/>
      <c r="E32" s="37"/>
      <c r="F32" s="151" t="s">
        <v>41</v>
      </c>
      <c r="G32" s="37"/>
      <c r="H32" s="37"/>
      <c r="I32" s="151" t="s">
        <v>40</v>
      </c>
      <c r="J32" s="151" t="s">
        <v>42</v>
      </c>
      <c r="K32" s="37"/>
      <c r="L32" s="62"/>
      <c r="S32" s="37"/>
      <c r="T32" s="37"/>
      <c r="U32" s="37"/>
      <c r="V32" s="37"/>
      <c r="W32" s="37"/>
      <c r="X32" s="37"/>
      <c r="Y32" s="37"/>
      <c r="Z32" s="37"/>
      <c r="AA32" s="37"/>
      <c r="AB32" s="37"/>
      <c r="AC32" s="37"/>
      <c r="AD32" s="37"/>
      <c r="AE32" s="37"/>
    </row>
    <row r="33" spans="1:31" s="2" customFormat="1" ht="14.4" customHeight="1" hidden="1">
      <c r="A33" s="37"/>
      <c r="B33" s="43"/>
      <c r="C33" s="37"/>
      <c r="D33" s="152" t="s">
        <v>43</v>
      </c>
      <c r="E33" s="139" t="s">
        <v>44</v>
      </c>
      <c r="F33" s="153">
        <f>ROUND((SUM(BE121:BE310)),2)</f>
        <v>0</v>
      </c>
      <c r="G33" s="37"/>
      <c r="H33" s="37"/>
      <c r="I33" s="154">
        <v>0.21</v>
      </c>
      <c r="J33" s="153">
        <f>ROUND(((SUM(BE121:BE310))*I33),2)</f>
        <v>0</v>
      </c>
      <c r="K33" s="37"/>
      <c r="L33" s="62"/>
      <c r="S33" s="37"/>
      <c r="T33" s="37"/>
      <c r="U33" s="37"/>
      <c r="V33" s="37"/>
      <c r="W33" s="37"/>
      <c r="X33" s="37"/>
      <c r="Y33" s="37"/>
      <c r="Z33" s="37"/>
      <c r="AA33" s="37"/>
      <c r="AB33" s="37"/>
      <c r="AC33" s="37"/>
      <c r="AD33" s="37"/>
      <c r="AE33" s="37"/>
    </row>
    <row r="34" spans="1:31" s="2" customFormat="1" ht="14.4" customHeight="1" hidden="1">
      <c r="A34" s="37"/>
      <c r="B34" s="43"/>
      <c r="C34" s="37"/>
      <c r="D34" s="37"/>
      <c r="E34" s="139" t="s">
        <v>45</v>
      </c>
      <c r="F34" s="153">
        <f>ROUND((SUM(BF121:BF310)),2)</f>
        <v>0</v>
      </c>
      <c r="G34" s="37"/>
      <c r="H34" s="37"/>
      <c r="I34" s="154">
        <v>0.15</v>
      </c>
      <c r="J34" s="153">
        <f>ROUND(((SUM(BF121:BF310))*I34),2)</f>
        <v>0</v>
      </c>
      <c r="K34" s="37"/>
      <c r="L34" s="62"/>
      <c r="S34" s="37"/>
      <c r="T34" s="37"/>
      <c r="U34" s="37"/>
      <c r="V34" s="37"/>
      <c r="W34" s="37"/>
      <c r="X34" s="37"/>
      <c r="Y34" s="37"/>
      <c r="Z34" s="37"/>
      <c r="AA34" s="37"/>
      <c r="AB34" s="37"/>
      <c r="AC34" s="37"/>
      <c r="AD34" s="37"/>
      <c r="AE34" s="37"/>
    </row>
    <row r="35" spans="1:31" s="2" customFormat="1" ht="14.4" customHeight="1" hidden="1">
      <c r="A35" s="37"/>
      <c r="B35" s="43"/>
      <c r="C35" s="37"/>
      <c r="D35" s="37"/>
      <c r="E35" s="139" t="s">
        <v>46</v>
      </c>
      <c r="F35" s="153">
        <f>ROUND((SUM(BG121:BG310)),2)</f>
        <v>0</v>
      </c>
      <c r="G35" s="37"/>
      <c r="H35" s="37"/>
      <c r="I35" s="154">
        <v>0.21</v>
      </c>
      <c r="J35" s="153">
        <f>0</f>
        <v>0</v>
      </c>
      <c r="K35" s="37"/>
      <c r="L35" s="62"/>
      <c r="S35" s="37"/>
      <c r="T35" s="37"/>
      <c r="U35" s="37"/>
      <c r="V35" s="37"/>
      <c r="W35" s="37"/>
      <c r="X35" s="37"/>
      <c r="Y35" s="37"/>
      <c r="Z35" s="37"/>
      <c r="AA35" s="37"/>
      <c r="AB35" s="37"/>
      <c r="AC35" s="37"/>
      <c r="AD35" s="37"/>
      <c r="AE35" s="37"/>
    </row>
    <row r="36" spans="1:31" s="2" customFormat="1" ht="14.4" customHeight="1" hidden="1">
      <c r="A36" s="37"/>
      <c r="B36" s="43"/>
      <c r="C36" s="37"/>
      <c r="D36" s="37"/>
      <c r="E36" s="139" t="s">
        <v>47</v>
      </c>
      <c r="F36" s="153">
        <f>ROUND((SUM(BH121:BH310)),2)</f>
        <v>0</v>
      </c>
      <c r="G36" s="37"/>
      <c r="H36" s="37"/>
      <c r="I36" s="154">
        <v>0.15</v>
      </c>
      <c r="J36" s="153">
        <f>0</f>
        <v>0</v>
      </c>
      <c r="K36" s="37"/>
      <c r="L36" s="62"/>
      <c r="S36" s="37"/>
      <c r="T36" s="37"/>
      <c r="U36" s="37"/>
      <c r="V36" s="37"/>
      <c r="W36" s="37"/>
      <c r="X36" s="37"/>
      <c r="Y36" s="37"/>
      <c r="Z36" s="37"/>
      <c r="AA36" s="37"/>
      <c r="AB36" s="37"/>
      <c r="AC36" s="37"/>
      <c r="AD36" s="37"/>
      <c r="AE36" s="37"/>
    </row>
    <row r="37" spans="1:31" s="2" customFormat="1" ht="14.4" customHeight="1" hidden="1">
      <c r="A37" s="37"/>
      <c r="B37" s="43"/>
      <c r="C37" s="37"/>
      <c r="D37" s="37"/>
      <c r="E37" s="139" t="s">
        <v>48</v>
      </c>
      <c r="F37" s="153">
        <f>ROUND((SUM(BI121:BI310)),2)</f>
        <v>0</v>
      </c>
      <c r="G37" s="37"/>
      <c r="H37" s="37"/>
      <c r="I37" s="154">
        <v>0</v>
      </c>
      <c r="J37" s="153">
        <f>0</f>
        <v>0</v>
      </c>
      <c r="K37" s="37"/>
      <c r="L37" s="62"/>
      <c r="S37" s="37"/>
      <c r="T37" s="37"/>
      <c r="U37" s="37"/>
      <c r="V37" s="37"/>
      <c r="W37" s="37"/>
      <c r="X37" s="37"/>
      <c r="Y37" s="37"/>
      <c r="Z37" s="37"/>
      <c r="AA37" s="37"/>
      <c r="AB37" s="37"/>
      <c r="AC37" s="37"/>
      <c r="AD37" s="37"/>
      <c r="AE37" s="37"/>
    </row>
    <row r="38" spans="1:31" s="2" customFormat="1" ht="6.95" customHeight="1" hidden="1">
      <c r="A38" s="37"/>
      <c r="B38" s="43"/>
      <c r="C38" s="37"/>
      <c r="D38" s="37"/>
      <c r="E38" s="37"/>
      <c r="F38" s="37"/>
      <c r="G38" s="37"/>
      <c r="H38" s="37"/>
      <c r="I38" s="37"/>
      <c r="J38" s="37"/>
      <c r="K38" s="37"/>
      <c r="L38" s="62"/>
      <c r="S38" s="37"/>
      <c r="T38" s="37"/>
      <c r="U38" s="37"/>
      <c r="V38" s="37"/>
      <c r="W38" s="37"/>
      <c r="X38" s="37"/>
      <c r="Y38" s="37"/>
      <c r="Z38" s="37"/>
      <c r="AA38" s="37"/>
      <c r="AB38" s="37"/>
      <c r="AC38" s="37"/>
      <c r="AD38" s="37"/>
      <c r="AE38" s="37"/>
    </row>
    <row r="39" spans="1:31" s="2" customFormat="1" ht="25.4" customHeight="1" hidden="1">
      <c r="A39" s="37"/>
      <c r="B39" s="43"/>
      <c r="C39" s="155"/>
      <c r="D39" s="156" t="s">
        <v>49</v>
      </c>
      <c r="E39" s="157"/>
      <c r="F39" s="157"/>
      <c r="G39" s="158" t="s">
        <v>50</v>
      </c>
      <c r="H39" s="159" t="s">
        <v>51</v>
      </c>
      <c r="I39" s="157"/>
      <c r="J39" s="160">
        <f>SUM(J30:J37)</f>
        <v>0</v>
      </c>
      <c r="K39" s="161"/>
      <c r="L39" s="62"/>
      <c r="S39" s="37"/>
      <c r="T39" s="37"/>
      <c r="U39" s="37"/>
      <c r="V39" s="37"/>
      <c r="W39" s="37"/>
      <c r="X39" s="37"/>
      <c r="Y39" s="37"/>
      <c r="Z39" s="37"/>
      <c r="AA39" s="37"/>
      <c r="AB39" s="37"/>
      <c r="AC39" s="37"/>
      <c r="AD39" s="37"/>
      <c r="AE39" s="37"/>
    </row>
    <row r="40" spans="1:31" s="2" customFormat="1" ht="14.4" customHeight="1" hidden="1">
      <c r="A40" s="37"/>
      <c r="B40" s="43"/>
      <c r="C40" s="37"/>
      <c r="D40" s="37"/>
      <c r="E40" s="37"/>
      <c r="F40" s="37"/>
      <c r="G40" s="37"/>
      <c r="H40" s="37"/>
      <c r="I40" s="37"/>
      <c r="J40" s="37"/>
      <c r="K40" s="37"/>
      <c r="L40" s="62"/>
      <c r="S40" s="37"/>
      <c r="T40" s="37"/>
      <c r="U40" s="37"/>
      <c r="V40" s="37"/>
      <c r="W40" s="37"/>
      <c r="X40" s="37"/>
      <c r="Y40" s="37"/>
      <c r="Z40" s="37"/>
      <c r="AA40" s="37"/>
      <c r="AB40" s="37"/>
      <c r="AC40" s="37"/>
      <c r="AD40" s="37"/>
      <c r="AE40" s="37"/>
    </row>
    <row r="41" spans="2:12" s="1" customFormat="1" ht="14.4" customHeight="1" hidden="1">
      <c r="B41" s="19"/>
      <c r="L41" s="19"/>
    </row>
    <row r="42" spans="2:12" s="1" customFormat="1" ht="14.4" customHeight="1" hidden="1">
      <c r="B42" s="19"/>
      <c r="L42" s="19"/>
    </row>
    <row r="43" spans="2:12" s="1" customFormat="1" ht="14.4" customHeight="1" hidden="1">
      <c r="B43" s="19"/>
      <c r="L43" s="19"/>
    </row>
    <row r="44" spans="2:12" s="1" customFormat="1" ht="14.4" customHeight="1" hidden="1">
      <c r="B44" s="19"/>
      <c r="L44" s="19"/>
    </row>
    <row r="45" spans="2:12" s="1" customFormat="1" ht="14.4" customHeight="1" hidden="1">
      <c r="B45" s="19"/>
      <c r="L45" s="19"/>
    </row>
    <row r="46" spans="2:12" s="1" customFormat="1" ht="14.4" customHeight="1" hidden="1">
      <c r="B46" s="19"/>
      <c r="L46" s="19"/>
    </row>
    <row r="47" spans="2:12" s="1" customFormat="1" ht="14.4" customHeight="1" hidden="1">
      <c r="B47" s="19"/>
      <c r="L47" s="19"/>
    </row>
    <row r="48" spans="2:12" s="1" customFormat="1" ht="14.4" customHeight="1" hidden="1">
      <c r="B48" s="19"/>
      <c r="L48" s="19"/>
    </row>
    <row r="49" spans="2:12" s="1" customFormat="1" ht="14.4" customHeight="1" hidden="1">
      <c r="B49" s="19"/>
      <c r="L49" s="19"/>
    </row>
    <row r="50" spans="2:12" s="2" customFormat="1" ht="14.4" customHeight="1" hidden="1">
      <c r="B50" s="62"/>
      <c r="D50" s="162" t="s">
        <v>52</v>
      </c>
      <c r="E50" s="163"/>
      <c r="F50" s="163"/>
      <c r="G50" s="162" t="s">
        <v>53</v>
      </c>
      <c r="H50" s="163"/>
      <c r="I50" s="163"/>
      <c r="J50" s="163"/>
      <c r="K50" s="163"/>
      <c r="L50" s="62"/>
    </row>
    <row r="51" spans="2:12" ht="12" hidden="1">
      <c r="B51" s="19"/>
      <c r="L51" s="19"/>
    </row>
    <row r="52" spans="2:12" ht="12" hidden="1">
      <c r="B52" s="19"/>
      <c r="L52" s="19"/>
    </row>
    <row r="53" spans="2:12" ht="12" hidden="1">
      <c r="B53" s="19"/>
      <c r="L53" s="19"/>
    </row>
    <row r="54" spans="2:12" ht="12" hidden="1">
      <c r="B54" s="19"/>
      <c r="L54" s="19"/>
    </row>
    <row r="55" spans="2:12" ht="12" hidden="1">
      <c r="B55" s="19"/>
      <c r="L55" s="19"/>
    </row>
    <row r="56" spans="2:12" ht="12" hidden="1">
      <c r="B56" s="19"/>
      <c r="L56" s="19"/>
    </row>
    <row r="57" spans="2:12" ht="12" hidden="1">
      <c r="B57" s="19"/>
      <c r="L57" s="19"/>
    </row>
    <row r="58" spans="2:12" ht="12" hidden="1">
      <c r="B58" s="19"/>
      <c r="L58" s="19"/>
    </row>
    <row r="59" spans="2:12" ht="12" hidden="1">
      <c r="B59" s="19"/>
      <c r="L59" s="19"/>
    </row>
    <row r="60" spans="2:12" ht="12" hidden="1">
      <c r="B60" s="19"/>
      <c r="L60" s="19"/>
    </row>
    <row r="61" spans="1:31" s="2" customFormat="1" ht="12" hidden="1">
      <c r="A61" s="37"/>
      <c r="B61" s="43"/>
      <c r="C61" s="37"/>
      <c r="D61" s="164" t="s">
        <v>54</v>
      </c>
      <c r="E61" s="165"/>
      <c r="F61" s="166" t="s">
        <v>55</v>
      </c>
      <c r="G61" s="164" t="s">
        <v>54</v>
      </c>
      <c r="H61" s="165"/>
      <c r="I61" s="165"/>
      <c r="J61" s="167" t="s">
        <v>55</v>
      </c>
      <c r="K61" s="165"/>
      <c r="L61" s="62"/>
      <c r="S61" s="37"/>
      <c r="T61" s="37"/>
      <c r="U61" s="37"/>
      <c r="V61" s="37"/>
      <c r="W61" s="37"/>
      <c r="X61" s="37"/>
      <c r="Y61" s="37"/>
      <c r="Z61" s="37"/>
      <c r="AA61" s="37"/>
      <c r="AB61" s="37"/>
      <c r="AC61" s="37"/>
      <c r="AD61" s="37"/>
      <c r="AE61" s="37"/>
    </row>
    <row r="62" spans="2:12" ht="12" hidden="1">
      <c r="B62" s="19"/>
      <c r="L62" s="19"/>
    </row>
    <row r="63" spans="2:12" ht="12" hidden="1">
      <c r="B63" s="19"/>
      <c r="L63" s="19"/>
    </row>
    <row r="64" spans="2:12" ht="12" hidden="1">
      <c r="B64" s="19"/>
      <c r="L64" s="19"/>
    </row>
    <row r="65" spans="1:31" s="2" customFormat="1" ht="12" hidden="1">
      <c r="A65" s="37"/>
      <c r="B65" s="43"/>
      <c r="C65" s="37"/>
      <c r="D65" s="162" t="s">
        <v>56</v>
      </c>
      <c r="E65" s="168"/>
      <c r="F65" s="168"/>
      <c r="G65" s="162" t="s">
        <v>57</v>
      </c>
      <c r="H65" s="168"/>
      <c r="I65" s="168"/>
      <c r="J65" s="168"/>
      <c r="K65" s="168"/>
      <c r="L65" s="62"/>
      <c r="S65" s="37"/>
      <c r="T65" s="37"/>
      <c r="U65" s="37"/>
      <c r="V65" s="37"/>
      <c r="W65" s="37"/>
      <c r="X65" s="37"/>
      <c r="Y65" s="37"/>
      <c r="Z65" s="37"/>
      <c r="AA65" s="37"/>
      <c r="AB65" s="37"/>
      <c r="AC65" s="37"/>
      <c r="AD65" s="37"/>
      <c r="AE65" s="37"/>
    </row>
    <row r="66" spans="2:12" ht="12" hidden="1">
      <c r="B66" s="19"/>
      <c r="L66" s="19"/>
    </row>
    <row r="67" spans="2:12" ht="12" hidden="1">
      <c r="B67" s="19"/>
      <c r="L67" s="19"/>
    </row>
    <row r="68" spans="2:12" ht="12" hidden="1">
      <c r="B68" s="19"/>
      <c r="L68" s="19"/>
    </row>
    <row r="69" spans="2:12" ht="12" hidden="1">
      <c r="B69" s="19"/>
      <c r="L69" s="19"/>
    </row>
    <row r="70" spans="2:12" ht="12" hidden="1">
      <c r="B70" s="19"/>
      <c r="L70" s="19"/>
    </row>
    <row r="71" spans="2:12" ht="12" hidden="1">
      <c r="B71" s="19"/>
      <c r="L71" s="19"/>
    </row>
    <row r="72" spans="2:12" ht="12" hidden="1">
      <c r="B72" s="19"/>
      <c r="L72" s="19"/>
    </row>
    <row r="73" spans="2:12" ht="12" hidden="1">
      <c r="B73" s="19"/>
      <c r="L73" s="19"/>
    </row>
    <row r="74" spans="2:12" ht="12" hidden="1">
      <c r="B74" s="19"/>
      <c r="L74" s="19"/>
    </row>
    <row r="75" spans="2:12" ht="12" hidden="1">
      <c r="B75" s="19"/>
      <c r="L75" s="19"/>
    </row>
    <row r="76" spans="1:31" s="2" customFormat="1" ht="12" hidden="1">
      <c r="A76" s="37"/>
      <c r="B76" s="43"/>
      <c r="C76" s="37"/>
      <c r="D76" s="164" t="s">
        <v>54</v>
      </c>
      <c r="E76" s="165"/>
      <c r="F76" s="166" t="s">
        <v>55</v>
      </c>
      <c r="G76" s="164" t="s">
        <v>54</v>
      </c>
      <c r="H76" s="165"/>
      <c r="I76" s="165"/>
      <c r="J76" s="167" t="s">
        <v>55</v>
      </c>
      <c r="K76" s="165"/>
      <c r="L76" s="62"/>
      <c r="S76" s="37"/>
      <c r="T76" s="37"/>
      <c r="U76" s="37"/>
      <c r="V76" s="37"/>
      <c r="W76" s="37"/>
      <c r="X76" s="37"/>
      <c r="Y76" s="37"/>
      <c r="Z76" s="37"/>
      <c r="AA76" s="37"/>
      <c r="AB76" s="37"/>
      <c r="AC76" s="37"/>
      <c r="AD76" s="37"/>
      <c r="AE76" s="37"/>
    </row>
    <row r="77" spans="1:31" s="2" customFormat="1" ht="14.4" customHeight="1" hidden="1">
      <c r="A77" s="37"/>
      <c r="B77" s="169"/>
      <c r="C77" s="170"/>
      <c r="D77" s="170"/>
      <c r="E77" s="170"/>
      <c r="F77" s="170"/>
      <c r="G77" s="170"/>
      <c r="H77" s="170"/>
      <c r="I77" s="170"/>
      <c r="J77" s="170"/>
      <c r="K77" s="170"/>
      <c r="L77" s="62"/>
      <c r="S77" s="37"/>
      <c r="T77" s="37"/>
      <c r="U77" s="37"/>
      <c r="V77" s="37"/>
      <c r="W77" s="37"/>
      <c r="X77" s="37"/>
      <c r="Y77" s="37"/>
      <c r="Z77" s="37"/>
      <c r="AA77" s="37"/>
      <c r="AB77" s="37"/>
      <c r="AC77" s="37"/>
      <c r="AD77" s="37"/>
      <c r="AE77" s="37"/>
    </row>
    <row r="78" ht="12" hidden="1"/>
    <row r="79" ht="12" hidden="1"/>
    <row r="80" ht="12" hidden="1"/>
    <row r="81" spans="1:31" s="2" customFormat="1" ht="6.95" customHeight="1">
      <c r="A81" s="37"/>
      <c r="B81" s="171"/>
      <c r="C81" s="172"/>
      <c r="D81" s="172"/>
      <c r="E81" s="172"/>
      <c r="F81" s="172"/>
      <c r="G81" s="172"/>
      <c r="H81" s="172"/>
      <c r="I81" s="172"/>
      <c r="J81" s="172"/>
      <c r="K81" s="172"/>
      <c r="L81" s="62"/>
      <c r="S81" s="37"/>
      <c r="T81" s="37"/>
      <c r="U81" s="37"/>
      <c r="V81" s="37"/>
      <c r="W81" s="37"/>
      <c r="X81" s="37"/>
      <c r="Y81" s="37"/>
      <c r="Z81" s="37"/>
      <c r="AA81" s="37"/>
      <c r="AB81" s="37"/>
      <c r="AC81" s="37"/>
      <c r="AD81" s="37"/>
      <c r="AE81" s="37"/>
    </row>
    <row r="82" spans="1:31" s="2" customFormat="1" ht="24.95" customHeight="1">
      <c r="A82" s="37"/>
      <c r="B82" s="38"/>
      <c r="C82" s="22" t="s">
        <v>110</v>
      </c>
      <c r="D82" s="39"/>
      <c r="E82" s="39"/>
      <c r="F82" s="39"/>
      <c r="G82" s="39"/>
      <c r="H82" s="39"/>
      <c r="I82" s="39"/>
      <c r="J82" s="39"/>
      <c r="K82" s="39"/>
      <c r="L82" s="62"/>
      <c r="S82" s="37"/>
      <c r="T82" s="37"/>
      <c r="U82" s="37"/>
      <c r="V82" s="37"/>
      <c r="W82" s="37"/>
      <c r="X82" s="37"/>
      <c r="Y82" s="37"/>
      <c r="Z82" s="37"/>
      <c r="AA82" s="37"/>
      <c r="AB82" s="37"/>
      <c r="AC82" s="37"/>
      <c r="AD82" s="37"/>
      <c r="AE82" s="37"/>
    </row>
    <row r="83" spans="1:31" s="2" customFormat="1" ht="6.95" customHeight="1">
      <c r="A83" s="37"/>
      <c r="B83" s="38"/>
      <c r="C83" s="39"/>
      <c r="D83" s="39"/>
      <c r="E83" s="39"/>
      <c r="F83" s="39"/>
      <c r="G83" s="39"/>
      <c r="H83" s="39"/>
      <c r="I83" s="39"/>
      <c r="J83" s="39"/>
      <c r="K83" s="39"/>
      <c r="L83" s="62"/>
      <c r="S83" s="37"/>
      <c r="T83" s="37"/>
      <c r="U83" s="37"/>
      <c r="V83" s="37"/>
      <c r="W83" s="37"/>
      <c r="X83" s="37"/>
      <c r="Y83" s="37"/>
      <c r="Z83" s="37"/>
      <c r="AA83" s="37"/>
      <c r="AB83" s="37"/>
      <c r="AC83" s="37"/>
      <c r="AD83" s="37"/>
      <c r="AE83" s="37"/>
    </row>
    <row r="84" spans="1:31" s="2" customFormat="1" ht="12" customHeight="1">
      <c r="A84" s="37"/>
      <c r="B84" s="38"/>
      <c r="C84" s="31" t="s">
        <v>16</v>
      </c>
      <c r="D84" s="39"/>
      <c r="E84" s="39"/>
      <c r="F84" s="39"/>
      <c r="G84" s="39"/>
      <c r="H84" s="39"/>
      <c r="I84" s="39"/>
      <c r="J84" s="39"/>
      <c r="K84" s="39"/>
      <c r="L84" s="62"/>
      <c r="S84" s="37"/>
      <c r="T84" s="37"/>
      <c r="U84" s="37"/>
      <c r="V84" s="37"/>
      <c r="W84" s="37"/>
      <c r="X84" s="37"/>
      <c r="Y84" s="37"/>
      <c r="Z84" s="37"/>
      <c r="AA84" s="37"/>
      <c r="AB84" s="37"/>
      <c r="AC84" s="37"/>
      <c r="AD84" s="37"/>
      <c r="AE84" s="37"/>
    </row>
    <row r="85" spans="1:31" s="2" customFormat="1" ht="16.5" customHeight="1">
      <c r="A85" s="37"/>
      <c r="B85" s="38"/>
      <c r="C85" s="39"/>
      <c r="D85" s="39"/>
      <c r="E85" s="173" t="str">
        <f>E7</f>
        <v>Cheb, stavební úprava komunikace ulice Nová</v>
      </c>
      <c r="F85" s="31"/>
      <c r="G85" s="31"/>
      <c r="H85" s="31"/>
      <c r="I85" s="39"/>
      <c r="J85" s="39"/>
      <c r="K85" s="39"/>
      <c r="L85" s="62"/>
      <c r="S85" s="37"/>
      <c r="T85" s="37"/>
      <c r="U85" s="37"/>
      <c r="V85" s="37"/>
      <c r="W85" s="37"/>
      <c r="X85" s="37"/>
      <c r="Y85" s="37"/>
      <c r="Z85" s="37"/>
      <c r="AA85" s="37"/>
      <c r="AB85" s="37"/>
      <c r="AC85" s="37"/>
      <c r="AD85" s="37"/>
      <c r="AE85" s="37"/>
    </row>
    <row r="86" spans="1:31" s="2" customFormat="1" ht="12" customHeight="1">
      <c r="A86" s="37"/>
      <c r="B86" s="38"/>
      <c r="C86" s="31" t="s">
        <v>108</v>
      </c>
      <c r="D86" s="39"/>
      <c r="E86" s="39"/>
      <c r="F86" s="39"/>
      <c r="G86" s="39"/>
      <c r="H86" s="39"/>
      <c r="I86" s="39"/>
      <c r="J86" s="39"/>
      <c r="K86" s="39"/>
      <c r="L86" s="62"/>
      <c r="S86" s="37"/>
      <c r="T86" s="37"/>
      <c r="U86" s="37"/>
      <c r="V86" s="37"/>
      <c r="W86" s="37"/>
      <c r="X86" s="37"/>
      <c r="Y86" s="37"/>
      <c r="Z86" s="37"/>
      <c r="AA86" s="37"/>
      <c r="AB86" s="37"/>
      <c r="AC86" s="37"/>
      <c r="AD86" s="37"/>
      <c r="AE86" s="37"/>
    </row>
    <row r="87" spans="1:31" s="2" customFormat="1" ht="16.5" customHeight="1">
      <c r="A87" s="37"/>
      <c r="B87" s="38"/>
      <c r="C87" s="39"/>
      <c r="D87" s="39"/>
      <c r="E87" s="75" t="str">
        <f>E9</f>
        <v>SO 001 - SO 001 Bourací a zemní práce</v>
      </c>
      <c r="F87" s="39"/>
      <c r="G87" s="39"/>
      <c r="H87" s="39"/>
      <c r="I87" s="39"/>
      <c r="J87" s="39"/>
      <c r="K87" s="39"/>
      <c r="L87" s="62"/>
      <c r="S87" s="37"/>
      <c r="T87" s="37"/>
      <c r="U87" s="37"/>
      <c r="V87" s="37"/>
      <c r="W87" s="37"/>
      <c r="X87" s="37"/>
      <c r="Y87" s="37"/>
      <c r="Z87" s="37"/>
      <c r="AA87" s="37"/>
      <c r="AB87" s="37"/>
      <c r="AC87" s="37"/>
      <c r="AD87" s="37"/>
      <c r="AE87" s="37"/>
    </row>
    <row r="88" spans="1:31" s="2" customFormat="1" ht="6.95" customHeight="1">
      <c r="A88" s="37"/>
      <c r="B88" s="38"/>
      <c r="C88" s="39"/>
      <c r="D88" s="39"/>
      <c r="E88" s="39"/>
      <c r="F88" s="39"/>
      <c r="G88" s="39"/>
      <c r="H88" s="39"/>
      <c r="I88" s="39"/>
      <c r="J88" s="39"/>
      <c r="K88" s="39"/>
      <c r="L88" s="62"/>
      <c r="S88" s="37"/>
      <c r="T88" s="37"/>
      <c r="U88" s="37"/>
      <c r="V88" s="37"/>
      <c r="W88" s="37"/>
      <c r="X88" s="37"/>
      <c r="Y88" s="37"/>
      <c r="Z88" s="37"/>
      <c r="AA88" s="37"/>
      <c r="AB88" s="37"/>
      <c r="AC88" s="37"/>
      <c r="AD88" s="37"/>
      <c r="AE88" s="37"/>
    </row>
    <row r="89" spans="1:31" s="2" customFormat="1" ht="12" customHeight="1">
      <c r="A89" s="37"/>
      <c r="B89" s="38"/>
      <c r="C89" s="31" t="s">
        <v>22</v>
      </c>
      <c r="D89" s="39"/>
      <c r="E89" s="39"/>
      <c r="F89" s="26" t="str">
        <f>F12</f>
        <v>Cheb</v>
      </c>
      <c r="G89" s="39"/>
      <c r="H89" s="39"/>
      <c r="I89" s="31" t="s">
        <v>24</v>
      </c>
      <c r="J89" s="78" t="str">
        <f>IF(J12="","",J12)</f>
        <v>3. 2. 2023</v>
      </c>
      <c r="K89" s="39"/>
      <c r="L89" s="62"/>
      <c r="S89" s="37"/>
      <c r="T89" s="37"/>
      <c r="U89" s="37"/>
      <c r="V89" s="37"/>
      <c r="W89" s="37"/>
      <c r="X89" s="37"/>
      <c r="Y89" s="37"/>
      <c r="Z89" s="37"/>
      <c r="AA89" s="37"/>
      <c r="AB89" s="37"/>
      <c r="AC89" s="37"/>
      <c r="AD89" s="37"/>
      <c r="AE89" s="37"/>
    </row>
    <row r="90" spans="1:31" s="2" customFormat="1" ht="6.95" customHeight="1">
      <c r="A90" s="37"/>
      <c r="B90" s="38"/>
      <c r="C90" s="39"/>
      <c r="D90" s="39"/>
      <c r="E90" s="39"/>
      <c r="F90" s="39"/>
      <c r="G90" s="39"/>
      <c r="H90" s="39"/>
      <c r="I90" s="39"/>
      <c r="J90" s="39"/>
      <c r="K90" s="39"/>
      <c r="L90" s="62"/>
      <c r="S90" s="37"/>
      <c r="T90" s="37"/>
      <c r="U90" s="37"/>
      <c r="V90" s="37"/>
      <c r="W90" s="37"/>
      <c r="X90" s="37"/>
      <c r="Y90" s="37"/>
      <c r="Z90" s="37"/>
      <c r="AA90" s="37"/>
      <c r="AB90" s="37"/>
      <c r="AC90" s="37"/>
      <c r="AD90" s="37"/>
      <c r="AE90" s="37"/>
    </row>
    <row r="91" spans="1:31" s="2" customFormat="1" ht="15.15" customHeight="1">
      <c r="A91" s="37"/>
      <c r="B91" s="38"/>
      <c r="C91" s="31" t="s">
        <v>26</v>
      </c>
      <c r="D91" s="39"/>
      <c r="E91" s="39"/>
      <c r="F91" s="26" t="str">
        <f>E15</f>
        <v>Město Cheb</v>
      </c>
      <c r="G91" s="39"/>
      <c r="H91" s="39"/>
      <c r="I91" s="31" t="s">
        <v>32</v>
      </c>
      <c r="J91" s="35" t="str">
        <f>E21</f>
        <v>DSVA s.r.o.</v>
      </c>
      <c r="K91" s="39"/>
      <c r="L91" s="62"/>
      <c r="S91" s="37"/>
      <c r="T91" s="37"/>
      <c r="U91" s="37"/>
      <c r="V91" s="37"/>
      <c r="W91" s="37"/>
      <c r="X91" s="37"/>
      <c r="Y91" s="37"/>
      <c r="Z91" s="37"/>
      <c r="AA91" s="37"/>
      <c r="AB91" s="37"/>
      <c r="AC91" s="37"/>
      <c r="AD91" s="37"/>
      <c r="AE91" s="37"/>
    </row>
    <row r="92" spans="1:31" s="2" customFormat="1" ht="15.15" customHeight="1">
      <c r="A92" s="37"/>
      <c r="B92" s="38"/>
      <c r="C92" s="31" t="s">
        <v>30</v>
      </c>
      <c r="D92" s="39"/>
      <c r="E92" s="39"/>
      <c r="F92" s="26" t="str">
        <f>IF(E18="","",E18)</f>
        <v>Vyplň údaj</v>
      </c>
      <c r="G92" s="39"/>
      <c r="H92" s="39"/>
      <c r="I92" s="31" t="s">
        <v>35</v>
      </c>
      <c r="J92" s="35" t="str">
        <f>E24</f>
        <v>DSVA s.r.o.</v>
      </c>
      <c r="K92" s="39"/>
      <c r="L92" s="62"/>
      <c r="S92" s="37"/>
      <c r="T92" s="37"/>
      <c r="U92" s="37"/>
      <c r="V92" s="37"/>
      <c r="W92" s="37"/>
      <c r="X92" s="37"/>
      <c r="Y92" s="37"/>
      <c r="Z92" s="37"/>
      <c r="AA92" s="37"/>
      <c r="AB92" s="37"/>
      <c r="AC92" s="37"/>
      <c r="AD92" s="37"/>
      <c r="AE92" s="37"/>
    </row>
    <row r="93" spans="1:31" s="2" customFormat="1" ht="10.3" customHeight="1">
      <c r="A93" s="37"/>
      <c r="B93" s="38"/>
      <c r="C93" s="39"/>
      <c r="D93" s="39"/>
      <c r="E93" s="39"/>
      <c r="F93" s="39"/>
      <c r="G93" s="39"/>
      <c r="H93" s="39"/>
      <c r="I93" s="39"/>
      <c r="J93" s="39"/>
      <c r="K93" s="39"/>
      <c r="L93" s="62"/>
      <c r="S93" s="37"/>
      <c r="T93" s="37"/>
      <c r="U93" s="37"/>
      <c r="V93" s="37"/>
      <c r="W93" s="37"/>
      <c r="X93" s="37"/>
      <c r="Y93" s="37"/>
      <c r="Z93" s="37"/>
      <c r="AA93" s="37"/>
      <c r="AB93" s="37"/>
      <c r="AC93" s="37"/>
      <c r="AD93" s="37"/>
      <c r="AE93" s="37"/>
    </row>
    <row r="94" spans="1:31" s="2" customFormat="1" ht="29.25" customHeight="1">
      <c r="A94" s="37"/>
      <c r="B94" s="38"/>
      <c r="C94" s="174" t="s">
        <v>111</v>
      </c>
      <c r="D94" s="175"/>
      <c r="E94" s="175"/>
      <c r="F94" s="175"/>
      <c r="G94" s="175"/>
      <c r="H94" s="175"/>
      <c r="I94" s="175"/>
      <c r="J94" s="176" t="s">
        <v>112</v>
      </c>
      <c r="K94" s="175"/>
      <c r="L94" s="62"/>
      <c r="S94" s="37"/>
      <c r="T94" s="37"/>
      <c r="U94" s="37"/>
      <c r="V94" s="37"/>
      <c r="W94" s="37"/>
      <c r="X94" s="37"/>
      <c r="Y94" s="37"/>
      <c r="Z94" s="37"/>
      <c r="AA94" s="37"/>
      <c r="AB94" s="37"/>
      <c r="AC94" s="37"/>
      <c r="AD94" s="37"/>
      <c r="AE94" s="37"/>
    </row>
    <row r="95" spans="1:31" s="2" customFormat="1" ht="10.3" customHeight="1">
      <c r="A95" s="37"/>
      <c r="B95" s="38"/>
      <c r="C95" s="39"/>
      <c r="D95" s="39"/>
      <c r="E95" s="39"/>
      <c r="F95" s="39"/>
      <c r="G95" s="39"/>
      <c r="H95" s="39"/>
      <c r="I95" s="39"/>
      <c r="J95" s="39"/>
      <c r="K95" s="39"/>
      <c r="L95" s="62"/>
      <c r="S95" s="37"/>
      <c r="T95" s="37"/>
      <c r="U95" s="37"/>
      <c r="V95" s="37"/>
      <c r="W95" s="37"/>
      <c r="X95" s="37"/>
      <c r="Y95" s="37"/>
      <c r="Z95" s="37"/>
      <c r="AA95" s="37"/>
      <c r="AB95" s="37"/>
      <c r="AC95" s="37"/>
      <c r="AD95" s="37"/>
      <c r="AE95" s="37"/>
    </row>
    <row r="96" spans="1:47" s="2" customFormat="1" ht="22.8" customHeight="1">
      <c r="A96" s="37"/>
      <c r="B96" s="38"/>
      <c r="C96" s="177" t="s">
        <v>113</v>
      </c>
      <c r="D96" s="39"/>
      <c r="E96" s="39"/>
      <c r="F96" s="39"/>
      <c r="G96" s="39"/>
      <c r="H96" s="39"/>
      <c r="I96" s="39"/>
      <c r="J96" s="109">
        <f>J121</f>
        <v>0</v>
      </c>
      <c r="K96" s="39"/>
      <c r="L96" s="62"/>
      <c r="S96" s="37"/>
      <c r="T96" s="37"/>
      <c r="U96" s="37"/>
      <c r="V96" s="37"/>
      <c r="W96" s="37"/>
      <c r="X96" s="37"/>
      <c r="Y96" s="37"/>
      <c r="Z96" s="37"/>
      <c r="AA96" s="37"/>
      <c r="AB96" s="37"/>
      <c r="AC96" s="37"/>
      <c r="AD96" s="37"/>
      <c r="AE96" s="37"/>
      <c r="AU96" s="16" t="s">
        <v>114</v>
      </c>
    </row>
    <row r="97" spans="1:31" s="9" customFormat="1" ht="24.95" customHeight="1">
      <c r="A97" s="9"/>
      <c r="B97" s="178"/>
      <c r="C97" s="179"/>
      <c r="D97" s="180" t="s">
        <v>115</v>
      </c>
      <c r="E97" s="181"/>
      <c r="F97" s="181"/>
      <c r="G97" s="181"/>
      <c r="H97" s="181"/>
      <c r="I97" s="181"/>
      <c r="J97" s="182">
        <f>J122</f>
        <v>0</v>
      </c>
      <c r="K97" s="179"/>
      <c r="L97" s="183"/>
      <c r="S97" s="9"/>
      <c r="T97" s="9"/>
      <c r="U97" s="9"/>
      <c r="V97" s="9"/>
      <c r="W97" s="9"/>
      <c r="X97" s="9"/>
      <c r="Y97" s="9"/>
      <c r="Z97" s="9"/>
      <c r="AA97" s="9"/>
      <c r="AB97" s="9"/>
      <c r="AC97" s="9"/>
      <c r="AD97" s="9"/>
      <c r="AE97" s="9"/>
    </row>
    <row r="98" spans="1:31" s="10" customFormat="1" ht="19.9" customHeight="1">
      <c r="A98" s="10"/>
      <c r="B98" s="184"/>
      <c r="C98" s="185"/>
      <c r="D98" s="186" t="s">
        <v>116</v>
      </c>
      <c r="E98" s="187"/>
      <c r="F98" s="187"/>
      <c r="G98" s="187"/>
      <c r="H98" s="187"/>
      <c r="I98" s="187"/>
      <c r="J98" s="188">
        <f>J123</f>
        <v>0</v>
      </c>
      <c r="K98" s="185"/>
      <c r="L98" s="189"/>
      <c r="S98" s="10"/>
      <c r="T98" s="10"/>
      <c r="U98" s="10"/>
      <c r="V98" s="10"/>
      <c r="W98" s="10"/>
      <c r="X98" s="10"/>
      <c r="Y98" s="10"/>
      <c r="Z98" s="10"/>
      <c r="AA98" s="10"/>
      <c r="AB98" s="10"/>
      <c r="AC98" s="10"/>
      <c r="AD98" s="10"/>
      <c r="AE98" s="10"/>
    </row>
    <row r="99" spans="1:31" s="10" customFormat="1" ht="19.9" customHeight="1">
      <c r="A99" s="10"/>
      <c r="B99" s="184"/>
      <c r="C99" s="185"/>
      <c r="D99" s="186" t="s">
        <v>117</v>
      </c>
      <c r="E99" s="187"/>
      <c r="F99" s="187"/>
      <c r="G99" s="187"/>
      <c r="H99" s="187"/>
      <c r="I99" s="187"/>
      <c r="J99" s="188">
        <f>J210</f>
        <v>0</v>
      </c>
      <c r="K99" s="185"/>
      <c r="L99" s="189"/>
      <c r="S99" s="10"/>
      <c r="T99" s="10"/>
      <c r="U99" s="10"/>
      <c r="V99" s="10"/>
      <c r="W99" s="10"/>
      <c r="X99" s="10"/>
      <c r="Y99" s="10"/>
      <c r="Z99" s="10"/>
      <c r="AA99" s="10"/>
      <c r="AB99" s="10"/>
      <c r="AC99" s="10"/>
      <c r="AD99" s="10"/>
      <c r="AE99" s="10"/>
    </row>
    <row r="100" spans="1:31" s="10" customFormat="1" ht="19.9" customHeight="1">
      <c r="A100" s="10"/>
      <c r="B100" s="184"/>
      <c r="C100" s="185"/>
      <c r="D100" s="186" t="s">
        <v>118</v>
      </c>
      <c r="E100" s="187"/>
      <c r="F100" s="187"/>
      <c r="G100" s="187"/>
      <c r="H100" s="187"/>
      <c r="I100" s="187"/>
      <c r="J100" s="188">
        <f>J242</f>
        <v>0</v>
      </c>
      <c r="K100" s="185"/>
      <c r="L100" s="189"/>
      <c r="S100" s="10"/>
      <c r="T100" s="10"/>
      <c r="U100" s="10"/>
      <c r="V100" s="10"/>
      <c r="W100" s="10"/>
      <c r="X100" s="10"/>
      <c r="Y100" s="10"/>
      <c r="Z100" s="10"/>
      <c r="AA100" s="10"/>
      <c r="AB100" s="10"/>
      <c r="AC100" s="10"/>
      <c r="AD100" s="10"/>
      <c r="AE100" s="10"/>
    </row>
    <row r="101" spans="1:31" s="10" customFormat="1" ht="19.9" customHeight="1">
      <c r="A101" s="10"/>
      <c r="B101" s="184"/>
      <c r="C101" s="185"/>
      <c r="D101" s="186" t="s">
        <v>119</v>
      </c>
      <c r="E101" s="187"/>
      <c r="F101" s="187"/>
      <c r="G101" s="187"/>
      <c r="H101" s="187"/>
      <c r="I101" s="187"/>
      <c r="J101" s="188">
        <f>J299</f>
        <v>0</v>
      </c>
      <c r="K101" s="185"/>
      <c r="L101" s="189"/>
      <c r="S101" s="10"/>
      <c r="T101" s="10"/>
      <c r="U101" s="10"/>
      <c r="V101" s="10"/>
      <c r="W101" s="10"/>
      <c r="X101" s="10"/>
      <c r="Y101" s="10"/>
      <c r="Z101" s="10"/>
      <c r="AA101" s="10"/>
      <c r="AB101" s="10"/>
      <c r="AC101" s="10"/>
      <c r="AD101" s="10"/>
      <c r="AE101" s="10"/>
    </row>
    <row r="102" spans="1:31" s="2" customFormat="1" ht="21.8" customHeight="1">
      <c r="A102" s="37"/>
      <c r="B102" s="38"/>
      <c r="C102" s="39"/>
      <c r="D102" s="39"/>
      <c r="E102" s="39"/>
      <c r="F102" s="39"/>
      <c r="G102" s="39"/>
      <c r="H102" s="39"/>
      <c r="I102" s="39"/>
      <c r="J102" s="39"/>
      <c r="K102" s="39"/>
      <c r="L102" s="62"/>
      <c r="S102" s="37"/>
      <c r="T102" s="37"/>
      <c r="U102" s="37"/>
      <c r="V102" s="37"/>
      <c r="W102" s="37"/>
      <c r="X102" s="37"/>
      <c r="Y102" s="37"/>
      <c r="Z102" s="37"/>
      <c r="AA102" s="37"/>
      <c r="AB102" s="37"/>
      <c r="AC102" s="37"/>
      <c r="AD102" s="37"/>
      <c r="AE102" s="37"/>
    </row>
    <row r="103" spans="1:31" s="2" customFormat="1" ht="6.95" customHeight="1">
      <c r="A103" s="37"/>
      <c r="B103" s="65"/>
      <c r="C103" s="66"/>
      <c r="D103" s="66"/>
      <c r="E103" s="66"/>
      <c r="F103" s="66"/>
      <c r="G103" s="66"/>
      <c r="H103" s="66"/>
      <c r="I103" s="66"/>
      <c r="J103" s="66"/>
      <c r="K103" s="66"/>
      <c r="L103" s="62"/>
      <c r="S103" s="37"/>
      <c r="T103" s="37"/>
      <c r="U103" s="37"/>
      <c r="V103" s="37"/>
      <c r="W103" s="37"/>
      <c r="X103" s="37"/>
      <c r="Y103" s="37"/>
      <c r="Z103" s="37"/>
      <c r="AA103" s="37"/>
      <c r="AB103" s="37"/>
      <c r="AC103" s="37"/>
      <c r="AD103" s="37"/>
      <c r="AE103" s="37"/>
    </row>
    <row r="107" spans="1:31" s="2" customFormat="1" ht="6.95" customHeight="1">
      <c r="A107" s="37"/>
      <c r="B107" s="67"/>
      <c r="C107" s="68"/>
      <c r="D107" s="68"/>
      <c r="E107" s="68"/>
      <c r="F107" s="68"/>
      <c r="G107" s="68"/>
      <c r="H107" s="68"/>
      <c r="I107" s="68"/>
      <c r="J107" s="68"/>
      <c r="K107" s="68"/>
      <c r="L107" s="62"/>
      <c r="S107" s="37"/>
      <c r="T107" s="37"/>
      <c r="U107" s="37"/>
      <c r="V107" s="37"/>
      <c r="W107" s="37"/>
      <c r="X107" s="37"/>
      <c r="Y107" s="37"/>
      <c r="Z107" s="37"/>
      <c r="AA107" s="37"/>
      <c r="AB107" s="37"/>
      <c r="AC107" s="37"/>
      <c r="AD107" s="37"/>
      <c r="AE107" s="37"/>
    </row>
    <row r="108" spans="1:31" s="2" customFormat="1" ht="24.95" customHeight="1">
      <c r="A108" s="37"/>
      <c r="B108" s="38"/>
      <c r="C108" s="22" t="s">
        <v>120</v>
      </c>
      <c r="D108" s="39"/>
      <c r="E108" s="39"/>
      <c r="F108" s="39"/>
      <c r="G108" s="39"/>
      <c r="H108" s="39"/>
      <c r="I108" s="39"/>
      <c r="J108" s="39"/>
      <c r="K108" s="39"/>
      <c r="L108" s="62"/>
      <c r="S108" s="37"/>
      <c r="T108" s="37"/>
      <c r="U108" s="37"/>
      <c r="V108" s="37"/>
      <c r="W108" s="37"/>
      <c r="X108" s="37"/>
      <c r="Y108" s="37"/>
      <c r="Z108" s="37"/>
      <c r="AA108" s="37"/>
      <c r="AB108" s="37"/>
      <c r="AC108" s="37"/>
      <c r="AD108" s="37"/>
      <c r="AE108" s="37"/>
    </row>
    <row r="109" spans="1:31" s="2" customFormat="1" ht="6.95" customHeight="1">
      <c r="A109" s="37"/>
      <c r="B109" s="38"/>
      <c r="C109" s="39"/>
      <c r="D109" s="39"/>
      <c r="E109" s="39"/>
      <c r="F109" s="39"/>
      <c r="G109" s="39"/>
      <c r="H109" s="39"/>
      <c r="I109" s="39"/>
      <c r="J109" s="39"/>
      <c r="K109" s="39"/>
      <c r="L109" s="62"/>
      <c r="S109" s="37"/>
      <c r="T109" s="37"/>
      <c r="U109" s="37"/>
      <c r="V109" s="37"/>
      <c r="W109" s="37"/>
      <c r="X109" s="37"/>
      <c r="Y109" s="37"/>
      <c r="Z109" s="37"/>
      <c r="AA109" s="37"/>
      <c r="AB109" s="37"/>
      <c r="AC109" s="37"/>
      <c r="AD109" s="37"/>
      <c r="AE109" s="37"/>
    </row>
    <row r="110" spans="1:31" s="2" customFormat="1" ht="12" customHeight="1">
      <c r="A110" s="37"/>
      <c r="B110" s="38"/>
      <c r="C110" s="31" t="s">
        <v>16</v>
      </c>
      <c r="D110" s="39"/>
      <c r="E110" s="39"/>
      <c r="F110" s="39"/>
      <c r="G110" s="39"/>
      <c r="H110" s="39"/>
      <c r="I110" s="39"/>
      <c r="J110" s="39"/>
      <c r="K110" s="39"/>
      <c r="L110" s="62"/>
      <c r="S110" s="37"/>
      <c r="T110" s="37"/>
      <c r="U110" s="37"/>
      <c r="V110" s="37"/>
      <c r="W110" s="37"/>
      <c r="X110" s="37"/>
      <c r="Y110" s="37"/>
      <c r="Z110" s="37"/>
      <c r="AA110" s="37"/>
      <c r="AB110" s="37"/>
      <c r="AC110" s="37"/>
      <c r="AD110" s="37"/>
      <c r="AE110" s="37"/>
    </row>
    <row r="111" spans="1:31" s="2" customFormat="1" ht="16.5" customHeight="1">
      <c r="A111" s="37"/>
      <c r="B111" s="38"/>
      <c r="C111" s="39"/>
      <c r="D111" s="39"/>
      <c r="E111" s="173" t="str">
        <f>E7</f>
        <v>Cheb, stavební úprava komunikace ulice Nová</v>
      </c>
      <c r="F111" s="31"/>
      <c r="G111" s="31"/>
      <c r="H111" s="31"/>
      <c r="I111" s="39"/>
      <c r="J111" s="39"/>
      <c r="K111" s="39"/>
      <c r="L111" s="62"/>
      <c r="S111" s="37"/>
      <c r="T111" s="37"/>
      <c r="U111" s="37"/>
      <c r="V111" s="37"/>
      <c r="W111" s="37"/>
      <c r="X111" s="37"/>
      <c r="Y111" s="37"/>
      <c r="Z111" s="37"/>
      <c r="AA111" s="37"/>
      <c r="AB111" s="37"/>
      <c r="AC111" s="37"/>
      <c r="AD111" s="37"/>
      <c r="AE111" s="37"/>
    </row>
    <row r="112" spans="1:31" s="2" customFormat="1" ht="12" customHeight="1">
      <c r="A112" s="37"/>
      <c r="B112" s="38"/>
      <c r="C112" s="31" t="s">
        <v>108</v>
      </c>
      <c r="D112" s="39"/>
      <c r="E112" s="39"/>
      <c r="F112" s="39"/>
      <c r="G112" s="39"/>
      <c r="H112" s="39"/>
      <c r="I112" s="39"/>
      <c r="J112" s="39"/>
      <c r="K112" s="39"/>
      <c r="L112" s="62"/>
      <c r="S112" s="37"/>
      <c r="T112" s="37"/>
      <c r="U112" s="37"/>
      <c r="V112" s="37"/>
      <c r="W112" s="37"/>
      <c r="X112" s="37"/>
      <c r="Y112" s="37"/>
      <c r="Z112" s="37"/>
      <c r="AA112" s="37"/>
      <c r="AB112" s="37"/>
      <c r="AC112" s="37"/>
      <c r="AD112" s="37"/>
      <c r="AE112" s="37"/>
    </row>
    <row r="113" spans="1:31" s="2" customFormat="1" ht="16.5" customHeight="1">
      <c r="A113" s="37"/>
      <c r="B113" s="38"/>
      <c r="C113" s="39"/>
      <c r="D113" s="39"/>
      <c r="E113" s="75" t="str">
        <f>E9</f>
        <v>SO 001 - SO 001 Bourací a zemní práce</v>
      </c>
      <c r="F113" s="39"/>
      <c r="G113" s="39"/>
      <c r="H113" s="39"/>
      <c r="I113" s="39"/>
      <c r="J113" s="39"/>
      <c r="K113" s="39"/>
      <c r="L113" s="62"/>
      <c r="S113" s="37"/>
      <c r="T113" s="37"/>
      <c r="U113" s="37"/>
      <c r="V113" s="37"/>
      <c r="W113" s="37"/>
      <c r="X113" s="37"/>
      <c r="Y113" s="37"/>
      <c r="Z113" s="37"/>
      <c r="AA113" s="37"/>
      <c r="AB113" s="37"/>
      <c r="AC113" s="37"/>
      <c r="AD113" s="37"/>
      <c r="AE113" s="37"/>
    </row>
    <row r="114" spans="1:31" s="2" customFormat="1" ht="6.95" customHeight="1">
      <c r="A114" s="37"/>
      <c r="B114" s="38"/>
      <c r="C114" s="39"/>
      <c r="D114" s="39"/>
      <c r="E114" s="39"/>
      <c r="F114" s="39"/>
      <c r="G114" s="39"/>
      <c r="H114" s="39"/>
      <c r="I114" s="39"/>
      <c r="J114" s="39"/>
      <c r="K114" s="39"/>
      <c r="L114" s="62"/>
      <c r="S114" s="37"/>
      <c r="T114" s="37"/>
      <c r="U114" s="37"/>
      <c r="V114" s="37"/>
      <c r="W114" s="37"/>
      <c r="X114" s="37"/>
      <c r="Y114" s="37"/>
      <c r="Z114" s="37"/>
      <c r="AA114" s="37"/>
      <c r="AB114" s="37"/>
      <c r="AC114" s="37"/>
      <c r="AD114" s="37"/>
      <c r="AE114" s="37"/>
    </row>
    <row r="115" spans="1:31" s="2" customFormat="1" ht="12" customHeight="1">
      <c r="A115" s="37"/>
      <c r="B115" s="38"/>
      <c r="C115" s="31" t="s">
        <v>22</v>
      </c>
      <c r="D115" s="39"/>
      <c r="E115" s="39"/>
      <c r="F115" s="26" t="str">
        <f>F12</f>
        <v>Cheb</v>
      </c>
      <c r="G115" s="39"/>
      <c r="H115" s="39"/>
      <c r="I115" s="31" t="s">
        <v>24</v>
      </c>
      <c r="J115" s="78" t="str">
        <f>IF(J12="","",J12)</f>
        <v>3. 2. 2023</v>
      </c>
      <c r="K115" s="39"/>
      <c r="L115" s="62"/>
      <c r="S115" s="37"/>
      <c r="T115" s="37"/>
      <c r="U115" s="37"/>
      <c r="V115" s="37"/>
      <c r="W115" s="37"/>
      <c r="X115" s="37"/>
      <c r="Y115" s="37"/>
      <c r="Z115" s="37"/>
      <c r="AA115" s="37"/>
      <c r="AB115" s="37"/>
      <c r="AC115" s="37"/>
      <c r="AD115" s="37"/>
      <c r="AE115" s="37"/>
    </row>
    <row r="116" spans="1:31" s="2" customFormat="1" ht="6.95" customHeight="1">
      <c r="A116" s="37"/>
      <c r="B116" s="38"/>
      <c r="C116" s="39"/>
      <c r="D116" s="39"/>
      <c r="E116" s="39"/>
      <c r="F116" s="39"/>
      <c r="G116" s="39"/>
      <c r="H116" s="39"/>
      <c r="I116" s="39"/>
      <c r="J116" s="39"/>
      <c r="K116" s="39"/>
      <c r="L116" s="62"/>
      <c r="S116" s="37"/>
      <c r="T116" s="37"/>
      <c r="U116" s="37"/>
      <c r="V116" s="37"/>
      <c r="W116" s="37"/>
      <c r="X116" s="37"/>
      <c r="Y116" s="37"/>
      <c r="Z116" s="37"/>
      <c r="AA116" s="37"/>
      <c r="AB116" s="37"/>
      <c r="AC116" s="37"/>
      <c r="AD116" s="37"/>
      <c r="AE116" s="37"/>
    </row>
    <row r="117" spans="1:31" s="2" customFormat="1" ht="15.15" customHeight="1">
      <c r="A117" s="37"/>
      <c r="B117" s="38"/>
      <c r="C117" s="31" t="s">
        <v>26</v>
      </c>
      <c r="D117" s="39"/>
      <c r="E117" s="39"/>
      <c r="F117" s="26" t="str">
        <f>E15</f>
        <v>Město Cheb</v>
      </c>
      <c r="G117" s="39"/>
      <c r="H117" s="39"/>
      <c r="I117" s="31" t="s">
        <v>32</v>
      </c>
      <c r="J117" s="35" t="str">
        <f>E21</f>
        <v>DSVA s.r.o.</v>
      </c>
      <c r="K117" s="39"/>
      <c r="L117" s="62"/>
      <c r="S117" s="37"/>
      <c r="T117" s="37"/>
      <c r="U117" s="37"/>
      <c r="V117" s="37"/>
      <c r="W117" s="37"/>
      <c r="X117" s="37"/>
      <c r="Y117" s="37"/>
      <c r="Z117" s="37"/>
      <c r="AA117" s="37"/>
      <c r="AB117" s="37"/>
      <c r="AC117" s="37"/>
      <c r="AD117" s="37"/>
      <c r="AE117" s="37"/>
    </row>
    <row r="118" spans="1:31" s="2" customFormat="1" ht="15.15" customHeight="1">
      <c r="A118" s="37"/>
      <c r="B118" s="38"/>
      <c r="C118" s="31" t="s">
        <v>30</v>
      </c>
      <c r="D118" s="39"/>
      <c r="E118" s="39"/>
      <c r="F118" s="26" t="str">
        <f>IF(E18="","",E18)</f>
        <v>Vyplň údaj</v>
      </c>
      <c r="G118" s="39"/>
      <c r="H118" s="39"/>
      <c r="I118" s="31" t="s">
        <v>35</v>
      </c>
      <c r="J118" s="35" t="str">
        <f>E24</f>
        <v>DSVA s.r.o.</v>
      </c>
      <c r="K118" s="39"/>
      <c r="L118" s="62"/>
      <c r="S118" s="37"/>
      <c r="T118" s="37"/>
      <c r="U118" s="37"/>
      <c r="V118" s="37"/>
      <c r="W118" s="37"/>
      <c r="X118" s="37"/>
      <c r="Y118" s="37"/>
      <c r="Z118" s="37"/>
      <c r="AA118" s="37"/>
      <c r="AB118" s="37"/>
      <c r="AC118" s="37"/>
      <c r="AD118" s="37"/>
      <c r="AE118" s="37"/>
    </row>
    <row r="119" spans="1:31" s="2" customFormat="1" ht="10.3" customHeight="1">
      <c r="A119" s="37"/>
      <c r="B119" s="38"/>
      <c r="C119" s="39"/>
      <c r="D119" s="39"/>
      <c r="E119" s="39"/>
      <c r="F119" s="39"/>
      <c r="G119" s="39"/>
      <c r="H119" s="39"/>
      <c r="I119" s="39"/>
      <c r="J119" s="39"/>
      <c r="K119" s="39"/>
      <c r="L119" s="62"/>
      <c r="S119" s="37"/>
      <c r="T119" s="37"/>
      <c r="U119" s="37"/>
      <c r="V119" s="37"/>
      <c r="W119" s="37"/>
      <c r="X119" s="37"/>
      <c r="Y119" s="37"/>
      <c r="Z119" s="37"/>
      <c r="AA119" s="37"/>
      <c r="AB119" s="37"/>
      <c r="AC119" s="37"/>
      <c r="AD119" s="37"/>
      <c r="AE119" s="37"/>
    </row>
    <row r="120" spans="1:31" s="11" customFormat="1" ht="29.25" customHeight="1">
      <c r="A120" s="190"/>
      <c r="B120" s="191"/>
      <c r="C120" s="192" t="s">
        <v>121</v>
      </c>
      <c r="D120" s="193" t="s">
        <v>64</v>
      </c>
      <c r="E120" s="193" t="s">
        <v>60</v>
      </c>
      <c r="F120" s="193" t="s">
        <v>61</v>
      </c>
      <c r="G120" s="193" t="s">
        <v>122</v>
      </c>
      <c r="H120" s="193" t="s">
        <v>123</v>
      </c>
      <c r="I120" s="193" t="s">
        <v>124</v>
      </c>
      <c r="J120" s="194" t="s">
        <v>112</v>
      </c>
      <c r="K120" s="195" t="s">
        <v>125</v>
      </c>
      <c r="L120" s="196"/>
      <c r="M120" s="99" t="s">
        <v>1</v>
      </c>
      <c r="N120" s="100" t="s">
        <v>43</v>
      </c>
      <c r="O120" s="100" t="s">
        <v>126</v>
      </c>
      <c r="P120" s="100" t="s">
        <v>127</v>
      </c>
      <c r="Q120" s="100" t="s">
        <v>128</v>
      </c>
      <c r="R120" s="100" t="s">
        <v>129</v>
      </c>
      <c r="S120" s="100" t="s">
        <v>130</v>
      </c>
      <c r="T120" s="101" t="s">
        <v>131</v>
      </c>
      <c r="U120" s="190"/>
      <c r="V120" s="190"/>
      <c r="W120" s="190"/>
      <c r="X120" s="190"/>
      <c r="Y120" s="190"/>
      <c r="Z120" s="190"/>
      <c r="AA120" s="190"/>
      <c r="AB120" s="190"/>
      <c r="AC120" s="190"/>
      <c r="AD120" s="190"/>
      <c r="AE120" s="190"/>
    </row>
    <row r="121" spans="1:63" s="2" customFormat="1" ht="22.8" customHeight="1">
      <c r="A121" s="37"/>
      <c r="B121" s="38"/>
      <c r="C121" s="106" t="s">
        <v>132</v>
      </c>
      <c r="D121" s="39"/>
      <c r="E121" s="39"/>
      <c r="F121" s="39"/>
      <c r="G121" s="39"/>
      <c r="H121" s="39"/>
      <c r="I121" s="39"/>
      <c r="J121" s="197">
        <f>BK121</f>
        <v>0</v>
      </c>
      <c r="K121" s="39"/>
      <c r="L121" s="43"/>
      <c r="M121" s="102"/>
      <c r="N121" s="198"/>
      <c r="O121" s="103"/>
      <c r="P121" s="199">
        <f>P122</f>
        <v>0</v>
      </c>
      <c r="Q121" s="103"/>
      <c r="R121" s="199">
        <f>R122</f>
        <v>19.7793635</v>
      </c>
      <c r="S121" s="103"/>
      <c r="T121" s="200">
        <f>T122</f>
        <v>891.8145</v>
      </c>
      <c r="U121" s="37"/>
      <c r="V121" s="37"/>
      <c r="W121" s="37"/>
      <c r="X121" s="37"/>
      <c r="Y121" s="37"/>
      <c r="Z121" s="37"/>
      <c r="AA121" s="37"/>
      <c r="AB121" s="37"/>
      <c r="AC121" s="37"/>
      <c r="AD121" s="37"/>
      <c r="AE121" s="37"/>
      <c r="AT121" s="16" t="s">
        <v>78</v>
      </c>
      <c r="AU121" s="16" t="s">
        <v>114</v>
      </c>
      <c r="BK121" s="201">
        <f>BK122</f>
        <v>0</v>
      </c>
    </row>
    <row r="122" spans="1:63" s="12" customFormat="1" ht="25.9" customHeight="1">
      <c r="A122" s="12"/>
      <c r="B122" s="202"/>
      <c r="C122" s="203"/>
      <c r="D122" s="204" t="s">
        <v>78</v>
      </c>
      <c r="E122" s="205" t="s">
        <v>133</v>
      </c>
      <c r="F122" s="205" t="s">
        <v>134</v>
      </c>
      <c r="G122" s="203"/>
      <c r="H122" s="203"/>
      <c r="I122" s="206"/>
      <c r="J122" s="207">
        <f>BK122</f>
        <v>0</v>
      </c>
      <c r="K122" s="203"/>
      <c r="L122" s="208"/>
      <c r="M122" s="209"/>
      <c r="N122" s="210"/>
      <c r="O122" s="210"/>
      <c r="P122" s="211">
        <f>P123+P210+P242+P299</f>
        <v>0</v>
      </c>
      <c r="Q122" s="210"/>
      <c r="R122" s="211">
        <f>R123+R210+R242+R299</f>
        <v>19.7793635</v>
      </c>
      <c r="S122" s="210"/>
      <c r="T122" s="212">
        <f>T123+T210+T242+T299</f>
        <v>891.8145</v>
      </c>
      <c r="U122" s="12"/>
      <c r="V122" s="12"/>
      <c r="W122" s="12"/>
      <c r="X122" s="12"/>
      <c r="Y122" s="12"/>
      <c r="Z122" s="12"/>
      <c r="AA122" s="12"/>
      <c r="AB122" s="12"/>
      <c r="AC122" s="12"/>
      <c r="AD122" s="12"/>
      <c r="AE122" s="12"/>
      <c r="AR122" s="213" t="s">
        <v>87</v>
      </c>
      <c r="AT122" s="214" t="s">
        <v>78</v>
      </c>
      <c r="AU122" s="214" t="s">
        <v>79</v>
      </c>
      <c r="AY122" s="213" t="s">
        <v>135</v>
      </c>
      <c r="BK122" s="215">
        <f>BK123+BK210+BK242+BK299</f>
        <v>0</v>
      </c>
    </row>
    <row r="123" spans="1:63" s="12" customFormat="1" ht="22.8" customHeight="1">
      <c r="A123" s="12"/>
      <c r="B123" s="202"/>
      <c r="C123" s="203"/>
      <c r="D123" s="204" t="s">
        <v>78</v>
      </c>
      <c r="E123" s="216" t="s">
        <v>87</v>
      </c>
      <c r="F123" s="216" t="s">
        <v>136</v>
      </c>
      <c r="G123" s="203"/>
      <c r="H123" s="203"/>
      <c r="I123" s="206"/>
      <c r="J123" s="217">
        <f>BK123</f>
        <v>0</v>
      </c>
      <c r="K123" s="203"/>
      <c r="L123" s="208"/>
      <c r="M123" s="209"/>
      <c r="N123" s="210"/>
      <c r="O123" s="210"/>
      <c r="P123" s="211">
        <f>SUM(P124:P209)</f>
        <v>0</v>
      </c>
      <c r="Q123" s="210"/>
      <c r="R123" s="211">
        <f>SUM(R124:R209)</f>
        <v>19.1626135</v>
      </c>
      <c r="S123" s="210"/>
      <c r="T123" s="212">
        <f>SUM(T124:T209)</f>
        <v>883.2724999999999</v>
      </c>
      <c r="U123" s="12"/>
      <c r="V123" s="12"/>
      <c r="W123" s="12"/>
      <c r="X123" s="12"/>
      <c r="Y123" s="12"/>
      <c r="Z123" s="12"/>
      <c r="AA123" s="12"/>
      <c r="AB123" s="12"/>
      <c r="AC123" s="12"/>
      <c r="AD123" s="12"/>
      <c r="AE123" s="12"/>
      <c r="AR123" s="213" t="s">
        <v>87</v>
      </c>
      <c r="AT123" s="214" t="s">
        <v>78</v>
      </c>
      <c r="AU123" s="214" t="s">
        <v>87</v>
      </c>
      <c r="AY123" s="213" t="s">
        <v>135</v>
      </c>
      <c r="BK123" s="215">
        <f>SUM(BK124:BK209)</f>
        <v>0</v>
      </c>
    </row>
    <row r="124" spans="1:65" s="2" customFormat="1" ht="21.75" customHeight="1">
      <c r="A124" s="37"/>
      <c r="B124" s="38"/>
      <c r="C124" s="218" t="s">
        <v>87</v>
      </c>
      <c r="D124" s="218" t="s">
        <v>137</v>
      </c>
      <c r="E124" s="219" t="s">
        <v>138</v>
      </c>
      <c r="F124" s="220" t="s">
        <v>139</v>
      </c>
      <c r="G124" s="221" t="s">
        <v>140</v>
      </c>
      <c r="H124" s="222">
        <v>1</v>
      </c>
      <c r="I124" s="223"/>
      <c r="J124" s="224">
        <f>ROUND(I124*H124,2)</f>
        <v>0</v>
      </c>
      <c r="K124" s="225"/>
      <c r="L124" s="43"/>
      <c r="M124" s="226" t="s">
        <v>1</v>
      </c>
      <c r="N124" s="227" t="s">
        <v>44</v>
      </c>
      <c r="O124" s="90"/>
      <c r="P124" s="228">
        <f>O124*H124</f>
        <v>0</v>
      </c>
      <c r="Q124" s="228">
        <v>0</v>
      </c>
      <c r="R124" s="228">
        <f>Q124*H124</f>
        <v>0</v>
      </c>
      <c r="S124" s="228">
        <v>0</v>
      </c>
      <c r="T124" s="229">
        <f>S124*H124</f>
        <v>0</v>
      </c>
      <c r="U124" s="37"/>
      <c r="V124" s="37"/>
      <c r="W124" s="37"/>
      <c r="X124" s="37"/>
      <c r="Y124" s="37"/>
      <c r="Z124" s="37"/>
      <c r="AA124" s="37"/>
      <c r="AB124" s="37"/>
      <c r="AC124" s="37"/>
      <c r="AD124" s="37"/>
      <c r="AE124" s="37"/>
      <c r="AR124" s="230" t="s">
        <v>141</v>
      </c>
      <c r="AT124" s="230" t="s">
        <v>137</v>
      </c>
      <c r="AU124" s="230" t="s">
        <v>21</v>
      </c>
      <c r="AY124" s="16" t="s">
        <v>135</v>
      </c>
      <c r="BE124" s="231">
        <f>IF(N124="základní",J124,0)</f>
        <v>0</v>
      </c>
      <c r="BF124" s="231">
        <f>IF(N124="snížená",J124,0)</f>
        <v>0</v>
      </c>
      <c r="BG124" s="231">
        <f>IF(N124="zákl. přenesená",J124,0)</f>
        <v>0</v>
      </c>
      <c r="BH124" s="231">
        <f>IF(N124="sníž. přenesená",J124,0)</f>
        <v>0</v>
      </c>
      <c r="BI124" s="231">
        <f>IF(N124="nulová",J124,0)</f>
        <v>0</v>
      </c>
      <c r="BJ124" s="16" t="s">
        <v>87</v>
      </c>
      <c r="BK124" s="231">
        <f>ROUND(I124*H124,2)</f>
        <v>0</v>
      </c>
      <c r="BL124" s="16" t="s">
        <v>141</v>
      </c>
      <c r="BM124" s="230" t="s">
        <v>142</v>
      </c>
    </row>
    <row r="125" spans="1:47" s="2" customFormat="1" ht="12">
      <c r="A125" s="37"/>
      <c r="B125" s="38"/>
      <c r="C125" s="39"/>
      <c r="D125" s="232" t="s">
        <v>143</v>
      </c>
      <c r="E125" s="39"/>
      <c r="F125" s="233" t="s">
        <v>144</v>
      </c>
      <c r="G125" s="39"/>
      <c r="H125" s="39"/>
      <c r="I125" s="234"/>
      <c r="J125" s="39"/>
      <c r="K125" s="39"/>
      <c r="L125" s="43"/>
      <c r="M125" s="235"/>
      <c r="N125" s="236"/>
      <c r="O125" s="90"/>
      <c r="P125" s="90"/>
      <c r="Q125" s="90"/>
      <c r="R125" s="90"/>
      <c r="S125" s="90"/>
      <c r="T125" s="91"/>
      <c r="U125" s="37"/>
      <c r="V125" s="37"/>
      <c r="W125" s="37"/>
      <c r="X125" s="37"/>
      <c r="Y125" s="37"/>
      <c r="Z125" s="37"/>
      <c r="AA125" s="37"/>
      <c r="AB125" s="37"/>
      <c r="AC125" s="37"/>
      <c r="AD125" s="37"/>
      <c r="AE125" s="37"/>
      <c r="AT125" s="16" t="s">
        <v>143</v>
      </c>
      <c r="AU125" s="16" t="s">
        <v>21</v>
      </c>
    </row>
    <row r="126" spans="1:65" s="2" customFormat="1" ht="24.15" customHeight="1">
      <c r="A126" s="37"/>
      <c r="B126" s="38"/>
      <c r="C126" s="218" t="s">
        <v>21</v>
      </c>
      <c r="D126" s="218" t="s">
        <v>137</v>
      </c>
      <c r="E126" s="219" t="s">
        <v>145</v>
      </c>
      <c r="F126" s="220" t="s">
        <v>146</v>
      </c>
      <c r="G126" s="221" t="s">
        <v>147</v>
      </c>
      <c r="H126" s="222">
        <v>0.3</v>
      </c>
      <c r="I126" s="223"/>
      <c r="J126" s="224">
        <f>ROUND(I126*H126,2)</f>
        <v>0</v>
      </c>
      <c r="K126" s="225"/>
      <c r="L126" s="43"/>
      <c r="M126" s="226" t="s">
        <v>1</v>
      </c>
      <c r="N126" s="227" t="s">
        <v>44</v>
      </c>
      <c r="O126" s="90"/>
      <c r="P126" s="228">
        <f>O126*H126</f>
        <v>0</v>
      </c>
      <c r="Q126" s="228">
        <v>0</v>
      </c>
      <c r="R126" s="228">
        <f>Q126*H126</f>
        <v>0</v>
      </c>
      <c r="S126" s="228">
        <v>0</v>
      </c>
      <c r="T126" s="229">
        <f>S126*H126</f>
        <v>0</v>
      </c>
      <c r="U126" s="37"/>
      <c r="V126" s="37"/>
      <c r="W126" s="37"/>
      <c r="X126" s="37"/>
      <c r="Y126" s="37"/>
      <c r="Z126" s="37"/>
      <c r="AA126" s="37"/>
      <c r="AB126" s="37"/>
      <c r="AC126" s="37"/>
      <c r="AD126" s="37"/>
      <c r="AE126" s="37"/>
      <c r="AR126" s="230" t="s">
        <v>141</v>
      </c>
      <c r="AT126" s="230" t="s">
        <v>137</v>
      </c>
      <c r="AU126" s="230" t="s">
        <v>21</v>
      </c>
      <c r="AY126" s="16" t="s">
        <v>135</v>
      </c>
      <c r="BE126" s="231">
        <f>IF(N126="základní",J126,0)</f>
        <v>0</v>
      </c>
      <c r="BF126" s="231">
        <f>IF(N126="snížená",J126,0)</f>
        <v>0</v>
      </c>
      <c r="BG126" s="231">
        <f>IF(N126="zákl. přenesená",J126,0)</f>
        <v>0</v>
      </c>
      <c r="BH126" s="231">
        <f>IF(N126="sníž. přenesená",J126,0)</f>
        <v>0</v>
      </c>
      <c r="BI126" s="231">
        <f>IF(N126="nulová",J126,0)</f>
        <v>0</v>
      </c>
      <c r="BJ126" s="16" t="s">
        <v>87</v>
      </c>
      <c r="BK126" s="231">
        <f>ROUND(I126*H126,2)</f>
        <v>0</v>
      </c>
      <c r="BL126" s="16" t="s">
        <v>141</v>
      </c>
      <c r="BM126" s="230" t="s">
        <v>148</v>
      </c>
    </row>
    <row r="127" spans="1:47" s="2" customFormat="1" ht="12">
      <c r="A127" s="37"/>
      <c r="B127" s="38"/>
      <c r="C127" s="39"/>
      <c r="D127" s="232" t="s">
        <v>143</v>
      </c>
      <c r="E127" s="39"/>
      <c r="F127" s="233" t="s">
        <v>149</v>
      </c>
      <c r="G127" s="39"/>
      <c r="H127" s="39"/>
      <c r="I127" s="234"/>
      <c r="J127" s="39"/>
      <c r="K127" s="39"/>
      <c r="L127" s="43"/>
      <c r="M127" s="235"/>
      <c r="N127" s="236"/>
      <c r="O127" s="90"/>
      <c r="P127" s="90"/>
      <c r="Q127" s="90"/>
      <c r="R127" s="90"/>
      <c r="S127" s="90"/>
      <c r="T127" s="91"/>
      <c r="U127" s="37"/>
      <c r="V127" s="37"/>
      <c r="W127" s="37"/>
      <c r="X127" s="37"/>
      <c r="Y127" s="37"/>
      <c r="Z127" s="37"/>
      <c r="AA127" s="37"/>
      <c r="AB127" s="37"/>
      <c r="AC127" s="37"/>
      <c r="AD127" s="37"/>
      <c r="AE127" s="37"/>
      <c r="AT127" s="16" t="s">
        <v>143</v>
      </c>
      <c r="AU127" s="16" t="s">
        <v>21</v>
      </c>
    </row>
    <row r="128" spans="1:51" s="13" customFormat="1" ht="12">
      <c r="A128" s="13"/>
      <c r="B128" s="237"/>
      <c r="C128" s="238"/>
      <c r="D128" s="232" t="s">
        <v>150</v>
      </c>
      <c r="E128" s="239" t="s">
        <v>1</v>
      </c>
      <c r="F128" s="240" t="s">
        <v>151</v>
      </c>
      <c r="G128" s="238"/>
      <c r="H128" s="241">
        <v>0.3</v>
      </c>
      <c r="I128" s="242"/>
      <c r="J128" s="238"/>
      <c r="K128" s="238"/>
      <c r="L128" s="243"/>
      <c r="M128" s="244"/>
      <c r="N128" s="245"/>
      <c r="O128" s="245"/>
      <c r="P128" s="245"/>
      <c r="Q128" s="245"/>
      <c r="R128" s="245"/>
      <c r="S128" s="245"/>
      <c r="T128" s="246"/>
      <c r="U128" s="13"/>
      <c r="V128" s="13"/>
      <c r="W128" s="13"/>
      <c r="X128" s="13"/>
      <c r="Y128" s="13"/>
      <c r="Z128" s="13"/>
      <c r="AA128" s="13"/>
      <c r="AB128" s="13"/>
      <c r="AC128" s="13"/>
      <c r="AD128" s="13"/>
      <c r="AE128" s="13"/>
      <c r="AT128" s="247" t="s">
        <v>150</v>
      </c>
      <c r="AU128" s="247" t="s">
        <v>21</v>
      </c>
      <c r="AV128" s="13" t="s">
        <v>21</v>
      </c>
      <c r="AW128" s="13" t="s">
        <v>34</v>
      </c>
      <c r="AX128" s="13" t="s">
        <v>87</v>
      </c>
      <c r="AY128" s="247" t="s">
        <v>135</v>
      </c>
    </row>
    <row r="129" spans="1:65" s="2" customFormat="1" ht="24.15" customHeight="1">
      <c r="A129" s="37"/>
      <c r="B129" s="38"/>
      <c r="C129" s="218" t="s">
        <v>152</v>
      </c>
      <c r="D129" s="218" t="s">
        <v>137</v>
      </c>
      <c r="E129" s="219" t="s">
        <v>153</v>
      </c>
      <c r="F129" s="220" t="s">
        <v>154</v>
      </c>
      <c r="G129" s="221" t="s">
        <v>155</v>
      </c>
      <c r="H129" s="222">
        <v>184</v>
      </c>
      <c r="I129" s="223"/>
      <c r="J129" s="224">
        <f>ROUND(I129*H129,2)</f>
        <v>0</v>
      </c>
      <c r="K129" s="225"/>
      <c r="L129" s="43"/>
      <c r="M129" s="226" t="s">
        <v>1</v>
      </c>
      <c r="N129" s="227" t="s">
        <v>44</v>
      </c>
      <c r="O129" s="90"/>
      <c r="P129" s="228">
        <f>O129*H129</f>
        <v>0</v>
      </c>
      <c r="Q129" s="228">
        <v>0</v>
      </c>
      <c r="R129" s="228">
        <f>Q129*H129</f>
        <v>0</v>
      </c>
      <c r="S129" s="228">
        <v>0.295</v>
      </c>
      <c r="T129" s="229">
        <f>S129*H129</f>
        <v>54.279999999999994</v>
      </c>
      <c r="U129" s="37"/>
      <c r="V129" s="37"/>
      <c r="W129" s="37"/>
      <c r="X129" s="37"/>
      <c r="Y129" s="37"/>
      <c r="Z129" s="37"/>
      <c r="AA129" s="37"/>
      <c r="AB129" s="37"/>
      <c r="AC129" s="37"/>
      <c r="AD129" s="37"/>
      <c r="AE129" s="37"/>
      <c r="AR129" s="230" t="s">
        <v>141</v>
      </c>
      <c r="AT129" s="230" t="s">
        <v>137</v>
      </c>
      <c r="AU129" s="230" t="s">
        <v>21</v>
      </c>
      <c r="AY129" s="16" t="s">
        <v>135</v>
      </c>
      <c r="BE129" s="231">
        <f>IF(N129="základní",J129,0)</f>
        <v>0</v>
      </c>
      <c r="BF129" s="231">
        <f>IF(N129="snížená",J129,0)</f>
        <v>0</v>
      </c>
      <c r="BG129" s="231">
        <f>IF(N129="zákl. přenesená",J129,0)</f>
        <v>0</v>
      </c>
      <c r="BH129" s="231">
        <f>IF(N129="sníž. přenesená",J129,0)</f>
        <v>0</v>
      </c>
      <c r="BI129" s="231">
        <f>IF(N129="nulová",J129,0)</f>
        <v>0</v>
      </c>
      <c r="BJ129" s="16" t="s">
        <v>87</v>
      </c>
      <c r="BK129" s="231">
        <f>ROUND(I129*H129,2)</f>
        <v>0</v>
      </c>
      <c r="BL129" s="16" t="s">
        <v>141</v>
      </c>
      <c r="BM129" s="230" t="s">
        <v>156</v>
      </c>
    </row>
    <row r="130" spans="1:47" s="2" customFormat="1" ht="12">
      <c r="A130" s="37"/>
      <c r="B130" s="38"/>
      <c r="C130" s="39"/>
      <c r="D130" s="232" t="s">
        <v>143</v>
      </c>
      <c r="E130" s="39"/>
      <c r="F130" s="233" t="s">
        <v>157</v>
      </c>
      <c r="G130" s="39"/>
      <c r="H130" s="39"/>
      <c r="I130" s="234"/>
      <c r="J130" s="39"/>
      <c r="K130" s="39"/>
      <c r="L130" s="43"/>
      <c r="M130" s="235"/>
      <c r="N130" s="236"/>
      <c r="O130" s="90"/>
      <c r="P130" s="90"/>
      <c r="Q130" s="90"/>
      <c r="R130" s="90"/>
      <c r="S130" s="90"/>
      <c r="T130" s="91"/>
      <c r="U130" s="37"/>
      <c r="V130" s="37"/>
      <c r="W130" s="37"/>
      <c r="X130" s="37"/>
      <c r="Y130" s="37"/>
      <c r="Z130" s="37"/>
      <c r="AA130" s="37"/>
      <c r="AB130" s="37"/>
      <c r="AC130" s="37"/>
      <c r="AD130" s="37"/>
      <c r="AE130" s="37"/>
      <c r="AT130" s="16" t="s">
        <v>143</v>
      </c>
      <c r="AU130" s="16" t="s">
        <v>21</v>
      </c>
    </row>
    <row r="131" spans="1:51" s="13" customFormat="1" ht="12">
      <c r="A131" s="13"/>
      <c r="B131" s="237"/>
      <c r="C131" s="238"/>
      <c r="D131" s="232" t="s">
        <v>150</v>
      </c>
      <c r="E131" s="239" t="s">
        <v>1</v>
      </c>
      <c r="F131" s="240" t="s">
        <v>158</v>
      </c>
      <c r="G131" s="238"/>
      <c r="H131" s="241">
        <v>184</v>
      </c>
      <c r="I131" s="242"/>
      <c r="J131" s="238"/>
      <c r="K131" s="238"/>
      <c r="L131" s="243"/>
      <c r="M131" s="244"/>
      <c r="N131" s="245"/>
      <c r="O131" s="245"/>
      <c r="P131" s="245"/>
      <c r="Q131" s="245"/>
      <c r="R131" s="245"/>
      <c r="S131" s="245"/>
      <c r="T131" s="246"/>
      <c r="U131" s="13"/>
      <c r="V131" s="13"/>
      <c r="W131" s="13"/>
      <c r="X131" s="13"/>
      <c r="Y131" s="13"/>
      <c r="Z131" s="13"/>
      <c r="AA131" s="13"/>
      <c r="AB131" s="13"/>
      <c r="AC131" s="13"/>
      <c r="AD131" s="13"/>
      <c r="AE131" s="13"/>
      <c r="AT131" s="247" t="s">
        <v>150</v>
      </c>
      <c r="AU131" s="247" t="s">
        <v>21</v>
      </c>
      <c r="AV131" s="13" t="s">
        <v>21</v>
      </c>
      <c r="AW131" s="13" t="s">
        <v>34</v>
      </c>
      <c r="AX131" s="13" t="s">
        <v>79</v>
      </c>
      <c r="AY131" s="247" t="s">
        <v>135</v>
      </c>
    </row>
    <row r="132" spans="1:51" s="14" customFormat="1" ht="12">
      <c r="A132" s="14"/>
      <c r="B132" s="248"/>
      <c r="C132" s="249"/>
      <c r="D132" s="232" t="s">
        <v>150</v>
      </c>
      <c r="E132" s="250" t="s">
        <v>1</v>
      </c>
      <c r="F132" s="251" t="s">
        <v>159</v>
      </c>
      <c r="G132" s="249"/>
      <c r="H132" s="252">
        <v>184</v>
      </c>
      <c r="I132" s="253"/>
      <c r="J132" s="249"/>
      <c r="K132" s="249"/>
      <c r="L132" s="254"/>
      <c r="M132" s="255"/>
      <c r="N132" s="256"/>
      <c r="O132" s="256"/>
      <c r="P132" s="256"/>
      <c r="Q132" s="256"/>
      <c r="R132" s="256"/>
      <c r="S132" s="256"/>
      <c r="T132" s="257"/>
      <c r="U132" s="14"/>
      <c r="V132" s="14"/>
      <c r="W132" s="14"/>
      <c r="X132" s="14"/>
      <c r="Y132" s="14"/>
      <c r="Z132" s="14"/>
      <c r="AA132" s="14"/>
      <c r="AB132" s="14"/>
      <c r="AC132" s="14"/>
      <c r="AD132" s="14"/>
      <c r="AE132" s="14"/>
      <c r="AT132" s="258" t="s">
        <v>150</v>
      </c>
      <c r="AU132" s="258" t="s">
        <v>21</v>
      </c>
      <c r="AV132" s="14" t="s">
        <v>141</v>
      </c>
      <c r="AW132" s="14" t="s">
        <v>34</v>
      </c>
      <c r="AX132" s="14" t="s">
        <v>87</v>
      </c>
      <c r="AY132" s="258" t="s">
        <v>135</v>
      </c>
    </row>
    <row r="133" spans="1:65" s="2" customFormat="1" ht="16.5" customHeight="1">
      <c r="A133" s="37"/>
      <c r="B133" s="38"/>
      <c r="C133" s="218" t="s">
        <v>141</v>
      </c>
      <c r="D133" s="218" t="s">
        <v>137</v>
      </c>
      <c r="E133" s="219" t="s">
        <v>160</v>
      </c>
      <c r="F133" s="220" t="s">
        <v>161</v>
      </c>
      <c r="G133" s="221" t="s">
        <v>162</v>
      </c>
      <c r="H133" s="222">
        <v>158</v>
      </c>
      <c r="I133" s="223"/>
      <c r="J133" s="224">
        <f>ROUND(I133*H133,2)</f>
        <v>0</v>
      </c>
      <c r="K133" s="225"/>
      <c r="L133" s="43"/>
      <c r="M133" s="226" t="s">
        <v>1</v>
      </c>
      <c r="N133" s="227" t="s">
        <v>44</v>
      </c>
      <c r="O133" s="90"/>
      <c r="P133" s="228">
        <f>O133*H133</f>
        <v>0</v>
      </c>
      <c r="Q133" s="228">
        <v>0</v>
      </c>
      <c r="R133" s="228">
        <f>Q133*H133</f>
        <v>0</v>
      </c>
      <c r="S133" s="228">
        <v>0.29</v>
      </c>
      <c r="T133" s="229">
        <f>S133*H133</f>
        <v>45.82</v>
      </c>
      <c r="U133" s="37"/>
      <c r="V133" s="37"/>
      <c r="W133" s="37"/>
      <c r="X133" s="37"/>
      <c r="Y133" s="37"/>
      <c r="Z133" s="37"/>
      <c r="AA133" s="37"/>
      <c r="AB133" s="37"/>
      <c r="AC133" s="37"/>
      <c r="AD133" s="37"/>
      <c r="AE133" s="37"/>
      <c r="AR133" s="230" t="s">
        <v>141</v>
      </c>
      <c r="AT133" s="230" t="s">
        <v>137</v>
      </c>
      <c r="AU133" s="230" t="s">
        <v>21</v>
      </c>
      <c r="AY133" s="16" t="s">
        <v>135</v>
      </c>
      <c r="BE133" s="231">
        <f>IF(N133="základní",J133,0)</f>
        <v>0</v>
      </c>
      <c r="BF133" s="231">
        <f>IF(N133="snížená",J133,0)</f>
        <v>0</v>
      </c>
      <c r="BG133" s="231">
        <f>IF(N133="zákl. přenesená",J133,0)</f>
        <v>0</v>
      </c>
      <c r="BH133" s="231">
        <f>IF(N133="sníž. přenesená",J133,0)</f>
        <v>0</v>
      </c>
      <c r="BI133" s="231">
        <f>IF(N133="nulová",J133,0)</f>
        <v>0</v>
      </c>
      <c r="BJ133" s="16" t="s">
        <v>87</v>
      </c>
      <c r="BK133" s="231">
        <f>ROUND(I133*H133,2)</f>
        <v>0</v>
      </c>
      <c r="BL133" s="16" t="s">
        <v>141</v>
      </c>
      <c r="BM133" s="230" t="s">
        <v>163</v>
      </c>
    </row>
    <row r="134" spans="1:51" s="13" customFormat="1" ht="12">
      <c r="A134" s="13"/>
      <c r="B134" s="237"/>
      <c r="C134" s="238"/>
      <c r="D134" s="232" t="s">
        <v>150</v>
      </c>
      <c r="E134" s="239" t="s">
        <v>1</v>
      </c>
      <c r="F134" s="240" t="s">
        <v>164</v>
      </c>
      <c r="G134" s="238"/>
      <c r="H134" s="241">
        <v>158</v>
      </c>
      <c r="I134" s="242"/>
      <c r="J134" s="238"/>
      <c r="K134" s="238"/>
      <c r="L134" s="243"/>
      <c r="M134" s="244"/>
      <c r="N134" s="245"/>
      <c r="O134" s="245"/>
      <c r="P134" s="245"/>
      <c r="Q134" s="245"/>
      <c r="R134" s="245"/>
      <c r="S134" s="245"/>
      <c r="T134" s="246"/>
      <c r="U134" s="13"/>
      <c r="V134" s="13"/>
      <c r="W134" s="13"/>
      <c r="X134" s="13"/>
      <c r="Y134" s="13"/>
      <c r="Z134" s="13"/>
      <c r="AA134" s="13"/>
      <c r="AB134" s="13"/>
      <c r="AC134" s="13"/>
      <c r="AD134" s="13"/>
      <c r="AE134" s="13"/>
      <c r="AT134" s="247" t="s">
        <v>150</v>
      </c>
      <c r="AU134" s="247" t="s">
        <v>21</v>
      </c>
      <c r="AV134" s="13" t="s">
        <v>21</v>
      </c>
      <c r="AW134" s="13" t="s">
        <v>34</v>
      </c>
      <c r="AX134" s="13" t="s">
        <v>79</v>
      </c>
      <c r="AY134" s="247" t="s">
        <v>135</v>
      </c>
    </row>
    <row r="135" spans="1:51" s="14" customFormat="1" ht="12">
      <c r="A135" s="14"/>
      <c r="B135" s="248"/>
      <c r="C135" s="249"/>
      <c r="D135" s="232" t="s">
        <v>150</v>
      </c>
      <c r="E135" s="250" t="s">
        <v>1</v>
      </c>
      <c r="F135" s="251" t="s">
        <v>159</v>
      </c>
      <c r="G135" s="249"/>
      <c r="H135" s="252">
        <v>158</v>
      </c>
      <c r="I135" s="253"/>
      <c r="J135" s="249"/>
      <c r="K135" s="249"/>
      <c r="L135" s="254"/>
      <c r="M135" s="255"/>
      <c r="N135" s="256"/>
      <c r="O135" s="256"/>
      <c r="P135" s="256"/>
      <c r="Q135" s="256"/>
      <c r="R135" s="256"/>
      <c r="S135" s="256"/>
      <c r="T135" s="257"/>
      <c r="U135" s="14"/>
      <c r="V135" s="14"/>
      <c r="W135" s="14"/>
      <c r="X135" s="14"/>
      <c r="Y135" s="14"/>
      <c r="Z135" s="14"/>
      <c r="AA135" s="14"/>
      <c r="AB135" s="14"/>
      <c r="AC135" s="14"/>
      <c r="AD135" s="14"/>
      <c r="AE135" s="14"/>
      <c r="AT135" s="258" t="s">
        <v>150</v>
      </c>
      <c r="AU135" s="258" t="s">
        <v>21</v>
      </c>
      <c r="AV135" s="14" t="s">
        <v>141</v>
      </c>
      <c r="AW135" s="14" t="s">
        <v>34</v>
      </c>
      <c r="AX135" s="14" t="s">
        <v>87</v>
      </c>
      <c r="AY135" s="258" t="s">
        <v>135</v>
      </c>
    </row>
    <row r="136" spans="1:65" s="2" customFormat="1" ht="16.5" customHeight="1">
      <c r="A136" s="37"/>
      <c r="B136" s="38"/>
      <c r="C136" s="218" t="s">
        <v>165</v>
      </c>
      <c r="D136" s="218" t="s">
        <v>137</v>
      </c>
      <c r="E136" s="219" t="s">
        <v>166</v>
      </c>
      <c r="F136" s="220" t="s">
        <v>167</v>
      </c>
      <c r="G136" s="221" t="s">
        <v>162</v>
      </c>
      <c r="H136" s="222">
        <v>149</v>
      </c>
      <c r="I136" s="223"/>
      <c r="J136" s="224">
        <f>ROUND(I136*H136,2)</f>
        <v>0</v>
      </c>
      <c r="K136" s="225"/>
      <c r="L136" s="43"/>
      <c r="M136" s="226" t="s">
        <v>1</v>
      </c>
      <c r="N136" s="227" t="s">
        <v>44</v>
      </c>
      <c r="O136" s="90"/>
      <c r="P136" s="228">
        <f>O136*H136</f>
        <v>0</v>
      </c>
      <c r="Q136" s="228">
        <v>0</v>
      </c>
      <c r="R136" s="228">
        <f>Q136*H136</f>
        <v>0</v>
      </c>
      <c r="S136" s="228">
        <v>0.04</v>
      </c>
      <c r="T136" s="229">
        <f>S136*H136</f>
        <v>5.96</v>
      </c>
      <c r="U136" s="37"/>
      <c r="V136" s="37"/>
      <c r="W136" s="37"/>
      <c r="X136" s="37"/>
      <c r="Y136" s="37"/>
      <c r="Z136" s="37"/>
      <c r="AA136" s="37"/>
      <c r="AB136" s="37"/>
      <c r="AC136" s="37"/>
      <c r="AD136" s="37"/>
      <c r="AE136" s="37"/>
      <c r="AR136" s="230" t="s">
        <v>141</v>
      </c>
      <c r="AT136" s="230" t="s">
        <v>137</v>
      </c>
      <c r="AU136" s="230" t="s">
        <v>21</v>
      </c>
      <c r="AY136" s="16" t="s">
        <v>135</v>
      </c>
      <c r="BE136" s="231">
        <f>IF(N136="základní",J136,0)</f>
        <v>0</v>
      </c>
      <c r="BF136" s="231">
        <f>IF(N136="snížená",J136,0)</f>
        <v>0</v>
      </c>
      <c r="BG136" s="231">
        <f>IF(N136="zákl. přenesená",J136,0)</f>
        <v>0</v>
      </c>
      <c r="BH136" s="231">
        <f>IF(N136="sníž. přenesená",J136,0)</f>
        <v>0</v>
      </c>
      <c r="BI136" s="231">
        <f>IF(N136="nulová",J136,0)</f>
        <v>0</v>
      </c>
      <c r="BJ136" s="16" t="s">
        <v>87</v>
      </c>
      <c r="BK136" s="231">
        <f>ROUND(I136*H136,2)</f>
        <v>0</v>
      </c>
      <c r="BL136" s="16" t="s">
        <v>141</v>
      </c>
      <c r="BM136" s="230" t="s">
        <v>168</v>
      </c>
    </row>
    <row r="137" spans="1:51" s="13" customFormat="1" ht="12">
      <c r="A137" s="13"/>
      <c r="B137" s="237"/>
      <c r="C137" s="238"/>
      <c r="D137" s="232" t="s">
        <v>150</v>
      </c>
      <c r="E137" s="239" t="s">
        <v>1</v>
      </c>
      <c r="F137" s="240" t="s">
        <v>169</v>
      </c>
      <c r="G137" s="238"/>
      <c r="H137" s="241">
        <v>149</v>
      </c>
      <c r="I137" s="242"/>
      <c r="J137" s="238"/>
      <c r="K137" s="238"/>
      <c r="L137" s="243"/>
      <c r="M137" s="244"/>
      <c r="N137" s="245"/>
      <c r="O137" s="245"/>
      <c r="P137" s="245"/>
      <c r="Q137" s="245"/>
      <c r="R137" s="245"/>
      <c r="S137" s="245"/>
      <c r="T137" s="246"/>
      <c r="U137" s="13"/>
      <c r="V137" s="13"/>
      <c r="W137" s="13"/>
      <c r="X137" s="13"/>
      <c r="Y137" s="13"/>
      <c r="Z137" s="13"/>
      <c r="AA137" s="13"/>
      <c r="AB137" s="13"/>
      <c r="AC137" s="13"/>
      <c r="AD137" s="13"/>
      <c r="AE137" s="13"/>
      <c r="AT137" s="247" t="s">
        <v>150</v>
      </c>
      <c r="AU137" s="247" t="s">
        <v>21</v>
      </c>
      <c r="AV137" s="13" t="s">
        <v>21</v>
      </c>
      <c r="AW137" s="13" t="s">
        <v>34</v>
      </c>
      <c r="AX137" s="13" t="s">
        <v>79</v>
      </c>
      <c r="AY137" s="247" t="s">
        <v>135</v>
      </c>
    </row>
    <row r="138" spans="1:51" s="14" customFormat="1" ht="12">
      <c r="A138" s="14"/>
      <c r="B138" s="248"/>
      <c r="C138" s="249"/>
      <c r="D138" s="232" t="s">
        <v>150</v>
      </c>
      <c r="E138" s="250" t="s">
        <v>1</v>
      </c>
      <c r="F138" s="251" t="s">
        <v>159</v>
      </c>
      <c r="G138" s="249"/>
      <c r="H138" s="252">
        <v>149</v>
      </c>
      <c r="I138" s="253"/>
      <c r="J138" s="249"/>
      <c r="K138" s="249"/>
      <c r="L138" s="254"/>
      <c r="M138" s="255"/>
      <c r="N138" s="256"/>
      <c r="O138" s="256"/>
      <c r="P138" s="256"/>
      <c r="Q138" s="256"/>
      <c r="R138" s="256"/>
      <c r="S138" s="256"/>
      <c r="T138" s="257"/>
      <c r="U138" s="14"/>
      <c r="V138" s="14"/>
      <c r="W138" s="14"/>
      <c r="X138" s="14"/>
      <c r="Y138" s="14"/>
      <c r="Z138" s="14"/>
      <c r="AA138" s="14"/>
      <c r="AB138" s="14"/>
      <c r="AC138" s="14"/>
      <c r="AD138" s="14"/>
      <c r="AE138" s="14"/>
      <c r="AT138" s="258" t="s">
        <v>150</v>
      </c>
      <c r="AU138" s="258" t="s">
        <v>21</v>
      </c>
      <c r="AV138" s="14" t="s">
        <v>141</v>
      </c>
      <c r="AW138" s="14" t="s">
        <v>34</v>
      </c>
      <c r="AX138" s="14" t="s">
        <v>87</v>
      </c>
      <c r="AY138" s="258" t="s">
        <v>135</v>
      </c>
    </row>
    <row r="139" spans="1:65" s="2" customFormat="1" ht="21.75" customHeight="1">
      <c r="A139" s="37"/>
      <c r="B139" s="38"/>
      <c r="C139" s="218" t="s">
        <v>170</v>
      </c>
      <c r="D139" s="218" t="s">
        <v>137</v>
      </c>
      <c r="E139" s="219" t="s">
        <v>171</v>
      </c>
      <c r="F139" s="220" t="s">
        <v>172</v>
      </c>
      <c r="G139" s="221" t="s">
        <v>155</v>
      </c>
      <c r="H139" s="222">
        <v>956.55</v>
      </c>
      <c r="I139" s="223"/>
      <c r="J139" s="224">
        <f>ROUND(I139*H139,2)</f>
        <v>0</v>
      </c>
      <c r="K139" s="225"/>
      <c r="L139" s="43"/>
      <c r="M139" s="226" t="s">
        <v>1</v>
      </c>
      <c r="N139" s="227" t="s">
        <v>44</v>
      </c>
      <c r="O139" s="90"/>
      <c r="P139" s="228">
        <f>O139*H139</f>
        <v>0</v>
      </c>
      <c r="Q139" s="228">
        <v>0</v>
      </c>
      <c r="R139" s="228">
        <f>Q139*H139</f>
        <v>0</v>
      </c>
      <c r="S139" s="228">
        <v>0.01</v>
      </c>
      <c r="T139" s="229">
        <f>S139*H139</f>
        <v>9.5655</v>
      </c>
      <c r="U139" s="37"/>
      <c r="V139" s="37"/>
      <c r="W139" s="37"/>
      <c r="X139" s="37"/>
      <c r="Y139" s="37"/>
      <c r="Z139" s="37"/>
      <c r="AA139" s="37"/>
      <c r="AB139" s="37"/>
      <c r="AC139" s="37"/>
      <c r="AD139" s="37"/>
      <c r="AE139" s="37"/>
      <c r="AR139" s="230" t="s">
        <v>141</v>
      </c>
      <c r="AT139" s="230" t="s">
        <v>137</v>
      </c>
      <c r="AU139" s="230" t="s">
        <v>21</v>
      </c>
      <c r="AY139" s="16" t="s">
        <v>135</v>
      </c>
      <c r="BE139" s="231">
        <f>IF(N139="základní",J139,0)</f>
        <v>0</v>
      </c>
      <c r="BF139" s="231">
        <f>IF(N139="snížená",J139,0)</f>
        <v>0</v>
      </c>
      <c r="BG139" s="231">
        <f>IF(N139="zákl. přenesená",J139,0)</f>
        <v>0</v>
      </c>
      <c r="BH139" s="231">
        <f>IF(N139="sníž. přenesená",J139,0)</f>
        <v>0</v>
      </c>
      <c r="BI139" s="231">
        <f>IF(N139="nulová",J139,0)</f>
        <v>0</v>
      </c>
      <c r="BJ139" s="16" t="s">
        <v>87</v>
      </c>
      <c r="BK139" s="231">
        <f>ROUND(I139*H139,2)</f>
        <v>0</v>
      </c>
      <c r="BL139" s="16" t="s">
        <v>141</v>
      </c>
      <c r="BM139" s="230" t="s">
        <v>173</v>
      </c>
    </row>
    <row r="140" spans="1:47" s="2" customFormat="1" ht="12">
      <c r="A140" s="37"/>
      <c r="B140" s="38"/>
      <c r="C140" s="39"/>
      <c r="D140" s="232" t="s">
        <v>143</v>
      </c>
      <c r="E140" s="39"/>
      <c r="F140" s="233" t="s">
        <v>174</v>
      </c>
      <c r="G140" s="39"/>
      <c r="H140" s="39"/>
      <c r="I140" s="234"/>
      <c r="J140" s="39"/>
      <c r="K140" s="39"/>
      <c r="L140" s="43"/>
      <c r="M140" s="235"/>
      <c r="N140" s="236"/>
      <c r="O140" s="90"/>
      <c r="P140" s="90"/>
      <c r="Q140" s="90"/>
      <c r="R140" s="90"/>
      <c r="S140" s="90"/>
      <c r="T140" s="91"/>
      <c r="U140" s="37"/>
      <c r="V140" s="37"/>
      <c r="W140" s="37"/>
      <c r="X140" s="37"/>
      <c r="Y140" s="37"/>
      <c r="Z140" s="37"/>
      <c r="AA140" s="37"/>
      <c r="AB140" s="37"/>
      <c r="AC140" s="37"/>
      <c r="AD140" s="37"/>
      <c r="AE140" s="37"/>
      <c r="AT140" s="16" t="s">
        <v>143</v>
      </c>
      <c r="AU140" s="16" t="s">
        <v>21</v>
      </c>
    </row>
    <row r="141" spans="1:51" s="13" customFormat="1" ht="12">
      <c r="A141" s="13"/>
      <c r="B141" s="237"/>
      <c r="C141" s="238"/>
      <c r="D141" s="232" t="s">
        <v>150</v>
      </c>
      <c r="E141" s="239" t="s">
        <v>1</v>
      </c>
      <c r="F141" s="240" t="s">
        <v>175</v>
      </c>
      <c r="G141" s="238"/>
      <c r="H141" s="241">
        <v>956.55</v>
      </c>
      <c r="I141" s="242"/>
      <c r="J141" s="238"/>
      <c r="K141" s="238"/>
      <c r="L141" s="243"/>
      <c r="M141" s="244"/>
      <c r="N141" s="245"/>
      <c r="O141" s="245"/>
      <c r="P141" s="245"/>
      <c r="Q141" s="245"/>
      <c r="R141" s="245"/>
      <c r="S141" s="245"/>
      <c r="T141" s="246"/>
      <c r="U141" s="13"/>
      <c r="V141" s="13"/>
      <c r="W141" s="13"/>
      <c r="X141" s="13"/>
      <c r="Y141" s="13"/>
      <c r="Z141" s="13"/>
      <c r="AA141" s="13"/>
      <c r="AB141" s="13"/>
      <c r="AC141" s="13"/>
      <c r="AD141" s="13"/>
      <c r="AE141" s="13"/>
      <c r="AT141" s="247" t="s">
        <v>150</v>
      </c>
      <c r="AU141" s="247" t="s">
        <v>21</v>
      </c>
      <c r="AV141" s="13" t="s">
        <v>21</v>
      </c>
      <c r="AW141" s="13" t="s">
        <v>34</v>
      </c>
      <c r="AX141" s="13" t="s">
        <v>79</v>
      </c>
      <c r="AY141" s="247" t="s">
        <v>135</v>
      </c>
    </row>
    <row r="142" spans="1:51" s="14" customFormat="1" ht="12">
      <c r="A142" s="14"/>
      <c r="B142" s="248"/>
      <c r="C142" s="249"/>
      <c r="D142" s="232" t="s">
        <v>150</v>
      </c>
      <c r="E142" s="250" t="s">
        <v>1</v>
      </c>
      <c r="F142" s="251" t="s">
        <v>159</v>
      </c>
      <c r="G142" s="249"/>
      <c r="H142" s="252">
        <v>956.55</v>
      </c>
      <c r="I142" s="253"/>
      <c r="J142" s="249"/>
      <c r="K142" s="249"/>
      <c r="L142" s="254"/>
      <c r="M142" s="255"/>
      <c r="N142" s="256"/>
      <c r="O142" s="256"/>
      <c r="P142" s="256"/>
      <c r="Q142" s="256"/>
      <c r="R142" s="256"/>
      <c r="S142" s="256"/>
      <c r="T142" s="257"/>
      <c r="U142" s="14"/>
      <c r="V142" s="14"/>
      <c r="W142" s="14"/>
      <c r="X142" s="14"/>
      <c r="Y142" s="14"/>
      <c r="Z142" s="14"/>
      <c r="AA142" s="14"/>
      <c r="AB142" s="14"/>
      <c r="AC142" s="14"/>
      <c r="AD142" s="14"/>
      <c r="AE142" s="14"/>
      <c r="AT142" s="258" t="s">
        <v>150</v>
      </c>
      <c r="AU142" s="258" t="s">
        <v>21</v>
      </c>
      <c r="AV142" s="14" t="s">
        <v>141</v>
      </c>
      <c r="AW142" s="14" t="s">
        <v>34</v>
      </c>
      <c r="AX142" s="14" t="s">
        <v>87</v>
      </c>
      <c r="AY142" s="258" t="s">
        <v>135</v>
      </c>
    </row>
    <row r="143" spans="1:65" s="2" customFormat="1" ht="24.15" customHeight="1">
      <c r="A143" s="37"/>
      <c r="B143" s="38"/>
      <c r="C143" s="218" t="s">
        <v>176</v>
      </c>
      <c r="D143" s="218" t="s">
        <v>137</v>
      </c>
      <c r="E143" s="219" t="s">
        <v>177</v>
      </c>
      <c r="F143" s="220" t="s">
        <v>178</v>
      </c>
      <c r="G143" s="221" t="s">
        <v>155</v>
      </c>
      <c r="H143" s="222">
        <v>184</v>
      </c>
      <c r="I143" s="223"/>
      <c r="J143" s="224">
        <f>ROUND(I143*H143,2)</f>
        <v>0</v>
      </c>
      <c r="K143" s="225"/>
      <c r="L143" s="43"/>
      <c r="M143" s="226" t="s">
        <v>1</v>
      </c>
      <c r="N143" s="227" t="s">
        <v>44</v>
      </c>
      <c r="O143" s="90"/>
      <c r="P143" s="228">
        <f>O143*H143</f>
        <v>0</v>
      </c>
      <c r="Q143" s="228">
        <v>0</v>
      </c>
      <c r="R143" s="228">
        <f>Q143*H143</f>
        <v>0</v>
      </c>
      <c r="S143" s="228">
        <v>0</v>
      </c>
      <c r="T143" s="229">
        <f>S143*H143</f>
        <v>0</v>
      </c>
      <c r="U143" s="37"/>
      <c r="V143" s="37"/>
      <c r="W143" s="37"/>
      <c r="X143" s="37"/>
      <c r="Y143" s="37"/>
      <c r="Z143" s="37"/>
      <c r="AA143" s="37"/>
      <c r="AB143" s="37"/>
      <c r="AC143" s="37"/>
      <c r="AD143" s="37"/>
      <c r="AE143" s="37"/>
      <c r="AR143" s="230" t="s">
        <v>141</v>
      </c>
      <c r="AT143" s="230" t="s">
        <v>137</v>
      </c>
      <c r="AU143" s="230" t="s">
        <v>21</v>
      </c>
      <c r="AY143" s="16" t="s">
        <v>135</v>
      </c>
      <c r="BE143" s="231">
        <f>IF(N143="základní",J143,0)</f>
        <v>0</v>
      </c>
      <c r="BF143" s="231">
        <f>IF(N143="snížená",J143,0)</f>
        <v>0</v>
      </c>
      <c r="BG143" s="231">
        <f>IF(N143="zákl. přenesená",J143,0)</f>
        <v>0</v>
      </c>
      <c r="BH143" s="231">
        <f>IF(N143="sníž. přenesená",J143,0)</f>
        <v>0</v>
      </c>
      <c r="BI143" s="231">
        <f>IF(N143="nulová",J143,0)</f>
        <v>0</v>
      </c>
      <c r="BJ143" s="16" t="s">
        <v>87</v>
      </c>
      <c r="BK143" s="231">
        <f>ROUND(I143*H143,2)</f>
        <v>0</v>
      </c>
      <c r="BL143" s="16" t="s">
        <v>141</v>
      </c>
      <c r="BM143" s="230" t="s">
        <v>179</v>
      </c>
    </row>
    <row r="144" spans="1:47" s="2" customFormat="1" ht="12">
      <c r="A144" s="37"/>
      <c r="B144" s="38"/>
      <c r="C144" s="39"/>
      <c r="D144" s="232" t="s">
        <v>143</v>
      </c>
      <c r="E144" s="39"/>
      <c r="F144" s="233" t="s">
        <v>180</v>
      </c>
      <c r="G144" s="39"/>
      <c r="H144" s="39"/>
      <c r="I144" s="234"/>
      <c r="J144" s="39"/>
      <c r="K144" s="39"/>
      <c r="L144" s="43"/>
      <c r="M144" s="235"/>
      <c r="N144" s="236"/>
      <c r="O144" s="90"/>
      <c r="P144" s="90"/>
      <c r="Q144" s="90"/>
      <c r="R144" s="90"/>
      <c r="S144" s="90"/>
      <c r="T144" s="91"/>
      <c r="U144" s="37"/>
      <c r="V144" s="37"/>
      <c r="W144" s="37"/>
      <c r="X144" s="37"/>
      <c r="Y144" s="37"/>
      <c r="Z144" s="37"/>
      <c r="AA144" s="37"/>
      <c r="AB144" s="37"/>
      <c r="AC144" s="37"/>
      <c r="AD144" s="37"/>
      <c r="AE144" s="37"/>
      <c r="AT144" s="16" t="s">
        <v>143</v>
      </c>
      <c r="AU144" s="16" t="s">
        <v>21</v>
      </c>
    </row>
    <row r="145" spans="1:51" s="13" customFormat="1" ht="12">
      <c r="A145" s="13"/>
      <c r="B145" s="237"/>
      <c r="C145" s="238"/>
      <c r="D145" s="232" t="s">
        <v>150</v>
      </c>
      <c r="E145" s="239" t="s">
        <v>1</v>
      </c>
      <c r="F145" s="240" t="s">
        <v>158</v>
      </c>
      <c r="G145" s="238"/>
      <c r="H145" s="241">
        <v>184</v>
      </c>
      <c r="I145" s="242"/>
      <c r="J145" s="238"/>
      <c r="K145" s="238"/>
      <c r="L145" s="243"/>
      <c r="M145" s="244"/>
      <c r="N145" s="245"/>
      <c r="O145" s="245"/>
      <c r="P145" s="245"/>
      <c r="Q145" s="245"/>
      <c r="R145" s="245"/>
      <c r="S145" s="245"/>
      <c r="T145" s="246"/>
      <c r="U145" s="13"/>
      <c r="V145" s="13"/>
      <c r="W145" s="13"/>
      <c r="X145" s="13"/>
      <c r="Y145" s="13"/>
      <c r="Z145" s="13"/>
      <c r="AA145" s="13"/>
      <c r="AB145" s="13"/>
      <c r="AC145" s="13"/>
      <c r="AD145" s="13"/>
      <c r="AE145" s="13"/>
      <c r="AT145" s="247" t="s">
        <v>150</v>
      </c>
      <c r="AU145" s="247" t="s">
        <v>21</v>
      </c>
      <c r="AV145" s="13" t="s">
        <v>21</v>
      </c>
      <c r="AW145" s="13" t="s">
        <v>34</v>
      </c>
      <c r="AX145" s="13" t="s">
        <v>79</v>
      </c>
      <c r="AY145" s="247" t="s">
        <v>135</v>
      </c>
    </row>
    <row r="146" spans="1:51" s="14" customFormat="1" ht="12">
      <c r="A146" s="14"/>
      <c r="B146" s="248"/>
      <c r="C146" s="249"/>
      <c r="D146" s="232" t="s">
        <v>150</v>
      </c>
      <c r="E146" s="250" t="s">
        <v>1</v>
      </c>
      <c r="F146" s="251" t="s">
        <v>159</v>
      </c>
      <c r="G146" s="249"/>
      <c r="H146" s="252">
        <v>184</v>
      </c>
      <c r="I146" s="253"/>
      <c r="J146" s="249"/>
      <c r="K146" s="249"/>
      <c r="L146" s="254"/>
      <c r="M146" s="255"/>
      <c r="N146" s="256"/>
      <c r="O146" s="256"/>
      <c r="P146" s="256"/>
      <c r="Q146" s="256"/>
      <c r="R146" s="256"/>
      <c r="S146" s="256"/>
      <c r="T146" s="257"/>
      <c r="U146" s="14"/>
      <c r="V146" s="14"/>
      <c r="W146" s="14"/>
      <c r="X146" s="14"/>
      <c r="Y146" s="14"/>
      <c r="Z146" s="14"/>
      <c r="AA146" s="14"/>
      <c r="AB146" s="14"/>
      <c r="AC146" s="14"/>
      <c r="AD146" s="14"/>
      <c r="AE146" s="14"/>
      <c r="AT146" s="258" t="s">
        <v>150</v>
      </c>
      <c r="AU146" s="258" t="s">
        <v>21</v>
      </c>
      <c r="AV146" s="14" t="s">
        <v>141</v>
      </c>
      <c r="AW146" s="14" t="s">
        <v>34</v>
      </c>
      <c r="AX146" s="14" t="s">
        <v>87</v>
      </c>
      <c r="AY146" s="258" t="s">
        <v>135</v>
      </c>
    </row>
    <row r="147" spans="1:65" s="2" customFormat="1" ht="16.5" customHeight="1">
      <c r="A147" s="37"/>
      <c r="B147" s="38"/>
      <c r="C147" s="218" t="s">
        <v>181</v>
      </c>
      <c r="D147" s="218" t="s">
        <v>137</v>
      </c>
      <c r="E147" s="219" t="s">
        <v>182</v>
      </c>
      <c r="F147" s="220" t="s">
        <v>183</v>
      </c>
      <c r="G147" s="221" t="s">
        <v>162</v>
      </c>
      <c r="H147" s="222">
        <v>37.6</v>
      </c>
      <c r="I147" s="223"/>
      <c r="J147" s="224">
        <f>ROUND(I147*H147,2)</f>
        <v>0</v>
      </c>
      <c r="K147" s="225"/>
      <c r="L147" s="43"/>
      <c r="M147" s="226" t="s">
        <v>1</v>
      </c>
      <c r="N147" s="227" t="s">
        <v>44</v>
      </c>
      <c r="O147" s="90"/>
      <c r="P147" s="228">
        <f>O147*H147</f>
        <v>0</v>
      </c>
      <c r="Q147" s="228">
        <v>0</v>
      </c>
      <c r="R147" s="228">
        <f>Q147*H147</f>
        <v>0</v>
      </c>
      <c r="S147" s="228">
        <v>0.115</v>
      </c>
      <c r="T147" s="229">
        <f>S147*H147</f>
        <v>4.324000000000001</v>
      </c>
      <c r="U147" s="37"/>
      <c r="V147" s="37"/>
      <c r="W147" s="37"/>
      <c r="X147" s="37"/>
      <c r="Y147" s="37"/>
      <c r="Z147" s="37"/>
      <c r="AA147" s="37"/>
      <c r="AB147" s="37"/>
      <c r="AC147" s="37"/>
      <c r="AD147" s="37"/>
      <c r="AE147" s="37"/>
      <c r="AR147" s="230" t="s">
        <v>141</v>
      </c>
      <c r="AT147" s="230" t="s">
        <v>137</v>
      </c>
      <c r="AU147" s="230" t="s">
        <v>21</v>
      </c>
      <c r="AY147" s="16" t="s">
        <v>135</v>
      </c>
      <c r="BE147" s="231">
        <f>IF(N147="základní",J147,0)</f>
        <v>0</v>
      </c>
      <c r="BF147" s="231">
        <f>IF(N147="snížená",J147,0)</f>
        <v>0</v>
      </c>
      <c r="BG147" s="231">
        <f>IF(N147="zákl. přenesená",J147,0)</f>
        <v>0</v>
      </c>
      <c r="BH147" s="231">
        <f>IF(N147="sníž. přenesená",J147,0)</f>
        <v>0</v>
      </c>
      <c r="BI147" s="231">
        <f>IF(N147="nulová",J147,0)</f>
        <v>0</v>
      </c>
      <c r="BJ147" s="16" t="s">
        <v>87</v>
      </c>
      <c r="BK147" s="231">
        <f>ROUND(I147*H147,2)</f>
        <v>0</v>
      </c>
      <c r="BL147" s="16" t="s">
        <v>141</v>
      </c>
      <c r="BM147" s="230" t="s">
        <v>184</v>
      </c>
    </row>
    <row r="148" spans="1:51" s="13" customFormat="1" ht="12">
      <c r="A148" s="13"/>
      <c r="B148" s="237"/>
      <c r="C148" s="238"/>
      <c r="D148" s="232" t="s">
        <v>150</v>
      </c>
      <c r="E148" s="239" t="s">
        <v>1</v>
      </c>
      <c r="F148" s="240" t="s">
        <v>185</v>
      </c>
      <c r="G148" s="238"/>
      <c r="H148" s="241">
        <v>1.6</v>
      </c>
      <c r="I148" s="242"/>
      <c r="J148" s="238"/>
      <c r="K148" s="238"/>
      <c r="L148" s="243"/>
      <c r="M148" s="244"/>
      <c r="N148" s="245"/>
      <c r="O148" s="245"/>
      <c r="P148" s="245"/>
      <c r="Q148" s="245"/>
      <c r="R148" s="245"/>
      <c r="S148" s="245"/>
      <c r="T148" s="246"/>
      <c r="U148" s="13"/>
      <c r="V148" s="13"/>
      <c r="W148" s="13"/>
      <c r="X148" s="13"/>
      <c r="Y148" s="13"/>
      <c r="Z148" s="13"/>
      <c r="AA148" s="13"/>
      <c r="AB148" s="13"/>
      <c r="AC148" s="13"/>
      <c r="AD148" s="13"/>
      <c r="AE148" s="13"/>
      <c r="AT148" s="247" t="s">
        <v>150</v>
      </c>
      <c r="AU148" s="247" t="s">
        <v>21</v>
      </c>
      <c r="AV148" s="13" t="s">
        <v>21</v>
      </c>
      <c r="AW148" s="13" t="s">
        <v>34</v>
      </c>
      <c r="AX148" s="13" t="s">
        <v>79</v>
      </c>
      <c r="AY148" s="247" t="s">
        <v>135</v>
      </c>
    </row>
    <row r="149" spans="1:51" s="13" customFormat="1" ht="12">
      <c r="A149" s="13"/>
      <c r="B149" s="237"/>
      <c r="C149" s="238"/>
      <c r="D149" s="232" t="s">
        <v>150</v>
      </c>
      <c r="E149" s="239" t="s">
        <v>1</v>
      </c>
      <c r="F149" s="240" t="s">
        <v>186</v>
      </c>
      <c r="G149" s="238"/>
      <c r="H149" s="241">
        <v>36</v>
      </c>
      <c r="I149" s="242"/>
      <c r="J149" s="238"/>
      <c r="K149" s="238"/>
      <c r="L149" s="243"/>
      <c r="M149" s="244"/>
      <c r="N149" s="245"/>
      <c r="O149" s="245"/>
      <c r="P149" s="245"/>
      <c r="Q149" s="245"/>
      <c r="R149" s="245"/>
      <c r="S149" s="245"/>
      <c r="T149" s="246"/>
      <c r="U149" s="13"/>
      <c r="V149" s="13"/>
      <c r="W149" s="13"/>
      <c r="X149" s="13"/>
      <c r="Y149" s="13"/>
      <c r="Z149" s="13"/>
      <c r="AA149" s="13"/>
      <c r="AB149" s="13"/>
      <c r="AC149" s="13"/>
      <c r="AD149" s="13"/>
      <c r="AE149" s="13"/>
      <c r="AT149" s="247" t="s">
        <v>150</v>
      </c>
      <c r="AU149" s="247" t="s">
        <v>21</v>
      </c>
      <c r="AV149" s="13" t="s">
        <v>21</v>
      </c>
      <c r="AW149" s="13" t="s">
        <v>34</v>
      </c>
      <c r="AX149" s="13" t="s">
        <v>79</v>
      </c>
      <c r="AY149" s="247" t="s">
        <v>135</v>
      </c>
    </row>
    <row r="150" spans="1:51" s="14" customFormat="1" ht="12">
      <c r="A150" s="14"/>
      <c r="B150" s="248"/>
      <c r="C150" s="249"/>
      <c r="D150" s="232" t="s">
        <v>150</v>
      </c>
      <c r="E150" s="250" t="s">
        <v>1</v>
      </c>
      <c r="F150" s="251" t="s">
        <v>159</v>
      </c>
      <c r="G150" s="249"/>
      <c r="H150" s="252">
        <v>37.6</v>
      </c>
      <c r="I150" s="253"/>
      <c r="J150" s="249"/>
      <c r="K150" s="249"/>
      <c r="L150" s="254"/>
      <c r="M150" s="255"/>
      <c r="N150" s="256"/>
      <c r="O150" s="256"/>
      <c r="P150" s="256"/>
      <c r="Q150" s="256"/>
      <c r="R150" s="256"/>
      <c r="S150" s="256"/>
      <c r="T150" s="257"/>
      <c r="U150" s="14"/>
      <c r="V150" s="14"/>
      <c r="W150" s="14"/>
      <c r="X150" s="14"/>
      <c r="Y150" s="14"/>
      <c r="Z150" s="14"/>
      <c r="AA150" s="14"/>
      <c r="AB150" s="14"/>
      <c r="AC150" s="14"/>
      <c r="AD150" s="14"/>
      <c r="AE150" s="14"/>
      <c r="AT150" s="258" t="s">
        <v>150</v>
      </c>
      <c r="AU150" s="258" t="s">
        <v>21</v>
      </c>
      <c r="AV150" s="14" t="s">
        <v>141</v>
      </c>
      <c r="AW150" s="14" t="s">
        <v>34</v>
      </c>
      <c r="AX150" s="14" t="s">
        <v>87</v>
      </c>
      <c r="AY150" s="258" t="s">
        <v>135</v>
      </c>
    </row>
    <row r="151" spans="1:65" s="2" customFormat="1" ht="24.15" customHeight="1">
      <c r="A151" s="37"/>
      <c r="B151" s="38"/>
      <c r="C151" s="218" t="s">
        <v>187</v>
      </c>
      <c r="D151" s="218" t="s">
        <v>137</v>
      </c>
      <c r="E151" s="219" t="s">
        <v>188</v>
      </c>
      <c r="F151" s="220" t="s">
        <v>189</v>
      </c>
      <c r="G151" s="221" t="s">
        <v>155</v>
      </c>
      <c r="H151" s="222">
        <v>3.6</v>
      </c>
      <c r="I151" s="223"/>
      <c r="J151" s="224">
        <f>ROUND(I151*H151,2)</f>
        <v>0</v>
      </c>
      <c r="K151" s="225"/>
      <c r="L151" s="43"/>
      <c r="M151" s="226" t="s">
        <v>1</v>
      </c>
      <c r="N151" s="227" t="s">
        <v>44</v>
      </c>
      <c r="O151" s="90"/>
      <c r="P151" s="228">
        <f>O151*H151</f>
        <v>0</v>
      </c>
      <c r="Q151" s="228">
        <v>0</v>
      </c>
      <c r="R151" s="228">
        <f>Q151*H151</f>
        <v>0</v>
      </c>
      <c r="S151" s="228">
        <v>0</v>
      </c>
      <c r="T151" s="229">
        <f>S151*H151</f>
        <v>0</v>
      </c>
      <c r="U151" s="37"/>
      <c r="V151" s="37"/>
      <c r="W151" s="37"/>
      <c r="X151" s="37"/>
      <c r="Y151" s="37"/>
      <c r="Z151" s="37"/>
      <c r="AA151" s="37"/>
      <c r="AB151" s="37"/>
      <c r="AC151" s="37"/>
      <c r="AD151" s="37"/>
      <c r="AE151" s="37"/>
      <c r="AR151" s="230" t="s">
        <v>141</v>
      </c>
      <c r="AT151" s="230" t="s">
        <v>137</v>
      </c>
      <c r="AU151" s="230" t="s">
        <v>21</v>
      </c>
      <c r="AY151" s="16" t="s">
        <v>135</v>
      </c>
      <c r="BE151" s="231">
        <f>IF(N151="základní",J151,0)</f>
        <v>0</v>
      </c>
      <c r="BF151" s="231">
        <f>IF(N151="snížená",J151,0)</f>
        <v>0</v>
      </c>
      <c r="BG151" s="231">
        <f>IF(N151="zákl. přenesená",J151,0)</f>
        <v>0</v>
      </c>
      <c r="BH151" s="231">
        <f>IF(N151="sníž. přenesená",J151,0)</f>
        <v>0</v>
      </c>
      <c r="BI151" s="231">
        <f>IF(N151="nulová",J151,0)</f>
        <v>0</v>
      </c>
      <c r="BJ151" s="16" t="s">
        <v>87</v>
      </c>
      <c r="BK151" s="231">
        <f>ROUND(I151*H151,2)</f>
        <v>0</v>
      </c>
      <c r="BL151" s="16" t="s">
        <v>141</v>
      </c>
      <c r="BM151" s="230" t="s">
        <v>190</v>
      </c>
    </row>
    <row r="152" spans="1:47" s="2" customFormat="1" ht="12">
      <c r="A152" s="37"/>
      <c r="B152" s="38"/>
      <c r="C152" s="39"/>
      <c r="D152" s="232" t="s">
        <v>143</v>
      </c>
      <c r="E152" s="39"/>
      <c r="F152" s="233" t="s">
        <v>191</v>
      </c>
      <c r="G152" s="39"/>
      <c r="H152" s="39"/>
      <c r="I152" s="234"/>
      <c r="J152" s="39"/>
      <c r="K152" s="39"/>
      <c r="L152" s="43"/>
      <c r="M152" s="235"/>
      <c r="N152" s="236"/>
      <c r="O152" s="90"/>
      <c r="P152" s="90"/>
      <c r="Q152" s="90"/>
      <c r="R152" s="90"/>
      <c r="S152" s="90"/>
      <c r="T152" s="91"/>
      <c r="U152" s="37"/>
      <c r="V152" s="37"/>
      <c r="W152" s="37"/>
      <c r="X152" s="37"/>
      <c r="Y152" s="37"/>
      <c r="Z152" s="37"/>
      <c r="AA152" s="37"/>
      <c r="AB152" s="37"/>
      <c r="AC152" s="37"/>
      <c r="AD152" s="37"/>
      <c r="AE152" s="37"/>
      <c r="AT152" s="16" t="s">
        <v>143</v>
      </c>
      <c r="AU152" s="16" t="s">
        <v>21</v>
      </c>
    </row>
    <row r="153" spans="1:51" s="13" customFormat="1" ht="12">
      <c r="A153" s="13"/>
      <c r="B153" s="237"/>
      <c r="C153" s="238"/>
      <c r="D153" s="232" t="s">
        <v>150</v>
      </c>
      <c r="E153" s="239" t="s">
        <v>1</v>
      </c>
      <c r="F153" s="240" t="s">
        <v>192</v>
      </c>
      <c r="G153" s="238"/>
      <c r="H153" s="241">
        <v>3.6</v>
      </c>
      <c r="I153" s="242"/>
      <c r="J153" s="238"/>
      <c r="K153" s="238"/>
      <c r="L153" s="243"/>
      <c r="M153" s="244"/>
      <c r="N153" s="245"/>
      <c r="O153" s="245"/>
      <c r="P153" s="245"/>
      <c r="Q153" s="245"/>
      <c r="R153" s="245"/>
      <c r="S153" s="245"/>
      <c r="T153" s="246"/>
      <c r="U153" s="13"/>
      <c r="V153" s="13"/>
      <c r="W153" s="13"/>
      <c r="X153" s="13"/>
      <c r="Y153" s="13"/>
      <c r="Z153" s="13"/>
      <c r="AA153" s="13"/>
      <c r="AB153" s="13"/>
      <c r="AC153" s="13"/>
      <c r="AD153" s="13"/>
      <c r="AE153" s="13"/>
      <c r="AT153" s="247" t="s">
        <v>150</v>
      </c>
      <c r="AU153" s="247" t="s">
        <v>21</v>
      </c>
      <c r="AV153" s="13" t="s">
        <v>21</v>
      </c>
      <c r="AW153" s="13" t="s">
        <v>34</v>
      </c>
      <c r="AX153" s="13" t="s">
        <v>79</v>
      </c>
      <c r="AY153" s="247" t="s">
        <v>135</v>
      </c>
    </row>
    <row r="154" spans="1:51" s="14" customFormat="1" ht="12">
      <c r="A154" s="14"/>
      <c r="B154" s="248"/>
      <c r="C154" s="249"/>
      <c r="D154" s="232" t="s">
        <v>150</v>
      </c>
      <c r="E154" s="250" t="s">
        <v>1</v>
      </c>
      <c r="F154" s="251" t="s">
        <v>159</v>
      </c>
      <c r="G154" s="249"/>
      <c r="H154" s="252">
        <v>3.6</v>
      </c>
      <c r="I154" s="253"/>
      <c r="J154" s="249"/>
      <c r="K154" s="249"/>
      <c r="L154" s="254"/>
      <c r="M154" s="255"/>
      <c r="N154" s="256"/>
      <c r="O154" s="256"/>
      <c r="P154" s="256"/>
      <c r="Q154" s="256"/>
      <c r="R154" s="256"/>
      <c r="S154" s="256"/>
      <c r="T154" s="257"/>
      <c r="U154" s="14"/>
      <c r="V154" s="14"/>
      <c r="W154" s="14"/>
      <c r="X154" s="14"/>
      <c r="Y154" s="14"/>
      <c r="Z154" s="14"/>
      <c r="AA154" s="14"/>
      <c r="AB154" s="14"/>
      <c r="AC154" s="14"/>
      <c r="AD154" s="14"/>
      <c r="AE154" s="14"/>
      <c r="AT154" s="258" t="s">
        <v>150</v>
      </c>
      <c r="AU154" s="258" t="s">
        <v>21</v>
      </c>
      <c r="AV154" s="14" t="s">
        <v>141</v>
      </c>
      <c r="AW154" s="14" t="s">
        <v>34</v>
      </c>
      <c r="AX154" s="14" t="s">
        <v>87</v>
      </c>
      <c r="AY154" s="258" t="s">
        <v>135</v>
      </c>
    </row>
    <row r="155" spans="1:65" s="2" customFormat="1" ht="24.15" customHeight="1">
      <c r="A155" s="37"/>
      <c r="B155" s="38"/>
      <c r="C155" s="218" t="s">
        <v>193</v>
      </c>
      <c r="D155" s="218" t="s">
        <v>137</v>
      </c>
      <c r="E155" s="219" t="s">
        <v>194</v>
      </c>
      <c r="F155" s="220" t="s">
        <v>195</v>
      </c>
      <c r="G155" s="221" t="s">
        <v>155</v>
      </c>
      <c r="H155" s="222">
        <v>0.256</v>
      </c>
      <c r="I155" s="223"/>
      <c r="J155" s="224">
        <f>ROUND(I155*H155,2)</f>
        <v>0</v>
      </c>
      <c r="K155" s="225"/>
      <c r="L155" s="43"/>
      <c r="M155" s="226" t="s">
        <v>1</v>
      </c>
      <c r="N155" s="227" t="s">
        <v>44</v>
      </c>
      <c r="O155" s="90"/>
      <c r="P155" s="228">
        <f>O155*H155</f>
        <v>0</v>
      </c>
      <c r="Q155" s="228">
        <v>0</v>
      </c>
      <c r="R155" s="228">
        <f>Q155*H155</f>
        <v>0</v>
      </c>
      <c r="S155" s="228">
        <v>0</v>
      </c>
      <c r="T155" s="229">
        <f>S155*H155</f>
        <v>0</v>
      </c>
      <c r="U155" s="37"/>
      <c r="V155" s="37"/>
      <c r="W155" s="37"/>
      <c r="X155" s="37"/>
      <c r="Y155" s="37"/>
      <c r="Z155" s="37"/>
      <c r="AA155" s="37"/>
      <c r="AB155" s="37"/>
      <c r="AC155" s="37"/>
      <c r="AD155" s="37"/>
      <c r="AE155" s="37"/>
      <c r="AR155" s="230" t="s">
        <v>141</v>
      </c>
      <c r="AT155" s="230" t="s">
        <v>137</v>
      </c>
      <c r="AU155" s="230" t="s">
        <v>21</v>
      </c>
      <c r="AY155" s="16" t="s">
        <v>135</v>
      </c>
      <c r="BE155" s="231">
        <f>IF(N155="základní",J155,0)</f>
        <v>0</v>
      </c>
      <c r="BF155" s="231">
        <f>IF(N155="snížená",J155,0)</f>
        <v>0</v>
      </c>
      <c r="BG155" s="231">
        <f>IF(N155="zákl. přenesená",J155,0)</f>
        <v>0</v>
      </c>
      <c r="BH155" s="231">
        <f>IF(N155="sníž. přenesená",J155,0)</f>
        <v>0</v>
      </c>
      <c r="BI155" s="231">
        <f>IF(N155="nulová",J155,0)</f>
        <v>0</v>
      </c>
      <c r="BJ155" s="16" t="s">
        <v>87</v>
      </c>
      <c r="BK155" s="231">
        <f>ROUND(I155*H155,2)</f>
        <v>0</v>
      </c>
      <c r="BL155" s="16" t="s">
        <v>141</v>
      </c>
      <c r="BM155" s="230" t="s">
        <v>196</v>
      </c>
    </row>
    <row r="156" spans="1:47" s="2" customFormat="1" ht="12">
      <c r="A156" s="37"/>
      <c r="B156" s="38"/>
      <c r="C156" s="39"/>
      <c r="D156" s="232" t="s">
        <v>143</v>
      </c>
      <c r="E156" s="39"/>
      <c r="F156" s="233" t="s">
        <v>197</v>
      </c>
      <c r="G156" s="39"/>
      <c r="H156" s="39"/>
      <c r="I156" s="234"/>
      <c r="J156" s="39"/>
      <c r="K156" s="39"/>
      <c r="L156" s="43"/>
      <c r="M156" s="235"/>
      <c r="N156" s="236"/>
      <c r="O156" s="90"/>
      <c r="P156" s="90"/>
      <c r="Q156" s="90"/>
      <c r="R156" s="90"/>
      <c r="S156" s="90"/>
      <c r="T156" s="91"/>
      <c r="U156" s="37"/>
      <c r="V156" s="37"/>
      <c r="W156" s="37"/>
      <c r="X156" s="37"/>
      <c r="Y156" s="37"/>
      <c r="Z156" s="37"/>
      <c r="AA156" s="37"/>
      <c r="AB156" s="37"/>
      <c r="AC156" s="37"/>
      <c r="AD156" s="37"/>
      <c r="AE156" s="37"/>
      <c r="AT156" s="16" t="s">
        <v>143</v>
      </c>
      <c r="AU156" s="16" t="s">
        <v>21</v>
      </c>
    </row>
    <row r="157" spans="1:51" s="13" customFormat="1" ht="12">
      <c r="A157" s="13"/>
      <c r="B157" s="237"/>
      <c r="C157" s="238"/>
      <c r="D157" s="232" t="s">
        <v>150</v>
      </c>
      <c r="E157" s="239" t="s">
        <v>1</v>
      </c>
      <c r="F157" s="240" t="s">
        <v>198</v>
      </c>
      <c r="G157" s="238"/>
      <c r="H157" s="241">
        <v>0.256</v>
      </c>
      <c r="I157" s="242"/>
      <c r="J157" s="238"/>
      <c r="K157" s="238"/>
      <c r="L157" s="243"/>
      <c r="M157" s="244"/>
      <c r="N157" s="245"/>
      <c r="O157" s="245"/>
      <c r="P157" s="245"/>
      <c r="Q157" s="245"/>
      <c r="R157" s="245"/>
      <c r="S157" s="245"/>
      <c r="T157" s="246"/>
      <c r="U157" s="13"/>
      <c r="V157" s="13"/>
      <c r="W157" s="13"/>
      <c r="X157" s="13"/>
      <c r="Y157" s="13"/>
      <c r="Z157" s="13"/>
      <c r="AA157" s="13"/>
      <c r="AB157" s="13"/>
      <c r="AC157" s="13"/>
      <c r="AD157" s="13"/>
      <c r="AE157" s="13"/>
      <c r="AT157" s="247" t="s">
        <v>150</v>
      </c>
      <c r="AU157" s="247" t="s">
        <v>21</v>
      </c>
      <c r="AV157" s="13" t="s">
        <v>21</v>
      </c>
      <c r="AW157" s="13" t="s">
        <v>34</v>
      </c>
      <c r="AX157" s="13" t="s">
        <v>79</v>
      </c>
      <c r="AY157" s="247" t="s">
        <v>135</v>
      </c>
    </row>
    <row r="158" spans="1:51" s="14" customFormat="1" ht="12">
      <c r="A158" s="14"/>
      <c r="B158" s="248"/>
      <c r="C158" s="249"/>
      <c r="D158" s="232" t="s">
        <v>150</v>
      </c>
      <c r="E158" s="250" t="s">
        <v>1</v>
      </c>
      <c r="F158" s="251" t="s">
        <v>159</v>
      </c>
      <c r="G158" s="249"/>
      <c r="H158" s="252">
        <v>0.256</v>
      </c>
      <c r="I158" s="253"/>
      <c r="J158" s="249"/>
      <c r="K158" s="249"/>
      <c r="L158" s="254"/>
      <c r="M158" s="255"/>
      <c r="N158" s="256"/>
      <c r="O158" s="256"/>
      <c r="P158" s="256"/>
      <c r="Q158" s="256"/>
      <c r="R158" s="256"/>
      <c r="S158" s="256"/>
      <c r="T158" s="257"/>
      <c r="U158" s="14"/>
      <c r="V158" s="14"/>
      <c r="W158" s="14"/>
      <c r="X158" s="14"/>
      <c r="Y158" s="14"/>
      <c r="Z158" s="14"/>
      <c r="AA158" s="14"/>
      <c r="AB158" s="14"/>
      <c r="AC158" s="14"/>
      <c r="AD158" s="14"/>
      <c r="AE158" s="14"/>
      <c r="AT158" s="258" t="s">
        <v>150</v>
      </c>
      <c r="AU158" s="258" t="s">
        <v>21</v>
      </c>
      <c r="AV158" s="14" t="s">
        <v>141</v>
      </c>
      <c r="AW158" s="14" t="s">
        <v>34</v>
      </c>
      <c r="AX158" s="14" t="s">
        <v>87</v>
      </c>
      <c r="AY158" s="258" t="s">
        <v>135</v>
      </c>
    </row>
    <row r="159" spans="1:65" s="2" customFormat="1" ht="33" customHeight="1">
      <c r="A159" s="37"/>
      <c r="B159" s="38"/>
      <c r="C159" s="218" t="s">
        <v>199</v>
      </c>
      <c r="D159" s="218" t="s">
        <v>137</v>
      </c>
      <c r="E159" s="219" t="s">
        <v>200</v>
      </c>
      <c r="F159" s="220" t="s">
        <v>201</v>
      </c>
      <c r="G159" s="221" t="s">
        <v>155</v>
      </c>
      <c r="H159" s="222">
        <v>100</v>
      </c>
      <c r="I159" s="223"/>
      <c r="J159" s="224">
        <f>ROUND(I159*H159,2)</f>
        <v>0</v>
      </c>
      <c r="K159" s="225"/>
      <c r="L159" s="43"/>
      <c r="M159" s="226" t="s">
        <v>1</v>
      </c>
      <c r="N159" s="227" t="s">
        <v>44</v>
      </c>
      <c r="O159" s="90"/>
      <c r="P159" s="228">
        <f>O159*H159</f>
        <v>0</v>
      </c>
      <c r="Q159" s="228">
        <v>0</v>
      </c>
      <c r="R159" s="228">
        <f>Q159*H159</f>
        <v>0</v>
      </c>
      <c r="S159" s="228">
        <v>0.325</v>
      </c>
      <c r="T159" s="229">
        <f>S159*H159</f>
        <v>32.5</v>
      </c>
      <c r="U159" s="37"/>
      <c r="V159" s="37"/>
      <c r="W159" s="37"/>
      <c r="X159" s="37"/>
      <c r="Y159" s="37"/>
      <c r="Z159" s="37"/>
      <c r="AA159" s="37"/>
      <c r="AB159" s="37"/>
      <c r="AC159" s="37"/>
      <c r="AD159" s="37"/>
      <c r="AE159" s="37"/>
      <c r="AR159" s="230" t="s">
        <v>141</v>
      </c>
      <c r="AT159" s="230" t="s">
        <v>137</v>
      </c>
      <c r="AU159" s="230" t="s">
        <v>21</v>
      </c>
      <c r="AY159" s="16" t="s">
        <v>135</v>
      </c>
      <c r="BE159" s="231">
        <f>IF(N159="základní",J159,0)</f>
        <v>0</v>
      </c>
      <c r="BF159" s="231">
        <f>IF(N159="snížená",J159,0)</f>
        <v>0</v>
      </c>
      <c r="BG159" s="231">
        <f>IF(N159="zákl. přenesená",J159,0)</f>
        <v>0</v>
      </c>
      <c r="BH159" s="231">
        <f>IF(N159="sníž. přenesená",J159,0)</f>
        <v>0</v>
      </c>
      <c r="BI159" s="231">
        <f>IF(N159="nulová",J159,0)</f>
        <v>0</v>
      </c>
      <c r="BJ159" s="16" t="s">
        <v>87</v>
      </c>
      <c r="BK159" s="231">
        <f>ROUND(I159*H159,2)</f>
        <v>0</v>
      </c>
      <c r="BL159" s="16" t="s">
        <v>141</v>
      </c>
      <c r="BM159" s="230" t="s">
        <v>202</v>
      </c>
    </row>
    <row r="160" spans="1:47" s="2" customFormat="1" ht="12">
      <c r="A160" s="37"/>
      <c r="B160" s="38"/>
      <c r="C160" s="39"/>
      <c r="D160" s="232" t="s">
        <v>143</v>
      </c>
      <c r="E160" s="39"/>
      <c r="F160" s="233" t="s">
        <v>203</v>
      </c>
      <c r="G160" s="39"/>
      <c r="H160" s="39"/>
      <c r="I160" s="234"/>
      <c r="J160" s="39"/>
      <c r="K160" s="39"/>
      <c r="L160" s="43"/>
      <c r="M160" s="235"/>
      <c r="N160" s="236"/>
      <c r="O160" s="90"/>
      <c r="P160" s="90"/>
      <c r="Q160" s="90"/>
      <c r="R160" s="90"/>
      <c r="S160" s="90"/>
      <c r="T160" s="91"/>
      <c r="U160" s="37"/>
      <c r="V160" s="37"/>
      <c r="W160" s="37"/>
      <c r="X160" s="37"/>
      <c r="Y160" s="37"/>
      <c r="Z160" s="37"/>
      <c r="AA160" s="37"/>
      <c r="AB160" s="37"/>
      <c r="AC160" s="37"/>
      <c r="AD160" s="37"/>
      <c r="AE160" s="37"/>
      <c r="AT160" s="16" t="s">
        <v>143</v>
      </c>
      <c r="AU160" s="16" t="s">
        <v>21</v>
      </c>
    </row>
    <row r="161" spans="1:51" s="13" customFormat="1" ht="12">
      <c r="A161" s="13"/>
      <c r="B161" s="237"/>
      <c r="C161" s="238"/>
      <c r="D161" s="232" t="s">
        <v>150</v>
      </c>
      <c r="E161" s="239" t="s">
        <v>1</v>
      </c>
      <c r="F161" s="240" t="s">
        <v>204</v>
      </c>
      <c r="G161" s="238"/>
      <c r="H161" s="241">
        <v>100</v>
      </c>
      <c r="I161" s="242"/>
      <c r="J161" s="238"/>
      <c r="K161" s="238"/>
      <c r="L161" s="243"/>
      <c r="M161" s="244"/>
      <c r="N161" s="245"/>
      <c r="O161" s="245"/>
      <c r="P161" s="245"/>
      <c r="Q161" s="245"/>
      <c r="R161" s="245"/>
      <c r="S161" s="245"/>
      <c r="T161" s="246"/>
      <c r="U161" s="13"/>
      <c r="V161" s="13"/>
      <c r="W161" s="13"/>
      <c r="X161" s="13"/>
      <c r="Y161" s="13"/>
      <c r="Z161" s="13"/>
      <c r="AA161" s="13"/>
      <c r="AB161" s="13"/>
      <c r="AC161" s="13"/>
      <c r="AD161" s="13"/>
      <c r="AE161" s="13"/>
      <c r="AT161" s="247" t="s">
        <v>150</v>
      </c>
      <c r="AU161" s="247" t="s">
        <v>21</v>
      </c>
      <c r="AV161" s="13" t="s">
        <v>21</v>
      </c>
      <c r="AW161" s="13" t="s">
        <v>34</v>
      </c>
      <c r="AX161" s="13" t="s">
        <v>87</v>
      </c>
      <c r="AY161" s="247" t="s">
        <v>135</v>
      </c>
    </row>
    <row r="162" spans="1:65" s="2" customFormat="1" ht="33" customHeight="1">
      <c r="A162" s="37"/>
      <c r="B162" s="38"/>
      <c r="C162" s="218" t="s">
        <v>205</v>
      </c>
      <c r="D162" s="218" t="s">
        <v>137</v>
      </c>
      <c r="E162" s="219" t="s">
        <v>206</v>
      </c>
      <c r="F162" s="220" t="s">
        <v>207</v>
      </c>
      <c r="G162" s="221" t="s">
        <v>155</v>
      </c>
      <c r="H162" s="222">
        <v>525</v>
      </c>
      <c r="I162" s="223"/>
      <c r="J162" s="224">
        <f>ROUND(I162*H162,2)</f>
        <v>0</v>
      </c>
      <c r="K162" s="225"/>
      <c r="L162" s="43"/>
      <c r="M162" s="226" t="s">
        <v>1</v>
      </c>
      <c r="N162" s="227" t="s">
        <v>44</v>
      </c>
      <c r="O162" s="90"/>
      <c r="P162" s="228">
        <f>O162*H162</f>
        <v>0</v>
      </c>
      <c r="Q162" s="228">
        <v>0</v>
      </c>
      <c r="R162" s="228">
        <f>Q162*H162</f>
        <v>0</v>
      </c>
      <c r="S162" s="228">
        <v>0.45</v>
      </c>
      <c r="T162" s="229">
        <f>S162*H162</f>
        <v>236.25</v>
      </c>
      <c r="U162" s="37"/>
      <c r="V162" s="37"/>
      <c r="W162" s="37"/>
      <c r="X162" s="37"/>
      <c r="Y162" s="37"/>
      <c r="Z162" s="37"/>
      <c r="AA162" s="37"/>
      <c r="AB162" s="37"/>
      <c r="AC162" s="37"/>
      <c r="AD162" s="37"/>
      <c r="AE162" s="37"/>
      <c r="AR162" s="230" t="s">
        <v>141</v>
      </c>
      <c r="AT162" s="230" t="s">
        <v>137</v>
      </c>
      <c r="AU162" s="230" t="s">
        <v>21</v>
      </c>
      <c r="AY162" s="16" t="s">
        <v>135</v>
      </c>
      <c r="BE162" s="231">
        <f>IF(N162="základní",J162,0)</f>
        <v>0</v>
      </c>
      <c r="BF162" s="231">
        <f>IF(N162="snížená",J162,0)</f>
        <v>0</v>
      </c>
      <c r="BG162" s="231">
        <f>IF(N162="zákl. přenesená",J162,0)</f>
        <v>0</v>
      </c>
      <c r="BH162" s="231">
        <f>IF(N162="sníž. přenesená",J162,0)</f>
        <v>0</v>
      </c>
      <c r="BI162" s="231">
        <f>IF(N162="nulová",J162,0)</f>
        <v>0</v>
      </c>
      <c r="BJ162" s="16" t="s">
        <v>87</v>
      </c>
      <c r="BK162" s="231">
        <f>ROUND(I162*H162,2)</f>
        <v>0</v>
      </c>
      <c r="BL162" s="16" t="s">
        <v>141</v>
      </c>
      <c r="BM162" s="230" t="s">
        <v>208</v>
      </c>
    </row>
    <row r="163" spans="1:47" s="2" customFormat="1" ht="12">
      <c r="A163" s="37"/>
      <c r="B163" s="38"/>
      <c r="C163" s="39"/>
      <c r="D163" s="232" t="s">
        <v>143</v>
      </c>
      <c r="E163" s="39"/>
      <c r="F163" s="233" t="s">
        <v>209</v>
      </c>
      <c r="G163" s="39"/>
      <c r="H163" s="39"/>
      <c r="I163" s="234"/>
      <c r="J163" s="39"/>
      <c r="K163" s="39"/>
      <c r="L163" s="43"/>
      <c r="M163" s="235"/>
      <c r="N163" s="236"/>
      <c r="O163" s="90"/>
      <c r="P163" s="90"/>
      <c r="Q163" s="90"/>
      <c r="R163" s="90"/>
      <c r="S163" s="90"/>
      <c r="T163" s="91"/>
      <c r="U163" s="37"/>
      <c r="V163" s="37"/>
      <c r="W163" s="37"/>
      <c r="X163" s="37"/>
      <c r="Y163" s="37"/>
      <c r="Z163" s="37"/>
      <c r="AA163" s="37"/>
      <c r="AB163" s="37"/>
      <c r="AC163" s="37"/>
      <c r="AD163" s="37"/>
      <c r="AE163" s="37"/>
      <c r="AT163" s="16" t="s">
        <v>143</v>
      </c>
      <c r="AU163" s="16" t="s">
        <v>21</v>
      </c>
    </row>
    <row r="164" spans="1:51" s="13" customFormat="1" ht="12">
      <c r="A164" s="13"/>
      <c r="B164" s="237"/>
      <c r="C164" s="238"/>
      <c r="D164" s="232" t="s">
        <v>150</v>
      </c>
      <c r="E164" s="239" t="s">
        <v>1</v>
      </c>
      <c r="F164" s="240" t="s">
        <v>210</v>
      </c>
      <c r="G164" s="238"/>
      <c r="H164" s="241">
        <v>525</v>
      </c>
      <c r="I164" s="242"/>
      <c r="J164" s="238"/>
      <c r="K164" s="238"/>
      <c r="L164" s="243"/>
      <c r="M164" s="244"/>
      <c r="N164" s="245"/>
      <c r="O164" s="245"/>
      <c r="P164" s="245"/>
      <c r="Q164" s="245"/>
      <c r="R164" s="245"/>
      <c r="S164" s="245"/>
      <c r="T164" s="246"/>
      <c r="U164" s="13"/>
      <c r="V164" s="13"/>
      <c r="W164" s="13"/>
      <c r="X164" s="13"/>
      <c r="Y164" s="13"/>
      <c r="Z164" s="13"/>
      <c r="AA164" s="13"/>
      <c r="AB164" s="13"/>
      <c r="AC164" s="13"/>
      <c r="AD164" s="13"/>
      <c r="AE164" s="13"/>
      <c r="AT164" s="247" t="s">
        <v>150</v>
      </c>
      <c r="AU164" s="247" t="s">
        <v>21</v>
      </c>
      <c r="AV164" s="13" t="s">
        <v>21</v>
      </c>
      <c r="AW164" s="13" t="s">
        <v>34</v>
      </c>
      <c r="AX164" s="13" t="s">
        <v>79</v>
      </c>
      <c r="AY164" s="247" t="s">
        <v>135</v>
      </c>
    </row>
    <row r="165" spans="1:51" s="14" customFormat="1" ht="12">
      <c r="A165" s="14"/>
      <c r="B165" s="248"/>
      <c r="C165" s="249"/>
      <c r="D165" s="232" t="s">
        <v>150</v>
      </c>
      <c r="E165" s="250" t="s">
        <v>1</v>
      </c>
      <c r="F165" s="251" t="s">
        <v>159</v>
      </c>
      <c r="G165" s="249"/>
      <c r="H165" s="252">
        <v>525</v>
      </c>
      <c r="I165" s="253"/>
      <c r="J165" s="249"/>
      <c r="K165" s="249"/>
      <c r="L165" s="254"/>
      <c r="M165" s="255"/>
      <c r="N165" s="256"/>
      <c r="O165" s="256"/>
      <c r="P165" s="256"/>
      <c r="Q165" s="256"/>
      <c r="R165" s="256"/>
      <c r="S165" s="256"/>
      <c r="T165" s="257"/>
      <c r="U165" s="14"/>
      <c r="V165" s="14"/>
      <c r="W165" s="14"/>
      <c r="X165" s="14"/>
      <c r="Y165" s="14"/>
      <c r="Z165" s="14"/>
      <c r="AA165" s="14"/>
      <c r="AB165" s="14"/>
      <c r="AC165" s="14"/>
      <c r="AD165" s="14"/>
      <c r="AE165" s="14"/>
      <c r="AT165" s="258" t="s">
        <v>150</v>
      </c>
      <c r="AU165" s="258" t="s">
        <v>21</v>
      </c>
      <c r="AV165" s="14" t="s">
        <v>141</v>
      </c>
      <c r="AW165" s="14" t="s">
        <v>34</v>
      </c>
      <c r="AX165" s="14" t="s">
        <v>87</v>
      </c>
      <c r="AY165" s="258" t="s">
        <v>135</v>
      </c>
    </row>
    <row r="166" spans="1:65" s="2" customFormat="1" ht="24.15" customHeight="1">
      <c r="A166" s="37"/>
      <c r="B166" s="38"/>
      <c r="C166" s="218" t="s">
        <v>211</v>
      </c>
      <c r="D166" s="218" t="s">
        <v>137</v>
      </c>
      <c r="E166" s="219" t="s">
        <v>212</v>
      </c>
      <c r="F166" s="220" t="s">
        <v>213</v>
      </c>
      <c r="G166" s="221" t="s">
        <v>155</v>
      </c>
      <c r="H166" s="222">
        <v>200</v>
      </c>
      <c r="I166" s="223"/>
      <c r="J166" s="224">
        <f>ROUND(I166*H166,2)</f>
        <v>0</v>
      </c>
      <c r="K166" s="225"/>
      <c r="L166" s="43"/>
      <c r="M166" s="226" t="s">
        <v>1</v>
      </c>
      <c r="N166" s="227" t="s">
        <v>44</v>
      </c>
      <c r="O166" s="90"/>
      <c r="P166" s="228">
        <f>O166*H166</f>
        <v>0</v>
      </c>
      <c r="Q166" s="228">
        <v>0</v>
      </c>
      <c r="R166" s="228">
        <f>Q166*H166</f>
        <v>0</v>
      </c>
      <c r="S166" s="228">
        <v>0.098</v>
      </c>
      <c r="T166" s="229">
        <f>S166*H166</f>
        <v>19.6</v>
      </c>
      <c r="U166" s="37"/>
      <c r="V166" s="37"/>
      <c r="W166" s="37"/>
      <c r="X166" s="37"/>
      <c r="Y166" s="37"/>
      <c r="Z166" s="37"/>
      <c r="AA166" s="37"/>
      <c r="AB166" s="37"/>
      <c r="AC166" s="37"/>
      <c r="AD166" s="37"/>
      <c r="AE166" s="37"/>
      <c r="AR166" s="230" t="s">
        <v>141</v>
      </c>
      <c r="AT166" s="230" t="s">
        <v>137</v>
      </c>
      <c r="AU166" s="230" t="s">
        <v>21</v>
      </c>
      <c r="AY166" s="16" t="s">
        <v>135</v>
      </c>
      <c r="BE166" s="231">
        <f>IF(N166="základní",J166,0)</f>
        <v>0</v>
      </c>
      <c r="BF166" s="231">
        <f>IF(N166="snížená",J166,0)</f>
        <v>0</v>
      </c>
      <c r="BG166" s="231">
        <f>IF(N166="zákl. přenesená",J166,0)</f>
        <v>0</v>
      </c>
      <c r="BH166" s="231">
        <f>IF(N166="sníž. přenesená",J166,0)</f>
        <v>0</v>
      </c>
      <c r="BI166" s="231">
        <f>IF(N166="nulová",J166,0)</f>
        <v>0</v>
      </c>
      <c r="BJ166" s="16" t="s">
        <v>87</v>
      </c>
      <c r="BK166" s="231">
        <f>ROUND(I166*H166,2)</f>
        <v>0</v>
      </c>
      <c r="BL166" s="16" t="s">
        <v>141</v>
      </c>
      <c r="BM166" s="230" t="s">
        <v>214</v>
      </c>
    </row>
    <row r="167" spans="1:47" s="2" customFormat="1" ht="12">
      <c r="A167" s="37"/>
      <c r="B167" s="38"/>
      <c r="C167" s="39"/>
      <c r="D167" s="232" t="s">
        <v>143</v>
      </c>
      <c r="E167" s="39"/>
      <c r="F167" s="233" t="s">
        <v>215</v>
      </c>
      <c r="G167" s="39"/>
      <c r="H167" s="39"/>
      <c r="I167" s="234"/>
      <c r="J167" s="39"/>
      <c r="K167" s="39"/>
      <c r="L167" s="43"/>
      <c r="M167" s="235"/>
      <c r="N167" s="236"/>
      <c r="O167" s="90"/>
      <c r="P167" s="90"/>
      <c r="Q167" s="90"/>
      <c r="R167" s="90"/>
      <c r="S167" s="90"/>
      <c r="T167" s="91"/>
      <c r="U167" s="37"/>
      <c r="V167" s="37"/>
      <c r="W167" s="37"/>
      <c r="X167" s="37"/>
      <c r="Y167" s="37"/>
      <c r="Z167" s="37"/>
      <c r="AA167" s="37"/>
      <c r="AB167" s="37"/>
      <c r="AC167" s="37"/>
      <c r="AD167" s="37"/>
      <c r="AE167" s="37"/>
      <c r="AT167" s="16" t="s">
        <v>143</v>
      </c>
      <c r="AU167" s="16" t="s">
        <v>21</v>
      </c>
    </row>
    <row r="168" spans="1:51" s="13" customFormat="1" ht="12">
      <c r="A168" s="13"/>
      <c r="B168" s="237"/>
      <c r="C168" s="238"/>
      <c r="D168" s="232" t="s">
        <v>150</v>
      </c>
      <c r="E168" s="239" t="s">
        <v>1</v>
      </c>
      <c r="F168" s="240" t="s">
        <v>216</v>
      </c>
      <c r="G168" s="238"/>
      <c r="H168" s="241">
        <v>200</v>
      </c>
      <c r="I168" s="242"/>
      <c r="J168" s="238"/>
      <c r="K168" s="238"/>
      <c r="L168" s="243"/>
      <c r="M168" s="244"/>
      <c r="N168" s="245"/>
      <c r="O168" s="245"/>
      <c r="P168" s="245"/>
      <c r="Q168" s="245"/>
      <c r="R168" s="245"/>
      <c r="S168" s="245"/>
      <c r="T168" s="246"/>
      <c r="U168" s="13"/>
      <c r="V168" s="13"/>
      <c r="W168" s="13"/>
      <c r="X168" s="13"/>
      <c r="Y168" s="13"/>
      <c r="Z168" s="13"/>
      <c r="AA168" s="13"/>
      <c r="AB168" s="13"/>
      <c r="AC168" s="13"/>
      <c r="AD168" s="13"/>
      <c r="AE168" s="13"/>
      <c r="AT168" s="247" t="s">
        <v>150</v>
      </c>
      <c r="AU168" s="247" t="s">
        <v>21</v>
      </c>
      <c r="AV168" s="13" t="s">
        <v>21</v>
      </c>
      <c r="AW168" s="13" t="s">
        <v>34</v>
      </c>
      <c r="AX168" s="13" t="s">
        <v>87</v>
      </c>
      <c r="AY168" s="247" t="s">
        <v>135</v>
      </c>
    </row>
    <row r="169" spans="1:65" s="2" customFormat="1" ht="37.8" customHeight="1">
      <c r="A169" s="37"/>
      <c r="B169" s="38"/>
      <c r="C169" s="218" t="s">
        <v>217</v>
      </c>
      <c r="D169" s="218" t="s">
        <v>137</v>
      </c>
      <c r="E169" s="219" t="s">
        <v>218</v>
      </c>
      <c r="F169" s="220" t="s">
        <v>219</v>
      </c>
      <c r="G169" s="221" t="s">
        <v>155</v>
      </c>
      <c r="H169" s="222">
        <v>956.55</v>
      </c>
      <c r="I169" s="223"/>
      <c r="J169" s="224">
        <f>ROUND(I169*H169,2)</f>
        <v>0</v>
      </c>
      <c r="K169" s="225"/>
      <c r="L169" s="43"/>
      <c r="M169" s="226" t="s">
        <v>1</v>
      </c>
      <c r="N169" s="227" t="s">
        <v>44</v>
      </c>
      <c r="O169" s="90"/>
      <c r="P169" s="228">
        <f>O169*H169</f>
        <v>0</v>
      </c>
      <c r="Q169" s="228">
        <v>0.00017</v>
      </c>
      <c r="R169" s="228">
        <f>Q169*H169</f>
        <v>0.1626135</v>
      </c>
      <c r="S169" s="228">
        <v>0.46</v>
      </c>
      <c r="T169" s="229">
        <f>S169*H169</f>
        <v>440.013</v>
      </c>
      <c r="U169" s="37"/>
      <c r="V169" s="37"/>
      <c r="W169" s="37"/>
      <c r="X169" s="37"/>
      <c r="Y169" s="37"/>
      <c r="Z169" s="37"/>
      <c r="AA169" s="37"/>
      <c r="AB169" s="37"/>
      <c r="AC169" s="37"/>
      <c r="AD169" s="37"/>
      <c r="AE169" s="37"/>
      <c r="AR169" s="230" t="s">
        <v>141</v>
      </c>
      <c r="AT169" s="230" t="s">
        <v>137</v>
      </c>
      <c r="AU169" s="230" t="s">
        <v>21</v>
      </c>
      <c r="AY169" s="16" t="s">
        <v>135</v>
      </c>
      <c r="BE169" s="231">
        <f>IF(N169="základní",J169,0)</f>
        <v>0</v>
      </c>
      <c r="BF169" s="231">
        <f>IF(N169="snížená",J169,0)</f>
        <v>0</v>
      </c>
      <c r="BG169" s="231">
        <f>IF(N169="zákl. přenesená",J169,0)</f>
        <v>0</v>
      </c>
      <c r="BH169" s="231">
        <f>IF(N169="sníž. přenesená",J169,0)</f>
        <v>0</v>
      </c>
      <c r="BI169" s="231">
        <f>IF(N169="nulová",J169,0)</f>
        <v>0</v>
      </c>
      <c r="BJ169" s="16" t="s">
        <v>87</v>
      </c>
      <c r="BK169" s="231">
        <f>ROUND(I169*H169,2)</f>
        <v>0</v>
      </c>
      <c r="BL169" s="16" t="s">
        <v>141</v>
      </c>
      <c r="BM169" s="230" t="s">
        <v>220</v>
      </c>
    </row>
    <row r="170" spans="1:47" s="2" customFormat="1" ht="12">
      <c r="A170" s="37"/>
      <c r="B170" s="38"/>
      <c r="C170" s="39"/>
      <c r="D170" s="232" t="s">
        <v>143</v>
      </c>
      <c r="E170" s="39"/>
      <c r="F170" s="233" t="s">
        <v>221</v>
      </c>
      <c r="G170" s="39"/>
      <c r="H170" s="39"/>
      <c r="I170" s="234"/>
      <c r="J170" s="39"/>
      <c r="K170" s="39"/>
      <c r="L170" s="43"/>
      <c r="M170" s="235"/>
      <c r="N170" s="236"/>
      <c r="O170" s="90"/>
      <c r="P170" s="90"/>
      <c r="Q170" s="90"/>
      <c r="R170" s="90"/>
      <c r="S170" s="90"/>
      <c r="T170" s="91"/>
      <c r="U170" s="37"/>
      <c r="V170" s="37"/>
      <c r="W170" s="37"/>
      <c r="X170" s="37"/>
      <c r="Y170" s="37"/>
      <c r="Z170" s="37"/>
      <c r="AA170" s="37"/>
      <c r="AB170" s="37"/>
      <c r="AC170" s="37"/>
      <c r="AD170" s="37"/>
      <c r="AE170" s="37"/>
      <c r="AT170" s="16" t="s">
        <v>143</v>
      </c>
      <c r="AU170" s="16" t="s">
        <v>21</v>
      </c>
    </row>
    <row r="171" spans="1:51" s="13" customFormat="1" ht="12">
      <c r="A171" s="13"/>
      <c r="B171" s="237"/>
      <c r="C171" s="238"/>
      <c r="D171" s="232" t="s">
        <v>150</v>
      </c>
      <c r="E171" s="239" t="s">
        <v>1</v>
      </c>
      <c r="F171" s="240" t="s">
        <v>222</v>
      </c>
      <c r="G171" s="238"/>
      <c r="H171" s="241">
        <v>956.55</v>
      </c>
      <c r="I171" s="242"/>
      <c r="J171" s="238"/>
      <c r="K171" s="238"/>
      <c r="L171" s="243"/>
      <c r="M171" s="244"/>
      <c r="N171" s="245"/>
      <c r="O171" s="245"/>
      <c r="P171" s="245"/>
      <c r="Q171" s="245"/>
      <c r="R171" s="245"/>
      <c r="S171" s="245"/>
      <c r="T171" s="246"/>
      <c r="U171" s="13"/>
      <c r="V171" s="13"/>
      <c r="W171" s="13"/>
      <c r="X171" s="13"/>
      <c r="Y171" s="13"/>
      <c r="Z171" s="13"/>
      <c r="AA171" s="13"/>
      <c r="AB171" s="13"/>
      <c r="AC171" s="13"/>
      <c r="AD171" s="13"/>
      <c r="AE171" s="13"/>
      <c r="AT171" s="247" t="s">
        <v>150</v>
      </c>
      <c r="AU171" s="247" t="s">
        <v>21</v>
      </c>
      <c r="AV171" s="13" t="s">
        <v>21</v>
      </c>
      <c r="AW171" s="13" t="s">
        <v>34</v>
      </c>
      <c r="AX171" s="13" t="s">
        <v>79</v>
      </c>
      <c r="AY171" s="247" t="s">
        <v>135</v>
      </c>
    </row>
    <row r="172" spans="1:51" s="14" customFormat="1" ht="12">
      <c r="A172" s="14"/>
      <c r="B172" s="248"/>
      <c r="C172" s="249"/>
      <c r="D172" s="232" t="s">
        <v>150</v>
      </c>
      <c r="E172" s="250" t="s">
        <v>1</v>
      </c>
      <c r="F172" s="251" t="s">
        <v>159</v>
      </c>
      <c r="G172" s="249"/>
      <c r="H172" s="252">
        <v>956.55</v>
      </c>
      <c r="I172" s="253"/>
      <c r="J172" s="249"/>
      <c r="K172" s="249"/>
      <c r="L172" s="254"/>
      <c r="M172" s="255"/>
      <c r="N172" s="256"/>
      <c r="O172" s="256"/>
      <c r="P172" s="256"/>
      <c r="Q172" s="256"/>
      <c r="R172" s="256"/>
      <c r="S172" s="256"/>
      <c r="T172" s="257"/>
      <c r="U172" s="14"/>
      <c r="V172" s="14"/>
      <c r="W172" s="14"/>
      <c r="X172" s="14"/>
      <c r="Y172" s="14"/>
      <c r="Z172" s="14"/>
      <c r="AA172" s="14"/>
      <c r="AB172" s="14"/>
      <c r="AC172" s="14"/>
      <c r="AD172" s="14"/>
      <c r="AE172" s="14"/>
      <c r="AT172" s="258" t="s">
        <v>150</v>
      </c>
      <c r="AU172" s="258" t="s">
        <v>21</v>
      </c>
      <c r="AV172" s="14" t="s">
        <v>141</v>
      </c>
      <c r="AW172" s="14" t="s">
        <v>34</v>
      </c>
      <c r="AX172" s="14" t="s">
        <v>87</v>
      </c>
      <c r="AY172" s="258" t="s">
        <v>135</v>
      </c>
    </row>
    <row r="173" spans="1:65" s="2" customFormat="1" ht="24.15" customHeight="1">
      <c r="A173" s="37"/>
      <c r="B173" s="38"/>
      <c r="C173" s="218" t="s">
        <v>8</v>
      </c>
      <c r="D173" s="218" t="s">
        <v>137</v>
      </c>
      <c r="E173" s="219" t="s">
        <v>223</v>
      </c>
      <c r="F173" s="220" t="s">
        <v>224</v>
      </c>
      <c r="G173" s="221" t="s">
        <v>162</v>
      </c>
      <c r="H173" s="222">
        <v>152</v>
      </c>
      <c r="I173" s="223"/>
      <c r="J173" s="224">
        <f>ROUND(I173*H173,2)</f>
        <v>0</v>
      </c>
      <c r="K173" s="225"/>
      <c r="L173" s="43"/>
      <c r="M173" s="226" t="s">
        <v>1</v>
      </c>
      <c r="N173" s="227" t="s">
        <v>44</v>
      </c>
      <c r="O173" s="90"/>
      <c r="P173" s="228">
        <f>O173*H173</f>
        <v>0</v>
      </c>
      <c r="Q173" s="228">
        <v>0</v>
      </c>
      <c r="R173" s="228">
        <f>Q173*H173</f>
        <v>0</v>
      </c>
      <c r="S173" s="228">
        <v>0.23</v>
      </c>
      <c r="T173" s="229">
        <f>S173*H173</f>
        <v>34.96</v>
      </c>
      <c r="U173" s="37"/>
      <c r="V173" s="37"/>
      <c r="W173" s="37"/>
      <c r="X173" s="37"/>
      <c r="Y173" s="37"/>
      <c r="Z173" s="37"/>
      <c r="AA173" s="37"/>
      <c r="AB173" s="37"/>
      <c r="AC173" s="37"/>
      <c r="AD173" s="37"/>
      <c r="AE173" s="37"/>
      <c r="AR173" s="230" t="s">
        <v>141</v>
      </c>
      <c r="AT173" s="230" t="s">
        <v>137</v>
      </c>
      <c r="AU173" s="230" t="s">
        <v>21</v>
      </c>
      <c r="AY173" s="16" t="s">
        <v>135</v>
      </c>
      <c r="BE173" s="231">
        <f>IF(N173="základní",J173,0)</f>
        <v>0</v>
      </c>
      <c r="BF173" s="231">
        <f>IF(N173="snížená",J173,0)</f>
        <v>0</v>
      </c>
      <c r="BG173" s="231">
        <f>IF(N173="zákl. přenesená",J173,0)</f>
        <v>0</v>
      </c>
      <c r="BH173" s="231">
        <f>IF(N173="sníž. přenesená",J173,0)</f>
        <v>0</v>
      </c>
      <c r="BI173" s="231">
        <f>IF(N173="nulová",J173,0)</f>
        <v>0</v>
      </c>
      <c r="BJ173" s="16" t="s">
        <v>87</v>
      </c>
      <c r="BK173" s="231">
        <f>ROUND(I173*H173,2)</f>
        <v>0</v>
      </c>
      <c r="BL173" s="16" t="s">
        <v>141</v>
      </c>
      <c r="BM173" s="230" t="s">
        <v>225</v>
      </c>
    </row>
    <row r="174" spans="1:51" s="13" customFormat="1" ht="12">
      <c r="A174" s="13"/>
      <c r="B174" s="237"/>
      <c r="C174" s="238"/>
      <c r="D174" s="232" t="s">
        <v>150</v>
      </c>
      <c r="E174" s="239" t="s">
        <v>1</v>
      </c>
      <c r="F174" s="240" t="s">
        <v>226</v>
      </c>
      <c r="G174" s="238"/>
      <c r="H174" s="241">
        <v>152</v>
      </c>
      <c r="I174" s="242"/>
      <c r="J174" s="238"/>
      <c r="K174" s="238"/>
      <c r="L174" s="243"/>
      <c r="M174" s="244"/>
      <c r="N174" s="245"/>
      <c r="O174" s="245"/>
      <c r="P174" s="245"/>
      <c r="Q174" s="245"/>
      <c r="R174" s="245"/>
      <c r="S174" s="245"/>
      <c r="T174" s="246"/>
      <c r="U174" s="13"/>
      <c r="V174" s="13"/>
      <c r="W174" s="13"/>
      <c r="X174" s="13"/>
      <c r="Y174" s="13"/>
      <c r="Z174" s="13"/>
      <c r="AA174" s="13"/>
      <c r="AB174" s="13"/>
      <c r="AC174" s="13"/>
      <c r="AD174" s="13"/>
      <c r="AE174" s="13"/>
      <c r="AT174" s="247" t="s">
        <v>150</v>
      </c>
      <c r="AU174" s="247" t="s">
        <v>21</v>
      </c>
      <c r="AV174" s="13" t="s">
        <v>21</v>
      </c>
      <c r="AW174" s="13" t="s">
        <v>34</v>
      </c>
      <c r="AX174" s="13" t="s">
        <v>79</v>
      </c>
      <c r="AY174" s="247" t="s">
        <v>135</v>
      </c>
    </row>
    <row r="175" spans="1:51" s="14" customFormat="1" ht="12">
      <c r="A175" s="14"/>
      <c r="B175" s="248"/>
      <c r="C175" s="249"/>
      <c r="D175" s="232" t="s">
        <v>150</v>
      </c>
      <c r="E175" s="250" t="s">
        <v>1</v>
      </c>
      <c r="F175" s="251" t="s">
        <v>159</v>
      </c>
      <c r="G175" s="249"/>
      <c r="H175" s="252">
        <v>152</v>
      </c>
      <c r="I175" s="253"/>
      <c r="J175" s="249"/>
      <c r="K175" s="249"/>
      <c r="L175" s="254"/>
      <c r="M175" s="255"/>
      <c r="N175" s="256"/>
      <c r="O175" s="256"/>
      <c r="P175" s="256"/>
      <c r="Q175" s="256"/>
      <c r="R175" s="256"/>
      <c r="S175" s="256"/>
      <c r="T175" s="257"/>
      <c r="U175" s="14"/>
      <c r="V175" s="14"/>
      <c r="W175" s="14"/>
      <c r="X175" s="14"/>
      <c r="Y175" s="14"/>
      <c r="Z175" s="14"/>
      <c r="AA175" s="14"/>
      <c r="AB175" s="14"/>
      <c r="AC175" s="14"/>
      <c r="AD175" s="14"/>
      <c r="AE175" s="14"/>
      <c r="AT175" s="258" t="s">
        <v>150</v>
      </c>
      <c r="AU175" s="258" t="s">
        <v>21</v>
      </c>
      <c r="AV175" s="14" t="s">
        <v>141</v>
      </c>
      <c r="AW175" s="14" t="s">
        <v>34</v>
      </c>
      <c r="AX175" s="14" t="s">
        <v>87</v>
      </c>
      <c r="AY175" s="258" t="s">
        <v>135</v>
      </c>
    </row>
    <row r="176" spans="1:65" s="2" customFormat="1" ht="16.5" customHeight="1">
      <c r="A176" s="37"/>
      <c r="B176" s="38"/>
      <c r="C176" s="218" t="s">
        <v>227</v>
      </c>
      <c r="D176" s="218" t="s">
        <v>137</v>
      </c>
      <c r="E176" s="219" t="s">
        <v>228</v>
      </c>
      <c r="F176" s="220" t="s">
        <v>229</v>
      </c>
      <c r="G176" s="221" t="s">
        <v>162</v>
      </c>
      <c r="H176" s="222">
        <v>152</v>
      </c>
      <c r="I176" s="223"/>
      <c r="J176" s="224">
        <f>ROUND(I176*H176,2)</f>
        <v>0</v>
      </c>
      <c r="K176" s="225"/>
      <c r="L176" s="43"/>
      <c r="M176" s="226" t="s">
        <v>1</v>
      </c>
      <c r="N176" s="227" t="s">
        <v>44</v>
      </c>
      <c r="O176" s="90"/>
      <c r="P176" s="228">
        <f>O176*H176</f>
        <v>0</v>
      </c>
      <c r="Q176" s="228">
        <v>0</v>
      </c>
      <c r="R176" s="228">
        <f>Q176*H176</f>
        <v>0</v>
      </c>
      <c r="S176" s="228">
        <v>0</v>
      </c>
      <c r="T176" s="229">
        <f>S176*H176</f>
        <v>0</v>
      </c>
      <c r="U176" s="37"/>
      <c r="V176" s="37"/>
      <c r="W176" s="37"/>
      <c r="X176" s="37"/>
      <c r="Y176" s="37"/>
      <c r="Z176" s="37"/>
      <c r="AA176" s="37"/>
      <c r="AB176" s="37"/>
      <c r="AC176" s="37"/>
      <c r="AD176" s="37"/>
      <c r="AE176" s="37"/>
      <c r="AR176" s="230" t="s">
        <v>141</v>
      </c>
      <c r="AT176" s="230" t="s">
        <v>137</v>
      </c>
      <c r="AU176" s="230" t="s">
        <v>21</v>
      </c>
      <c r="AY176" s="16" t="s">
        <v>135</v>
      </c>
      <c r="BE176" s="231">
        <f>IF(N176="základní",J176,0)</f>
        <v>0</v>
      </c>
      <c r="BF176" s="231">
        <f>IF(N176="snížená",J176,0)</f>
        <v>0</v>
      </c>
      <c r="BG176" s="231">
        <f>IF(N176="zákl. přenesená",J176,0)</f>
        <v>0</v>
      </c>
      <c r="BH176" s="231">
        <f>IF(N176="sníž. přenesená",J176,0)</f>
        <v>0</v>
      </c>
      <c r="BI176" s="231">
        <f>IF(N176="nulová",J176,0)</f>
        <v>0</v>
      </c>
      <c r="BJ176" s="16" t="s">
        <v>87</v>
      </c>
      <c r="BK176" s="231">
        <f>ROUND(I176*H176,2)</f>
        <v>0</v>
      </c>
      <c r="BL176" s="16" t="s">
        <v>141</v>
      </c>
      <c r="BM176" s="230" t="s">
        <v>230</v>
      </c>
    </row>
    <row r="177" spans="1:47" s="2" customFormat="1" ht="12">
      <c r="A177" s="37"/>
      <c r="B177" s="38"/>
      <c r="C177" s="39"/>
      <c r="D177" s="232" t="s">
        <v>143</v>
      </c>
      <c r="E177" s="39"/>
      <c r="F177" s="233" t="s">
        <v>231</v>
      </c>
      <c r="G177" s="39"/>
      <c r="H177" s="39"/>
      <c r="I177" s="234"/>
      <c r="J177" s="39"/>
      <c r="K177" s="39"/>
      <c r="L177" s="43"/>
      <c r="M177" s="235"/>
      <c r="N177" s="236"/>
      <c r="O177" s="90"/>
      <c r="P177" s="90"/>
      <c r="Q177" s="90"/>
      <c r="R177" s="90"/>
      <c r="S177" s="90"/>
      <c r="T177" s="91"/>
      <c r="U177" s="37"/>
      <c r="V177" s="37"/>
      <c r="W177" s="37"/>
      <c r="X177" s="37"/>
      <c r="Y177" s="37"/>
      <c r="Z177" s="37"/>
      <c r="AA177" s="37"/>
      <c r="AB177" s="37"/>
      <c r="AC177" s="37"/>
      <c r="AD177" s="37"/>
      <c r="AE177" s="37"/>
      <c r="AT177" s="16" t="s">
        <v>143</v>
      </c>
      <c r="AU177" s="16" t="s">
        <v>21</v>
      </c>
    </row>
    <row r="178" spans="1:51" s="13" customFormat="1" ht="12">
      <c r="A178" s="13"/>
      <c r="B178" s="237"/>
      <c r="C178" s="238"/>
      <c r="D178" s="232" t="s">
        <v>150</v>
      </c>
      <c r="E178" s="239" t="s">
        <v>1</v>
      </c>
      <c r="F178" s="240" t="s">
        <v>226</v>
      </c>
      <c r="G178" s="238"/>
      <c r="H178" s="241">
        <v>152</v>
      </c>
      <c r="I178" s="242"/>
      <c r="J178" s="238"/>
      <c r="K178" s="238"/>
      <c r="L178" s="243"/>
      <c r="M178" s="244"/>
      <c r="N178" s="245"/>
      <c r="O178" s="245"/>
      <c r="P178" s="245"/>
      <c r="Q178" s="245"/>
      <c r="R178" s="245"/>
      <c r="S178" s="245"/>
      <c r="T178" s="246"/>
      <c r="U178" s="13"/>
      <c r="V178" s="13"/>
      <c r="W178" s="13"/>
      <c r="X178" s="13"/>
      <c r="Y178" s="13"/>
      <c r="Z178" s="13"/>
      <c r="AA178" s="13"/>
      <c r="AB178" s="13"/>
      <c r="AC178" s="13"/>
      <c r="AD178" s="13"/>
      <c r="AE178" s="13"/>
      <c r="AT178" s="247" t="s">
        <v>150</v>
      </c>
      <c r="AU178" s="247" t="s">
        <v>21</v>
      </c>
      <c r="AV178" s="13" t="s">
        <v>21</v>
      </c>
      <c r="AW178" s="13" t="s">
        <v>34</v>
      </c>
      <c r="AX178" s="13" t="s">
        <v>79</v>
      </c>
      <c r="AY178" s="247" t="s">
        <v>135</v>
      </c>
    </row>
    <row r="179" spans="1:51" s="14" customFormat="1" ht="12">
      <c r="A179" s="14"/>
      <c r="B179" s="248"/>
      <c r="C179" s="249"/>
      <c r="D179" s="232" t="s">
        <v>150</v>
      </c>
      <c r="E179" s="250" t="s">
        <v>1</v>
      </c>
      <c r="F179" s="251" t="s">
        <v>159</v>
      </c>
      <c r="G179" s="249"/>
      <c r="H179" s="252">
        <v>152</v>
      </c>
      <c r="I179" s="253"/>
      <c r="J179" s="249"/>
      <c r="K179" s="249"/>
      <c r="L179" s="254"/>
      <c r="M179" s="255"/>
      <c r="N179" s="256"/>
      <c r="O179" s="256"/>
      <c r="P179" s="256"/>
      <c r="Q179" s="256"/>
      <c r="R179" s="256"/>
      <c r="S179" s="256"/>
      <c r="T179" s="257"/>
      <c r="U179" s="14"/>
      <c r="V179" s="14"/>
      <c r="W179" s="14"/>
      <c r="X179" s="14"/>
      <c r="Y179" s="14"/>
      <c r="Z179" s="14"/>
      <c r="AA179" s="14"/>
      <c r="AB179" s="14"/>
      <c r="AC179" s="14"/>
      <c r="AD179" s="14"/>
      <c r="AE179" s="14"/>
      <c r="AT179" s="258" t="s">
        <v>150</v>
      </c>
      <c r="AU179" s="258" t="s">
        <v>21</v>
      </c>
      <c r="AV179" s="14" t="s">
        <v>141</v>
      </c>
      <c r="AW179" s="14" t="s">
        <v>34</v>
      </c>
      <c r="AX179" s="14" t="s">
        <v>87</v>
      </c>
      <c r="AY179" s="258" t="s">
        <v>135</v>
      </c>
    </row>
    <row r="180" spans="1:65" s="2" customFormat="1" ht="24.15" customHeight="1">
      <c r="A180" s="37"/>
      <c r="B180" s="38"/>
      <c r="C180" s="218" t="s">
        <v>232</v>
      </c>
      <c r="D180" s="218" t="s">
        <v>137</v>
      </c>
      <c r="E180" s="219" t="s">
        <v>233</v>
      </c>
      <c r="F180" s="220" t="s">
        <v>234</v>
      </c>
      <c r="G180" s="221" t="s">
        <v>155</v>
      </c>
      <c r="H180" s="222">
        <v>417</v>
      </c>
      <c r="I180" s="223"/>
      <c r="J180" s="224">
        <f>ROUND(I180*H180,2)</f>
        <v>0</v>
      </c>
      <c r="K180" s="225"/>
      <c r="L180" s="43"/>
      <c r="M180" s="226" t="s">
        <v>1</v>
      </c>
      <c r="N180" s="227" t="s">
        <v>44</v>
      </c>
      <c r="O180" s="90"/>
      <c r="P180" s="228">
        <f>O180*H180</f>
        <v>0</v>
      </c>
      <c r="Q180" s="228">
        <v>0</v>
      </c>
      <c r="R180" s="228">
        <f>Q180*H180</f>
        <v>0</v>
      </c>
      <c r="S180" s="228">
        <v>0</v>
      </c>
      <c r="T180" s="229">
        <f>S180*H180</f>
        <v>0</v>
      </c>
      <c r="U180" s="37"/>
      <c r="V180" s="37"/>
      <c r="W180" s="37"/>
      <c r="X180" s="37"/>
      <c r="Y180" s="37"/>
      <c r="Z180" s="37"/>
      <c r="AA180" s="37"/>
      <c r="AB180" s="37"/>
      <c r="AC180" s="37"/>
      <c r="AD180" s="37"/>
      <c r="AE180" s="37"/>
      <c r="AR180" s="230" t="s">
        <v>141</v>
      </c>
      <c r="AT180" s="230" t="s">
        <v>137</v>
      </c>
      <c r="AU180" s="230" t="s">
        <v>21</v>
      </c>
      <c r="AY180" s="16" t="s">
        <v>135</v>
      </c>
      <c r="BE180" s="231">
        <f>IF(N180="základní",J180,0)</f>
        <v>0</v>
      </c>
      <c r="BF180" s="231">
        <f>IF(N180="snížená",J180,0)</f>
        <v>0</v>
      </c>
      <c r="BG180" s="231">
        <f>IF(N180="zákl. přenesená",J180,0)</f>
        <v>0</v>
      </c>
      <c r="BH180" s="231">
        <f>IF(N180="sníž. přenesená",J180,0)</f>
        <v>0</v>
      </c>
      <c r="BI180" s="231">
        <f>IF(N180="nulová",J180,0)</f>
        <v>0</v>
      </c>
      <c r="BJ180" s="16" t="s">
        <v>87</v>
      </c>
      <c r="BK180" s="231">
        <f>ROUND(I180*H180,2)</f>
        <v>0</v>
      </c>
      <c r="BL180" s="16" t="s">
        <v>141</v>
      </c>
      <c r="BM180" s="230" t="s">
        <v>235</v>
      </c>
    </row>
    <row r="181" spans="1:65" s="2" customFormat="1" ht="37.8" customHeight="1">
      <c r="A181" s="37"/>
      <c r="B181" s="38"/>
      <c r="C181" s="218" t="s">
        <v>236</v>
      </c>
      <c r="D181" s="218" t="s">
        <v>137</v>
      </c>
      <c r="E181" s="219" t="s">
        <v>237</v>
      </c>
      <c r="F181" s="220" t="s">
        <v>238</v>
      </c>
      <c r="G181" s="221" t="s">
        <v>147</v>
      </c>
      <c r="H181" s="222">
        <v>50</v>
      </c>
      <c r="I181" s="223"/>
      <c r="J181" s="224">
        <f>ROUND(I181*H181,2)</f>
        <v>0</v>
      </c>
      <c r="K181" s="225"/>
      <c r="L181" s="43"/>
      <c r="M181" s="226" t="s">
        <v>1</v>
      </c>
      <c r="N181" s="227" t="s">
        <v>44</v>
      </c>
      <c r="O181" s="90"/>
      <c r="P181" s="228">
        <f>O181*H181</f>
        <v>0</v>
      </c>
      <c r="Q181" s="228">
        <v>0</v>
      </c>
      <c r="R181" s="228">
        <f>Q181*H181</f>
        <v>0</v>
      </c>
      <c r="S181" s="228">
        <v>0</v>
      </c>
      <c r="T181" s="229">
        <f>S181*H181</f>
        <v>0</v>
      </c>
      <c r="U181" s="37"/>
      <c r="V181" s="37"/>
      <c r="W181" s="37"/>
      <c r="X181" s="37"/>
      <c r="Y181" s="37"/>
      <c r="Z181" s="37"/>
      <c r="AA181" s="37"/>
      <c r="AB181" s="37"/>
      <c r="AC181" s="37"/>
      <c r="AD181" s="37"/>
      <c r="AE181" s="37"/>
      <c r="AR181" s="230" t="s">
        <v>141</v>
      </c>
      <c r="AT181" s="230" t="s">
        <v>137</v>
      </c>
      <c r="AU181" s="230" t="s">
        <v>21</v>
      </c>
      <c r="AY181" s="16" t="s">
        <v>135</v>
      </c>
      <c r="BE181" s="231">
        <f>IF(N181="základní",J181,0)</f>
        <v>0</v>
      </c>
      <c r="BF181" s="231">
        <f>IF(N181="snížená",J181,0)</f>
        <v>0</v>
      </c>
      <c r="BG181" s="231">
        <f>IF(N181="zákl. přenesená",J181,0)</f>
        <v>0</v>
      </c>
      <c r="BH181" s="231">
        <f>IF(N181="sníž. přenesená",J181,0)</f>
        <v>0</v>
      </c>
      <c r="BI181" s="231">
        <f>IF(N181="nulová",J181,0)</f>
        <v>0</v>
      </c>
      <c r="BJ181" s="16" t="s">
        <v>87</v>
      </c>
      <c r="BK181" s="231">
        <f>ROUND(I181*H181,2)</f>
        <v>0</v>
      </c>
      <c r="BL181" s="16" t="s">
        <v>141</v>
      </c>
      <c r="BM181" s="230" t="s">
        <v>239</v>
      </c>
    </row>
    <row r="182" spans="1:47" s="2" customFormat="1" ht="12">
      <c r="A182" s="37"/>
      <c r="B182" s="38"/>
      <c r="C182" s="39"/>
      <c r="D182" s="232" t="s">
        <v>143</v>
      </c>
      <c r="E182" s="39"/>
      <c r="F182" s="233" t="s">
        <v>240</v>
      </c>
      <c r="G182" s="39"/>
      <c r="H182" s="39"/>
      <c r="I182" s="234"/>
      <c r="J182" s="39"/>
      <c r="K182" s="39"/>
      <c r="L182" s="43"/>
      <c r="M182" s="235"/>
      <c r="N182" s="236"/>
      <c r="O182" s="90"/>
      <c r="P182" s="90"/>
      <c r="Q182" s="90"/>
      <c r="R182" s="90"/>
      <c r="S182" s="90"/>
      <c r="T182" s="91"/>
      <c r="U182" s="37"/>
      <c r="V182" s="37"/>
      <c r="W182" s="37"/>
      <c r="X182" s="37"/>
      <c r="Y182" s="37"/>
      <c r="Z182" s="37"/>
      <c r="AA182" s="37"/>
      <c r="AB182" s="37"/>
      <c r="AC182" s="37"/>
      <c r="AD182" s="37"/>
      <c r="AE182" s="37"/>
      <c r="AT182" s="16" t="s">
        <v>143</v>
      </c>
      <c r="AU182" s="16" t="s">
        <v>21</v>
      </c>
    </row>
    <row r="183" spans="1:51" s="13" customFormat="1" ht="12">
      <c r="A183" s="13"/>
      <c r="B183" s="237"/>
      <c r="C183" s="238"/>
      <c r="D183" s="232" t="s">
        <v>150</v>
      </c>
      <c r="E183" s="239" t="s">
        <v>1</v>
      </c>
      <c r="F183" s="240" t="s">
        <v>241</v>
      </c>
      <c r="G183" s="238"/>
      <c r="H183" s="241">
        <v>50</v>
      </c>
      <c r="I183" s="242"/>
      <c r="J183" s="238"/>
      <c r="K183" s="238"/>
      <c r="L183" s="243"/>
      <c r="M183" s="244"/>
      <c r="N183" s="245"/>
      <c r="O183" s="245"/>
      <c r="P183" s="245"/>
      <c r="Q183" s="245"/>
      <c r="R183" s="245"/>
      <c r="S183" s="245"/>
      <c r="T183" s="246"/>
      <c r="U183" s="13"/>
      <c r="V183" s="13"/>
      <c r="W183" s="13"/>
      <c r="X183" s="13"/>
      <c r="Y183" s="13"/>
      <c r="Z183" s="13"/>
      <c r="AA183" s="13"/>
      <c r="AB183" s="13"/>
      <c r="AC183" s="13"/>
      <c r="AD183" s="13"/>
      <c r="AE183" s="13"/>
      <c r="AT183" s="247" t="s">
        <v>150</v>
      </c>
      <c r="AU183" s="247" t="s">
        <v>21</v>
      </c>
      <c r="AV183" s="13" t="s">
        <v>21</v>
      </c>
      <c r="AW183" s="13" t="s">
        <v>34</v>
      </c>
      <c r="AX183" s="13" t="s">
        <v>79</v>
      </c>
      <c r="AY183" s="247" t="s">
        <v>135</v>
      </c>
    </row>
    <row r="184" spans="1:51" s="14" customFormat="1" ht="12">
      <c r="A184" s="14"/>
      <c r="B184" s="248"/>
      <c r="C184" s="249"/>
      <c r="D184" s="232" t="s">
        <v>150</v>
      </c>
      <c r="E184" s="250" t="s">
        <v>1</v>
      </c>
      <c r="F184" s="251" t="s">
        <v>159</v>
      </c>
      <c r="G184" s="249"/>
      <c r="H184" s="252">
        <v>50</v>
      </c>
      <c r="I184" s="253"/>
      <c r="J184" s="249"/>
      <c r="K184" s="249"/>
      <c r="L184" s="254"/>
      <c r="M184" s="255"/>
      <c r="N184" s="256"/>
      <c r="O184" s="256"/>
      <c r="P184" s="256"/>
      <c r="Q184" s="256"/>
      <c r="R184" s="256"/>
      <c r="S184" s="256"/>
      <c r="T184" s="257"/>
      <c r="U184" s="14"/>
      <c r="V184" s="14"/>
      <c r="W184" s="14"/>
      <c r="X184" s="14"/>
      <c r="Y184" s="14"/>
      <c r="Z184" s="14"/>
      <c r="AA184" s="14"/>
      <c r="AB184" s="14"/>
      <c r="AC184" s="14"/>
      <c r="AD184" s="14"/>
      <c r="AE184" s="14"/>
      <c r="AT184" s="258" t="s">
        <v>150</v>
      </c>
      <c r="AU184" s="258" t="s">
        <v>21</v>
      </c>
      <c r="AV184" s="14" t="s">
        <v>141</v>
      </c>
      <c r="AW184" s="14" t="s">
        <v>34</v>
      </c>
      <c r="AX184" s="14" t="s">
        <v>87</v>
      </c>
      <c r="AY184" s="258" t="s">
        <v>135</v>
      </c>
    </row>
    <row r="185" spans="1:65" s="2" customFormat="1" ht="37.8" customHeight="1">
      <c r="A185" s="37"/>
      <c r="B185" s="38"/>
      <c r="C185" s="218" t="s">
        <v>242</v>
      </c>
      <c r="D185" s="218" t="s">
        <v>137</v>
      </c>
      <c r="E185" s="219" t="s">
        <v>243</v>
      </c>
      <c r="F185" s="220" t="s">
        <v>244</v>
      </c>
      <c r="G185" s="221" t="s">
        <v>147</v>
      </c>
      <c r="H185" s="222">
        <v>1457</v>
      </c>
      <c r="I185" s="223"/>
      <c r="J185" s="224">
        <f>ROUND(I185*H185,2)</f>
        <v>0</v>
      </c>
      <c r="K185" s="225"/>
      <c r="L185" s="43"/>
      <c r="M185" s="226" t="s">
        <v>1</v>
      </c>
      <c r="N185" s="227" t="s">
        <v>44</v>
      </c>
      <c r="O185" s="90"/>
      <c r="P185" s="228">
        <f>O185*H185</f>
        <v>0</v>
      </c>
      <c r="Q185" s="228">
        <v>0</v>
      </c>
      <c r="R185" s="228">
        <f>Q185*H185</f>
        <v>0</v>
      </c>
      <c r="S185" s="228">
        <v>0</v>
      </c>
      <c r="T185" s="229">
        <f>S185*H185</f>
        <v>0</v>
      </c>
      <c r="U185" s="37"/>
      <c r="V185" s="37"/>
      <c r="W185" s="37"/>
      <c r="X185" s="37"/>
      <c r="Y185" s="37"/>
      <c r="Z185" s="37"/>
      <c r="AA185" s="37"/>
      <c r="AB185" s="37"/>
      <c r="AC185" s="37"/>
      <c r="AD185" s="37"/>
      <c r="AE185" s="37"/>
      <c r="AR185" s="230" t="s">
        <v>141</v>
      </c>
      <c r="AT185" s="230" t="s">
        <v>137</v>
      </c>
      <c r="AU185" s="230" t="s">
        <v>21</v>
      </c>
      <c r="AY185" s="16" t="s">
        <v>135</v>
      </c>
      <c r="BE185" s="231">
        <f>IF(N185="základní",J185,0)</f>
        <v>0</v>
      </c>
      <c r="BF185" s="231">
        <f>IF(N185="snížená",J185,0)</f>
        <v>0</v>
      </c>
      <c r="BG185" s="231">
        <f>IF(N185="zákl. přenesená",J185,0)</f>
        <v>0</v>
      </c>
      <c r="BH185" s="231">
        <f>IF(N185="sníž. přenesená",J185,0)</f>
        <v>0</v>
      </c>
      <c r="BI185" s="231">
        <f>IF(N185="nulová",J185,0)</f>
        <v>0</v>
      </c>
      <c r="BJ185" s="16" t="s">
        <v>87</v>
      </c>
      <c r="BK185" s="231">
        <f>ROUND(I185*H185,2)</f>
        <v>0</v>
      </c>
      <c r="BL185" s="16" t="s">
        <v>141</v>
      </c>
      <c r="BM185" s="230" t="s">
        <v>245</v>
      </c>
    </row>
    <row r="186" spans="1:47" s="2" customFormat="1" ht="12">
      <c r="A186" s="37"/>
      <c r="B186" s="38"/>
      <c r="C186" s="39"/>
      <c r="D186" s="232" t="s">
        <v>143</v>
      </c>
      <c r="E186" s="39"/>
      <c r="F186" s="233" t="s">
        <v>246</v>
      </c>
      <c r="G186" s="39"/>
      <c r="H186" s="39"/>
      <c r="I186" s="234"/>
      <c r="J186" s="39"/>
      <c r="K186" s="39"/>
      <c r="L186" s="43"/>
      <c r="M186" s="235"/>
      <c r="N186" s="236"/>
      <c r="O186" s="90"/>
      <c r="P186" s="90"/>
      <c r="Q186" s="90"/>
      <c r="R186" s="90"/>
      <c r="S186" s="90"/>
      <c r="T186" s="91"/>
      <c r="U186" s="37"/>
      <c r="V186" s="37"/>
      <c r="W186" s="37"/>
      <c r="X186" s="37"/>
      <c r="Y186" s="37"/>
      <c r="Z186" s="37"/>
      <c r="AA186" s="37"/>
      <c r="AB186" s="37"/>
      <c r="AC186" s="37"/>
      <c r="AD186" s="37"/>
      <c r="AE186" s="37"/>
      <c r="AT186" s="16" t="s">
        <v>143</v>
      </c>
      <c r="AU186" s="16" t="s">
        <v>21</v>
      </c>
    </row>
    <row r="187" spans="1:51" s="13" customFormat="1" ht="12">
      <c r="A187" s="13"/>
      <c r="B187" s="237"/>
      <c r="C187" s="238"/>
      <c r="D187" s="232" t="s">
        <v>150</v>
      </c>
      <c r="E187" s="239" t="s">
        <v>1</v>
      </c>
      <c r="F187" s="240" t="s">
        <v>247</v>
      </c>
      <c r="G187" s="238"/>
      <c r="H187" s="241">
        <v>1160</v>
      </c>
      <c r="I187" s="242"/>
      <c r="J187" s="238"/>
      <c r="K187" s="238"/>
      <c r="L187" s="243"/>
      <c r="M187" s="244"/>
      <c r="N187" s="245"/>
      <c r="O187" s="245"/>
      <c r="P187" s="245"/>
      <c r="Q187" s="245"/>
      <c r="R187" s="245"/>
      <c r="S187" s="245"/>
      <c r="T187" s="246"/>
      <c r="U187" s="13"/>
      <c r="V187" s="13"/>
      <c r="W187" s="13"/>
      <c r="X187" s="13"/>
      <c r="Y187" s="13"/>
      <c r="Z187" s="13"/>
      <c r="AA187" s="13"/>
      <c r="AB187" s="13"/>
      <c r="AC187" s="13"/>
      <c r="AD187" s="13"/>
      <c r="AE187" s="13"/>
      <c r="AT187" s="247" t="s">
        <v>150</v>
      </c>
      <c r="AU187" s="247" t="s">
        <v>21</v>
      </c>
      <c r="AV187" s="13" t="s">
        <v>21</v>
      </c>
      <c r="AW187" s="13" t="s">
        <v>34</v>
      </c>
      <c r="AX187" s="13" t="s">
        <v>79</v>
      </c>
      <c r="AY187" s="247" t="s">
        <v>135</v>
      </c>
    </row>
    <row r="188" spans="1:51" s="13" customFormat="1" ht="12">
      <c r="A188" s="13"/>
      <c r="B188" s="237"/>
      <c r="C188" s="238"/>
      <c r="D188" s="232" t="s">
        <v>150</v>
      </c>
      <c r="E188" s="239" t="s">
        <v>1</v>
      </c>
      <c r="F188" s="240" t="s">
        <v>248</v>
      </c>
      <c r="G188" s="238"/>
      <c r="H188" s="241">
        <v>300</v>
      </c>
      <c r="I188" s="242"/>
      <c r="J188" s="238"/>
      <c r="K188" s="238"/>
      <c r="L188" s="243"/>
      <c r="M188" s="244"/>
      <c r="N188" s="245"/>
      <c r="O188" s="245"/>
      <c r="P188" s="245"/>
      <c r="Q188" s="245"/>
      <c r="R188" s="245"/>
      <c r="S188" s="245"/>
      <c r="T188" s="246"/>
      <c r="U188" s="13"/>
      <c r="V188" s="13"/>
      <c r="W188" s="13"/>
      <c r="X188" s="13"/>
      <c r="Y188" s="13"/>
      <c r="Z188" s="13"/>
      <c r="AA188" s="13"/>
      <c r="AB188" s="13"/>
      <c r="AC188" s="13"/>
      <c r="AD188" s="13"/>
      <c r="AE188" s="13"/>
      <c r="AT188" s="247" t="s">
        <v>150</v>
      </c>
      <c r="AU188" s="247" t="s">
        <v>21</v>
      </c>
      <c r="AV188" s="13" t="s">
        <v>21</v>
      </c>
      <c r="AW188" s="13" t="s">
        <v>34</v>
      </c>
      <c r="AX188" s="13" t="s">
        <v>79</v>
      </c>
      <c r="AY188" s="247" t="s">
        <v>135</v>
      </c>
    </row>
    <row r="189" spans="1:51" s="13" customFormat="1" ht="12">
      <c r="A189" s="13"/>
      <c r="B189" s="237"/>
      <c r="C189" s="238"/>
      <c r="D189" s="232" t="s">
        <v>150</v>
      </c>
      <c r="E189" s="239" t="s">
        <v>1</v>
      </c>
      <c r="F189" s="240" t="s">
        <v>249</v>
      </c>
      <c r="G189" s="238"/>
      <c r="H189" s="241">
        <v>-3</v>
      </c>
      <c r="I189" s="242"/>
      <c r="J189" s="238"/>
      <c r="K189" s="238"/>
      <c r="L189" s="243"/>
      <c r="M189" s="244"/>
      <c r="N189" s="245"/>
      <c r="O189" s="245"/>
      <c r="P189" s="245"/>
      <c r="Q189" s="245"/>
      <c r="R189" s="245"/>
      <c r="S189" s="245"/>
      <c r="T189" s="246"/>
      <c r="U189" s="13"/>
      <c r="V189" s="13"/>
      <c r="W189" s="13"/>
      <c r="X189" s="13"/>
      <c r="Y189" s="13"/>
      <c r="Z189" s="13"/>
      <c r="AA189" s="13"/>
      <c r="AB189" s="13"/>
      <c r="AC189" s="13"/>
      <c r="AD189" s="13"/>
      <c r="AE189" s="13"/>
      <c r="AT189" s="247" t="s">
        <v>150</v>
      </c>
      <c r="AU189" s="247" t="s">
        <v>21</v>
      </c>
      <c r="AV189" s="13" t="s">
        <v>21</v>
      </c>
      <c r="AW189" s="13" t="s">
        <v>34</v>
      </c>
      <c r="AX189" s="13" t="s">
        <v>79</v>
      </c>
      <c r="AY189" s="247" t="s">
        <v>135</v>
      </c>
    </row>
    <row r="190" spans="1:51" s="14" customFormat="1" ht="12">
      <c r="A190" s="14"/>
      <c r="B190" s="248"/>
      <c r="C190" s="249"/>
      <c r="D190" s="232" t="s">
        <v>150</v>
      </c>
      <c r="E190" s="250" t="s">
        <v>1</v>
      </c>
      <c r="F190" s="251" t="s">
        <v>159</v>
      </c>
      <c r="G190" s="249"/>
      <c r="H190" s="252">
        <v>1457</v>
      </c>
      <c r="I190" s="253"/>
      <c r="J190" s="249"/>
      <c r="K190" s="249"/>
      <c r="L190" s="254"/>
      <c r="M190" s="255"/>
      <c r="N190" s="256"/>
      <c r="O190" s="256"/>
      <c r="P190" s="256"/>
      <c r="Q190" s="256"/>
      <c r="R190" s="256"/>
      <c r="S190" s="256"/>
      <c r="T190" s="257"/>
      <c r="U190" s="14"/>
      <c r="V190" s="14"/>
      <c r="W190" s="14"/>
      <c r="X190" s="14"/>
      <c r="Y190" s="14"/>
      <c r="Z190" s="14"/>
      <c r="AA190" s="14"/>
      <c r="AB190" s="14"/>
      <c r="AC190" s="14"/>
      <c r="AD190" s="14"/>
      <c r="AE190" s="14"/>
      <c r="AT190" s="258" t="s">
        <v>150</v>
      </c>
      <c r="AU190" s="258" t="s">
        <v>21</v>
      </c>
      <c r="AV190" s="14" t="s">
        <v>141</v>
      </c>
      <c r="AW190" s="14" t="s">
        <v>34</v>
      </c>
      <c r="AX190" s="14" t="s">
        <v>87</v>
      </c>
      <c r="AY190" s="258" t="s">
        <v>135</v>
      </c>
    </row>
    <row r="191" spans="1:65" s="2" customFormat="1" ht="37.8" customHeight="1">
      <c r="A191" s="37"/>
      <c r="B191" s="38"/>
      <c r="C191" s="218" t="s">
        <v>250</v>
      </c>
      <c r="D191" s="218" t="s">
        <v>137</v>
      </c>
      <c r="E191" s="219" t="s">
        <v>251</v>
      </c>
      <c r="F191" s="220" t="s">
        <v>252</v>
      </c>
      <c r="G191" s="221" t="s">
        <v>147</v>
      </c>
      <c r="H191" s="222">
        <v>1457.3</v>
      </c>
      <c r="I191" s="223"/>
      <c r="J191" s="224">
        <f>ROUND(I191*H191,2)</f>
        <v>0</v>
      </c>
      <c r="K191" s="225"/>
      <c r="L191" s="43"/>
      <c r="M191" s="226" t="s">
        <v>1</v>
      </c>
      <c r="N191" s="227" t="s">
        <v>44</v>
      </c>
      <c r="O191" s="90"/>
      <c r="P191" s="228">
        <f>O191*H191</f>
        <v>0</v>
      </c>
      <c r="Q191" s="228">
        <v>0</v>
      </c>
      <c r="R191" s="228">
        <f>Q191*H191</f>
        <v>0</v>
      </c>
      <c r="S191" s="228">
        <v>0</v>
      </c>
      <c r="T191" s="229">
        <f>S191*H191</f>
        <v>0</v>
      </c>
      <c r="U191" s="37"/>
      <c r="V191" s="37"/>
      <c r="W191" s="37"/>
      <c r="X191" s="37"/>
      <c r="Y191" s="37"/>
      <c r="Z191" s="37"/>
      <c r="AA191" s="37"/>
      <c r="AB191" s="37"/>
      <c r="AC191" s="37"/>
      <c r="AD191" s="37"/>
      <c r="AE191" s="37"/>
      <c r="AR191" s="230" t="s">
        <v>141</v>
      </c>
      <c r="AT191" s="230" t="s">
        <v>137</v>
      </c>
      <c r="AU191" s="230" t="s">
        <v>21</v>
      </c>
      <c r="AY191" s="16" t="s">
        <v>135</v>
      </c>
      <c r="BE191" s="231">
        <f>IF(N191="základní",J191,0)</f>
        <v>0</v>
      </c>
      <c r="BF191" s="231">
        <f>IF(N191="snížená",J191,0)</f>
        <v>0</v>
      </c>
      <c r="BG191" s="231">
        <f>IF(N191="zákl. přenesená",J191,0)</f>
        <v>0</v>
      </c>
      <c r="BH191" s="231">
        <f>IF(N191="sníž. přenesená",J191,0)</f>
        <v>0</v>
      </c>
      <c r="BI191" s="231">
        <f>IF(N191="nulová",J191,0)</f>
        <v>0</v>
      </c>
      <c r="BJ191" s="16" t="s">
        <v>87</v>
      </c>
      <c r="BK191" s="231">
        <f>ROUND(I191*H191,2)</f>
        <v>0</v>
      </c>
      <c r="BL191" s="16" t="s">
        <v>141</v>
      </c>
      <c r="BM191" s="230" t="s">
        <v>253</v>
      </c>
    </row>
    <row r="192" spans="1:47" s="2" customFormat="1" ht="12">
      <c r="A192" s="37"/>
      <c r="B192" s="38"/>
      <c r="C192" s="39"/>
      <c r="D192" s="232" t="s">
        <v>143</v>
      </c>
      <c r="E192" s="39"/>
      <c r="F192" s="233" t="s">
        <v>254</v>
      </c>
      <c r="G192" s="39"/>
      <c r="H192" s="39"/>
      <c r="I192" s="234"/>
      <c r="J192" s="39"/>
      <c r="K192" s="39"/>
      <c r="L192" s="43"/>
      <c r="M192" s="235"/>
      <c r="N192" s="236"/>
      <c r="O192" s="90"/>
      <c r="P192" s="90"/>
      <c r="Q192" s="90"/>
      <c r="R192" s="90"/>
      <c r="S192" s="90"/>
      <c r="T192" s="91"/>
      <c r="U192" s="37"/>
      <c r="V192" s="37"/>
      <c r="W192" s="37"/>
      <c r="X192" s="37"/>
      <c r="Y192" s="37"/>
      <c r="Z192" s="37"/>
      <c r="AA192" s="37"/>
      <c r="AB192" s="37"/>
      <c r="AC192" s="37"/>
      <c r="AD192" s="37"/>
      <c r="AE192" s="37"/>
      <c r="AT192" s="16" t="s">
        <v>143</v>
      </c>
      <c r="AU192" s="16" t="s">
        <v>21</v>
      </c>
    </row>
    <row r="193" spans="1:51" s="13" customFormat="1" ht="12">
      <c r="A193" s="13"/>
      <c r="B193" s="237"/>
      <c r="C193" s="238"/>
      <c r="D193" s="232" t="s">
        <v>150</v>
      </c>
      <c r="E193" s="239" t="s">
        <v>1</v>
      </c>
      <c r="F193" s="240" t="s">
        <v>255</v>
      </c>
      <c r="G193" s="238"/>
      <c r="H193" s="241">
        <v>1457.3</v>
      </c>
      <c r="I193" s="242"/>
      <c r="J193" s="238"/>
      <c r="K193" s="238"/>
      <c r="L193" s="243"/>
      <c r="M193" s="244"/>
      <c r="N193" s="245"/>
      <c r="O193" s="245"/>
      <c r="P193" s="245"/>
      <c r="Q193" s="245"/>
      <c r="R193" s="245"/>
      <c r="S193" s="245"/>
      <c r="T193" s="246"/>
      <c r="U193" s="13"/>
      <c r="V193" s="13"/>
      <c r="W193" s="13"/>
      <c r="X193" s="13"/>
      <c r="Y193" s="13"/>
      <c r="Z193" s="13"/>
      <c r="AA193" s="13"/>
      <c r="AB193" s="13"/>
      <c r="AC193" s="13"/>
      <c r="AD193" s="13"/>
      <c r="AE193" s="13"/>
      <c r="AT193" s="247" t="s">
        <v>150</v>
      </c>
      <c r="AU193" s="247" t="s">
        <v>21</v>
      </c>
      <c r="AV193" s="13" t="s">
        <v>21</v>
      </c>
      <c r="AW193" s="13" t="s">
        <v>34</v>
      </c>
      <c r="AX193" s="13" t="s">
        <v>79</v>
      </c>
      <c r="AY193" s="247" t="s">
        <v>135</v>
      </c>
    </row>
    <row r="194" spans="1:51" s="14" customFormat="1" ht="12">
      <c r="A194" s="14"/>
      <c r="B194" s="248"/>
      <c r="C194" s="249"/>
      <c r="D194" s="232" t="s">
        <v>150</v>
      </c>
      <c r="E194" s="250" t="s">
        <v>1</v>
      </c>
      <c r="F194" s="251" t="s">
        <v>159</v>
      </c>
      <c r="G194" s="249"/>
      <c r="H194" s="252">
        <v>1457.3</v>
      </c>
      <c r="I194" s="253"/>
      <c r="J194" s="249"/>
      <c r="K194" s="249"/>
      <c r="L194" s="254"/>
      <c r="M194" s="255"/>
      <c r="N194" s="256"/>
      <c r="O194" s="256"/>
      <c r="P194" s="256"/>
      <c r="Q194" s="256"/>
      <c r="R194" s="256"/>
      <c r="S194" s="256"/>
      <c r="T194" s="257"/>
      <c r="U194" s="14"/>
      <c r="V194" s="14"/>
      <c r="W194" s="14"/>
      <c r="X194" s="14"/>
      <c r="Y194" s="14"/>
      <c r="Z194" s="14"/>
      <c r="AA194" s="14"/>
      <c r="AB194" s="14"/>
      <c r="AC194" s="14"/>
      <c r="AD194" s="14"/>
      <c r="AE194" s="14"/>
      <c r="AT194" s="258" t="s">
        <v>150</v>
      </c>
      <c r="AU194" s="258" t="s">
        <v>21</v>
      </c>
      <c r="AV194" s="14" t="s">
        <v>141</v>
      </c>
      <c r="AW194" s="14" t="s">
        <v>34</v>
      </c>
      <c r="AX194" s="14" t="s">
        <v>87</v>
      </c>
      <c r="AY194" s="258" t="s">
        <v>135</v>
      </c>
    </row>
    <row r="195" spans="1:65" s="2" customFormat="1" ht="37.8" customHeight="1">
      <c r="A195" s="37"/>
      <c r="B195" s="38"/>
      <c r="C195" s="218" t="s">
        <v>7</v>
      </c>
      <c r="D195" s="218" t="s">
        <v>137</v>
      </c>
      <c r="E195" s="219" t="s">
        <v>256</v>
      </c>
      <c r="F195" s="220" t="s">
        <v>257</v>
      </c>
      <c r="G195" s="221" t="s">
        <v>147</v>
      </c>
      <c r="H195" s="222">
        <v>50</v>
      </c>
      <c r="I195" s="223"/>
      <c r="J195" s="224">
        <f>ROUND(I195*H195,2)</f>
        <v>0</v>
      </c>
      <c r="K195" s="225"/>
      <c r="L195" s="43"/>
      <c r="M195" s="226" t="s">
        <v>1</v>
      </c>
      <c r="N195" s="227" t="s">
        <v>44</v>
      </c>
      <c r="O195" s="90"/>
      <c r="P195" s="228">
        <f>O195*H195</f>
        <v>0</v>
      </c>
      <c r="Q195" s="228">
        <v>0</v>
      </c>
      <c r="R195" s="228">
        <f>Q195*H195</f>
        <v>0</v>
      </c>
      <c r="S195" s="228">
        <v>0</v>
      </c>
      <c r="T195" s="229">
        <f>S195*H195</f>
        <v>0</v>
      </c>
      <c r="U195" s="37"/>
      <c r="V195" s="37"/>
      <c r="W195" s="37"/>
      <c r="X195" s="37"/>
      <c r="Y195" s="37"/>
      <c r="Z195" s="37"/>
      <c r="AA195" s="37"/>
      <c r="AB195" s="37"/>
      <c r="AC195" s="37"/>
      <c r="AD195" s="37"/>
      <c r="AE195" s="37"/>
      <c r="AR195" s="230" t="s">
        <v>141</v>
      </c>
      <c r="AT195" s="230" t="s">
        <v>137</v>
      </c>
      <c r="AU195" s="230" t="s">
        <v>21</v>
      </c>
      <c r="AY195" s="16" t="s">
        <v>135</v>
      </c>
      <c r="BE195" s="231">
        <f>IF(N195="základní",J195,0)</f>
        <v>0</v>
      </c>
      <c r="BF195" s="231">
        <f>IF(N195="snížená",J195,0)</f>
        <v>0</v>
      </c>
      <c r="BG195" s="231">
        <f>IF(N195="zákl. přenesená",J195,0)</f>
        <v>0</v>
      </c>
      <c r="BH195" s="231">
        <f>IF(N195="sníž. přenesená",J195,0)</f>
        <v>0</v>
      </c>
      <c r="BI195" s="231">
        <f>IF(N195="nulová",J195,0)</f>
        <v>0</v>
      </c>
      <c r="BJ195" s="16" t="s">
        <v>87</v>
      </c>
      <c r="BK195" s="231">
        <f>ROUND(I195*H195,2)</f>
        <v>0</v>
      </c>
      <c r="BL195" s="16" t="s">
        <v>141</v>
      </c>
      <c r="BM195" s="230" t="s">
        <v>258</v>
      </c>
    </row>
    <row r="196" spans="1:65" s="2" customFormat="1" ht="21.75" customHeight="1">
      <c r="A196" s="37"/>
      <c r="B196" s="38"/>
      <c r="C196" s="218" t="s">
        <v>259</v>
      </c>
      <c r="D196" s="218" t="s">
        <v>137</v>
      </c>
      <c r="E196" s="219" t="s">
        <v>260</v>
      </c>
      <c r="F196" s="220" t="s">
        <v>261</v>
      </c>
      <c r="G196" s="221" t="s">
        <v>147</v>
      </c>
      <c r="H196" s="222">
        <v>41.7</v>
      </c>
      <c r="I196" s="223"/>
      <c r="J196" s="224">
        <f>ROUND(I196*H196,2)</f>
        <v>0</v>
      </c>
      <c r="K196" s="225"/>
      <c r="L196" s="43"/>
      <c r="M196" s="226" t="s">
        <v>1</v>
      </c>
      <c r="N196" s="227" t="s">
        <v>44</v>
      </c>
      <c r="O196" s="90"/>
      <c r="P196" s="228">
        <f>O196*H196</f>
        <v>0</v>
      </c>
      <c r="Q196" s="228">
        <v>0</v>
      </c>
      <c r="R196" s="228">
        <f>Q196*H196</f>
        <v>0</v>
      </c>
      <c r="S196" s="228">
        <v>0</v>
      </c>
      <c r="T196" s="229">
        <f>S196*H196</f>
        <v>0</v>
      </c>
      <c r="U196" s="37"/>
      <c r="V196" s="37"/>
      <c r="W196" s="37"/>
      <c r="X196" s="37"/>
      <c r="Y196" s="37"/>
      <c r="Z196" s="37"/>
      <c r="AA196" s="37"/>
      <c r="AB196" s="37"/>
      <c r="AC196" s="37"/>
      <c r="AD196" s="37"/>
      <c r="AE196" s="37"/>
      <c r="AR196" s="230" t="s">
        <v>141</v>
      </c>
      <c r="AT196" s="230" t="s">
        <v>137</v>
      </c>
      <c r="AU196" s="230" t="s">
        <v>21</v>
      </c>
      <c r="AY196" s="16" t="s">
        <v>135</v>
      </c>
      <c r="BE196" s="231">
        <f>IF(N196="základní",J196,0)</f>
        <v>0</v>
      </c>
      <c r="BF196" s="231">
        <f>IF(N196="snížená",J196,0)</f>
        <v>0</v>
      </c>
      <c r="BG196" s="231">
        <f>IF(N196="zákl. přenesená",J196,0)</f>
        <v>0</v>
      </c>
      <c r="BH196" s="231">
        <f>IF(N196="sníž. přenesená",J196,0)</f>
        <v>0</v>
      </c>
      <c r="BI196" s="231">
        <f>IF(N196="nulová",J196,0)</f>
        <v>0</v>
      </c>
      <c r="BJ196" s="16" t="s">
        <v>87</v>
      </c>
      <c r="BK196" s="231">
        <f>ROUND(I196*H196,2)</f>
        <v>0</v>
      </c>
      <c r="BL196" s="16" t="s">
        <v>141</v>
      </c>
      <c r="BM196" s="230" t="s">
        <v>262</v>
      </c>
    </row>
    <row r="197" spans="1:47" s="2" customFormat="1" ht="12">
      <c r="A197" s="37"/>
      <c r="B197" s="38"/>
      <c r="C197" s="39"/>
      <c r="D197" s="232" t="s">
        <v>143</v>
      </c>
      <c r="E197" s="39"/>
      <c r="F197" s="233" t="s">
        <v>263</v>
      </c>
      <c r="G197" s="39"/>
      <c r="H197" s="39"/>
      <c r="I197" s="234"/>
      <c r="J197" s="39"/>
      <c r="K197" s="39"/>
      <c r="L197" s="43"/>
      <c r="M197" s="235"/>
      <c r="N197" s="236"/>
      <c r="O197" s="90"/>
      <c r="P197" s="90"/>
      <c r="Q197" s="90"/>
      <c r="R197" s="90"/>
      <c r="S197" s="90"/>
      <c r="T197" s="91"/>
      <c r="U197" s="37"/>
      <c r="V197" s="37"/>
      <c r="W197" s="37"/>
      <c r="X197" s="37"/>
      <c r="Y197" s="37"/>
      <c r="Z197" s="37"/>
      <c r="AA197" s="37"/>
      <c r="AB197" s="37"/>
      <c r="AC197" s="37"/>
      <c r="AD197" s="37"/>
      <c r="AE197" s="37"/>
      <c r="AT197" s="16" t="s">
        <v>143</v>
      </c>
      <c r="AU197" s="16" t="s">
        <v>21</v>
      </c>
    </row>
    <row r="198" spans="1:51" s="13" customFormat="1" ht="12">
      <c r="A198" s="13"/>
      <c r="B198" s="237"/>
      <c r="C198" s="238"/>
      <c r="D198" s="232" t="s">
        <v>150</v>
      </c>
      <c r="E198" s="239" t="s">
        <v>1</v>
      </c>
      <c r="F198" s="240" t="s">
        <v>264</v>
      </c>
      <c r="G198" s="238"/>
      <c r="H198" s="241">
        <v>41.7</v>
      </c>
      <c r="I198" s="242"/>
      <c r="J198" s="238"/>
      <c r="K198" s="238"/>
      <c r="L198" s="243"/>
      <c r="M198" s="244"/>
      <c r="N198" s="245"/>
      <c r="O198" s="245"/>
      <c r="P198" s="245"/>
      <c r="Q198" s="245"/>
      <c r="R198" s="245"/>
      <c r="S198" s="245"/>
      <c r="T198" s="246"/>
      <c r="U198" s="13"/>
      <c r="V198" s="13"/>
      <c r="W198" s="13"/>
      <c r="X198" s="13"/>
      <c r="Y198" s="13"/>
      <c r="Z198" s="13"/>
      <c r="AA198" s="13"/>
      <c r="AB198" s="13"/>
      <c r="AC198" s="13"/>
      <c r="AD198" s="13"/>
      <c r="AE198" s="13"/>
      <c r="AT198" s="247" t="s">
        <v>150</v>
      </c>
      <c r="AU198" s="247" t="s">
        <v>21</v>
      </c>
      <c r="AV198" s="13" t="s">
        <v>21</v>
      </c>
      <c r="AW198" s="13" t="s">
        <v>34</v>
      </c>
      <c r="AX198" s="13" t="s">
        <v>79</v>
      </c>
      <c r="AY198" s="247" t="s">
        <v>135</v>
      </c>
    </row>
    <row r="199" spans="1:51" s="14" customFormat="1" ht="12">
      <c r="A199" s="14"/>
      <c r="B199" s="248"/>
      <c r="C199" s="249"/>
      <c r="D199" s="232" t="s">
        <v>150</v>
      </c>
      <c r="E199" s="250" t="s">
        <v>1</v>
      </c>
      <c r="F199" s="251" t="s">
        <v>159</v>
      </c>
      <c r="G199" s="249"/>
      <c r="H199" s="252">
        <v>41.7</v>
      </c>
      <c r="I199" s="253"/>
      <c r="J199" s="249"/>
      <c r="K199" s="249"/>
      <c r="L199" s="254"/>
      <c r="M199" s="255"/>
      <c r="N199" s="256"/>
      <c r="O199" s="256"/>
      <c r="P199" s="256"/>
      <c r="Q199" s="256"/>
      <c r="R199" s="256"/>
      <c r="S199" s="256"/>
      <c r="T199" s="257"/>
      <c r="U199" s="14"/>
      <c r="V199" s="14"/>
      <c r="W199" s="14"/>
      <c r="X199" s="14"/>
      <c r="Y199" s="14"/>
      <c r="Z199" s="14"/>
      <c r="AA199" s="14"/>
      <c r="AB199" s="14"/>
      <c r="AC199" s="14"/>
      <c r="AD199" s="14"/>
      <c r="AE199" s="14"/>
      <c r="AT199" s="258" t="s">
        <v>150</v>
      </c>
      <c r="AU199" s="258" t="s">
        <v>21</v>
      </c>
      <c r="AV199" s="14" t="s">
        <v>141</v>
      </c>
      <c r="AW199" s="14" t="s">
        <v>34</v>
      </c>
      <c r="AX199" s="14" t="s">
        <v>87</v>
      </c>
      <c r="AY199" s="258" t="s">
        <v>135</v>
      </c>
    </row>
    <row r="200" spans="1:65" s="2" customFormat="1" ht="16.5" customHeight="1">
      <c r="A200" s="37"/>
      <c r="B200" s="38"/>
      <c r="C200" s="259" t="s">
        <v>265</v>
      </c>
      <c r="D200" s="259" t="s">
        <v>266</v>
      </c>
      <c r="E200" s="260" t="s">
        <v>267</v>
      </c>
      <c r="F200" s="261" t="s">
        <v>268</v>
      </c>
      <c r="G200" s="262" t="s">
        <v>269</v>
      </c>
      <c r="H200" s="263">
        <v>19</v>
      </c>
      <c r="I200" s="264"/>
      <c r="J200" s="265">
        <f>ROUND(I200*H200,2)</f>
        <v>0</v>
      </c>
      <c r="K200" s="266"/>
      <c r="L200" s="267"/>
      <c r="M200" s="268" t="s">
        <v>1</v>
      </c>
      <c r="N200" s="269" t="s">
        <v>44</v>
      </c>
      <c r="O200" s="90"/>
      <c r="P200" s="228">
        <f>O200*H200</f>
        <v>0</v>
      </c>
      <c r="Q200" s="228">
        <v>1</v>
      </c>
      <c r="R200" s="228">
        <f>Q200*H200</f>
        <v>19</v>
      </c>
      <c r="S200" s="228">
        <v>0</v>
      </c>
      <c r="T200" s="229">
        <f>S200*H200</f>
        <v>0</v>
      </c>
      <c r="U200" s="37"/>
      <c r="V200" s="37"/>
      <c r="W200" s="37"/>
      <c r="X200" s="37"/>
      <c r="Y200" s="37"/>
      <c r="Z200" s="37"/>
      <c r="AA200" s="37"/>
      <c r="AB200" s="37"/>
      <c r="AC200" s="37"/>
      <c r="AD200" s="37"/>
      <c r="AE200" s="37"/>
      <c r="AR200" s="230" t="s">
        <v>181</v>
      </c>
      <c r="AT200" s="230" t="s">
        <v>266</v>
      </c>
      <c r="AU200" s="230" t="s">
        <v>21</v>
      </c>
      <c r="AY200" s="16" t="s">
        <v>135</v>
      </c>
      <c r="BE200" s="231">
        <f>IF(N200="základní",J200,0)</f>
        <v>0</v>
      </c>
      <c r="BF200" s="231">
        <f>IF(N200="snížená",J200,0)</f>
        <v>0</v>
      </c>
      <c r="BG200" s="231">
        <f>IF(N200="zákl. přenesená",J200,0)</f>
        <v>0</v>
      </c>
      <c r="BH200" s="231">
        <f>IF(N200="sníž. přenesená",J200,0)</f>
        <v>0</v>
      </c>
      <c r="BI200" s="231">
        <f>IF(N200="nulová",J200,0)</f>
        <v>0</v>
      </c>
      <c r="BJ200" s="16" t="s">
        <v>87</v>
      </c>
      <c r="BK200" s="231">
        <f>ROUND(I200*H200,2)</f>
        <v>0</v>
      </c>
      <c r="BL200" s="16" t="s">
        <v>141</v>
      </c>
      <c r="BM200" s="230" t="s">
        <v>270</v>
      </c>
    </row>
    <row r="201" spans="1:47" s="2" customFormat="1" ht="12">
      <c r="A201" s="37"/>
      <c r="B201" s="38"/>
      <c r="C201" s="39"/>
      <c r="D201" s="232" t="s">
        <v>143</v>
      </c>
      <c r="E201" s="39"/>
      <c r="F201" s="233" t="s">
        <v>271</v>
      </c>
      <c r="G201" s="39"/>
      <c r="H201" s="39"/>
      <c r="I201" s="234"/>
      <c r="J201" s="39"/>
      <c r="K201" s="39"/>
      <c r="L201" s="43"/>
      <c r="M201" s="235"/>
      <c r="N201" s="236"/>
      <c r="O201" s="90"/>
      <c r="P201" s="90"/>
      <c r="Q201" s="90"/>
      <c r="R201" s="90"/>
      <c r="S201" s="90"/>
      <c r="T201" s="91"/>
      <c r="U201" s="37"/>
      <c r="V201" s="37"/>
      <c r="W201" s="37"/>
      <c r="X201" s="37"/>
      <c r="Y201" s="37"/>
      <c r="Z201" s="37"/>
      <c r="AA201" s="37"/>
      <c r="AB201" s="37"/>
      <c r="AC201" s="37"/>
      <c r="AD201" s="37"/>
      <c r="AE201" s="37"/>
      <c r="AT201" s="16" t="s">
        <v>143</v>
      </c>
      <c r="AU201" s="16" t="s">
        <v>21</v>
      </c>
    </row>
    <row r="202" spans="1:51" s="13" customFormat="1" ht="12">
      <c r="A202" s="13"/>
      <c r="B202" s="237"/>
      <c r="C202" s="238"/>
      <c r="D202" s="232" t="s">
        <v>150</v>
      </c>
      <c r="E202" s="239" t="s">
        <v>1</v>
      </c>
      <c r="F202" s="240" t="s">
        <v>272</v>
      </c>
      <c r="G202" s="238"/>
      <c r="H202" s="241">
        <v>19</v>
      </c>
      <c r="I202" s="242"/>
      <c r="J202" s="238"/>
      <c r="K202" s="238"/>
      <c r="L202" s="243"/>
      <c r="M202" s="244"/>
      <c r="N202" s="245"/>
      <c r="O202" s="245"/>
      <c r="P202" s="245"/>
      <c r="Q202" s="245"/>
      <c r="R202" s="245"/>
      <c r="S202" s="245"/>
      <c r="T202" s="246"/>
      <c r="U202" s="13"/>
      <c r="V202" s="13"/>
      <c r="W202" s="13"/>
      <c r="X202" s="13"/>
      <c r="Y202" s="13"/>
      <c r="Z202" s="13"/>
      <c r="AA202" s="13"/>
      <c r="AB202" s="13"/>
      <c r="AC202" s="13"/>
      <c r="AD202" s="13"/>
      <c r="AE202" s="13"/>
      <c r="AT202" s="247" t="s">
        <v>150</v>
      </c>
      <c r="AU202" s="247" t="s">
        <v>21</v>
      </c>
      <c r="AV202" s="13" t="s">
        <v>21</v>
      </c>
      <c r="AW202" s="13" t="s">
        <v>34</v>
      </c>
      <c r="AX202" s="13" t="s">
        <v>79</v>
      </c>
      <c r="AY202" s="247" t="s">
        <v>135</v>
      </c>
    </row>
    <row r="203" spans="1:51" s="14" customFormat="1" ht="12">
      <c r="A203" s="14"/>
      <c r="B203" s="248"/>
      <c r="C203" s="249"/>
      <c r="D203" s="232" t="s">
        <v>150</v>
      </c>
      <c r="E203" s="250" t="s">
        <v>1</v>
      </c>
      <c r="F203" s="251" t="s">
        <v>159</v>
      </c>
      <c r="G203" s="249"/>
      <c r="H203" s="252">
        <v>19</v>
      </c>
      <c r="I203" s="253"/>
      <c r="J203" s="249"/>
      <c r="K203" s="249"/>
      <c r="L203" s="254"/>
      <c r="M203" s="255"/>
      <c r="N203" s="256"/>
      <c r="O203" s="256"/>
      <c r="P203" s="256"/>
      <c r="Q203" s="256"/>
      <c r="R203" s="256"/>
      <c r="S203" s="256"/>
      <c r="T203" s="257"/>
      <c r="U203" s="14"/>
      <c r="V203" s="14"/>
      <c r="W203" s="14"/>
      <c r="X203" s="14"/>
      <c r="Y203" s="14"/>
      <c r="Z203" s="14"/>
      <c r="AA203" s="14"/>
      <c r="AB203" s="14"/>
      <c r="AC203" s="14"/>
      <c r="AD203" s="14"/>
      <c r="AE203" s="14"/>
      <c r="AT203" s="258" t="s">
        <v>150</v>
      </c>
      <c r="AU203" s="258" t="s">
        <v>21</v>
      </c>
      <c r="AV203" s="14" t="s">
        <v>141</v>
      </c>
      <c r="AW203" s="14" t="s">
        <v>34</v>
      </c>
      <c r="AX203" s="14" t="s">
        <v>87</v>
      </c>
      <c r="AY203" s="258" t="s">
        <v>135</v>
      </c>
    </row>
    <row r="204" spans="1:65" s="2" customFormat="1" ht="16.5" customHeight="1">
      <c r="A204" s="37"/>
      <c r="B204" s="38"/>
      <c r="C204" s="218" t="s">
        <v>273</v>
      </c>
      <c r="D204" s="218" t="s">
        <v>137</v>
      </c>
      <c r="E204" s="219" t="s">
        <v>274</v>
      </c>
      <c r="F204" s="220" t="s">
        <v>275</v>
      </c>
      <c r="G204" s="221" t="s">
        <v>147</v>
      </c>
      <c r="H204" s="222">
        <v>1507.3</v>
      </c>
      <c r="I204" s="223"/>
      <c r="J204" s="224">
        <f>ROUND(I204*H204,2)</f>
        <v>0</v>
      </c>
      <c r="K204" s="225"/>
      <c r="L204" s="43"/>
      <c r="M204" s="226" t="s">
        <v>1</v>
      </c>
      <c r="N204" s="227" t="s">
        <v>44</v>
      </c>
      <c r="O204" s="90"/>
      <c r="P204" s="228">
        <f>O204*H204</f>
        <v>0</v>
      </c>
      <c r="Q204" s="228">
        <v>0</v>
      </c>
      <c r="R204" s="228">
        <f>Q204*H204</f>
        <v>0</v>
      </c>
      <c r="S204" s="228">
        <v>0</v>
      </c>
      <c r="T204" s="229">
        <f>S204*H204</f>
        <v>0</v>
      </c>
      <c r="U204" s="37"/>
      <c r="V204" s="37"/>
      <c r="W204" s="37"/>
      <c r="X204" s="37"/>
      <c r="Y204" s="37"/>
      <c r="Z204" s="37"/>
      <c r="AA204" s="37"/>
      <c r="AB204" s="37"/>
      <c r="AC204" s="37"/>
      <c r="AD204" s="37"/>
      <c r="AE204" s="37"/>
      <c r="AR204" s="230" t="s">
        <v>141</v>
      </c>
      <c r="AT204" s="230" t="s">
        <v>137</v>
      </c>
      <c r="AU204" s="230" t="s">
        <v>21</v>
      </c>
      <c r="AY204" s="16" t="s">
        <v>135</v>
      </c>
      <c r="BE204" s="231">
        <f>IF(N204="základní",J204,0)</f>
        <v>0</v>
      </c>
      <c r="BF204" s="231">
        <f>IF(N204="snížená",J204,0)</f>
        <v>0</v>
      </c>
      <c r="BG204" s="231">
        <f>IF(N204="zákl. přenesená",J204,0)</f>
        <v>0</v>
      </c>
      <c r="BH204" s="231">
        <f>IF(N204="sníž. přenesená",J204,0)</f>
        <v>0</v>
      </c>
      <c r="BI204" s="231">
        <f>IF(N204="nulová",J204,0)</f>
        <v>0</v>
      </c>
      <c r="BJ204" s="16" t="s">
        <v>87</v>
      </c>
      <c r="BK204" s="231">
        <f>ROUND(I204*H204,2)</f>
        <v>0</v>
      </c>
      <c r="BL204" s="16" t="s">
        <v>141</v>
      </c>
      <c r="BM204" s="230" t="s">
        <v>276</v>
      </c>
    </row>
    <row r="205" spans="1:51" s="13" customFormat="1" ht="12">
      <c r="A205" s="13"/>
      <c r="B205" s="237"/>
      <c r="C205" s="238"/>
      <c r="D205" s="232" t="s">
        <v>150</v>
      </c>
      <c r="E205" s="239" t="s">
        <v>1</v>
      </c>
      <c r="F205" s="240" t="s">
        <v>277</v>
      </c>
      <c r="G205" s="238"/>
      <c r="H205" s="241">
        <v>1507.3</v>
      </c>
      <c r="I205" s="242"/>
      <c r="J205" s="238"/>
      <c r="K205" s="238"/>
      <c r="L205" s="243"/>
      <c r="M205" s="244"/>
      <c r="N205" s="245"/>
      <c r="O205" s="245"/>
      <c r="P205" s="245"/>
      <c r="Q205" s="245"/>
      <c r="R205" s="245"/>
      <c r="S205" s="245"/>
      <c r="T205" s="246"/>
      <c r="U205" s="13"/>
      <c r="V205" s="13"/>
      <c r="W205" s="13"/>
      <c r="X205" s="13"/>
      <c r="Y205" s="13"/>
      <c r="Z205" s="13"/>
      <c r="AA205" s="13"/>
      <c r="AB205" s="13"/>
      <c r="AC205" s="13"/>
      <c r="AD205" s="13"/>
      <c r="AE205" s="13"/>
      <c r="AT205" s="247" t="s">
        <v>150</v>
      </c>
      <c r="AU205" s="247" t="s">
        <v>21</v>
      </c>
      <c r="AV205" s="13" t="s">
        <v>21</v>
      </c>
      <c r="AW205" s="13" t="s">
        <v>34</v>
      </c>
      <c r="AX205" s="13" t="s">
        <v>79</v>
      </c>
      <c r="AY205" s="247" t="s">
        <v>135</v>
      </c>
    </row>
    <row r="206" spans="1:51" s="14" customFormat="1" ht="12">
      <c r="A206" s="14"/>
      <c r="B206" s="248"/>
      <c r="C206" s="249"/>
      <c r="D206" s="232" t="s">
        <v>150</v>
      </c>
      <c r="E206" s="250" t="s">
        <v>1</v>
      </c>
      <c r="F206" s="251" t="s">
        <v>159</v>
      </c>
      <c r="G206" s="249"/>
      <c r="H206" s="252">
        <v>1507.3</v>
      </c>
      <c r="I206" s="253"/>
      <c r="J206" s="249"/>
      <c r="K206" s="249"/>
      <c r="L206" s="254"/>
      <c r="M206" s="255"/>
      <c r="N206" s="256"/>
      <c r="O206" s="256"/>
      <c r="P206" s="256"/>
      <c r="Q206" s="256"/>
      <c r="R206" s="256"/>
      <c r="S206" s="256"/>
      <c r="T206" s="257"/>
      <c r="U206" s="14"/>
      <c r="V206" s="14"/>
      <c r="W206" s="14"/>
      <c r="X206" s="14"/>
      <c r="Y206" s="14"/>
      <c r="Z206" s="14"/>
      <c r="AA206" s="14"/>
      <c r="AB206" s="14"/>
      <c r="AC206" s="14"/>
      <c r="AD206" s="14"/>
      <c r="AE206" s="14"/>
      <c r="AT206" s="258" t="s">
        <v>150</v>
      </c>
      <c r="AU206" s="258" t="s">
        <v>21</v>
      </c>
      <c r="AV206" s="14" t="s">
        <v>141</v>
      </c>
      <c r="AW206" s="14" t="s">
        <v>34</v>
      </c>
      <c r="AX206" s="14" t="s">
        <v>87</v>
      </c>
      <c r="AY206" s="258" t="s">
        <v>135</v>
      </c>
    </row>
    <row r="207" spans="1:65" s="2" customFormat="1" ht="24.15" customHeight="1">
      <c r="A207" s="37"/>
      <c r="B207" s="38"/>
      <c r="C207" s="218" t="s">
        <v>278</v>
      </c>
      <c r="D207" s="218" t="s">
        <v>137</v>
      </c>
      <c r="E207" s="219" t="s">
        <v>279</v>
      </c>
      <c r="F207" s="220" t="s">
        <v>280</v>
      </c>
      <c r="G207" s="221" t="s">
        <v>269</v>
      </c>
      <c r="H207" s="222">
        <v>2863.87</v>
      </c>
      <c r="I207" s="223"/>
      <c r="J207" s="224">
        <f>ROUND(I207*H207,2)</f>
        <v>0</v>
      </c>
      <c r="K207" s="225"/>
      <c r="L207" s="43"/>
      <c r="M207" s="226" t="s">
        <v>1</v>
      </c>
      <c r="N207" s="227" t="s">
        <v>44</v>
      </c>
      <c r="O207" s="90"/>
      <c r="P207" s="228">
        <f>O207*H207</f>
        <v>0</v>
      </c>
      <c r="Q207" s="228">
        <v>0</v>
      </c>
      <c r="R207" s="228">
        <f>Q207*H207</f>
        <v>0</v>
      </c>
      <c r="S207" s="228">
        <v>0</v>
      </c>
      <c r="T207" s="229">
        <f>S207*H207</f>
        <v>0</v>
      </c>
      <c r="U207" s="37"/>
      <c r="V207" s="37"/>
      <c r="W207" s="37"/>
      <c r="X207" s="37"/>
      <c r="Y207" s="37"/>
      <c r="Z207" s="37"/>
      <c r="AA207" s="37"/>
      <c r="AB207" s="37"/>
      <c r="AC207" s="37"/>
      <c r="AD207" s="37"/>
      <c r="AE207" s="37"/>
      <c r="AR207" s="230" t="s">
        <v>141</v>
      </c>
      <c r="AT207" s="230" t="s">
        <v>137</v>
      </c>
      <c r="AU207" s="230" t="s">
        <v>21</v>
      </c>
      <c r="AY207" s="16" t="s">
        <v>135</v>
      </c>
      <c r="BE207" s="231">
        <f>IF(N207="základní",J207,0)</f>
        <v>0</v>
      </c>
      <c r="BF207" s="231">
        <f>IF(N207="snížená",J207,0)</f>
        <v>0</v>
      </c>
      <c r="BG207" s="231">
        <f>IF(N207="zákl. přenesená",J207,0)</f>
        <v>0</v>
      </c>
      <c r="BH207" s="231">
        <f>IF(N207="sníž. přenesená",J207,0)</f>
        <v>0</v>
      </c>
      <c r="BI207" s="231">
        <f>IF(N207="nulová",J207,0)</f>
        <v>0</v>
      </c>
      <c r="BJ207" s="16" t="s">
        <v>87</v>
      </c>
      <c r="BK207" s="231">
        <f>ROUND(I207*H207,2)</f>
        <v>0</v>
      </c>
      <c r="BL207" s="16" t="s">
        <v>141</v>
      </c>
      <c r="BM207" s="230" t="s">
        <v>281</v>
      </c>
    </row>
    <row r="208" spans="1:51" s="13" customFormat="1" ht="12">
      <c r="A208" s="13"/>
      <c r="B208" s="237"/>
      <c r="C208" s="238"/>
      <c r="D208" s="232" t="s">
        <v>150</v>
      </c>
      <c r="E208" s="239" t="s">
        <v>1</v>
      </c>
      <c r="F208" s="240" t="s">
        <v>282</v>
      </c>
      <c r="G208" s="238"/>
      <c r="H208" s="241">
        <v>2863.87</v>
      </c>
      <c r="I208" s="242"/>
      <c r="J208" s="238"/>
      <c r="K208" s="238"/>
      <c r="L208" s="243"/>
      <c r="M208" s="244"/>
      <c r="N208" s="245"/>
      <c r="O208" s="245"/>
      <c r="P208" s="245"/>
      <c r="Q208" s="245"/>
      <c r="R208" s="245"/>
      <c r="S208" s="245"/>
      <c r="T208" s="246"/>
      <c r="U208" s="13"/>
      <c r="V208" s="13"/>
      <c r="W208" s="13"/>
      <c r="X208" s="13"/>
      <c r="Y208" s="13"/>
      <c r="Z208" s="13"/>
      <c r="AA208" s="13"/>
      <c r="AB208" s="13"/>
      <c r="AC208" s="13"/>
      <c r="AD208" s="13"/>
      <c r="AE208" s="13"/>
      <c r="AT208" s="247" t="s">
        <v>150</v>
      </c>
      <c r="AU208" s="247" t="s">
        <v>21</v>
      </c>
      <c r="AV208" s="13" t="s">
        <v>21</v>
      </c>
      <c r="AW208" s="13" t="s">
        <v>34</v>
      </c>
      <c r="AX208" s="13" t="s">
        <v>79</v>
      </c>
      <c r="AY208" s="247" t="s">
        <v>135</v>
      </c>
    </row>
    <row r="209" spans="1:51" s="14" customFormat="1" ht="12">
      <c r="A209" s="14"/>
      <c r="B209" s="248"/>
      <c r="C209" s="249"/>
      <c r="D209" s="232" t="s">
        <v>150</v>
      </c>
      <c r="E209" s="250" t="s">
        <v>1</v>
      </c>
      <c r="F209" s="251" t="s">
        <v>159</v>
      </c>
      <c r="G209" s="249"/>
      <c r="H209" s="252">
        <v>2863.87</v>
      </c>
      <c r="I209" s="253"/>
      <c r="J209" s="249"/>
      <c r="K209" s="249"/>
      <c r="L209" s="254"/>
      <c r="M209" s="255"/>
      <c r="N209" s="256"/>
      <c r="O209" s="256"/>
      <c r="P209" s="256"/>
      <c r="Q209" s="256"/>
      <c r="R209" s="256"/>
      <c r="S209" s="256"/>
      <c r="T209" s="257"/>
      <c r="U209" s="14"/>
      <c r="V209" s="14"/>
      <c r="W209" s="14"/>
      <c r="X209" s="14"/>
      <c r="Y209" s="14"/>
      <c r="Z209" s="14"/>
      <c r="AA209" s="14"/>
      <c r="AB209" s="14"/>
      <c r="AC209" s="14"/>
      <c r="AD209" s="14"/>
      <c r="AE209" s="14"/>
      <c r="AT209" s="258" t="s">
        <v>150</v>
      </c>
      <c r="AU209" s="258" t="s">
        <v>21</v>
      </c>
      <c r="AV209" s="14" t="s">
        <v>141</v>
      </c>
      <c r="AW209" s="14" t="s">
        <v>34</v>
      </c>
      <c r="AX209" s="14" t="s">
        <v>87</v>
      </c>
      <c r="AY209" s="258" t="s">
        <v>135</v>
      </c>
    </row>
    <row r="210" spans="1:63" s="12" customFormat="1" ht="22.8" customHeight="1">
      <c r="A210" s="12"/>
      <c r="B210" s="202"/>
      <c r="C210" s="203"/>
      <c r="D210" s="204" t="s">
        <v>78</v>
      </c>
      <c r="E210" s="216" t="s">
        <v>187</v>
      </c>
      <c r="F210" s="216" t="s">
        <v>283</v>
      </c>
      <c r="G210" s="203"/>
      <c r="H210" s="203"/>
      <c r="I210" s="206"/>
      <c r="J210" s="217">
        <f>BK210</f>
        <v>0</v>
      </c>
      <c r="K210" s="203"/>
      <c r="L210" s="208"/>
      <c r="M210" s="209"/>
      <c r="N210" s="210"/>
      <c r="O210" s="210"/>
      <c r="P210" s="211">
        <f>SUM(P211:P241)</f>
        <v>0</v>
      </c>
      <c r="Q210" s="210"/>
      <c r="R210" s="211">
        <f>SUM(R211:R241)</f>
        <v>0.6167499999999999</v>
      </c>
      <c r="S210" s="210"/>
      <c r="T210" s="212">
        <f>SUM(T211:T241)</f>
        <v>8.542</v>
      </c>
      <c r="U210" s="12"/>
      <c r="V210" s="12"/>
      <c r="W210" s="12"/>
      <c r="X210" s="12"/>
      <c r="Y210" s="12"/>
      <c r="Z210" s="12"/>
      <c r="AA210" s="12"/>
      <c r="AB210" s="12"/>
      <c r="AC210" s="12"/>
      <c r="AD210" s="12"/>
      <c r="AE210" s="12"/>
      <c r="AR210" s="213" t="s">
        <v>87</v>
      </c>
      <c r="AT210" s="214" t="s">
        <v>78</v>
      </c>
      <c r="AU210" s="214" t="s">
        <v>87</v>
      </c>
      <c r="AY210" s="213" t="s">
        <v>135</v>
      </c>
      <c r="BK210" s="215">
        <f>SUM(BK211:BK241)</f>
        <v>0</v>
      </c>
    </row>
    <row r="211" spans="1:65" s="2" customFormat="1" ht="24.15" customHeight="1">
      <c r="A211" s="37"/>
      <c r="B211" s="38"/>
      <c r="C211" s="218" t="s">
        <v>284</v>
      </c>
      <c r="D211" s="218" t="s">
        <v>137</v>
      </c>
      <c r="E211" s="219" t="s">
        <v>285</v>
      </c>
      <c r="F211" s="220" t="s">
        <v>286</v>
      </c>
      <c r="G211" s="221" t="s">
        <v>140</v>
      </c>
      <c r="H211" s="222">
        <v>4</v>
      </c>
      <c r="I211" s="223"/>
      <c r="J211" s="224">
        <f>ROUND(I211*H211,2)</f>
        <v>0</v>
      </c>
      <c r="K211" s="225"/>
      <c r="L211" s="43"/>
      <c r="M211" s="226" t="s">
        <v>1</v>
      </c>
      <c r="N211" s="227" t="s">
        <v>44</v>
      </c>
      <c r="O211" s="90"/>
      <c r="P211" s="228">
        <f>O211*H211</f>
        <v>0</v>
      </c>
      <c r="Q211" s="228">
        <v>0.0007</v>
      </c>
      <c r="R211" s="228">
        <f>Q211*H211</f>
        <v>0.0028</v>
      </c>
      <c r="S211" s="228">
        <v>0</v>
      </c>
      <c r="T211" s="229">
        <f>S211*H211</f>
        <v>0</v>
      </c>
      <c r="U211" s="37"/>
      <c r="V211" s="37"/>
      <c r="W211" s="37"/>
      <c r="X211" s="37"/>
      <c r="Y211" s="37"/>
      <c r="Z211" s="37"/>
      <c r="AA211" s="37"/>
      <c r="AB211" s="37"/>
      <c r="AC211" s="37"/>
      <c r="AD211" s="37"/>
      <c r="AE211" s="37"/>
      <c r="AR211" s="230" t="s">
        <v>141</v>
      </c>
      <c r="AT211" s="230" t="s">
        <v>137</v>
      </c>
      <c r="AU211" s="230" t="s">
        <v>21</v>
      </c>
      <c r="AY211" s="16" t="s">
        <v>135</v>
      </c>
      <c r="BE211" s="231">
        <f>IF(N211="základní",J211,0)</f>
        <v>0</v>
      </c>
      <c r="BF211" s="231">
        <f>IF(N211="snížená",J211,0)</f>
        <v>0</v>
      </c>
      <c r="BG211" s="231">
        <f>IF(N211="zákl. přenesená",J211,0)</f>
        <v>0</v>
      </c>
      <c r="BH211" s="231">
        <f>IF(N211="sníž. přenesená",J211,0)</f>
        <v>0</v>
      </c>
      <c r="BI211" s="231">
        <f>IF(N211="nulová",J211,0)</f>
        <v>0</v>
      </c>
      <c r="BJ211" s="16" t="s">
        <v>87</v>
      </c>
      <c r="BK211" s="231">
        <f>ROUND(I211*H211,2)</f>
        <v>0</v>
      </c>
      <c r="BL211" s="16" t="s">
        <v>141</v>
      </c>
      <c r="BM211" s="230" t="s">
        <v>287</v>
      </c>
    </row>
    <row r="212" spans="1:65" s="2" customFormat="1" ht="24.15" customHeight="1">
      <c r="A212" s="37"/>
      <c r="B212" s="38"/>
      <c r="C212" s="218" t="s">
        <v>288</v>
      </c>
      <c r="D212" s="218" t="s">
        <v>137</v>
      </c>
      <c r="E212" s="219" t="s">
        <v>289</v>
      </c>
      <c r="F212" s="220" t="s">
        <v>290</v>
      </c>
      <c r="G212" s="221" t="s">
        <v>140</v>
      </c>
      <c r="H212" s="222">
        <v>4</v>
      </c>
      <c r="I212" s="223"/>
      <c r="J212" s="224">
        <f>ROUND(I212*H212,2)</f>
        <v>0</v>
      </c>
      <c r="K212" s="225"/>
      <c r="L212" s="43"/>
      <c r="M212" s="226" t="s">
        <v>1</v>
      </c>
      <c r="N212" s="227" t="s">
        <v>44</v>
      </c>
      <c r="O212" s="90"/>
      <c r="P212" s="228">
        <f>O212*H212</f>
        <v>0</v>
      </c>
      <c r="Q212" s="228">
        <v>0.11241</v>
      </c>
      <c r="R212" s="228">
        <f>Q212*H212</f>
        <v>0.44964</v>
      </c>
      <c r="S212" s="228">
        <v>0</v>
      </c>
      <c r="T212" s="229">
        <f>S212*H212</f>
        <v>0</v>
      </c>
      <c r="U212" s="37"/>
      <c r="V212" s="37"/>
      <c r="W212" s="37"/>
      <c r="X212" s="37"/>
      <c r="Y212" s="37"/>
      <c r="Z212" s="37"/>
      <c r="AA212" s="37"/>
      <c r="AB212" s="37"/>
      <c r="AC212" s="37"/>
      <c r="AD212" s="37"/>
      <c r="AE212" s="37"/>
      <c r="AR212" s="230" t="s">
        <v>141</v>
      </c>
      <c r="AT212" s="230" t="s">
        <v>137</v>
      </c>
      <c r="AU212" s="230" t="s">
        <v>21</v>
      </c>
      <c r="AY212" s="16" t="s">
        <v>135</v>
      </c>
      <c r="BE212" s="231">
        <f>IF(N212="základní",J212,0)</f>
        <v>0</v>
      </c>
      <c r="BF212" s="231">
        <f>IF(N212="snížená",J212,0)</f>
        <v>0</v>
      </c>
      <c r="BG212" s="231">
        <f>IF(N212="zákl. přenesená",J212,0)</f>
        <v>0</v>
      </c>
      <c r="BH212" s="231">
        <f>IF(N212="sníž. přenesená",J212,0)</f>
        <v>0</v>
      </c>
      <c r="BI212" s="231">
        <f>IF(N212="nulová",J212,0)</f>
        <v>0</v>
      </c>
      <c r="BJ212" s="16" t="s">
        <v>87</v>
      </c>
      <c r="BK212" s="231">
        <f>ROUND(I212*H212,2)</f>
        <v>0</v>
      </c>
      <c r="BL212" s="16" t="s">
        <v>141</v>
      </c>
      <c r="BM212" s="230" t="s">
        <v>291</v>
      </c>
    </row>
    <row r="213" spans="1:65" s="2" customFormat="1" ht="21.75" customHeight="1">
      <c r="A213" s="37"/>
      <c r="B213" s="38"/>
      <c r="C213" s="259" t="s">
        <v>292</v>
      </c>
      <c r="D213" s="259" t="s">
        <v>266</v>
      </c>
      <c r="E213" s="260" t="s">
        <v>293</v>
      </c>
      <c r="F213" s="261" t="s">
        <v>294</v>
      </c>
      <c r="G213" s="262" t="s">
        <v>140</v>
      </c>
      <c r="H213" s="263">
        <v>4</v>
      </c>
      <c r="I213" s="264"/>
      <c r="J213" s="265">
        <f>ROUND(I213*H213,2)</f>
        <v>0</v>
      </c>
      <c r="K213" s="266"/>
      <c r="L213" s="267"/>
      <c r="M213" s="268" t="s">
        <v>1</v>
      </c>
      <c r="N213" s="269" t="s">
        <v>44</v>
      </c>
      <c r="O213" s="90"/>
      <c r="P213" s="228">
        <f>O213*H213</f>
        <v>0</v>
      </c>
      <c r="Q213" s="228">
        <v>0.0061</v>
      </c>
      <c r="R213" s="228">
        <f>Q213*H213</f>
        <v>0.0244</v>
      </c>
      <c r="S213" s="228">
        <v>0</v>
      </c>
      <c r="T213" s="229">
        <f>S213*H213</f>
        <v>0</v>
      </c>
      <c r="U213" s="37"/>
      <c r="V213" s="37"/>
      <c r="W213" s="37"/>
      <c r="X213" s="37"/>
      <c r="Y213" s="37"/>
      <c r="Z213" s="37"/>
      <c r="AA213" s="37"/>
      <c r="AB213" s="37"/>
      <c r="AC213" s="37"/>
      <c r="AD213" s="37"/>
      <c r="AE213" s="37"/>
      <c r="AR213" s="230" t="s">
        <v>181</v>
      </c>
      <c r="AT213" s="230" t="s">
        <v>266</v>
      </c>
      <c r="AU213" s="230" t="s">
        <v>21</v>
      </c>
      <c r="AY213" s="16" t="s">
        <v>135</v>
      </c>
      <c r="BE213" s="231">
        <f>IF(N213="základní",J213,0)</f>
        <v>0</v>
      </c>
      <c r="BF213" s="231">
        <f>IF(N213="snížená",J213,0)</f>
        <v>0</v>
      </c>
      <c r="BG213" s="231">
        <f>IF(N213="zákl. přenesená",J213,0)</f>
        <v>0</v>
      </c>
      <c r="BH213" s="231">
        <f>IF(N213="sníž. přenesená",J213,0)</f>
        <v>0</v>
      </c>
      <c r="BI213" s="231">
        <f>IF(N213="nulová",J213,0)</f>
        <v>0</v>
      </c>
      <c r="BJ213" s="16" t="s">
        <v>87</v>
      </c>
      <c r="BK213" s="231">
        <f>ROUND(I213*H213,2)</f>
        <v>0</v>
      </c>
      <c r="BL213" s="16" t="s">
        <v>141</v>
      </c>
      <c r="BM213" s="230" t="s">
        <v>295</v>
      </c>
    </row>
    <row r="214" spans="1:65" s="2" customFormat="1" ht="24.15" customHeight="1">
      <c r="A214" s="37"/>
      <c r="B214" s="38"/>
      <c r="C214" s="218" t="s">
        <v>296</v>
      </c>
      <c r="D214" s="218" t="s">
        <v>137</v>
      </c>
      <c r="E214" s="219" t="s">
        <v>297</v>
      </c>
      <c r="F214" s="220" t="s">
        <v>298</v>
      </c>
      <c r="G214" s="221" t="s">
        <v>162</v>
      </c>
      <c r="H214" s="222">
        <v>52</v>
      </c>
      <c r="I214" s="223"/>
      <c r="J214" s="224">
        <f>ROUND(I214*H214,2)</f>
        <v>0</v>
      </c>
      <c r="K214" s="225"/>
      <c r="L214" s="43"/>
      <c r="M214" s="226" t="s">
        <v>1</v>
      </c>
      <c r="N214" s="227" t="s">
        <v>44</v>
      </c>
      <c r="O214" s="90"/>
      <c r="P214" s="228">
        <f>O214*H214</f>
        <v>0</v>
      </c>
      <c r="Q214" s="228">
        <v>1E-05</v>
      </c>
      <c r="R214" s="228">
        <f>Q214*H214</f>
        <v>0.0005200000000000001</v>
      </c>
      <c r="S214" s="228">
        <v>0</v>
      </c>
      <c r="T214" s="229">
        <f>S214*H214</f>
        <v>0</v>
      </c>
      <c r="U214" s="37"/>
      <c r="V214" s="37"/>
      <c r="W214" s="37"/>
      <c r="X214" s="37"/>
      <c r="Y214" s="37"/>
      <c r="Z214" s="37"/>
      <c r="AA214" s="37"/>
      <c r="AB214" s="37"/>
      <c r="AC214" s="37"/>
      <c r="AD214" s="37"/>
      <c r="AE214" s="37"/>
      <c r="AR214" s="230" t="s">
        <v>141</v>
      </c>
      <c r="AT214" s="230" t="s">
        <v>137</v>
      </c>
      <c r="AU214" s="230" t="s">
        <v>21</v>
      </c>
      <c r="AY214" s="16" t="s">
        <v>135</v>
      </c>
      <c r="BE214" s="231">
        <f>IF(N214="základní",J214,0)</f>
        <v>0</v>
      </c>
      <c r="BF214" s="231">
        <f>IF(N214="snížená",J214,0)</f>
        <v>0</v>
      </c>
      <c r="BG214" s="231">
        <f>IF(N214="zákl. přenesená",J214,0)</f>
        <v>0</v>
      </c>
      <c r="BH214" s="231">
        <f>IF(N214="sníž. přenesená",J214,0)</f>
        <v>0</v>
      </c>
      <c r="BI214" s="231">
        <f>IF(N214="nulová",J214,0)</f>
        <v>0</v>
      </c>
      <c r="BJ214" s="16" t="s">
        <v>87</v>
      </c>
      <c r="BK214" s="231">
        <f>ROUND(I214*H214,2)</f>
        <v>0</v>
      </c>
      <c r="BL214" s="16" t="s">
        <v>141</v>
      </c>
      <c r="BM214" s="230" t="s">
        <v>299</v>
      </c>
    </row>
    <row r="215" spans="1:51" s="13" customFormat="1" ht="12">
      <c r="A215" s="13"/>
      <c r="B215" s="237"/>
      <c r="C215" s="238"/>
      <c r="D215" s="232" t="s">
        <v>150</v>
      </c>
      <c r="E215" s="239" t="s">
        <v>1</v>
      </c>
      <c r="F215" s="240" t="s">
        <v>300</v>
      </c>
      <c r="G215" s="238"/>
      <c r="H215" s="241">
        <v>40</v>
      </c>
      <c r="I215" s="242"/>
      <c r="J215" s="238"/>
      <c r="K215" s="238"/>
      <c r="L215" s="243"/>
      <c r="M215" s="244"/>
      <c r="N215" s="245"/>
      <c r="O215" s="245"/>
      <c r="P215" s="245"/>
      <c r="Q215" s="245"/>
      <c r="R215" s="245"/>
      <c r="S215" s="245"/>
      <c r="T215" s="246"/>
      <c r="U215" s="13"/>
      <c r="V215" s="13"/>
      <c r="W215" s="13"/>
      <c r="X215" s="13"/>
      <c r="Y215" s="13"/>
      <c r="Z215" s="13"/>
      <c r="AA215" s="13"/>
      <c r="AB215" s="13"/>
      <c r="AC215" s="13"/>
      <c r="AD215" s="13"/>
      <c r="AE215" s="13"/>
      <c r="AT215" s="247" t="s">
        <v>150</v>
      </c>
      <c r="AU215" s="247" t="s">
        <v>21</v>
      </c>
      <c r="AV215" s="13" t="s">
        <v>21</v>
      </c>
      <c r="AW215" s="13" t="s">
        <v>34</v>
      </c>
      <c r="AX215" s="13" t="s">
        <v>79</v>
      </c>
      <c r="AY215" s="247" t="s">
        <v>135</v>
      </c>
    </row>
    <row r="216" spans="1:51" s="13" customFormat="1" ht="12">
      <c r="A216" s="13"/>
      <c r="B216" s="237"/>
      <c r="C216" s="238"/>
      <c r="D216" s="232" t="s">
        <v>150</v>
      </c>
      <c r="E216" s="239" t="s">
        <v>1</v>
      </c>
      <c r="F216" s="240" t="s">
        <v>301</v>
      </c>
      <c r="G216" s="238"/>
      <c r="H216" s="241">
        <v>12</v>
      </c>
      <c r="I216" s="242"/>
      <c r="J216" s="238"/>
      <c r="K216" s="238"/>
      <c r="L216" s="243"/>
      <c r="M216" s="244"/>
      <c r="N216" s="245"/>
      <c r="O216" s="245"/>
      <c r="P216" s="245"/>
      <c r="Q216" s="245"/>
      <c r="R216" s="245"/>
      <c r="S216" s="245"/>
      <c r="T216" s="246"/>
      <c r="U216" s="13"/>
      <c r="V216" s="13"/>
      <c r="W216" s="13"/>
      <c r="X216" s="13"/>
      <c r="Y216" s="13"/>
      <c r="Z216" s="13"/>
      <c r="AA216" s="13"/>
      <c r="AB216" s="13"/>
      <c r="AC216" s="13"/>
      <c r="AD216" s="13"/>
      <c r="AE216" s="13"/>
      <c r="AT216" s="247" t="s">
        <v>150</v>
      </c>
      <c r="AU216" s="247" t="s">
        <v>21</v>
      </c>
      <c r="AV216" s="13" t="s">
        <v>21</v>
      </c>
      <c r="AW216" s="13" t="s">
        <v>34</v>
      </c>
      <c r="AX216" s="13" t="s">
        <v>79</v>
      </c>
      <c r="AY216" s="247" t="s">
        <v>135</v>
      </c>
    </row>
    <row r="217" spans="1:51" s="14" customFormat="1" ht="12">
      <c r="A217" s="14"/>
      <c r="B217" s="248"/>
      <c r="C217" s="249"/>
      <c r="D217" s="232" t="s">
        <v>150</v>
      </c>
      <c r="E217" s="250" t="s">
        <v>1</v>
      </c>
      <c r="F217" s="251" t="s">
        <v>159</v>
      </c>
      <c r="G217" s="249"/>
      <c r="H217" s="252">
        <v>52</v>
      </c>
      <c r="I217" s="253"/>
      <c r="J217" s="249"/>
      <c r="K217" s="249"/>
      <c r="L217" s="254"/>
      <c r="M217" s="255"/>
      <c r="N217" s="256"/>
      <c r="O217" s="256"/>
      <c r="P217" s="256"/>
      <c r="Q217" s="256"/>
      <c r="R217" s="256"/>
      <c r="S217" s="256"/>
      <c r="T217" s="257"/>
      <c r="U217" s="14"/>
      <c r="V217" s="14"/>
      <c r="W217" s="14"/>
      <c r="X217" s="14"/>
      <c r="Y217" s="14"/>
      <c r="Z217" s="14"/>
      <c r="AA217" s="14"/>
      <c r="AB217" s="14"/>
      <c r="AC217" s="14"/>
      <c r="AD217" s="14"/>
      <c r="AE217" s="14"/>
      <c r="AT217" s="258" t="s">
        <v>150</v>
      </c>
      <c r="AU217" s="258" t="s">
        <v>21</v>
      </c>
      <c r="AV217" s="14" t="s">
        <v>141</v>
      </c>
      <c r="AW217" s="14" t="s">
        <v>34</v>
      </c>
      <c r="AX217" s="14" t="s">
        <v>87</v>
      </c>
      <c r="AY217" s="258" t="s">
        <v>135</v>
      </c>
    </row>
    <row r="218" spans="1:65" s="2" customFormat="1" ht="24.15" customHeight="1">
      <c r="A218" s="37"/>
      <c r="B218" s="38"/>
      <c r="C218" s="218" t="s">
        <v>302</v>
      </c>
      <c r="D218" s="218" t="s">
        <v>137</v>
      </c>
      <c r="E218" s="219" t="s">
        <v>303</v>
      </c>
      <c r="F218" s="220" t="s">
        <v>304</v>
      </c>
      <c r="G218" s="221" t="s">
        <v>162</v>
      </c>
      <c r="H218" s="222">
        <v>52</v>
      </c>
      <c r="I218" s="223"/>
      <c r="J218" s="224">
        <f>ROUND(I218*H218,2)</f>
        <v>0</v>
      </c>
      <c r="K218" s="225"/>
      <c r="L218" s="43"/>
      <c r="M218" s="226" t="s">
        <v>1</v>
      </c>
      <c r="N218" s="227" t="s">
        <v>44</v>
      </c>
      <c r="O218" s="90"/>
      <c r="P218" s="228">
        <f>O218*H218</f>
        <v>0</v>
      </c>
      <c r="Q218" s="228">
        <v>0.00034</v>
      </c>
      <c r="R218" s="228">
        <f>Q218*H218</f>
        <v>0.01768</v>
      </c>
      <c r="S218" s="228">
        <v>0</v>
      </c>
      <c r="T218" s="229">
        <f>S218*H218</f>
        <v>0</v>
      </c>
      <c r="U218" s="37"/>
      <c r="V218" s="37"/>
      <c r="W218" s="37"/>
      <c r="X218" s="37"/>
      <c r="Y218" s="37"/>
      <c r="Z218" s="37"/>
      <c r="AA218" s="37"/>
      <c r="AB218" s="37"/>
      <c r="AC218" s="37"/>
      <c r="AD218" s="37"/>
      <c r="AE218" s="37"/>
      <c r="AR218" s="230" t="s">
        <v>141</v>
      </c>
      <c r="AT218" s="230" t="s">
        <v>137</v>
      </c>
      <c r="AU218" s="230" t="s">
        <v>21</v>
      </c>
      <c r="AY218" s="16" t="s">
        <v>135</v>
      </c>
      <c r="BE218" s="231">
        <f>IF(N218="základní",J218,0)</f>
        <v>0</v>
      </c>
      <c r="BF218" s="231">
        <f>IF(N218="snížená",J218,0)</f>
        <v>0</v>
      </c>
      <c r="BG218" s="231">
        <f>IF(N218="zákl. přenesená",J218,0)</f>
        <v>0</v>
      </c>
      <c r="BH218" s="231">
        <f>IF(N218="sníž. přenesená",J218,0)</f>
        <v>0</v>
      </c>
      <c r="BI218" s="231">
        <f>IF(N218="nulová",J218,0)</f>
        <v>0</v>
      </c>
      <c r="BJ218" s="16" t="s">
        <v>87</v>
      </c>
      <c r="BK218" s="231">
        <f>ROUND(I218*H218,2)</f>
        <v>0</v>
      </c>
      <c r="BL218" s="16" t="s">
        <v>141</v>
      </c>
      <c r="BM218" s="230" t="s">
        <v>305</v>
      </c>
    </row>
    <row r="219" spans="1:47" s="2" customFormat="1" ht="12">
      <c r="A219" s="37"/>
      <c r="B219" s="38"/>
      <c r="C219" s="39"/>
      <c r="D219" s="232" t="s">
        <v>143</v>
      </c>
      <c r="E219" s="39"/>
      <c r="F219" s="233" t="s">
        <v>306</v>
      </c>
      <c r="G219" s="39"/>
      <c r="H219" s="39"/>
      <c r="I219" s="234"/>
      <c r="J219" s="39"/>
      <c r="K219" s="39"/>
      <c r="L219" s="43"/>
      <c r="M219" s="235"/>
      <c r="N219" s="236"/>
      <c r="O219" s="90"/>
      <c r="P219" s="90"/>
      <c r="Q219" s="90"/>
      <c r="R219" s="90"/>
      <c r="S219" s="90"/>
      <c r="T219" s="91"/>
      <c r="U219" s="37"/>
      <c r="V219" s="37"/>
      <c r="W219" s="37"/>
      <c r="X219" s="37"/>
      <c r="Y219" s="37"/>
      <c r="Z219" s="37"/>
      <c r="AA219" s="37"/>
      <c r="AB219" s="37"/>
      <c r="AC219" s="37"/>
      <c r="AD219" s="37"/>
      <c r="AE219" s="37"/>
      <c r="AT219" s="16" t="s">
        <v>143</v>
      </c>
      <c r="AU219" s="16" t="s">
        <v>21</v>
      </c>
    </row>
    <row r="220" spans="1:51" s="13" customFormat="1" ht="12">
      <c r="A220" s="13"/>
      <c r="B220" s="237"/>
      <c r="C220" s="238"/>
      <c r="D220" s="232" t="s">
        <v>150</v>
      </c>
      <c r="E220" s="239" t="s">
        <v>1</v>
      </c>
      <c r="F220" s="240" t="s">
        <v>307</v>
      </c>
      <c r="G220" s="238"/>
      <c r="H220" s="241">
        <v>52</v>
      </c>
      <c r="I220" s="242"/>
      <c r="J220" s="238"/>
      <c r="K220" s="238"/>
      <c r="L220" s="243"/>
      <c r="M220" s="244"/>
      <c r="N220" s="245"/>
      <c r="O220" s="245"/>
      <c r="P220" s="245"/>
      <c r="Q220" s="245"/>
      <c r="R220" s="245"/>
      <c r="S220" s="245"/>
      <c r="T220" s="246"/>
      <c r="U220" s="13"/>
      <c r="V220" s="13"/>
      <c r="W220" s="13"/>
      <c r="X220" s="13"/>
      <c r="Y220" s="13"/>
      <c r="Z220" s="13"/>
      <c r="AA220" s="13"/>
      <c r="AB220" s="13"/>
      <c r="AC220" s="13"/>
      <c r="AD220" s="13"/>
      <c r="AE220" s="13"/>
      <c r="AT220" s="247" t="s">
        <v>150</v>
      </c>
      <c r="AU220" s="247" t="s">
        <v>21</v>
      </c>
      <c r="AV220" s="13" t="s">
        <v>21</v>
      </c>
      <c r="AW220" s="13" t="s">
        <v>34</v>
      </c>
      <c r="AX220" s="13" t="s">
        <v>79</v>
      </c>
      <c r="AY220" s="247" t="s">
        <v>135</v>
      </c>
    </row>
    <row r="221" spans="1:51" s="14" customFormat="1" ht="12">
      <c r="A221" s="14"/>
      <c r="B221" s="248"/>
      <c r="C221" s="249"/>
      <c r="D221" s="232" t="s">
        <v>150</v>
      </c>
      <c r="E221" s="250" t="s">
        <v>1</v>
      </c>
      <c r="F221" s="251" t="s">
        <v>159</v>
      </c>
      <c r="G221" s="249"/>
      <c r="H221" s="252">
        <v>52</v>
      </c>
      <c r="I221" s="253"/>
      <c r="J221" s="249"/>
      <c r="K221" s="249"/>
      <c r="L221" s="254"/>
      <c r="M221" s="255"/>
      <c r="N221" s="256"/>
      <c r="O221" s="256"/>
      <c r="P221" s="256"/>
      <c r="Q221" s="256"/>
      <c r="R221" s="256"/>
      <c r="S221" s="256"/>
      <c r="T221" s="257"/>
      <c r="U221" s="14"/>
      <c r="V221" s="14"/>
      <c r="W221" s="14"/>
      <c r="X221" s="14"/>
      <c r="Y221" s="14"/>
      <c r="Z221" s="14"/>
      <c r="AA221" s="14"/>
      <c r="AB221" s="14"/>
      <c r="AC221" s="14"/>
      <c r="AD221" s="14"/>
      <c r="AE221" s="14"/>
      <c r="AT221" s="258" t="s">
        <v>150</v>
      </c>
      <c r="AU221" s="258" t="s">
        <v>21</v>
      </c>
      <c r="AV221" s="14" t="s">
        <v>141</v>
      </c>
      <c r="AW221" s="14" t="s">
        <v>34</v>
      </c>
      <c r="AX221" s="14" t="s">
        <v>87</v>
      </c>
      <c r="AY221" s="258" t="s">
        <v>135</v>
      </c>
    </row>
    <row r="222" spans="1:65" s="2" customFormat="1" ht="16.5" customHeight="1">
      <c r="A222" s="37"/>
      <c r="B222" s="38"/>
      <c r="C222" s="218" t="s">
        <v>308</v>
      </c>
      <c r="D222" s="218" t="s">
        <v>137</v>
      </c>
      <c r="E222" s="219" t="s">
        <v>309</v>
      </c>
      <c r="F222" s="220" t="s">
        <v>310</v>
      </c>
      <c r="G222" s="221" t="s">
        <v>147</v>
      </c>
      <c r="H222" s="222">
        <v>1</v>
      </c>
      <c r="I222" s="223"/>
      <c r="J222" s="224">
        <f>ROUND(I222*H222,2)</f>
        <v>0</v>
      </c>
      <c r="K222" s="225"/>
      <c r="L222" s="43"/>
      <c r="M222" s="226" t="s">
        <v>1</v>
      </c>
      <c r="N222" s="227" t="s">
        <v>44</v>
      </c>
      <c r="O222" s="90"/>
      <c r="P222" s="228">
        <f>O222*H222</f>
        <v>0</v>
      </c>
      <c r="Q222" s="228">
        <v>0.12171</v>
      </c>
      <c r="R222" s="228">
        <f>Q222*H222</f>
        <v>0.12171</v>
      </c>
      <c r="S222" s="228">
        <v>2.4</v>
      </c>
      <c r="T222" s="229">
        <f>S222*H222</f>
        <v>2.4</v>
      </c>
      <c r="U222" s="37"/>
      <c r="V222" s="37"/>
      <c r="W222" s="37"/>
      <c r="X222" s="37"/>
      <c r="Y222" s="37"/>
      <c r="Z222" s="37"/>
      <c r="AA222" s="37"/>
      <c r="AB222" s="37"/>
      <c r="AC222" s="37"/>
      <c r="AD222" s="37"/>
      <c r="AE222" s="37"/>
      <c r="AR222" s="230" t="s">
        <v>141</v>
      </c>
      <c r="AT222" s="230" t="s">
        <v>137</v>
      </c>
      <c r="AU222" s="230" t="s">
        <v>21</v>
      </c>
      <c r="AY222" s="16" t="s">
        <v>135</v>
      </c>
      <c r="BE222" s="231">
        <f>IF(N222="základní",J222,0)</f>
        <v>0</v>
      </c>
      <c r="BF222" s="231">
        <f>IF(N222="snížená",J222,0)</f>
        <v>0</v>
      </c>
      <c r="BG222" s="231">
        <f>IF(N222="zákl. přenesená",J222,0)</f>
        <v>0</v>
      </c>
      <c r="BH222" s="231">
        <f>IF(N222="sníž. přenesená",J222,0)</f>
        <v>0</v>
      </c>
      <c r="BI222" s="231">
        <f>IF(N222="nulová",J222,0)</f>
        <v>0</v>
      </c>
      <c r="BJ222" s="16" t="s">
        <v>87</v>
      </c>
      <c r="BK222" s="231">
        <f>ROUND(I222*H222,2)</f>
        <v>0</v>
      </c>
      <c r="BL222" s="16" t="s">
        <v>141</v>
      </c>
      <c r="BM222" s="230" t="s">
        <v>311</v>
      </c>
    </row>
    <row r="223" spans="1:51" s="13" customFormat="1" ht="12">
      <c r="A223" s="13"/>
      <c r="B223" s="237"/>
      <c r="C223" s="238"/>
      <c r="D223" s="232" t="s">
        <v>150</v>
      </c>
      <c r="E223" s="239" t="s">
        <v>1</v>
      </c>
      <c r="F223" s="240" t="s">
        <v>312</v>
      </c>
      <c r="G223" s="238"/>
      <c r="H223" s="241">
        <v>1</v>
      </c>
      <c r="I223" s="242"/>
      <c r="J223" s="238"/>
      <c r="K223" s="238"/>
      <c r="L223" s="243"/>
      <c r="M223" s="244"/>
      <c r="N223" s="245"/>
      <c r="O223" s="245"/>
      <c r="P223" s="245"/>
      <c r="Q223" s="245"/>
      <c r="R223" s="245"/>
      <c r="S223" s="245"/>
      <c r="T223" s="246"/>
      <c r="U223" s="13"/>
      <c r="V223" s="13"/>
      <c r="W223" s="13"/>
      <c r="X223" s="13"/>
      <c r="Y223" s="13"/>
      <c r="Z223" s="13"/>
      <c r="AA223" s="13"/>
      <c r="AB223" s="13"/>
      <c r="AC223" s="13"/>
      <c r="AD223" s="13"/>
      <c r="AE223" s="13"/>
      <c r="AT223" s="247" t="s">
        <v>150</v>
      </c>
      <c r="AU223" s="247" t="s">
        <v>21</v>
      </c>
      <c r="AV223" s="13" t="s">
        <v>21</v>
      </c>
      <c r="AW223" s="13" t="s">
        <v>34</v>
      </c>
      <c r="AX223" s="13" t="s">
        <v>79</v>
      </c>
      <c r="AY223" s="247" t="s">
        <v>135</v>
      </c>
    </row>
    <row r="224" spans="1:51" s="14" customFormat="1" ht="12">
      <c r="A224" s="14"/>
      <c r="B224" s="248"/>
      <c r="C224" s="249"/>
      <c r="D224" s="232" t="s">
        <v>150</v>
      </c>
      <c r="E224" s="250" t="s">
        <v>1</v>
      </c>
      <c r="F224" s="251" t="s">
        <v>159</v>
      </c>
      <c r="G224" s="249"/>
      <c r="H224" s="252">
        <v>1</v>
      </c>
      <c r="I224" s="253"/>
      <c r="J224" s="249"/>
      <c r="K224" s="249"/>
      <c r="L224" s="254"/>
      <c r="M224" s="255"/>
      <c r="N224" s="256"/>
      <c r="O224" s="256"/>
      <c r="P224" s="256"/>
      <c r="Q224" s="256"/>
      <c r="R224" s="256"/>
      <c r="S224" s="256"/>
      <c r="T224" s="257"/>
      <c r="U224" s="14"/>
      <c r="V224" s="14"/>
      <c r="W224" s="14"/>
      <c r="X224" s="14"/>
      <c r="Y224" s="14"/>
      <c r="Z224" s="14"/>
      <c r="AA224" s="14"/>
      <c r="AB224" s="14"/>
      <c r="AC224" s="14"/>
      <c r="AD224" s="14"/>
      <c r="AE224" s="14"/>
      <c r="AT224" s="258" t="s">
        <v>150</v>
      </c>
      <c r="AU224" s="258" t="s">
        <v>21</v>
      </c>
      <c r="AV224" s="14" t="s">
        <v>141</v>
      </c>
      <c r="AW224" s="14" t="s">
        <v>34</v>
      </c>
      <c r="AX224" s="14" t="s">
        <v>87</v>
      </c>
      <c r="AY224" s="258" t="s">
        <v>135</v>
      </c>
    </row>
    <row r="225" spans="1:65" s="2" customFormat="1" ht="24.15" customHeight="1">
      <c r="A225" s="37"/>
      <c r="B225" s="38"/>
      <c r="C225" s="218" t="s">
        <v>313</v>
      </c>
      <c r="D225" s="218" t="s">
        <v>137</v>
      </c>
      <c r="E225" s="219" t="s">
        <v>314</v>
      </c>
      <c r="F225" s="220" t="s">
        <v>315</v>
      </c>
      <c r="G225" s="221" t="s">
        <v>162</v>
      </c>
      <c r="H225" s="222">
        <v>3.4</v>
      </c>
      <c r="I225" s="223"/>
      <c r="J225" s="224">
        <f>ROUND(I225*H225,2)</f>
        <v>0</v>
      </c>
      <c r="K225" s="225"/>
      <c r="L225" s="43"/>
      <c r="M225" s="226" t="s">
        <v>1</v>
      </c>
      <c r="N225" s="227" t="s">
        <v>44</v>
      </c>
      <c r="O225" s="90"/>
      <c r="P225" s="228">
        <f>O225*H225</f>
        <v>0</v>
      </c>
      <c r="Q225" s="228">
        <v>0</v>
      </c>
      <c r="R225" s="228">
        <f>Q225*H225</f>
        <v>0</v>
      </c>
      <c r="S225" s="228">
        <v>0.025</v>
      </c>
      <c r="T225" s="229">
        <f>S225*H225</f>
        <v>0.085</v>
      </c>
      <c r="U225" s="37"/>
      <c r="V225" s="37"/>
      <c r="W225" s="37"/>
      <c r="X225" s="37"/>
      <c r="Y225" s="37"/>
      <c r="Z225" s="37"/>
      <c r="AA225" s="37"/>
      <c r="AB225" s="37"/>
      <c r="AC225" s="37"/>
      <c r="AD225" s="37"/>
      <c r="AE225" s="37"/>
      <c r="AR225" s="230" t="s">
        <v>141</v>
      </c>
      <c r="AT225" s="230" t="s">
        <v>137</v>
      </c>
      <c r="AU225" s="230" t="s">
        <v>21</v>
      </c>
      <c r="AY225" s="16" t="s">
        <v>135</v>
      </c>
      <c r="BE225" s="231">
        <f>IF(N225="základní",J225,0)</f>
        <v>0</v>
      </c>
      <c r="BF225" s="231">
        <f>IF(N225="snížená",J225,0)</f>
        <v>0</v>
      </c>
      <c r="BG225" s="231">
        <f>IF(N225="zákl. přenesená",J225,0)</f>
        <v>0</v>
      </c>
      <c r="BH225" s="231">
        <f>IF(N225="sníž. přenesená",J225,0)</f>
        <v>0</v>
      </c>
      <c r="BI225" s="231">
        <f>IF(N225="nulová",J225,0)</f>
        <v>0</v>
      </c>
      <c r="BJ225" s="16" t="s">
        <v>87</v>
      </c>
      <c r="BK225" s="231">
        <f>ROUND(I225*H225,2)</f>
        <v>0</v>
      </c>
      <c r="BL225" s="16" t="s">
        <v>141</v>
      </c>
      <c r="BM225" s="230" t="s">
        <v>316</v>
      </c>
    </row>
    <row r="226" spans="1:65" s="2" customFormat="1" ht="24.15" customHeight="1">
      <c r="A226" s="37"/>
      <c r="B226" s="38"/>
      <c r="C226" s="218" t="s">
        <v>317</v>
      </c>
      <c r="D226" s="218" t="s">
        <v>137</v>
      </c>
      <c r="E226" s="219" t="s">
        <v>318</v>
      </c>
      <c r="F226" s="220" t="s">
        <v>319</v>
      </c>
      <c r="G226" s="221" t="s">
        <v>140</v>
      </c>
      <c r="H226" s="222">
        <v>4</v>
      </c>
      <c r="I226" s="223"/>
      <c r="J226" s="224">
        <f>ROUND(I226*H226,2)</f>
        <v>0</v>
      </c>
      <c r="K226" s="225"/>
      <c r="L226" s="43"/>
      <c r="M226" s="226" t="s">
        <v>1</v>
      </c>
      <c r="N226" s="227" t="s">
        <v>44</v>
      </c>
      <c r="O226" s="90"/>
      <c r="P226" s="228">
        <f>O226*H226</f>
        <v>0</v>
      </c>
      <c r="Q226" s="228">
        <v>0</v>
      </c>
      <c r="R226" s="228">
        <f>Q226*H226</f>
        <v>0</v>
      </c>
      <c r="S226" s="228">
        <v>0.082</v>
      </c>
      <c r="T226" s="229">
        <f>S226*H226</f>
        <v>0.328</v>
      </c>
      <c r="U226" s="37"/>
      <c r="V226" s="37"/>
      <c r="W226" s="37"/>
      <c r="X226" s="37"/>
      <c r="Y226" s="37"/>
      <c r="Z226" s="37"/>
      <c r="AA226" s="37"/>
      <c r="AB226" s="37"/>
      <c r="AC226" s="37"/>
      <c r="AD226" s="37"/>
      <c r="AE226" s="37"/>
      <c r="AR226" s="230" t="s">
        <v>141</v>
      </c>
      <c r="AT226" s="230" t="s">
        <v>137</v>
      </c>
      <c r="AU226" s="230" t="s">
        <v>21</v>
      </c>
      <c r="AY226" s="16" t="s">
        <v>135</v>
      </c>
      <c r="BE226" s="231">
        <f>IF(N226="základní",J226,0)</f>
        <v>0</v>
      </c>
      <c r="BF226" s="231">
        <f>IF(N226="snížená",J226,0)</f>
        <v>0</v>
      </c>
      <c r="BG226" s="231">
        <f>IF(N226="zákl. přenesená",J226,0)</f>
        <v>0</v>
      </c>
      <c r="BH226" s="231">
        <f>IF(N226="sníž. přenesená",J226,0)</f>
        <v>0</v>
      </c>
      <c r="BI226" s="231">
        <f>IF(N226="nulová",J226,0)</f>
        <v>0</v>
      </c>
      <c r="BJ226" s="16" t="s">
        <v>87</v>
      </c>
      <c r="BK226" s="231">
        <f>ROUND(I226*H226,2)</f>
        <v>0</v>
      </c>
      <c r="BL226" s="16" t="s">
        <v>141</v>
      </c>
      <c r="BM226" s="230" t="s">
        <v>320</v>
      </c>
    </row>
    <row r="227" spans="1:51" s="13" customFormat="1" ht="12">
      <c r="A227" s="13"/>
      <c r="B227" s="237"/>
      <c r="C227" s="238"/>
      <c r="D227" s="232" t="s">
        <v>150</v>
      </c>
      <c r="E227" s="239" t="s">
        <v>1</v>
      </c>
      <c r="F227" s="240" t="s">
        <v>321</v>
      </c>
      <c r="G227" s="238"/>
      <c r="H227" s="241">
        <v>1</v>
      </c>
      <c r="I227" s="242"/>
      <c r="J227" s="238"/>
      <c r="K227" s="238"/>
      <c r="L227" s="243"/>
      <c r="M227" s="244"/>
      <c r="N227" s="245"/>
      <c r="O227" s="245"/>
      <c r="P227" s="245"/>
      <c r="Q227" s="245"/>
      <c r="R227" s="245"/>
      <c r="S227" s="245"/>
      <c r="T227" s="246"/>
      <c r="U227" s="13"/>
      <c r="V227" s="13"/>
      <c r="W227" s="13"/>
      <c r="X227" s="13"/>
      <c r="Y227" s="13"/>
      <c r="Z227" s="13"/>
      <c r="AA227" s="13"/>
      <c r="AB227" s="13"/>
      <c r="AC227" s="13"/>
      <c r="AD227" s="13"/>
      <c r="AE227" s="13"/>
      <c r="AT227" s="247" t="s">
        <v>150</v>
      </c>
      <c r="AU227" s="247" t="s">
        <v>21</v>
      </c>
      <c r="AV227" s="13" t="s">
        <v>21</v>
      </c>
      <c r="AW227" s="13" t="s">
        <v>34</v>
      </c>
      <c r="AX227" s="13" t="s">
        <v>79</v>
      </c>
      <c r="AY227" s="247" t="s">
        <v>135</v>
      </c>
    </row>
    <row r="228" spans="1:51" s="13" customFormat="1" ht="12">
      <c r="A228" s="13"/>
      <c r="B228" s="237"/>
      <c r="C228" s="238"/>
      <c r="D228" s="232" t="s">
        <v>150</v>
      </c>
      <c r="E228" s="239" t="s">
        <v>1</v>
      </c>
      <c r="F228" s="240" t="s">
        <v>322</v>
      </c>
      <c r="G228" s="238"/>
      <c r="H228" s="241">
        <v>1</v>
      </c>
      <c r="I228" s="242"/>
      <c r="J228" s="238"/>
      <c r="K228" s="238"/>
      <c r="L228" s="243"/>
      <c r="M228" s="244"/>
      <c r="N228" s="245"/>
      <c r="O228" s="245"/>
      <c r="P228" s="245"/>
      <c r="Q228" s="245"/>
      <c r="R228" s="245"/>
      <c r="S228" s="245"/>
      <c r="T228" s="246"/>
      <c r="U228" s="13"/>
      <c r="V228" s="13"/>
      <c r="W228" s="13"/>
      <c r="X228" s="13"/>
      <c r="Y228" s="13"/>
      <c r="Z228" s="13"/>
      <c r="AA228" s="13"/>
      <c r="AB228" s="13"/>
      <c r="AC228" s="13"/>
      <c r="AD228" s="13"/>
      <c r="AE228" s="13"/>
      <c r="AT228" s="247" t="s">
        <v>150</v>
      </c>
      <c r="AU228" s="247" t="s">
        <v>21</v>
      </c>
      <c r="AV228" s="13" t="s">
        <v>21</v>
      </c>
      <c r="AW228" s="13" t="s">
        <v>34</v>
      </c>
      <c r="AX228" s="13" t="s">
        <v>79</v>
      </c>
      <c r="AY228" s="247" t="s">
        <v>135</v>
      </c>
    </row>
    <row r="229" spans="1:51" s="13" customFormat="1" ht="12">
      <c r="A229" s="13"/>
      <c r="B229" s="237"/>
      <c r="C229" s="238"/>
      <c r="D229" s="232" t="s">
        <v>150</v>
      </c>
      <c r="E229" s="239" t="s">
        <v>1</v>
      </c>
      <c r="F229" s="240" t="s">
        <v>323</v>
      </c>
      <c r="G229" s="238"/>
      <c r="H229" s="241">
        <v>1</v>
      </c>
      <c r="I229" s="242"/>
      <c r="J229" s="238"/>
      <c r="K229" s="238"/>
      <c r="L229" s="243"/>
      <c r="M229" s="244"/>
      <c r="N229" s="245"/>
      <c r="O229" s="245"/>
      <c r="P229" s="245"/>
      <c r="Q229" s="245"/>
      <c r="R229" s="245"/>
      <c r="S229" s="245"/>
      <c r="T229" s="246"/>
      <c r="U229" s="13"/>
      <c r="V229" s="13"/>
      <c r="W229" s="13"/>
      <c r="X229" s="13"/>
      <c r="Y229" s="13"/>
      <c r="Z229" s="13"/>
      <c r="AA229" s="13"/>
      <c r="AB229" s="13"/>
      <c r="AC229" s="13"/>
      <c r="AD229" s="13"/>
      <c r="AE229" s="13"/>
      <c r="AT229" s="247" t="s">
        <v>150</v>
      </c>
      <c r="AU229" s="247" t="s">
        <v>21</v>
      </c>
      <c r="AV229" s="13" t="s">
        <v>21</v>
      </c>
      <c r="AW229" s="13" t="s">
        <v>34</v>
      </c>
      <c r="AX229" s="13" t="s">
        <v>79</v>
      </c>
      <c r="AY229" s="247" t="s">
        <v>135</v>
      </c>
    </row>
    <row r="230" spans="1:51" s="13" customFormat="1" ht="12">
      <c r="A230" s="13"/>
      <c r="B230" s="237"/>
      <c r="C230" s="238"/>
      <c r="D230" s="232" t="s">
        <v>150</v>
      </c>
      <c r="E230" s="239" t="s">
        <v>1</v>
      </c>
      <c r="F230" s="240" t="s">
        <v>324</v>
      </c>
      <c r="G230" s="238"/>
      <c r="H230" s="241">
        <v>1</v>
      </c>
      <c r="I230" s="242"/>
      <c r="J230" s="238"/>
      <c r="K230" s="238"/>
      <c r="L230" s="243"/>
      <c r="M230" s="244"/>
      <c r="N230" s="245"/>
      <c r="O230" s="245"/>
      <c r="P230" s="245"/>
      <c r="Q230" s="245"/>
      <c r="R230" s="245"/>
      <c r="S230" s="245"/>
      <c r="T230" s="246"/>
      <c r="U230" s="13"/>
      <c r="V230" s="13"/>
      <c r="W230" s="13"/>
      <c r="X230" s="13"/>
      <c r="Y230" s="13"/>
      <c r="Z230" s="13"/>
      <c r="AA230" s="13"/>
      <c r="AB230" s="13"/>
      <c r="AC230" s="13"/>
      <c r="AD230" s="13"/>
      <c r="AE230" s="13"/>
      <c r="AT230" s="247" t="s">
        <v>150</v>
      </c>
      <c r="AU230" s="247" t="s">
        <v>21</v>
      </c>
      <c r="AV230" s="13" t="s">
        <v>21</v>
      </c>
      <c r="AW230" s="13" t="s">
        <v>34</v>
      </c>
      <c r="AX230" s="13" t="s">
        <v>79</v>
      </c>
      <c r="AY230" s="247" t="s">
        <v>135</v>
      </c>
    </row>
    <row r="231" spans="1:51" s="14" customFormat="1" ht="12">
      <c r="A231" s="14"/>
      <c r="B231" s="248"/>
      <c r="C231" s="249"/>
      <c r="D231" s="232" t="s">
        <v>150</v>
      </c>
      <c r="E231" s="250" t="s">
        <v>1</v>
      </c>
      <c r="F231" s="251" t="s">
        <v>159</v>
      </c>
      <c r="G231" s="249"/>
      <c r="H231" s="252">
        <v>4</v>
      </c>
      <c r="I231" s="253"/>
      <c r="J231" s="249"/>
      <c r="K231" s="249"/>
      <c r="L231" s="254"/>
      <c r="M231" s="255"/>
      <c r="N231" s="256"/>
      <c r="O231" s="256"/>
      <c r="P231" s="256"/>
      <c r="Q231" s="256"/>
      <c r="R231" s="256"/>
      <c r="S231" s="256"/>
      <c r="T231" s="257"/>
      <c r="U231" s="14"/>
      <c r="V231" s="14"/>
      <c r="W231" s="14"/>
      <c r="X231" s="14"/>
      <c r="Y231" s="14"/>
      <c r="Z231" s="14"/>
      <c r="AA231" s="14"/>
      <c r="AB231" s="14"/>
      <c r="AC231" s="14"/>
      <c r="AD231" s="14"/>
      <c r="AE231" s="14"/>
      <c r="AT231" s="258" t="s">
        <v>150</v>
      </c>
      <c r="AU231" s="258" t="s">
        <v>21</v>
      </c>
      <c r="AV231" s="14" t="s">
        <v>141</v>
      </c>
      <c r="AW231" s="14" t="s">
        <v>34</v>
      </c>
      <c r="AX231" s="14" t="s">
        <v>87</v>
      </c>
      <c r="AY231" s="258" t="s">
        <v>135</v>
      </c>
    </row>
    <row r="232" spans="1:65" s="2" customFormat="1" ht="21.75" customHeight="1">
      <c r="A232" s="37"/>
      <c r="B232" s="38"/>
      <c r="C232" s="218" t="s">
        <v>325</v>
      </c>
      <c r="D232" s="218" t="s">
        <v>137</v>
      </c>
      <c r="E232" s="219" t="s">
        <v>326</v>
      </c>
      <c r="F232" s="220" t="s">
        <v>327</v>
      </c>
      <c r="G232" s="221" t="s">
        <v>162</v>
      </c>
      <c r="H232" s="222">
        <v>5.5</v>
      </c>
      <c r="I232" s="223"/>
      <c r="J232" s="224">
        <f>ROUND(I232*H232,2)</f>
        <v>0</v>
      </c>
      <c r="K232" s="225"/>
      <c r="L232" s="43"/>
      <c r="M232" s="226" t="s">
        <v>1</v>
      </c>
      <c r="N232" s="227" t="s">
        <v>44</v>
      </c>
      <c r="O232" s="90"/>
      <c r="P232" s="228">
        <f>O232*H232</f>
        <v>0</v>
      </c>
      <c r="Q232" s="228">
        <v>0</v>
      </c>
      <c r="R232" s="228">
        <f>Q232*H232</f>
        <v>0</v>
      </c>
      <c r="S232" s="228">
        <v>0.35</v>
      </c>
      <c r="T232" s="229">
        <f>S232*H232</f>
        <v>1.9249999999999998</v>
      </c>
      <c r="U232" s="37"/>
      <c r="V232" s="37"/>
      <c r="W232" s="37"/>
      <c r="X232" s="37"/>
      <c r="Y232" s="37"/>
      <c r="Z232" s="37"/>
      <c r="AA232" s="37"/>
      <c r="AB232" s="37"/>
      <c r="AC232" s="37"/>
      <c r="AD232" s="37"/>
      <c r="AE232" s="37"/>
      <c r="AR232" s="230" t="s">
        <v>141</v>
      </c>
      <c r="AT232" s="230" t="s">
        <v>137</v>
      </c>
      <c r="AU232" s="230" t="s">
        <v>21</v>
      </c>
      <c r="AY232" s="16" t="s">
        <v>135</v>
      </c>
      <c r="BE232" s="231">
        <f>IF(N232="základní",J232,0)</f>
        <v>0</v>
      </c>
      <c r="BF232" s="231">
        <f>IF(N232="snížená",J232,0)</f>
        <v>0</v>
      </c>
      <c r="BG232" s="231">
        <f>IF(N232="zákl. přenesená",J232,0)</f>
        <v>0</v>
      </c>
      <c r="BH232" s="231">
        <f>IF(N232="sníž. přenesená",J232,0)</f>
        <v>0</v>
      </c>
      <c r="BI232" s="231">
        <f>IF(N232="nulová",J232,0)</f>
        <v>0</v>
      </c>
      <c r="BJ232" s="16" t="s">
        <v>87</v>
      </c>
      <c r="BK232" s="231">
        <f>ROUND(I232*H232,2)</f>
        <v>0</v>
      </c>
      <c r="BL232" s="16" t="s">
        <v>141</v>
      </c>
      <c r="BM232" s="230" t="s">
        <v>328</v>
      </c>
    </row>
    <row r="233" spans="1:47" s="2" customFormat="1" ht="12">
      <c r="A233" s="37"/>
      <c r="B233" s="38"/>
      <c r="C233" s="39"/>
      <c r="D233" s="232" t="s">
        <v>143</v>
      </c>
      <c r="E233" s="39"/>
      <c r="F233" s="233" t="s">
        <v>329</v>
      </c>
      <c r="G233" s="39"/>
      <c r="H233" s="39"/>
      <c r="I233" s="234"/>
      <c r="J233" s="39"/>
      <c r="K233" s="39"/>
      <c r="L233" s="43"/>
      <c r="M233" s="235"/>
      <c r="N233" s="236"/>
      <c r="O233" s="90"/>
      <c r="P233" s="90"/>
      <c r="Q233" s="90"/>
      <c r="R233" s="90"/>
      <c r="S233" s="90"/>
      <c r="T233" s="91"/>
      <c r="U233" s="37"/>
      <c r="V233" s="37"/>
      <c r="W233" s="37"/>
      <c r="X233" s="37"/>
      <c r="Y233" s="37"/>
      <c r="Z233" s="37"/>
      <c r="AA233" s="37"/>
      <c r="AB233" s="37"/>
      <c r="AC233" s="37"/>
      <c r="AD233" s="37"/>
      <c r="AE233" s="37"/>
      <c r="AT233" s="16" t="s">
        <v>143</v>
      </c>
      <c r="AU233" s="16" t="s">
        <v>21</v>
      </c>
    </row>
    <row r="234" spans="1:51" s="13" customFormat="1" ht="12">
      <c r="A234" s="13"/>
      <c r="B234" s="237"/>
      <c r="C234" s="238"/>
      <c r="D234" s="232" t="s">
        <v>150</v>
      </c>
      <c r="E234" s="239" t="s">
        <v>1</v>
      </c>
      <c r="F234" s="240" t="s">
        <v>330</v>
      </c>
      <c r="G234" s="238"/>
      <c r="H234" s="241">
        <v>5.5</v>
      </c>
      <c r="I234" s="242"/>
      <c r="J234" s="238"/>
      <c r="K234" s="238"/>
      <c r="L234" s="243"/>
      <c r="M234" s="244"/>
      <c r="N234" s="245"/>
      <c r="O234" s="245"/>
      <c r="P234" s="245"/>
      <c r="Q234" s="245"/>
      <c r="R234" s="245"/>
      <c r="S234" s="245"/>
      <c r="T234" s="246"/>
      <c r="U234" s="13"/>
      <c r="V234" s="13"/>
      <c r="W234" s="13"/>
      <c r="X234" s="13"/>
      <c r="Y234" s="13"/>
      <c r="Z234" s="13"/>
      <c r="AA234" s="13"/>
      <c r="AB234" s="13"/>
      <c r="AC234" s="13"/>
      <c r="AD234" s="13"/>
      <c r="AE234" s="13"/>
      <c r="AT234" s="247" t="s">
        <v>150</v>
      </c>
      <c r="AU234" s="247" t="s">
        <v>21</v>
      </c>
      <c r="AV234" s="13" t="s">
        <v>21</v>
      </c>
      <c r="AW234" s="13" t="s">
        <v>34</v>
      </c>
      <c r="AX234" s="13" t="s">
        <v>87</v>
      </c>
      <c r="AY234" s="247" t="s">
        <v>135</v>
      </c>
    </row>
    <row r="235" spans="1:65" s="2" customFormat="1" ht="24.15" customHeight="1">
      <c r="A235" s="37"/>
      <c r="B235" s="38"/>
      <c r="C235" s="218" t="s">
        <v>331</v>
      </c>
      <c r="D235" s="218" t="s">
        <v>137</v>
      </c>
      <c r="E235" s="219" t="s">
        <v>332</v>
      </c>
      <c r="F235" s="220" t="s">
        <v>333</v>
      </c>
      <c r="G235" s="221" t="s">
        <v>140</v>
      </c>
      <c r="H235" s="222">
        <v>3</v>
      </c>
      <c r="I235" s="223"/>
      <c r="J235" s="224">
        <f>ROUND(I235*H235,2)</f>
        <v>0</v>
      </c>
      <c r="K235" s="225"/>
      <c r="L235" s="43"/>
      <c r="M235" s="226" t="s">
        <v>1</v>
      </c>
      <c r="N235" s="227" t="s">
        <v>44</v>
      </c>
      <c r="O235" s="90"/>
      <c r="P235" s="228">
        <f>O235*H235</f>
        <v>0</v>
      </c>
      <c r="Q235" s="228">
        <v>0</v>
      </c>
      <c r="R235" s="228">
        <f>Q235*H235</f>
        <v>0</v>
      </c>
      <c r="S235" s="228">
        <v>0.085</v>
      </c>
      <c r="T235" s="229">
        <f>S235*H235</f>
        <v>0.255</v>
      </c>
      <c r="U235" s="37"/>
      <c r="V235" s="37"/>
      <c r="W235" s="37"/>
      <c r="X235" s="37"/>
      <c r="Y235" s="37"/>
      <c r="Z235" s="37"/>
      <c r="AA235" s="37"/>
      <c r="AB235" s="37"/>
      <c r="AC235" s="37"/>
      <c r="AD235" s="37"/>
      <c r="AE235" s="37"/>
      <c r="AR235" s="230" t="s">
        <v>141</v>
      </c>
      <c r="AT235" s="230" t="s">
        <v>137</v>
      </c>
      <c r="AU235" s="230" t="s">
        <v>21</v>
      </c>
      <c r="AY235" s="16" t="s">
        <v>135</v>
      </c>
      <c r="BE235" s="231">
        <f>IF(N235="základní",J235,0)</f>
        <v>0</v>
      </c>
      <c r="BF235" s="231">
        <f>IF(N235="snížená",J235,0)</f>
        <v>0</v>
      </c>
      <c r="BG235" s="231">
        <f>IF(N235="zákl. přenesená",J235,0)</f>
        <v>0</v>
      </c>
      <c r="BH235" s="231">
        <f>IF(N235="sníž. přenesená",J235,0)</f>
        <v>0</v>
      </c>
      <c r="BI235" s="231">
        <f>IF(N235="nulová",J235,0)</f>
        <v>0</v>
      </c>
      <c r="BJ235" s="16" t="s">
        <v>87</v>
      </c>
      <c r="BK235" s="231">
        <f>ROUND(I235*H235,2)</f>
        <v>0</v>
      </c>
      <c r="BL235" s="16" t="s">
        <v>141</v>
      </c>
      <c r="BM235" s="230" t="s">
        <v>334</v>
      </c>
    </row>
    <row r="236" spans="1:47" s="2" customFormat="1" ht="12">
      <c r="A236" s="37"/>
      <c r="B236" s="38"/>
      <c r="C236" s="39"/>
      <c r="D236" s="232" t="s">
        <v>143</v>
      </c>
      <c r="E236" s="39"/>
      <c r="F236" s="233" t="s">
        <v>335</v>
      </c>
      <c r="G236" s="39"/>
      <c r="H236" s="39"/>
      <c r="I236" s="234"/>
      <c r="J236" s="39"/>
      <c r="K236" s="39"/>
      <c r="L236" s="43"/>
      <c r="M236" s="235"/>
      <c r="N236" s="236"/>
      <c r="O236" s="90"/>
      <c r="P236" s="90"/>
      <c r="Q236" s="90"/>
      <c r="R236" s="90"/>
      <c r="S236" s="90"/>
      <c r="T236" s="91"/>
      <c r="U236" s="37"/>
      <c r="V236" s="37"/>
      <c r="W236" s="37"/>
      <c r="X236" s="37"/>
      <c r="Y236" s="37"/>
      <c r="Z236" s="37"/>
      <c r="AA236" s="37"/>
      <c r="AB236" s="37"/>
      <c r="AC236" s="37"/>
      <c r="AD236" s="37"/>
      <c r="AE236" s="37"/>
      <c r="AT236" s="16" t="s">
        <v>143</v>
      </c>
      <c r="AU236" s="16" t="s">
        <v>21</v>
      </c>
    </row>
    <row r="237" spans="1:51" s="13" customFormat="1" ht="12">
      <c r="A237" s="13"/>
      <c r="B237" s="237"/>
      <c r="C237" s="238"/>
      <c r="D237" s="232" t="s">
        <v>150</v>
      </c>
      <c r="E237" s="239" t="s">
        <v>1</v>
      </c>
      <c r="F237" s="240" t="s">
        <v>336</v>
      </c>
      <c r="G237" s="238"/>
      <c r="H237" s="241">
        <v>3</v>
      </c>
      <c r="I237" s="242"/>
      <c r="J237" s="238"/>
      <c r="K237" s="238"/>
      <c r="L237" s="243"/>
      <c r="M237" s="244"/>
      <c r="N237" s="245"/>
      <c r="O237" s="245"/>
      <c r="P237" s="245"/>
      <c r="Q237" s="245"/>
      <c r="R237" s="245"/>
      <c r="S237" s="245"/>
      <c r="T237" s="246"/>
      <c r="U237" s="13"/>
      <c r="V237" s="13"/>
      <c r="W237" s="13"/>
      <c r="X237" s="13"/>
      <c r="Y237" s="13"/>
      <c r="Z237" s="13"/>
      <c r="AA237" s="13"/>
      <c r="AB237" s="13"/>
      <c r="AC237" s="13"/>
      <c r="AD237" s="13"/>
      <c r="AE237" s="13"/>
      <c r="AT237" s="247" t="s">
        <v>150</v>
      </c>
      <c r="AU237" s="247" t="s">
        <v>21</v>
      </c>
      <c r="AV237" s="13" t="s">
        <v>21</v>
      </c>
      <c r="AW237" s="13" t="s">
        <v>34</v>
      </c>
      <c r="AX237" s="13" t="s">
        <v>79</v>
      </c>
      <c r="AY237" s="247" t="s">
        <v>135</v>
      </c>
    </row>
    <row r="238" spans="1:51" s="14" customFormat="1" ht="12">
      <c r="A238" s="14"/>
      <c r="B238" s="248"/>
      <c r="C238" s="249"/>
      <c r="D238" s="232" t="s">
        <v>150</v>
      </c>
      <c r="E238" s="250" t="s">
        <v>1</v>
      </c>
      <c r="F238" s="251" t="s">
        <v>159</v>
      </c>
      <c r="G238" s="249"/>
      <c r="H238" s="252">
        <v>3</v>
      </c>
      <c r="I238" s="253"/>
      <c r="J238" s="249"/>
      <c r="K238" s="249"/>
      <c r="L238" s="254"/>
      <c r="M238" s="255"/>
      <c r="N238" s="256"/>
      <c r="O238" s="256"/>
      <c r="P238" s="256"/>
      <c r="Q238" s="256"/>
      <c r="R238" s="256"/>
      <c r="S238" s="256"/>
      <c r="T238" s="257"/>
      <c r="U238" s="14"/>
      <c r="V238" s="14"/>
      <c r="W238" s="14"/>
      <c r="X238" s="14"/>
      <c r="Y238" s="14"/>
      <c r="Z238" s="14"/>
      <c r="AA238" s="14"/>
      <c r="AB238" s="14"/>
      <c r="AC238" s="14"/>
      <c r="AD238" s="14"/>
      <c r="AE238" s="14"/>
      <c r="AT238" s="258" t="s">
        <v>150</v>
      </c>
      <c r="AU238" s="258" t="s">
        <v>21</v>
      </c>
      <c r="AV238" s="14" t="s">
        <v>141</v>
      </c>
      <c r="AW238" s="14" t="s">
        <v>34</v>
      </c>
      <c r="AX238" s="14" t="s">
        <v>87</v>
      </c>
      <c r="AY238" s="258" t="s">
        <v>135</v>
      </c>
    </row>
    <row r="239" spans="1:65" s="2" customFormat="1" ht="24.15" customHeight="1">
      <c r="A239" s="37"/>
      <c r="B239" s="38"/>
      <c r="C239" s="218" t="s">
        <v>337</v>
      </c>
      <c r="D239" s="218" t="s">
        <v>137</v>
      </c>
      <c r="E239" s="219" t="s">
        <v>338</v>
      </c>
      <c r="F239" s="220" t="s">
        <v>339</v>
      </c>
      <c r="G239" s="221" t="s">
        <v>147</v>
      </c>
      <c r="H239" s="222">
        <v>5.915</v>
      </c>
      <c r="I239" s="223"/>
      <c r="J239" s="224">
        <f>ROUND(I239*H239,2)</f>
        <v>0</v>
      </c>
      <c r="K239" s="225"/>
      <c r="L239" s="43"/>
      <c r="M239" s="226" t="s">
        <v>1</v>
      </c>
      <c r="N239" s="227" t="s">
        <v>44</v>
      </c>
      <c r="O239" s="90"/>
      <c r="P239" s="228">
        <f>O239*H239</f>
        <v>0</v>
      </c>
      <c r="Q239" s="228">
        <v>0</v>
      </c>
      <c r="R239" s="228">
        <f>Q239*H239</f>
        <v>0</v>
      </c>
      <c r="S239" s="228">
        <v>0.6</v>
      </c>
      <c r="T239" s="229">
        <f>S239*H239</f>
        <v>3.549</v>
      </c>
      <c r="U239" s="37"/>
      <c r="V239" s="37"/>
      <c r="W239" s="37"/>
      <c r="X239" s="37"/>
      <c r="Y239" s="37"/>
      <c r="Z239" s="37"/>
      <c r="AA239" s="37"/>
      <c r="AB239" s="37"/>
      <c r="AC239" s="37"/>
      <c r="AD239" s="37"/>
      <c r="AE239" s="37"/>
      <c r="AR239" s="230" t="s">
        <v>141</v>
      </c>
      <c r="AT239" s="230" t="s">
        <v>137</v>
      </c>
      <c r="AU239" s="230" t="s">
        <v>21</v>
      </c>
      <c r="AY239" s="16" t="s">
        <v>135</v>
      </c>
      <c r="BE239" s="231">
        <f>IF(N239="základní",J239,0)</f>
        <v>0</v>
      </c>
      <c r="BF239" s="231">
        <f>IF(N239="snížená",J239,0)</f>
        <v>0</v>
      </c>
      <c r="BG239" s="231">
        <f>IF(N239="zákl. přenesená",J239,0)</f>
        <v>0</v>
      </c>
      <c r="BH239" s="231">
        <f>IF(N239="sníž. přenesená",J239,0)</f>
        <v>0</v>
      </c>
      <c r="BI239" s="231">
        <f>IF(N239="nulová",J239,0)</f>
        <v>0</v>
      </c>
      <c r="BJ239" s="16" t="s">
        <v>87</v>
      </c>
      <c r="BK239" s="231">
        <f>ROUND(I239*H239,2)</f>
        <v>0</v>
      </c>
      <c r="BL239" s="16" t="s">
        <v>141</v>
      </c>
      <c r="BM239" s="230" t="s">
        <v>340</v>
      </c>
    </row>
    <row r="240" spans="1:51" s="13" customFormat="1" ht="12">
      <c r="A240" s="13"/>
      <c r="B240" s="237"/>
      <c r="C240" s="238"/>
      <c r="D240" s="232" t="s">
        <v>150</v>
      </c>
      <c r="E240" s="239" t="s">
        <v>1</v>
      </c>
      <c r="F240" s="240" t="s">
        <v>341</v>
      </c>
      <c r="G240" s="238"/>
      <c r="H240" s="241">
        <v>5.915</v>
      </c>
      <c r="I240" s="242"/>
      <c r="J240" s="238"/>
      <c r="K240" s="238"/>
      <c r="L240" s="243"/>
      <c r="M240" s="244"/>
      <c r="N240" s="245"/>
      <c r="O240" s="245"/>
      <c r="P240" s="245"/>
      <c r="Q240" s="245"/>
      <c r="R240" s="245"/>
      <c r="S240" s="245"/>
      <c r="T240" s="246"/>
      <c r="U240" s="13"/>
      <c r="V240" s="13"/>
      <c r="W240" s="13"/>
      <c r="X240" s="13"/>
      <c r="Y240" s="13"/>
      <c r="Z240" s="13"/>
      <c r="AA240" s="13"/>
      <c r="AB240" s="13"/>
      <c r="AC240" s="13"/>
      <c r="AD240" s="13"/>
      <c r="AE240" s="13"/>
      <c r="AT240" s="247" t="s">
        <v>150</v>
      </c>
      <c r="AU240" s="247" t="s">
        <v>21</v>
      </c>
      <c r="AV240" s="13" t="s">
        <v>21</v>
      </c>
      <c r="AW240" s="13" t="s">
        <v>34</v>
      </c>
      <c r="AX240" s="13" t="s">
        <v>79</v>
      </c>
      <c r="AY240" s="247" t="s">
        <v>135</v>
      </c>
    </row>
    <row r="241" spans="1:51" s="14" customFormat="1" ht="12">
      <c r="A241" s="14"/>
      <c r="B241" s="248"/>
      <c r="C241" s="249"/>
      <c r="D241" s="232" t="s">
        <v>150</v>
      </c>
      <c r="E241" s="250" t="s">
        <v>1</v>
      </c>
      <c r="F241" s="251" t="s">
        <v>159</v>
      </c>
      <c r="G241" s="249"/>
      <c r="H241" s="252">
        <v>5.915</v>
      </c>
      <c r="I241" s="253"/>
      <c r="J241" s="249"/>
      <c r="K241" s="249"/>
      <c r="L241" s="254"/>
      <c r="M241" s="255"/>
      <c r="N241" s="256"/>
      <c r="O241" s="256"/>
      <c r="P241" s="256"/>
      <c r="Q241" s="256"/>
      <c r="R241" s="256"/>
      <c r="S241" s="256"/>
      <c r="T241" s="257"/>
      <c r="U241" s="14"/>
      <c r="V241" s="14"/>
      <c r="W241" s="14"/>
      <c r="X241" s="14"/>
      <c r="Y241" s="14"/>
      <c r="Z241" s="14"/>
      <c r="AA241" s="14"/>
      <c r="AB241" s="14"/>
      <c r="AC241" s="14"/>
      <c r="AD241" s="14"/>
      <c r="AE241" s="14"/>
      <c r="AT241" s="258" t="s">
        <v>150</v>
      </c>
      <c r="AU241" s="258" t="s">
        <v>21</v>
      </c>
      <c r="AV241" s="14" t="s">
        <v>141</v>
      </c>
      <c r="AW241" s="14" t="s">
        <v>34</v>
      </c>
      <c r="AX241" s="14" t="s">
        <v>87</v>
      </c>
      <c r="AY241" s="258" t="s">
        <v>135</v>
      </c>
    </row>
    <row r="242" spans="1:63" s="12" customFormat="1" ht="22.8" customHeight="1">
      <c r="A242" s="12"/>
      <c r="B242" s="202"/>
      <c r="C242" s="203"/>
      <c r="D242" s="204" t="s">
        <v>78</v>
      </c>
      <c r="E242" s="216" t="s">
        <v>342</v>
      </c>
      <c r="F242" s="216" t="s">
        <v>343</v>
      </c>
      <c r="G242" s="203"/>
      <c r="H242" s="203"/>
      <c r="I242" s="206"/>
      <c r="J242" s="217">
        <f>BK242</f>
        <v>0</v>
      </c>
      <c r="K242" s="203"/>
      <c r="L242" s="208"/>
      <c r="M242" s="209"/>
      <c r="N242" s="210"/>
      <c r="O242" s="210"/>
      <c r="P242" s="211">
        <f>SUM(P243:P298)</f>
        <v>0</v>
      </c>
      <c r="Q242" s="210"/>
      <c r="R242" s="211">
        <f>SUM(R243:R298)</f>
        <v>0</v>
      </c>
      <c r="S242" s="210"/>
      <c r="T242" s="212">
        <f>SUM(T243:T298)</f>
        <v>0</v>
      </c>
      <c r="U242" s="12"/>
      <c r="V242" s="12"/>
      <c r="W242" s="12"/>
      <c r="X242" s="12"/>
      <c r="Y242" s="12"/>
      <c r="Z242" s="12"/>
      <c r="AA242" s="12"/>
      <c r="AB242" s="12"/>
      <c r="AC242" s="12"/>
      <c r="AD242" s="12"/>
      <c r="AE242" s="12"/>
      <c r="AR242" s="213" t="s">
        <v>87</v>
      </c>
      <c r="AT242" s="214" t="s">
        <v>78</v>
      </c>
      <c r="AU242" s="214" t="s">
        <v>87</v>
      </c>
      <c r="AY242" s="213" t="s">
        <v>135</v>
      </c>
      <c r="BK242" s="215">
        <f>SUM(BK243:BK298)</f>
        <v>0</v>
      </c>
    </row>
    <row r="243" spans="1:65" s="2" customFormat="1" ht="33" customHeight="1">
      <c r="A243" s="37"/>
      <c r="B243" s="38"/>
      <c r="C243" s="218" t="s">
        <v>344</v>
      </c>
      <c r="D243" s="218" t="s">
        <v>137</v>
      </c>
      <c r="E243" s="219" t="s">
        <v>345</v>
      </c>
      <c r="F243" s="220" t="s">
        <v>346</v>
      </c>
      <c r="G243" s="221" t="s">
        <v>269</v>
      </c>
      <c r="H243" s="222">
        <v>720.973</v>
      </c>
      <c r="I243" s="223"/>
      <c r="J243" s="224">
        <f>ROUND(I243*H243,2)</f>
        <v>0</v>
      </c>
      <c r="K243" s="225"/>
      <c r="L243" s="43"/>
      <c r="M243" s="226" t="s">
        <v>1</v>
      </c>
      <c r="N243" s="227" t="s">
        <v>44</v>
      </c>
      <c r="O243" s="90"/>
      <c r="P243" s="228">
        <f>O243*H243</f>
        <v>0</v>
      </c>
      <c r="Q243" s="228">
        <v>0</v>
      </c>
      <c r="R243" s="228">
        <f>Q243*H243</f>
        <v>0</v>
      </c>
      <c r="S243" s="228">
        <v>0</v>
      </c>
      <c r="T243" s="229">
        <f>S243*H243</f>
        <v>0</v>
      </c>
      <c r="U243" s="37"/>
      <c r="V243" s="37"/>
      <c r="W243" s="37"/>
      <c r="X243" s="37"/>
      <c r="Y243" s="37"/>
      <c r="Z243" s="37"/>
      <c r="AA243" s="37"/>
      <c r="AB243" s="37"/>
      <c r="AC243" s="37"/>
      <c r="AD243" s="37"/>
      <c r="AE243" s="37"/>
      <c r="AR243" s="230" t="s">
        <v>141</v>
      </c>
      <c r="AT243" s="230" t="s">
        <v>137</v>
      </c>
      <c r="AU243" s="230" t="s">
        <v>21</v>
      </c>
      <c r="AY243" s="16" t="s">
        <v>135</v>
      </c>
      <c r="BE243" s="231">
        <f>IF(N243="základní",J243,0)</f>
        <v>0</v>
      </c>
      <c r="BF243" s="231">
        <f>IF(N243="snížená",J243,0)</f>
        <v>0</v>
      </c>
      <c r="BG243" s="231">
        <f>IF(N243="zákl. přenesená",J243,0)</f>
        <v>0</v>
      </c>
      <c r="BH243" s="231">
        <f>IF(N243="sníž. přenesená",J243,0)</f>
        <v>0</v>
      </c>
      <c r="BI243" s="231">
        <f>IF(N243="nulová",J243,0)</f>
        <v>0</v>
      </c>
      <c r="BJ243" s="16" t="s">
        <v>87</v>
      </c>
      <c r="BK243" s="231">
        <f>ROUND(I243*H243,2)</f>
        <v>0</v>
      </c>
      <c r="BL243" s="16" t="s">
        <v>141</v>
      </c>
      <c r="BM243" s="230" t="s">
        <v>347</v>
      </c>
    </row>
    <row r="244" spans="1:51" s="13" customFormat="1" ht="12">
      <c r="A244" s="13"/>
      <c r="B244" s="237"/>
      <c r="C244" s="238"/>
      <c r="D244" s="232" t="s">
        <v>150</v>
      </c>
      <c r="E244" s="239" t="s">
        <v>1</v>
      </c>
      <c r="F244" s="240" t="s">
        <v>348</v>
      </c>
      <c r="G244" s="238"/>
      <c r="H244" s="241">
        <v>329.203</v>
      </c>
      <c r="I244" s="242"/>
      <c r="J244" s="238"/>
      <c r="K244" s="238"/>
      <c r="L244" s="243"/>
      <c r="M244" s="244"/>
      <c r="N244" s="245"/>
      <c r="O244" s="245"/>
      <c r="P244" s="245"/>
      <c r="Q244" s="245"/>
      <c r="R244" s="245"/>
      <c r="S244" s="245"/>
      <c r="T244" s="246"/>
      <c r="U244" s="13"/>
      <c r="V244" s="13"/>
      <c r="W244" s="13"/>
      <c r="X244" s="13"/>
      <c r="Y244" s="13"/>
      <c r="Z244" s="13"/>
      <c r="AA244" s="13"/>
      <c r="AB244" s="13"/>
      <c r="AC244" s="13"/>
      <c r="AD244" s="13"/>
      <c r="AE244" s="13"/>
      <c r="AT244" s="247" t="s">
        <v>150</v>
      </c>
      <c r="AU244" s="247" t="s">
        <v>21</v>
      </c>
      <c r="AV244" s="13" t="s">
        <v>21</v>
      </c>
      <c r="AW244" s="13" t="s">
        <v>34</v>
      </c>
      <c r="AX244" s="13" t="s">
        <v>79</v>
      </c>
      <c r="AY244" s="247" t="s">
        <v>135</v>
      </c>
    </row>
    <row r="245" spans="1:51" s="13" customFormat="1" ht="12">
      <c r="A245" s="13"/>
      <c r="B245" s="237"/>
      <c r="C245" s="238"/>
      <c r="D245" s="232" t="s">
        <v>150</v>
      </c>
      <c r="E245" s="239" t="s">
        <v>1</v>
      </c>
      <c r="F245" s="240" t="s">
        <v>349</v>
      </c>
      <c r="G245" s="238"/>
      <c r="H245" s="241">
        <v>45.82</v>
      </c>
      <c r="I245" s="242"/>
      <c r="J245" s="238"/>
      <c r="K245" s="238"/>
      <c r="L245" s="243"/>
      <c r="M245" s="244"/>
      <c r="N245" s="245"/>
      <c r="O245" s="245"/>
      <c r="P245" s="245"/>
      <c r="Q245" s="245"/>
      <c r="R245" s="245"/>
      <c r="S245" s="245"/>
      <c r="T245" s="246"/>
      <c r="U245" s="13"/>
      <c r="V245" s="13"/>
      <c r="W245" s="13"/>
      <c r="X245" s="13"/>
      <c r="Y245" s="13"/>
      <c r="Z245" s="13"/>
      <c r="AA245" s="13"/>
      <c r="AB245" s="13"/>
      <c r="AC245" s="13"/>
      <c r="AD245" s="13"/>
      <c r="AE245" s="13"/>
      <c r="AT245" s="247" t="s">
        <v>150</v>
      </c>
      <c r="AU245" s="247" t="s">
        <v>21</v>
      </c>
      <c r="AV245" s="13" t="s">
        <v>21</v>
      </c>
      <c r="AW245" s="13" t="s">
        <v>34</v>
      </c>
      <c r="AX245" s="13" t="s">
        <v>79</v>
      </c>
      <c r="AY245" s="247" t="s">
        <v>135</v>
      </c>
    </row>
    <row r="246" spans="1:51" s="13" customFormat="1" ht="12">
      <c r="A246" s="13"/>
      <c r="B246" s="237"/>
      <c r="C246" s="238"/>
      <c r="D246" s="232" t="s">
        <v>150</v>
      </c>
      <c r="E246" s="239" t="s">
        <v>1</v>
      </c>
      <c r="F246" s="240" t="s">
        <v>350</v>
      </c>
      <c r="G246" s="238"/>
      <c r="H246" s="241">
        <v>0.085</v>
      </c>
      <c r="I246" s="242"/>
      <c r="J246" s="238"/>
      <c r="K246" s="238"/>
      <c r="L246" s="243"/>
      <c r="M246" s="244"/>
      <c r="N246" s="245"/>
      <c r="O246" s="245"/>
      <c r="P246" s="245"/>
      <c r="Q246" s="245"/>
      <c r="R246" s="245"/>
      <c r="S246" s="245"/>
      <c r="T246" s="246"/>
      <c r="U246" s="13"/>
      <c r="V246" s="13"/>
      <c r="W246" s="13"/>
      <c r="X246" s="13"/>
      <c r="Y246" s="13"/>
      <c r="Z246" s="13"/>
      <c r="AA246" s="13"/>
      <c r="AB246" s="13"/>
      <c r="AC246" s="13"/>
      <c r="AD246" s="13"/>
      <c r="AE246" s="13"/>
      <c r="AT246" s="247" t="s">
        <v>150</v>
      </c>
      <c r="AU246" s="247" t="s">
        <v>21</v>
      </c>
      <c r="AV246" s="13" t="s">
        <v>21</v>
      </c>
      <c r="AW246" s="13" t="s">
        <v>34</v>
      </c>
      <c r="AX246" s="13" t="s">
        <v>79</v>
      </c>
      <c r="AY246" s="247" t="s">
        <v>135</v>
      </c>
    </row>
    <row r="247" spans="1:51" s="13" customFormat="1" ht="12">
      <c r="A247" s="13"/>
      <c r="B247" s="237"/>
      <c r="C247" s="238"/>
      <c r="D247" s="232" t="s">
        <v>150</v>
      </c>
      <c r="E247" s="239" t="s">
        <v>1</v>
      </c>
      <c r="F247" s="240" t="s">
        <v>351</v>
      </c>
      <c r="G247" s="238"/>
      <c r="H247" s="241">
        <v>5.96</v>
      </c>
      <c r="I247" s="242"/>
      <c r="J247" s="238"/>
      <c r="K247" s="238"/>
      <c r="L247" s="243"/>
      <c r="M247" s="244"/>
      <c r="N247" s="245"/>
      <c r="O247" s="245"/>
      <c r="P247" s="245"/>
      <c r="Q247" s="245"/>
      <c r="R247" s="245"/>
      <c r="S247" s="245"/>
      <c r="T247" s="246"/>
      <c r="U247" s="13"/>
      <c r="V247" s="13"/>
      <c r="W247" s="13"/>
      <c r="X247" s="13"/>
      <c r="Y247" s="13"/>
      <c r="Z247" s="13"/>
      <c r="AA247" s="13"/>
      <c r="AB247" s="13"/>
      <c r="AC247" s="13"/>
      <c r="AD247" s="13"/>
      <c r="AE247" s="13"/>
      <c r="AT247" s="247" t="s">
        <v>150</v>
      </c>
      <c r="AU247" s="247" t="s">
        <v>21</v>
      </c>
      <c r="AV247" s="13" t="s">
        <v>21</v>
      </c>
      <c r="AW247" s="13" t="s">
        <v>34</v>
      </c>
      <c r="AX247" s="13" t="s">
        <v>79</v>
      </c>
      <c r="AY247" s="247" t="s">
        <v>135</v>
      </c>
    </row>
    <row r="248" spans="1:51" s="13" customFormat="1" ht="12">
      <c r="A248" s="13"/>
      <c r="B248" s="237"/>
      <c r="C248" s="238"/>
      <c r="D248" s="232" t="s">
        <v>150</v>
      </c>
      <c r="E248" s="239" t="s">
        <v>1</v>
      </c>
      <c r="F248" s="240" t="s">
        <v>352</v>
      </c>
      <c r="G248" s="238"/>
      <c r="H248" s="241">
        <v>3.91</v>
      </c>
      <c r="I248" s="242"/>
      <c r="J248" s="238"/>
      <c r="K248" s="238"/>
      <c r="L248" s="243"/>
      <c r="M248" s="244"/>
      <c r="N248" s="245"/>
      <c r="O248" s="245"/>
      <c r="P248" s="245"/>
      <c r="Q248" s="245"/>
      <c r="R248" s="245"/>
      <c r="S248" s="245"/>
      <c r="T248" s="246"/>
      <c r="U248" s="13"/>
      <c r="V248" s="13"/>
      <c r="W248" s="13"/>
      <c r="X248" s="13"/>
      <c r="Y248" s="13"/>
      <c r="Z248" s="13"/>
      <c r="AA248" s="13"/>
      <c r="AB248" s="13"/>
      <c r="AC248" s="13"/>
      <c r="AD248" s="13"/>
      <c r="AE248" s="13"/>
      <c r="AT248" s="247" t="s">
        <v>150</v>
      </c>
      <c r="AU248" s="247" t="s">
        <v>21</v>
      </c>
      <c r="AV248" s="13" t="s">
        <v>21</v>
      </c>
      <c r="AW248" s="13" t="s">
        <v>34</v>
      </c>
      <c r="AX248" s="13" t="s">
        <v>79</v>
      </c>
      <c r="AY248" s="247" t="s">
        <v>135</v>
      </c>
    </row>
    <row r="249" spans="1:51" s="13" customFormat="1" ht="12">
      <c r="A249" s="13"/>
      <c r="B249" s="237"/>
      <c r="C249" s="238"/>
      <c r="D249" s="232" t="s">
        <v>150</v>
      </c>
      <c r="E249" s="239" t="s">
        <v>1</v>
      </c>
      <c r="F249" s="240" t="s">
        <v>353</v>
      </c>
      <c r="G249" s="238"/>
      <c r="H249" s="241">
        <v>4.32</v>
      </c>
      <c r="I249" s="242"/>
      <c r="J249" s="238"/>
      <c r="K249" s="238"/>
      <c r="L249" s="243"/>
      <c r="M249" s="244"/>
      <c r="N249" s="245"/>
      <c r="O249" s="245"/>
      <c r="P249" s="245"/>
      <c r="Q249" s="245"/>
      <c r="R249" s="245"/>
      <c r="S249" s="245"/>
      <c r="T249" s="246"/>
      <c r="U249" s="13"/>
      <c r="V249" s="13"/>
      <c r="W249" s="13"/>
      <c r="X249" s="13"/>
      <c r="Y249" s="13"/>
      <c r="Z249" s="13"/>
      <c r="AA249" s="13"/>
      <c r="AB249" s="13"/>
      <c r="AC249" s="13"/>
      <c r="AD249" s="13"/>
      <c r="AE249" s="13"/>
      <c r="AT249" s="247" t="s">
        <v>150</v>
      </c>
      <c r="AU249" s="247" t="s">
        <v>21</v>
      </c>
      <c r="AV249" s="13" t="s">
        <v>21</v>
      </c>
      <c r="AW249" s="13" t="s">
        <v>34</v>
      </c>
      <c r="AX249" s="13" t="s">
        <v>79</v>
      </c>
      <c r="AY249" s="247" t="s">
        <v>135</v>
      </c>
    </row>
    <row r="250" spans="1:51" s="13" customFormat="1" ht="12">
      <c r="A250" s="13"/>
      <c r="B250" s="237"/>
      <c r="C250" s="238"/>
      <c r="D250" s="232" t="s">
        <v>150</v>
      </c>
      <c r="E250" s="239" t="s">
        <v>1</v>
      </c>
      <c r="F250" s="240" t="s">
        <v>354</v>
      </c>
      <c r="G250" s="238"/>
      <c r="H250" s="241">
        <v>1.925</v>
      </c>
      <c r="I250" s="242"/>
      <c r="J250" s="238"/>
      <c r="K250" s="238"/>
      <c r="L250" s="243"/>
      <c r="M250" s="244"/>
      <c r="N250" s="245"/>
      <c r="O250" s="245"/>
      <c r="P250" s="245"/>
      <c r="Q250" s="245"/>
      <c r="R250" s="245"/>
      <c r="S250" s="245"/>
      <c r="T250" s="246"/>
      <c r="U250" s="13"/>
      <c r="V250" s="13"/>
      <c r="W250" s="13"/>
      <c r="X250" s="13"/>
      <c r="Y250" s="13"/>
      <c r="Z250" s="13"/>
      <c r="AA250" s="13"/>
      <c r="AB250" s="13"/>
      <c r="AC250" s="13"/>
      <c r="AD250" s="13"/>
      <c r="AE250" s="13"/>
      <c r="AT250" s="247" t="s">
        <v>150</v>
      </c>
      <c r="AU250" s="247" t="s">
        <v>21</v>
      </c>
      <c r="AV250" s="13" t="s">
        <v>21</v>
      </c>
      <c r="AW250" s="13" t="s">
        <v>34</v>
      </c>
      <c r="AX250" s="13" t="s">
        <v>79</v>
      </c>
      <c r="AY250" s="247" t="s">
        <v>135</v>
      </c>
    </row>
    <row r="251" spans="1:51" s="13" customFormat="1" ht="12">
      <c r="A251" s="13"/>
      <c r="B251" s="237"/>
      <c r="C251" s="238"/>
      <c r="D251" s="232" t="s">
        <v>150</v>
      </c>
      <c r="E251" s="239" t="s">
        <v>1</v>
      </c>
      <c r="F251" s="240" t="s">
        <v>355</v>
      </c>
      <c r="G251" s="238"/>
      <c r="H251" s="241">
        <v>0.5</v>
      </c>
      <c r="I251" s="242"/>
      <c r="J251" s="238"/>
      <c r="K251" s="238"/>
      <c r="L251" s="243"/>
      <c r="M251" s="244"/>
      <c r="N251" s="245"/>
      <c r="O251" s="245"/>
      <c r="P251" s="245"/>
      <c r="Q251" s="245"/>
      <c r="R251" s="245"/>
      <c r="S251" s="245"/>
      <c r="T251" s="246"/>
      <c r="U251" s="13"/>
      <c r="V251" s="13"/>
      <c r="W251" s="13"/>
      <c r="X251" s="13"/>
      <c r="Y251" s="13"/>
      <c r="Z251" s="13"/>
      <c r="AA251" s="13"/>
      <c r="AB251" s="13"/>
      <c r="AC251" s="13"/>
      <c r="AD251" s="13"/>
      <c r="AE251" s="13"/>
      <c r="AT251" s="247" t="s">
        <v>150</v>
      </c>
      <c r="AU251" s="247" t="s">
        <v>21</v>
      </c>
      <c r="AV251" s="13" t="s">
        <v>21</v>
      </c>
      <c r="AW251" s="13" t="s">
        <v>34</v>
      </c>
      <c r="AX251" s="13" t="s">
        <v>79</v>
      </c>
      <c r="AY251" s="247" t="s">
        <v>135</v>
      </c>
    </row>
    <row r="252" spans="1:51" s="13" customFormat="1" ht="12">
      <c r="A252" s="13"/>
      <c r="B252" s="237"/>
      <c r="C252" s="238"/>
      <c r="D252" s="232" t="s">
        <v>150</v>
      </c>
      <c r="E252" s="239" t="s">
        <v>1</v>
      </c>
      <c r="F252" s="240" t="s">
        <v>356</v>
      </c>
      <c r="G252" s="238"/>
      <c r="H252" s="241">
        <v>34.96</v>
      </c>
      <c r="I252" s="242"/>
      <c r="J252" s="238"/>
      <c r="K252" s="238"/>
      <c r="L252" s="243"/>
      <c r="M252" s="244"/>
      <c r="N252" s="245"/>
      <c r="O252" s="245"/>
      <c r="P252" s="245"/>
      <c r="Q252" s="245"/>
      <c r="R252" s="245"/>
      <c r="S252" s="245"/>
      <c r="T252" s="246"/>
      <c r="U252" s="13"/>
      <c r="V252" s="13"/>
      <c r="W252" s="13"/>
      <c r="X252" s="13"/>
      <c r="Y252" s="13"/>
      <c r="Z252" s="13"/>
      <c r="AA252" s="13"/>
      <c r="AB252" s="13"/>
      <c r="AC252" s="13"/>
      <c r="AD252" s="13"/>
      <c r="AE252" s="13"/>
      <c r="AT252" s="247" t="s">
        <v>150</v>
      </c>
      <c r="AU252" s="247" t="s">
        <v>21</v>
      </c>
      <c r="AV252" s="13" t="s">
        <v>21</v>
      </c>
      <c r="AW252" s="13" t="s">
        <v>34</v>
      </c>
      <c r="AX252" s="13" t="s">
        <v>79</v>
      </c>
      <c r="AY252" s="247" t="s">
        <v>135</v>
      </c>
    </row>
    <row r="253" spans="1:51" s="13" customFormat="1" ht="12">
      <c r="A253" s="13"/>
      <c r="B253" s="237"/>
      <c r="C253" s="238"/>
      <c r="D253" s="232" t="s">
        <v>150</v>
      </c>
      <c r="E253" s="239" t="s">
        <v>1</v>
      </c>
      <c r="F253" s="240" t="s">
        <v>357</v>
      </c>
      <c r="G253" s="238"/>
      <c r="H253" s="241">
        <v>236.24</v>
      </c>
      <c r="I253" s="242"/>
      <c r="J253" s="238"/>
      <c r="K253" s="238"/>
      <c r="L253" s="243"/>
      <c r="M253" s="244"/>
      <c r="N253" s="245"/>
      <c r="O253" s="245"/>
      <c r="P253" s="245"/>
      <c r="Q253" s="245"/>
      <c r="R253" s="245"/>
      <c r="S253" s="245"/>
      <c r="T253" s="246"/>
      <c r="U253" s="13"/>
      <c r="V253" s="13"/>
      <c r="W253" s="13"/>
      <c r="X253" s="13"/>
      <c r="Y253" s="13"/>
      <c r="Z253" s="13"/>
      <c r="AA253" s="13"/>
      <c r="AB253" s="13"/>
      <c r="AC253" s="13"/>
      <c r="AD253" s="13"/>
      <c r="AE253" s="13"/>
      <c r="AT253" s="247" t="s">
        <v>150</v>
      </c>
      <c r="AU253" s="247" t="s">
        <v>21</v>
      </c>
      <c r="AV253" s="13" t="s">
        <v>21</v>
      </c>
      <c r="AW253" s="13" t="s">
        <v>34</v>
      </c>
      <c r="AX253" s="13" t="s">
        <v>79</v>
      </c>
      <c r="AY253" s="247" t="s">
        <v>135</v>
      </c>
    </row>
    <row r="254" spans="1:51" s="13" customFormat="1" ht="12">
      <c r="A254" s="13"/>
      <c r="B254" s="237"/>
      <c r="C254" s="238"/>
      <c r="D254" s="232" t="s">
        <v>150</v>
      </c>
      <c r="E254" s="239" t="s">
        <v>1</v>
      </c>
      <c r="F254" s="240" t="s">
        <v>358</v>
      </c>
      <c r="G254" s="238"/>
      <c r="H254" s="241">
        <v>32.5</v>
      </c>
      <c r="I254" s="242"/>
      <c r="J254" s="238"/>
      <c r="K254" s="238"/>
      <c r="L254" s="243"/>
      <c r="M254" s="244"/>
      <c r="N254" s="245"/>
      <c r="O254" s="245"/>
      <c r="P254" s="245"/>
      <c r="Q254" s="245"/>
      <c r="R254" s="245"/>
      <c r="S254" s="245"/>
      <c r="T254" s="246"/>
      <c r="U254" s="13"/>
      <c r="V254" s="13"/>
      <c r="W254" s="13"/>
      <c r="X254" s="13"/>
      <c r="Y254" s="13"/>
      <c r="Z254" s="13"/>
      <c r="AA254" s="13"/>
      <c r="AB254" s="13"/>
      <c r="AC254" s="13"/>
      <c r="AD254" s="13"/>
      <c r="AE254" s="13"/>
      <c r="AT254" s="247" t="s">
        <v>150</v>
      </c>
      <c r="AU254" s="247" t="s">
        <v>21</v>
      </c>
      <c r="AV254" s="13" t="s">
        <v>21</v>
      </c>
      <c r="AW254" s="13" t="s">
        <v>34</v>
      </c>
      <c r="AX254" s="13" t="s">
        <v>79</v>
      </c>
      <c r="AY254" s="247" t="s">
        <v>135</v>
      </c>
    </row>
    <row r="255" spans="1:51" s="13" customFormat="1" ht="12">
      <c r="A255" s="13"/>
      <c r="B255" s="237"/>
      <c r="C255" s="238"/>
      <c r="D255" s="232" t="s">
        <v>150</v>
      </c>
      <c r="E255" s="239" t="s">
        <v>1</v>
      </c>
      <c r="F255" s="240" t="s">
        <v>359</v>
      </c>
      <c r="G255" s="238"/>
      <c r="H255" s="241">
        <v>2.4</v>
      </c>
      <c r="I255" s="242"/>
      <c r="J255" s="238"/>
      <c r="K255" s="238"/>
      <c r="L255" s="243"/>
      <c r="M255" s="244"/>
      <c r="N255" s="245"/>
      <c r="O255" s="245"/>
      <c r="P255" s="245"/>
      <c r="Q255" s="245"/>
      <c r="R255" s="245"/>
      <c r="S255" s="245"/>
      <c r="T255" s="246"/>
      <c r="U255" s="13"/>
      <c r="V255" s="13"/>
      <c r="W255" s="13"/>
      <c r="X255" s="13"/>
      <c r="Y255" s="13"/>
      <c r="Z255" s="13"/>
      <c r="AA255" s="13"/>
      <c r="AB255" s="13"/>
      <c r="AC255" s="13"/>
      <c r="AD255" s="13"/>
      <c r="AE255" s="13"/>
      <c r="AT255" s="247" t="s">
        <v>150</v>
      </c>
      <c r="AU255" s="247" t="s">
        <v>21</v>
      </c>
      <c r="AV255" s="13" t="s">
        <v>21</v>
      </c>
      <c r="AW255" s="13" t="s">
        <v>34</v>
      </c>
      <c r="AX255" s="13" t="s">
        <v>79</v>
      </c>
      <c r="AY255" s="247" t="s">
        <v>135</v>
      </c>
    </row>
    <row r="256" spans="1:51" s="13" customFormat="1" ht="12">
      <c r="A256" s="13"/>
      <c r="B256" s="237"/>
      <c r="C256" s="238"/>
      <c r="D256" s="232" t="s">
        <v>150</v>
      </c>
      <c r="E256" s="239" t="s">
        <v>1</v>
      </c>
      <c r="F256" s="240" t="s">
        <v>360</v>
      </c>
      <c r="G256" s="238"/>
      <c r="H256" s="241">
        <v>19.6</v>
      </c>
      <c r="I256" s="242"/>
      <c r="J256" s="238"/>
      <c r="K256" s="238"/>
      <c r="L256" s="243"/>
      <c r="M256" s="244"/>
      <c r="N256" s="245"/>
      <c r="O256" s="245"/>
      <c r="P256" s="245"/>
      <c r="Q256" s="245"/>
      <c r="R256" s="245"/>
      <c r="S256" s="245"/>
      <c r="T256" s="246"/>
      <c r="U256" s="13"/>
      <c r="V256" s="13"/>
      <c r="W256" s="13"/>
      <c r="X256" s="13"/>
      <c r="Y256" s="13"/>
      <c r="Z256" s="13"/>
      <c r="AA256" s="13"/>
      <c r="AB256" s="13"/>
      <c r="AC256" s="13"/>
      <c r="AD256" s="13"/>
      <c r="AE256" s="13"/>
      <c r="AT256" s="247" t="s">
        <v>150</v>
      </c>
      <c r="AU256" s="247" t="s">
        <v>21</v>
      </c>
      <c r="AV256" s="13" t="s">
        <v>21</v>
      </c>
      <c r="AW256" s="13" t="s">
        <v>34</v>
      </c>
      <c r="AX256" s="13" t="s">
        <v>79</v>
      </c>
      <c r="AY256" s="247" t="s">
        <v>135</v>
      </c>
    </row>
    <row r="257" spans="1:51" s="13" customFormat="1" ht="12">
      <c r="A257" s="13"/>
      <c r="B257" s="237"/>
      <c r="C257" s="238"/>
      <c r="D257" s="232" t="s">
        <v>150</v>
      </c>
      <c r="E257" s="239" t="s">
        <v>1</v>
      </c>
      <c r="F257" s="240" t="s">
        <v>361</v>
      </c>
      <c r="G257" s="238"/>
      <c r="H257" s="241">
        <v>3.55</v>
      </c>
      <c r="I257" s="242"/>
      <c r="J257" s="238"/>
      <c r="K257" s="238"/>
      <c r="L257" s="243"/>
      <c r="M257" s="244"/>
      <c r="N257" s="245"/>
      <c r="O257" s="245"/>
      <c r="P257" s="245"/>
      <c r="Q257" s="245"/>
      <c r="R257" s="245"/>
      <c r="S257" s="245"/>
      <c r="T257" s="246"/>
      <c r="U257" s="13"/>
      <c r="V257" s="13"/>
      <c r="W257" s="13"/>
      <c r="X257" s="13"/>
      <c r="Y257" s="13"/>
      <c r="Z257" s="13"/>
      <c r="AA257" s="13"/>
      <c r="AB257" s="13"/>
      <c r="AC257" s="13"/>
      <c r="AD257" s="13"/>
      <c r="AE257" s="13"/>
      <c r="AT257" s="247" t="s">
        <v>150</v>
      </c>
      <c r="AU257" s="247" t="s">
        <v>21</v>
      </c>
      <c r="AV257" s="13" t="s">
        <v>21</v>
      </c>
      <c r="AW257" s="13" t="s">
        <v>34</v>
      </c>
      <c r="AX257" s="13" t="s">
        <v>79</v>
      </c>
      <c r="AY257" s="247" t="s">
        <v>135</v>
      </c>
    </row>
    <row r="258" spans="1:51" s="14" customFormat="1" ht="12">
      <c r="A258" s="14"/>
      <c r="B258" s="248"/>
      <c r="C258" s="249"/>
      <c r="D258" s="232" t="s">
        <v>150</v>
      </c>
      <c r="E258" s="250" t="s">
        <v>1</v>
      </c>
      <c r="F258" s="251" t="s">
        <v>159</v>
      </c>
      <c r="G258" s="249"/>
      <c r="H258" s="252">
        <v>720.973</v>
      </c>
      <c r="I258" s="253"/>
      <c r="J258" s="249"/>
      <c r="K258" s="249"/>
      <c r="L258" s="254"/>
      <c r="M258" s="255"/>
      <c r="N258" s="256"/>
      <c r="O258" s="256"/>
      <c r="P258" s="256"/>
      <c r="Q258" s="256"/>
      <c r="R258" s="256"/>
      <c r="S258" s="256"/>
      <c r="T258" s="257"/>
      <c r="U258" s="14"/>
      <c r="V258" s="14"/>
      <c r="W258" s="14"/>
      <c r="X258" s="14"/>
      <c r="Y258" s="14"/>
      <c r="Z258" s="14"/>
      <c r="AA258" s="14"/>
      <c r="AB258" s="14"/>
      <c r="AC258" s="14"/>
      <c r="AD258" s="14"/>
      <c r="AE258" s="14"/>
      <c r="AT258" s="258" t="s">
        <v>150</v>
      </c>
      <c r="AU258" s="258" t="s">
        <v>21</v>
      </c>
      <c r="AV258" s="14" t="s">
        <v>141</v>
      </c>
      <c r="AW258" s="14" t="s">
        <v>34</v>
      </c>
      <c r="AX258" s="14" t="s">
        <v>87</v>
      </c>
      <c r="AY258" s="258" t="s">
        <v>135</v>
      </c>
    </row>
    <row r="259" spans="1:65" s="2" customFormat="1" ht="16.5" customHeight="1">
      <c r="A259" s="37"/>
      <c r="B259" s="38"/>
      <c r="C259" s="218" t="s">
        <v>362</v>
      </c>
      <c r="D259" s="218" t="s">
        <v>137</v>
      </c>
      <c r="E259" s="219" t="s">
        <v>363</v>
      </c>
      <c r="F259" s="220" t="s">
        <v>364</v>
      </c>
      <c r="G259" s="221" t="s">
        <v>269</v>
      </c>
      <c r="H259" s="222">
        <v>720.973</v>
      </c>
      <c r="I259" s="223"/>
      <c r="J259" s="224">
        <f>ROUND(I259*H259,2)</f>
        <v>0</v>
      </c>
      <c r="K259" s="225"/>
      <c r="L259" s="43"/>
      <c r="M259" s="226" t="s">
        <v>1</v>
      </c>
      <c r="N259" s="227" t="s">
        <v>44</v>
      </c>
      <c r="O259" s="90"/>
      <c r="P259" s="228">
        <f>O259*H259</f>
        <v>0</v>
      </c>
      <c r="Q259" s="228">
        <v>0</v>
      </c>
      <c r="R259" s="228">
        <f>Q259*H259</f>
        <v>0</v>
      </c>
      <c r="S259" s="228">
        <v>0</v>
      </c>
      <c r="T259" s="229">
        <f>S259*H259</f>
        <v>0</v>
      </c>
      <c r="U259" s="37"/>
      <c r="V259" s="37"/>
      <c r="W259" s="37"/>
      <c r="X259" s="37"/>
      <c r="Y259" s="37"/>
      <c r="Z259" s="37"/>
      <c r="AA259" s="37"/>
      <c r="AB259" s="37"/>
      <c r="AC259" s="37"/>
      <c r="AD259" s="37"/>
      <c r="AE259" s="37"/>
      <c r="AR259" s="230" t="s">
        <v>141</v>
      </c>
      <c r="AT259" s="230" t="s">
        <v>137</v>
      </c>
      <c r="AU259" s="230" t="s">
        <v>21</v>
      </c>
      <c r="AY259" s="16" t="s">
        <v>135</v>
      </c>
      <c r="BE259" s="231">
        <f>IF(N259="základní",J259,0)</f>
        <v>0</v>
      </c>
      <c r="BF259" s="231">
        <f>IF(N259="snížená",J259,0)</f>
        <v>0</v>
      </c>
      <c r="BG259" s="231">
        <f>IF(N259="zákl. přenesená",J259,0)</f>
        <v>0</v>
      </c>
      <c r="BH259" s="231">
        <f>IF(N259="sníž. přenesená",J259,0)</f>
        <v>0</v>
      </c>
      <c r="BI259" s="231">
        <f>IF(N259="nulová",J259,0)</f>
        <v>0</v>
      </c>
      <c r="BJ259" s="16" t="s">
        <v>87</v>
      </c>
      <c r="BK259" s="231">
        <f>ROUND(I259*H259,2)</f>
        <v>0</v>
      </c>
      <c r="BL259" s="16" t="s">
        <v>141</v>
      </c>
      <c r="BM259" s="230" t="s">
        <v>365</v>
      </c>
    </row>
    <row r="260" spans="1:51" s="13" customFormat="1" ht="12">
      <c r="A260" s="13"/>
      <c r="B260" s="237"/>
      <c r="C260" s="238"/>
      <c r="D260" s="232" t="s">
        <v>150</v>
      </c>
      <c r="E260" s="239" t="s">
        <v>1</v>
      </c>
      <c r="F260" s="240" t="s">
        <v>366</v>
      </c>
      <c r="G260" s="238"/>
      <c r="H260" s="241">
        <v>720.973</v>
      </c>
      <c r="I260" s="242"/>
      <c r="J260" s="238"/>
      <c r="K260" s="238"/>
      <c r="L260" s="243"/>
      <c r="M260" s="244"/>
      <c r="N260" s="245"/>
      <c r="O260" s="245"/>
      <c r="P260" s="245"/>
      <c r="Q260" s="245"/>
      <c r="R260" s="245"/>
      <c r="S260" s="245"/>
      <c r="T260" s="246"/>
      <c r="U260" s="13"/>
      <c r="V260" s="13"/>
      <c r="W260" s="13"/>
      <c r="X260" s="13"/>
      <c r="Y260" s="13"/>
      <c r="Z260" s="13"/>
      <c r="AA260" s="13"/>
      <c r="AB260" s="13"/>
      <c r="AC260" s="13"/>
      <c r="AD260" s="13"/>
      <c r="AE260" s="13"/>
      <c r="AT260" s="247" t="s">
        <v>150</v>
      </c>
      <c r="AU260" s="247" t="s">
        <v>21</v>
      </c>
      <c r="AV260" s="13" t="s">
        <v>21</v>
      </c>
      <c r="AW260" s="13" t="s">
        <v>34</v>
      </c>
      <c r="AX260" s="13" t="s">
        <v>79</v>
      </c>
      <c r="AY260" s="247" t="s">
        <v>135</v>
      </c>
    </row>
    <row r="261" spans="1:51" s="14" customFormat="1" ht="12">
      <c r="A261" s="14"/>
      <c r="B261" s="248"/>
      <c r="C261" s="249"/>
      <c r="D261" s="232" t="s">
        <v>150</v>
      </c>
      <c r="E261" s="250" t="s">
        <v>1</v>
      </c>
      <c r="F261" s="251" t="s">
        <v>159</v>
      </c>
      <c r="G261" s="249"/>
      <c r="H261" s="252">
        <v>720.973</v>
      </c>
      <c r="I261" s="253"/>
      <c r="J261" s="249"/>
      <c r="K261" s="249"/>
      <c r="L261" s="254"/>
      <c r="M261" s="255"/>
      <c r="N261" s="256"/>
      <c r="O261" s="256"/>
      <c r="P261" s="256"/>
      <c r="Q261" s="256"/>
      <c r="R261" s="256"/>
      <c r="S261" s="256"/>
      <c r="T261" s="257"/>
      <c r="U261" s="14"/>
      <c r="V261" s="14"/>
      <c r="W261" s="14"/>
      <c r="X261" s="14"/>
      <c r="Y261" s="14"/>
      <c r="Z261" s="14"/>
      <c r="AA261" s="14"/>
      <c r="AB261" s="14"/>
      <c r="AC261" s="14"/>
      <c r="AD261" s="14"/>
      <c r="AE261" s="14"/>
      <c r="AT261" s="258" t="s">
        <v>150</v>
      </c>
      <c r="AU261" s="258" t="s">
        <v>21</v>
      </c>
      <c r="AV261" s="14" t="s">
        <v>141</v>
      </c>
      <c r="AW261" s="14" t="s">
        <v>34</v>
      </c>
      <c r="AX261" s="14" t="s">
        <v>87</v>
      </c>
      <c r="AY261" s="258" t="s">
        <v>135</v>
      </c>
    </row>
    <row r="262" spans="1:65" s="2" customFormat="1" ht="16.5" customHeight="1">
      <c r="A262" s="37"/>
      <c r="B262" s="38"/>
      <c r="C262" s="218" t="s">
        <v>367</v>
      </c>
      <c r="D262" s="218" t="s">
        <v>137</v>
      </c>
      <c r="E262" s="219" t="s">
        <v>368</v>
      </c>
      <c r="F262" s="220" t="s">
        <v>369</v>
      </c>
      <c r="G262" s="221" t="s">
        <v>269</v>
      </c>
      <c r="H262" s="222">
        <v>720.973</v>
      </c>
      <c r="I262" s="223"/>
      <c r="J262" s="224">
        <f>ROUND(I262*H262,2)</f>
        <v>0</v>
      </c>
      <c r="K262" s="225"/>
      <c r="L262" s="43"/>
      <c r="M262" s="226" t="s">
        <v>1</v>
      </c>
      <c r="N262" s="227" t="s">
        <v>44</v>
      </c>
      <c r="O262" s="90"/>
      <c r="P262" s="228">
        <f>O262*H262</f>
        <v>0</v>
      </c>
      <c r="Q262" s="228">
        <v>0</v>
      </c>
      <c r="R262" s="228">
        <f>Q262*H262</f>
        <v>0</v>
      </c>
      <c r="S262" s="228">
        <v>0</v>
      </c>
      <c r="T262" s="229">
        <f>S262*H262</f>
        <v>0</v>
      </c>
      <c r="U262" s="37"/>
      <c r="V262" s="37"/>
      <c r="W262" s="37"/>
      <c r="X262" s="37"/>
      <c r="Y262" s="37"/>
      <c r="Z262" s="37"/>
      <c r="AA262" s="37"/>
      <c r="AB262" s="37"/>
      <c r="AC262" s="37"/>
      <c r="AD262" s="37"/>
      <c r="AE262" s="37"/>
      <c r="AR262" s="230" t="s">
        <v>141</v>
      </c>
      <c r="AT262" s="230" t="s">
        <v>137</v>
      </c>
      <c r="AU262" s="230" t="s">
        <v>21</v>
      </c>
      <c r="AY262" s="16" t="s">
        <v>135</v>
      </c>
      <c r="BE262" s="231">
        <f>IF(N262="základní",J262,0)</f>
        <v>0</v>
      </c>
      <c r="BF262" s="231">
        <f>IF(N262="snížená",J262,0)</f>
        <v>0</v>
      </c>
      <c r="BG262" s="231">
        <f>IF(N262="zákl. přenesená",J262,0)</f>
        <v>0</v>
      </c>
      <c r="BH262" s="231">
        <f>IF(N262="sníž. přenesená",J262,0)</f>
        <v>0</v>
      </c>
      <c r="BI262" s="231">
        <f>IF(N262="nulová",J262,0)</f>
        <v>0</v>
      </c>
      <c r="BJ262" s="16" t="s">
        <v>87</v>
      </c>
      <c r="BK262" s="231">
        <f>ROUND(I262*H262,2)</f>
        <v>0</v>
      </c>
      <c r="BL262" s="16" t="s">
        <v>141</v>
      </c>
      <c r="BM262" s="230" t="s">
        <v>370</v>
      </c>
    </row>
    <row r="263" spans="1:51" s="13" customFormat="1" ht="12">
      <c r="A263" s="13"/>
      <c r="B263" s="237"/>
      <c r="C263" s="238"/>
      <c r="D263" s="232" t="s">
        <v>150</v>
      </c>
      <c r="E263" s="239" t="s">
        <v>1</v>
      </c>
      <c r="F263" s="240" t="s">
        <v>366</v>
      </c>
      <c r="G263" s="238"/>
      <c r="H263" s="241">
        <v>720.973</v>
      </c>
      <c r="I263" s="242"/>
      <c r="J263" s="238"/>
      <c r="K263" s="238"/>
      <c r="L263" s="243"/>
      <c r="M263" s="244"/>
      <c r="N263" s="245"/>
      <c r="O263" s="245"/>
      <c r="P263" s="245"/>
      <c r="Q263" s="245"/>
      <c r="R263" s="245"/>
      <c r="S263" s="245"/>
      <c r="T263" s="246"/>
      <c r="U263" s="13"/>
      <c r="V263" s="13"/>
      <c r="W263" s="13"/>
      <c r="X263" s="13"/>
      <c r="Y263" s="13"/>
      <c r="Z263" s="13"/>
      <c r="AA263" s="13"/>
      <c r="AB263" s="13"/>
      <c r="AC263" s="13"/>
      <c r="AD263" s="13"/>
      <c r="AE263" s="13"/>
      <c r="AT263" s="247" t="s">
        <v>150</v>
      </c>
      <c r="AU263" s="247" t="s">
        <v>21</v>
      </c>
      <c r="AV263" s="13" t="s">
        <v>21</v>
      </c>
      <c r="AW263" s="13" t="s">
        <v>34</v>
      </c>
      <c r="AX263" s="13" t="s">
        <v>79</v>
      </c>
      <c r="AY263" s="247" t="s">
        <v>135</v>
      </c>
    </row>
    <row r="264" spans="1:51" s="14" customFormat="1" ht="12">
      <c r="A264" s="14"/>
      <c r="B264" s="248"/>
      <c r="C264" s="249"/>
      <c r="D264" s="232" t="s">
        <v>150</v>
      </c>
      <c r="E264" s="250" t="s">
        <v>1</v>
      </c>
      <c r="F264" s="251" t="s">
        <v>159</v>
      </c>
      <c r="G264" s="249"/>
      <c r="H264" s="252">
        <v>720.973</v>
      </c>
      <c r="I264" s="253"/>
      <c r="J264" s="249"/>
      <c r="K264" s="249"/>
      <c r="L264" s="254"/>
      <c r="M264" s="255"/>
      <c r="N264" s="256"/>
      <c r="O264" s="256"/>
      <c r="P264" s="256"/>
      <c r="Q264" s="256"/>
      <c r="R264" s="256"/>
      <c r="S264" s="256"/>
      <c r="T264" s="257"/>
      <c r="U264" s="14"/>
      <c r="V264" s="14"/>
      <c r="W264" s="14"/>
      <c r="X264" s="14"/>
      <c r="Y264" s="14"/>
      <c r="Z264" s="14"/>
      <c r="AA264" s="14"/>
      <c r="AB264" s="14"/>
      <c r="AC264" s="14"/>
      <c r="AD264" s="14"/>
      <c r="AE264" s="14"/>
      <c r="AT264" s="258" t="s">
        <v>150</v>
      </c>
      <c r="AU264" s="258" t="s">
        <v>21</v>
      </c>
      <c r="AV264" s="14" t="s">
        <v>141</v>
      </c>
      <c r="AW264" s="14" t="s">
        <v>34</v>
      </c>
      <c r="AX264" s="14" t="s">
        <v>87</v>
      </c>
      <c r="AY264" s="258" t="s">
        <v>135</v>
      </c>
    </row>
    <row r="265" spans="1:65" s="2" customFormat="1" ht="24.15" customHeight="1">
      <c r="A265" s="37"/>
      <c r="B265" s="38"/>
      <c r="C265" s="218" t="s">
        <v>371</v>
      </c>
      <c r="D265" s="218" t="s">
        <v>137</v>
      </c>
      <c r="E265" s="219" t="s">
        <v>372</v>
      </c>
      <c r="F265" s="220" t="s">
        <v>373</v>
      </c>
      <c r="G265" s="221" t="s">
        <v>269</v>
      </c>
      <c r="H265" s="222">
        <v>1842.415</v>
      </c>
      <c r="I265" s="223"/>
      <c r="J265" s="224">
        <f>ROUND(I265*H265,2)</f>
        <v>0</v>
      </c>
      <c r="K265" s="225"/>
      <c r="L265" s="43"/>
      <c r="M265" s="226" t="s">
        <v>1</v>
      </c>
      <c r="N265" s="227" t="s">
        <v>44</v>
      </c>
      <c r="O265" s="90"/>
      <c r="P265" s="228">
        <f>O265*H265</f>
        <v>0</v>
      </c>
      <c r="Q265" s="228">
        <v>0</v>
      </c>
      <c r="R265" s="228">
        <f>Q265*H265</f>
        <v>0</v>
      </c>
      <c r="S265" s="228">
        <v>0</v>
      </c>
      <c r="T265" s="229">
        <f>S265*H265</f>
        <v>0</v>
      </c>
      <c r="U265" s="37"/>
      <c r="V265" s="37"/>
      <c r="W265" s="37"/>
      <c r="X265" s="37"/>
      <c r="Y265" s="37"/>
      <c r="Z265" s="37"/>
      <c r="AA265" s="37"/>
      <c r="AB265" s="37"/>
      <c r="AC265" s="37"/>
      <c r="AD265" s="37"/>
      <c r="AE265" s="37"/>
      <c r="AR265" s="230" t="s">
        <v>141</v>
      </c>
      <c r="AT265" s="230" t="s">
        <v>137</v>
      </c>
      <c r="AU265" s="230" t="s">
        <v>21</v>
      </c>
      <c r="AY265" s="16" t="s">
        <v>135</v>
      </c>
      <c r="BE265" s="231">
        <f>IF(N265="základní",J265,0)</f>
        <v>0</v>
      </c>
      <c r="BF265" s="231">
        <f>IF(N265="snížená",J265,0)</f>
        <v>0</v>
      </c>
      <c r="BG265" s="231">
        <f>IF(N265="zákl. přenesená",J265,0)</f>
        <v>0</v>
      </c>
      <c r="BH265" s="231">
        <f>IF(N265="sníž. přenesená",J265,0)</f>
        <v>0</v>
      </c>
      <c r="BI265" s="231">
        <f>IF(N265="nulová",J265,0)</f>
        <v>0</v>
      </c>
      <c r="BJ265" s="16" t="s">
        <v>87</v>
      </c>
      <c r="BK265" s="231">
        <f>ROUND(I265*H265,2)</f>
        <v>0</v>
      </c>
      <c r="BL265" s="16" t="s">
        <v>141</v>
      </c>
      <c r="BM265" s="230" t="s">
        <v>374</v>
      </c>
    </row>
    <row r="266" spans="1:47" s="2" customFormat="1" ht="12">
      <c r="A266" s="37"/>
      <c r="B266" s="38"/>
      <c r="C266" s="39"/>
      <c r="D266" s="232" t="s">
        <v>143</v>
      </c>
      <c r="E266" s="39"/>
      <c r="F266" s="233" t="s">
        <v>375</v>
      </c>
      <c r="G266" s="39"/>
      <c r="H266" s="39"/>
      <c r="I266" s="234"/>
      <c r="J266" s="39"/>
      <c r="K266" s="39"/>
      <c r="L266" s="43"/>
      <c r="M266" s="235"/>
      <c r="N266" s="236"/>
      <c r="O266" s="90"/>
      <c r="P266" s="90"/>
      <c r="Q266" s="90"/>
      <c r="R266" s="90"/>
      <c r="S266" s="90"/>
      <c r="T266" s="91"/>
      <c r="U266" s="37"/>
      <c r="V266" s="37"/>
      <c r="W266" s="37"/>
      <c r="X266" s="37"/>
      <c r="Y266" s="37"/>
      <c r="Z266" s="37"/>
      <c r="AA266" s="37"/>
      <c r="AB266" s="37"/>
      <c r="AC266" s="37"/>
      <c r="AD266" s="37"/>
      <c r="AE266" s="37"/>
      <c r="AT266" s="16" t="s">
        <v>143</v>
      </c>
      <c r="AU266" s="16" t="s">
        <v>21</v>
      </c>
    </row>
    <row r="267" spans="1:51" s="13" customFormat="1" ht="12">
      <c r="A267" s="13"/>
      <c r="B267" s="237"/>
      <c r="C267" s="238"/>
      <c r="D267" s="232" t="s">
        <v>150</v>
      </c>
      <c r="E267" s="239" t="s">
        <v>1</v>
      </c>
      <c r="F267" s="240" t="s">
        <v>376</v>
      </c>
      <c r="G267" s="238"/>
      <c r="H267" s="241">
        <v>1646.015</v>
      </c>
      <c r="I267" s="242"/>
      <c r="J267" s="238"/>
      <c r="K267" s="238"/>
      <c r="L267" s="243"/>
      <c r="M267" s="244"/>
      <c r="N267" s="245"/>
      <c r="O267" s="245"/>
      <c r="P267" s="245"/>
      <c r="Q267" s="245"/>
      <c r="R267" s="245"/>
      <c r="S267" s="245"/>
      <c r="T267" s="246"/>
      <c r="U267" s="13"/>
      <c r="V267" s="13"/>
      <c r="W267" s="13"/>
      <c r="X267" s="13"/>
      <c r="Y267" s="13"/>
      <c r="Z267" s="13"/>
      <c r="AA267" s="13"/>
      <c r="AB267" s="13"/>
      <c r="AC267" s="13"/>
      <c r="AD267" s="13"/>
      <c r="AE267" s="13"/>
      <c r="AT267" s="247" t="s">
        <v>150</v>
      </c>
      <c r="AU267" s="247" t="s">
        <v>21</v>
      </c>
      <c r="AV267" s="13" t="s">
        <v>21</v>
      </c>
      <c r="AW267" s="13" t="s">
        <v>34</v>
      </c>
      <c r="AX267" s="13" t="s">
        <v>79</v>
      </c>
      <c r="AY267" s="247" t="s">
        <v>135</v>
      </c>
    </row>
    <row r="268" spans="1:51" s="13" customFormat="1" ht="12">
      <c r="A268" s="13"/>
      <c r="B268" s="237"/>
      <c r="C268" s="238"/>
      <c r="D268" s="232" t="s">
        <v>150</v>
      </c>
      <c r="E268" s="239" t="s">
        <v>1</v>
      </c>
      <c r="F268" s="240" t="s">
        <v>377</v>
      </c>
      <c r="G268" s="238"/>
      <c r="H268" s="241">
        <v>21.6</v>
      </c>
      <c r="I268" s="242"/>
      <c r="J268" s="238"/>
      <c r="K268" s="238"/>
      <c r="L268" s="243"/>
      <c r="M268" s="244"/>
      <c r="N268" s="245"/>
      <c r="O268" s="245"/>
      <c r="P268" s="245"/>
      <c r="Q268" s="245"/>
      <c r="R268" s="245"/>
      <c r="S268" s="245"/>
      <c r="T268" s="246"/>
      <c r="U268" s="13"/>
      <c r="V268" s="13"/>
      <c r="W268" s="13"/>
      <c r="X268" s="13"/>
      <c r="Y268" s="13"/>
      <c r="Z268" s="13"/>
      <c r="AA268" s="13"/>
      <c r="AB268" s="13"/>
      <c r="AC268" s="13"/>
      <c r="AD268" s="13"/>
      <c r="AE268" s="13"/>
      <c r="AT268" s="247" t="s">
        <v>150</v>
      </c>
      <c r="AU268" s="247" t="s">
        <v>21</v>
      </c>
      <c r="AV268" s="13" t="s">
        <v>21</v>
      </c>
      <c r="AW268" s="13" t="s">
        <v>34</v>
      </c>
      <c r="AX268" s="13" t="s">
        <v>79</v>
      </c>
      <c r="AY268" s="247" t="s">
        <v>135</v>
      </c>
    </row>
    <row r="269" spans="1:51" s="13" customFormat="1" ht="12">
      <c r="A269" s="13"/>
      <c r="B269" s="237"/>
      <c r="C269" s="238"/>
      <c r="D269" s="232" t="s">
        <v>150</v>
      </c>
      <c r="E269" s="239" t="s">
        <v>1</v>
      </c>
      <c r="F269" s="240" t="s">
        <v>378</v>
      </c>
      <c r="G269" s="238"/>
      <c r="H269" s="241">
        <v>174.8</v>
      </c>
      <c r="I269" s="242"/>
      <c r="J269" s="238"/>
      <c r="K269" s="238"/>
      <c r="L269" s="243"/>
      <c r="M269" s="244"/>
      <c r="N269" s="245"/>
      <c r="O269" s="245"/>
      <c r="P269" s="245"/>
      <c r="Q269" s="245"/>
      <c r="R269" s="245"/>
      <c r="S269" s="245"/>
      <c r="T269" s="246"/>
      <c r="U269" s="13"/>
      <c r="V269" s="13"/>
      <c r="W269" s="13"/>
      <c r="X269" s="13"/>
      <c r="Y269" s="13"/>
      <c r="Z269" s="13"/>
      <c r="AA269" s="13"/>
      <c r="AB269" s="13"/>
      <c r="AC269" s="13"/>
      <c r="AD269" s="13"/>
      <c r="AE269" s="13"/>
      <c r="AT269" s="247" t="s">
        <v>150</v>
      </c>
      <c r="AU269" s="247" t="s">
        <v>21</v>
      </c>
      <c r="AV269" s="13" t="s">
        <v>21</v>
      </c>
      <c r="AW269" s="13" t="s">
        <v>34</v>
      </c>
      <c r="AX269" s="13" t="s">
        <v>79</v>
      </c>
      <c r="AY269" s="247" t="s">
        <v>135</v>
      </c>
    </row>
    <row r="270" spans="1:51" s="14" customFormat="1" ht="12">
      <c r="A270" s="14"/>
      <c r="B270" s="248"/>
      <c r="C270" s="249"/>
      <c r="D270" s="232" t="s">
        <v>150</v>
      </c>
      <c r="E270" s="250" t="s">
        <v>1</v>
      </c>
      <c r="F270" s="251" t="s">
        <v>159</v>
      </c>
      <c r="G270" s="249"/>
      <c r="H270" s="252">
        <v>1842.415</v>
      </c>
      <c r="I270" s="253"/>
      <c r="J270" s="249"/>
      <c r="K270" s="249"/>
      <c r="L270" s="254"/>
      <c r="M270" s="255"/>
      <c r="N270" s="256"/>
      <c r="O270" s="256"/>
      <c r="P270" s="256"/>
      <c r="Q270" s="256"/>
      <c r="R270" s="256"/>
      <c r="S270" s="256"/>
      <c r="T270" s="257"/>
      <c r="U270" s="14"/>
      <c r="V270" s="14"/>
      <c r="W270" s="14"/>
      <c r="X270" s="14"/>
      <c r="Y270" s="14"/>
      <c r="Z270" s="14"/>
      <c r="AA270" s="14"/>
      <c r="AB270" s="14"/>
      <c r="AC270" s="14"/>
      <c r="AD270" s="14"/>
      <c r="AE270" s="14"/>
      <c r="AT270" s="258" t="s">
        <v>150</v>
      </c>
      <c r="AU270" s="258" t="s">
        <v>21</v>
      </c>
      <c r="AV270" s="14" t="s">
        <v>141</v>
      </c>
      <c r="AW270" s="14" t="s">
        <v>34</v>
      </c>
      <c r="AX270" s="14" t="s">
        <v>87</v>
      </c>
      <c r="AY270" s="258" t="s">
        <v>135</v>
      </c>
    </row>
    <row r="271" spans="1:65" s="2" customFormat="1" ht="24.15" customHeight="1">
      <c r="A271" s="37"/>
      <c r="B271" s="38"/>
      <c r="C271" s="218" t="s">
        <v>379</v>
      </c>
      <c r="D271" s="218" t="s">
        <v>137</v>
      </c>
      <c r="E271" s="219" t="s">
        <v>380</v>
      </c>
      <c r="F271" s="220" t="s">
        <v>381</v>
      </c>
      <c r="G271" s="221" t="s">
        <v>269</v>
      </c>
      <c r="H271" s="222">
        <v>2431.73</v>
      </c>
      <c r="I271" s="223"/>
      <c r="J271" s="224">
        <f>ROUND(I271*H271,2)</f>
        <v>0</v>
      </c>
      <c r="K271" s="225"/>
      <c r="L271" s="43"/>
      <c r="M271" s="226" t="s">
        <v>1</v>
      </c>
      <c r="N271" s="227" t="s">
        <v>44</v>
      </c>
      <c r="O271" s="90"/>
      <c r="P271" s="228">
        <f>O271*H271</f>
        <v>0</v>
      </c>
      <c r="Q271" s="228">
        <v>0</v>
      </c>
      <c r="R271" s="228">
        <f>Q271*H271</f>
        <v>0</v>
      </c>
      <c r="S271" s="228">
        <v>0</v>
      </c>
      <c r="T271" s="229">
        <f>S271*H271</f>
        <v>0</v>
      </c>
      <c r="U271" s="37"/>
      <c r="V271" s="37"/>
      <c r="W271" s="37"/>
      <c r="X271" s="37"/>
      <c r="Y271" s="37"/>
      <c r="Z271" s="37"/>
      <c r="AA271" s="37"/>
      <c r="AB271" s="37"/>
      <c r="AC271" s="37"/>
      <c r="AD271" s="37"/>
      <c r="AE271" s="37"/>
      <c r="AR271" s="230" t="s">
        <v>141</v>
      </c>
      <c r="AT271" s="230" t="s">
        <v>137</v>
      </c>
      <c r="AU271" s="230" t="s">
        <v>21</v>
      </c>
      <c r="AY271" s="16" t="s">
        <v>135</v>
      </c>
      <c r="BE271" s="231">
        <f>IF(N271="základní",J271,0)</f>
        <v>0</v>
      </c>
      <c r="BF271" s="231">
        <f>IF(N271="snížená",J271,0)</f>
        <v>0</v>
      </c>
      <c r="BG271" s="231">
        <f>IF(N271="zákl. přenesená",J271,0)</f>
        <v>0</v>
      </c>
      <c r="BH271" s="231">
        <f>IF(N271="sníž. přenesená",J271,0)</f>
        <v>0</v>
      </c>
      <c r="BI271" s="231">
        <f>IF(N271="nulová",J271,0)</f>
        <v>0</v>
      </c>
      <c r="BJ271" s="16" t="s">
        <v>87</v>
      </c>
      <c r="BK271" s="231">
        <f>ROUND(I271*H271,2)</f>
        <v>0</v>
      </c>
      <c r="BL271" s="16" t="s">
        <v>141</v>
      </c>
      <c r="BM271" s="230" t="s">
        <v>382</v>
      </c>
    </row>
    <row r="272" spans="1:47" s="2" customFormat="1" ht="12">
      <c r="A272" s="37"/>
      <c r="B272" s="38"/>
      <c r="C272" s="39"/>
      <c r="D272" s="232" t="s">
        <v>143</v>
      </c>
      <c r="E272" s="39"/>
      <c r="F272" s="233" t="s">
        <v>383</v>
      </c>
      <c r="G272" s="39"/>
      <c r="H272" s="39"/>
      <c r="I272" s="234"/>
      <c r="J272" s="39"/>
      <c r="K272" s="39"/>
      <c r="L272" s="43"/>
      <c r="M272" s="235"/>
      <c r="N272" s="236"/>
      <c r="O272" s="90"/>
      <c r="P272" s="90"/>
      <c r="Q272" s="90"/>
      <c r="R272" s="90"/>
      <c r="S272" s="90"/>
      <c r="T272" s="91"/>
      <c r="U272" s="37"/>
      <c r="V272" s="37"/>
      <c r="W272" s="37"/>
      <c r="X272" s="37"/>
      <c r="Y272" s="37"/>
      <c r="Z272" s="37"/>
      <c r="AA272" s="37"/>
      <c r="AB272" s="37"/>
      <c r="AC272" s="37"/>
      <c r="AD272" s="37"/>
      <c r="AE272" s="37"/>
      <c r="AT272" s="16" t="s">
        <v>143</v>
      </c>
      <c r="AU272" s="16" t="s">
        <v>21</v>
      </c>
    </row>
    <row r="273" spans="1:51" s="13" customFormat="1" ht="12">
      <c r="A273" s="13"/>
      <c r="B273" s="237"/>
      <c r="C273" s="238"/>
      <c r="D273" s="232" t="s">
        <v>150</v>
      </c>
      <c r="E273" s="239" t="s">
        <v>1</v>
      </c>
      <c r="F273" s="240" t="s">
        <v>384</v>
      </c>
      <c r="G273" s="238"/>
      <c r="H273" s="241">
        <v>320.74</v>
      </c>
      <c r="I273" s="242"/>
      <c r="J273" s="238"/>
      <c r="K273" s="238"/>
      <c r="L273" s="243"/>
      <c r="M273" s="244"/>
      <c r="N273" s="245"/>
      <c r="O273" s="245"/>
      <c r="P273" s="245"/>
      <c r="Q273" s="245"/>
      <c r="R273" s="245"/>
      <c r="S273" s="245"/>
      <c r="T273" s="246"/>
      <c r="U273" s="13"/>
      <c r="V273" s="13"/>
      <c r="W273" s="13"/>
      <c r="X273" s="13"/>
      <c r="Y273" s="13"/>
      <c r="Z273" s="13"/>
      <c r="AA273" s="13"/>
      <c r="AB273" s="13"/>
      <c r="AC273" s="13"/>
      <c r="AD273" s="13"/>
      <c r="AE273" s="13"/>
      <c r="AT273" s="247" t="s">
        <v>150</v>
      </c>
      <c r="AU273" s="247" t="s">
        <v>21</v>
      </c>
      <c r="AV273" s="13" t="s">
        <v>21</v>
      </c>
      <c r="AW273" s="13" t="s">
        <v>34</v>
      </c>
      <c r="AX273" s="13" t="s">
        <v>79</v>
      </c>
      <c r="AY273" s="247" t="s">
        <v>135</v>
      </c>
    </row>
    <row r="274" spans="1:51" s="13" customFormat="1" ht="12">
      <c r="A274" s="13"/>
      <c r="B274" s="237"/>
      <c r="C274" s="238"/>
      <c r="D274" s="232" t="s">
        <v>150</v>
      </c>
      <c r="E274" s="239" t="s">
        <v>1</v>
      </c>
      <c r="F274" s="240" t="s">
        <v>385</v>
      </c>
      <c r="G274" s="238"/>
      <c r="H274" s="241">
        <v>0.595</v>
      </c>
      <c r="I274" s="242"/>
      <c r="J274" s="238"/>
      <c r="K274" s="238"/>
      <c r="L274" s="243"/>
      <c r="M274" s="244"/>
      <c r="N274" s="245"/>
      <c r="O274" s="245"/>
      <c r="P274" s="245"/>
      <c r="Q274" s="245"/>
      <c r="R274" s="245"/>
      <c r="S274" s="245"/>
      <c r="T274" s="246"/>
      <c r="U274" s="13"/>
      <c r="V274" s="13"/>
      <c r="W274" s="13"/>
      <c r="X274" s="13"/>
      <c r="Y274" s="13"/>
      <c r="Z274" s="13"/>
      <c r="AA274" s="13"/>
      <c r="AB274" s="13"/>
      <c r="AC274" s="13"/>
      <c r="AD274" s="13"/>
      <c r="AE274" s="13"/>
      <c r="AT274" s="247" t="s">
        <v>150</v>
      </c>
      <c r="AU274" s="247" t="s">
        <v>21</v>
      </c>
      <c r="AV274" s="13" t="s">
        <v>21</v>
      </c>
      <c r="AW274" s="13" t="s">
        <v>34</v>
      </c>
      <c r="AX274" s="13" t="s">
        <v>79</v>
      </c>
      <c r="AY274" s="247" t="s">
        <v>135</v>
      </c>
    </row>
    <row r="275" spans="1:51" s="13" customFormat="1" ht="12">
      <c r="A275" s="13"/>
      <c r="B275" s="237"/>
      <c r="C275" s="238"/>
      <c r="D275" s="232" t="s">
        <v>150</v>
      </c>
      <c r="E275" s="239" t="s">
        <v>1</v>
      </c>
      <c r="F275" s="240" t="s">
        <v>386</v>
      </c>
      <c r="G275" s="238"/>
      <c r="H275" s="241">
        <v>41.72</v>
      </c>
      <c r="I275" s="242"/>
      <c r="J275" s="238"/>
      <c r="K275" s="238"/>
      <c r="L275" s="243"/>
      <c r="M275" s="244"/>
      <c r="N275" s="245"/>
      <c r="O275" s="245"/>
      <c r="P275" s="245"/>
      <c r="Q275" s="245"/>
      <c r="R275" s="245"/>
      <c r="S275" s="245"/>
      <c r="T275" s="246"/>
      <c r="U275" s="13"/>
      <c r="V275" s="13"/>
      <c r="W275" s="13"/>
      <c r="X275" s="13"/>
      <c r="Y275" s="13"/>
      <c r="Z275" s="13"/>
      <c r="AA275" s="13"/>
      <c r="AB275" s="13"/>
      <c r="AC275" s="13"/>
      <c r="AD275" s="13"/>
      <c r="AE275" s="13"/>
      <c r="AT275" s="247" t="s">
        <v>150</v>
      </c>
      <c r="AU275" s="247" t="s">
        <v>21</v>
      </c>
      <c r="AV275" s="13" t="s">
        <v>21</v>
      </c>
      <c r="AW275" s="13" t="s">
        <v>34</v>
      </c>
      <c r="AX275" s="13" t="s">
        <v>79</v>
      </c>
      <c r="AY275" s="247" t="s">
        <v>135</v>
      </c>
    </row>
    <row r="276" spans="1:51" s="13" customFormat="1" ht="12">
      <c r="A276" s="13"/>
      <c r="B276" s="237"/>
      <c r="C276" s="238"/>
      <c r="D276" s="232" t="s">
        <v>150</v>
      </c>
      <c r="E276" s="239" t="s">
        <v>1</v>
      </c>
      <c r="F276" s="240" t="s">
        <v>387</v>
      </c>
      <c r="G276" s="238"/>
      <c r="H276" s="241">
        <v>27.37</v>
      </c>
      <c r="I276" s="242"/>
      <c r="J276" s="238"/>
      <c r="K276" s="238"/>
      <c r="L276" s="243"/>
      <c r="M276" s="244"/>
      <c r="N276" s="245"/>
      <c r="O276" s="245"/>
      <c r="P276" s="245"/>
      <c r="Q276" s="245"/>
      <c r="R276" s="245"/>
      <c r="S276" s="245"/>
      <c r="T276" s="246"/>
      <c r="U276" s="13"/>
      <c r="V276" s="13"/>
      <c r="W276" s="13"/>
      <c r="X276" s="13"/>
      <c r="Y276" s="13"/>
      <c r="Z276" s="13"/>
      <c r="AA276" s="13"/>
      <c r="AB276" s="13"/>
      <c r="AC276" s="13"/>
      <c r="AD276" s="13"/>
      <c r="AE276" s="13"/>
      <c r="AT276" s="247" t="s">
        <v>150</v>
      </c>
      <c r="AU276" s="247" t="s">
        <v>21</v>
      </c>
      <c r="AV276" s="13" t="s">
        <v>21</v>
      </c>
      <c r="AW276" s="13" t="s">
        <v>34</v>
      </c>
      <c r="AX276" s="13" t="s">
        <v>79</v>
      </c>
      <c r="AY276" s="247" t="s">
        <v>135</v>
      </c>
    </row>
    <row r="277" spans="1:51" s="13" customFormat="1" ht="12">
      <c r="A277" s="13"/>
      <c r="B277" s="237"/>
      <c r="C277" s="238"/>
      <c r="D277" s="232" t="s">
        <v>150</v>
      </c>
      <c r="E277" s="239" t="s">
        <v>1</v>
      </c>
      <c r="F277" s="240" t="s">
        <v>388</v>
      </c>
      <c r="G277" s="238"/>
      <c r="H277" s="241">
        <v>13.475</v>
      </c>
      <c r="I277" s="242"/>
      <c r="J277" s="238"/>
      <c r="K277" s="238"/>
      <c r="L277" s="243"/>
      <c r="M277" s="244"/>
      <c r="N277" s="245"/>
      <c r="O277" s="245"/>
      <c r="P277" s="245"/>
      <c r="Q277" s="245"/>
      <c r="R277" s="245"/>
      <c r="S277" s="245"/>
      <c r="T277" s="246"/>
      <c r="U277" s="13"/>
      <c r="V277" s="13"/>
      <c r="W277" s="13"/>
      <c r="X277" s="13"/>
      <c r="Y277" s="13"/>
      <c r="Z277" s="13"/>
      <c r="AA277" s="13"/>
      <c r="AB277" s="13"/>
      <c r="AC277" s="13"/>
      <c r="AD277" s="13"/>
      <c r="AE277" s="13"/>
      <c r="AT277" s="247" t="s">
        <v>150</v>
      </c>
      <c r="AU277" s="247" t="s">
        <v>21</v>
      </c>
      <c r="AV277" s="13" t="s">
        <v>21</v>
      </c>
      <c r="AW277" s="13" t="s">
        <v>34</v>
      </c>
      <c r="AX277" s="13" t="s">
        <v>79</v>
      </c>
      <c r="AY277" s="247" t="s">
        <v>135</v>
      </c>
    </row>
    <row r="278" spans="1:51" s="13" customFormat="1" ht="12">
      <c r="A278" s="13"/>
      <c r="B278" s="237"/>
      <c r="C278" s="238"/>
      <c r="D278" s="232" t="s">
        <v>150</v>
      </c>
      <c r="E278" s="239" t="s">
        <v>1</v>
      </c>
      <c r="F278" s="240" t="s">
        <v>389</v>
      </c>
      <c r="G278" s="238"/>
      <c r="H278" s="241">
        <v>3.5</v>
      </c>
      <c r="I278" s="242"/>
      <c r="J278" s="238"/>
      <c r="K278" s="238"/>
      <c r="L278" s="243"/>
      <c r="M278" s="244"/>
      <c r="N278" s="245"/>
      <c r="O278" s="245"/>
      <c r="P278" s="245"/>
      <c r="Q278" s="245"/>
      <c r="R278" s="245"/>
      <c r="S278" s="245"/>
      <c r="T278" s="246"/>
      <c r="U278" s="13"/>
      <c r="V278" s="13"/>
      <c r="W278" s="13"/>
      <c r="X278" s="13"/>
      <c r="Y278" s="13"/>
      <c r="Z278" s="13"/>
      <c r="AA278" s="13"/>
      <c r="AB278" s="13"/>
      <c r="AC278" s="13"/>
      <c r="AD278" s="13"/>
      <c r="AE278" s="13"/>
      <c r="AT278" s="247" t="s">
        <v>150</v>
      </c>
      <c r="AU278" s="247" t="s">
        <v>21</v>
      </c>
      <c r="AV278" s="13" t="s">
        <v>21</v>
      </c>
      <c r="AW278" s="13" t="s">
        <v>34</v>
      </c>
      <c r="AX278" s="13" t="s">
        <v>79</v>
      </c>
      <c r="AY278" s="247" t="s">
        <v>135</v>
      </c>
    </row>
    <row r="279" spans="1:51" s="13" customFormat="1" ht="12">
      <c r="A279" s="13"/>
      <c r="B279" s="237"/>
      <c r="C279" s="238"/>
      <c r="D279" s="232" t="s">
        <v>150</v>
      </c>
      <c r="E279" s="239" t="s">
        <v>1</v>
      </c>
      <c r="F279" s="240" t="s">
        <v>390</v>
      </c>
      <c r="G279" s="238"/>
      <c r="H279" s="241">
        <v>1653.68</v>
      </c>
      <c r="I279" s="242"/>
      <c r="J279" s="238"/>
      <c r="K279" s="238"/>
      <c r="L279" s="243"/>
      <c r="M279" s="244"/>
      <c r="N279" s="245"/>
      <c r="O279" s="245"/>
      <c r="P279" s="245"/>
      <c r="Q279" s="245"/>
      <c r="R279" s="245"/>
      <c r="S279" s="245"/>
      <c r="T279" s="246"/>
      <c r="U279" s="13"/>
      <c r="V279" s="13"/>
      <c r="W279" s="13"/>
      <c r="X279" s="13"/>
      <c r="Y279" s="13"/>
      <c r="Z279" s="13"/>
      <c r="AA279" s="13"/>
      <c r="AB279" s="13"/>
      <c r="AC279" s="13"/>
      <c r="AD279" s="13"/>
      <c r="AE279" s="13"/>
      <c r="AT279" s="247" t="s">
        <v>150</v>
      </c>
      <c r="AU279" s="247" t="s">
        <v>21</v>
      </c>
      <c r="AV279" s="13" t="s">
        <v>21</v>
      </c>
      <c r="AW279" s="13" t="s">
        <v>34</v>
      </c>
      <c r="AX279" s="13" t="s">
        <v>79</v>
      </c>
      <c r="AY279" s="247" t="s">
        <v>135</v>
      </c>
    </row>
    <row r="280" spans="1:51" s="13" customFormat="1" ht="12">
      <c r="A280" s="13"/>
      <c r="B280" s="237"/>
      <c r="C280" s="238"/>
      <c r="D280" s="232" t="s">
        <v>150</v>
      </c>
      <c r="E280" s="239" t="s">
        <v>1</v>
      </c>
      <c r="F280" s="240" t="s">
        <v>359</v>
      </c>
      <c r="G280" s="238"/>
      <c r="H280" s="241">
        <v>2.4</v>
      </c>
      <c r="I280" s="242"/>
      <c r="J280" s="238"/>
      <c r="K280" s="238"/>
      <c r="L280" s="243"/>
      <c r="M280" s="244"/>
      <c r="N280" s="245"/>
      <c r="O280" s="245"/>
      <c r="P280" s="245"/>
      <c r="Q280" s="245"/>
      <c r="R280" s="245"/>
      <c r="S280" s="245"/>
      <c r="T280" s="246"/>
      <c r="U280" s="13"/>
      <c r="V280" s="13"/>
      <c r="W280" s="13"/>
      <c r="X280" s="13"/>
      <c r="Y280" s="13"/>
      <c r="Z280" s="13"/>
      <c r="AA280" s="13"/>
      <c r="AB280" s="13"/>
      <c r="AC280" s="13"/>
      <c r="AD280" s="13"/>
      <c r="AE280" s="13"/>
      <c r="AT280" s="247" t="s">
        <v>150</v>
      </c>
      <c r="AU280" s="247" t="s">
        <v>21</v>
      </c>
      <c r="AV280" s="13" t="s">
        <v>21</v>
      </c>
      <c r="AW280" s="13" t="s">
        <v>34</v>
      </c>
      <c r="AX280" s="13" t="s">
        <v>79</v>
      </c>
      <c r="AY280" s="247" t="s">
        <v>135</v>
      </c>
    </row>
    <row r="281" spans="1:51" s="13" customFormat="1" ht="12">
      <c r="A281" s="13"/>
      <c r="B281" s="237"/>
      <c r="C281" s="238"/>
      <c r="D281" s="232" t="s">
        <v>150</v>
      </c>
      <c r="E281" s="239" t="s">
        <v>1</v>
      </c>
      <c r="F281" s="240" t="s">
        <v>391</v>
      </c>
      <c r="G281" s="238"/>
      <c r="H281" s="241">
        <v>227.5</v>
      </c>
      <c r="I281" s="242"/>
      <c r="J281" s="238"/>
      <c r="K281" s="238"/>
      <c r="L281" s="243"/>
      <c r="M281" s="244"/>
      <c r="N281" s="245"/>
      <c r="O281" s="245"/>
      <c r="P281" s="245"/>
      <c r="Q281" s="245"/>
      <c r="R281" s="245"/>
      <c r="S281" s="245"/>
      <c r="T281" s="246"/>
      <c r="U281" s="13"/>
      <c r="V281" s="13"/>
      <c r="W281" s="13"/>
      <c r="X281" s="13"/>
      <c r="Y281" s="13"/>
      <c r="Z281" s="13"/>
      <c r="AA281" s="13"/>
      <c r="AB281" s="13"/>
      <c r="AC281" s="13"/>
      <c r="AD281" s="13"/>
      <c r="AE281" s="13"/>
      <c r="AT281" s="247" t="s">
        <v>150</v>
      </c>
      <c r="AU281" s="247" t="s">
        <v>21</v>
      </c>
      <c r="AV281" s="13" t="s">
        <v>21</v>
      </c>
      <c r="AW281" s="13" t="s">
        <v>34</v>
      </c>
      <c r="AX281" s="13" t="s">
        <v>79</v>
      </c>
      <c r="AY281" s="247" t="s">
        <v>135</v>
      </c>
    </row>
    <row r="282" spans="1:51" s="13" customFormat="1" ht="12">
      <c r="A282" s="13"/>
      <c r="B282" s="237"/>
      <c r="C282" s="238"/>
      <c r="D282" s="232" t="s">
        <v>150</v>
      </c>
      <c r="E282" s="239" t="s">
        <v>1</v>
      </c>
      <c r="F282" s="240" t="s">
        <v>392</v>
      </c>
      <c r="G282" s="238"/>
      <c r="H282" s="241">
        <v>137.2</v>
      </c>
      <c r="I282" s="242"/>
      <c r="J282" s="238"/>
      <c r="K282" s="238"/>
      <c r="L282" s="243"/>
      <c r="M282" s="244"/>
      <c r="N282" s="245"/>
      <c r="O282" s="245"/>
      <c r="P282" s="245"/>
      <c r="Q282" s="245"/>
      <c r="R282" s="245"/>
      <c r="S282" s="245"/>
      <c r="T282" s="246"/>
      <c r="U282" s="13"/>
      <c r="V282" s="13"/>
      <c r="W282" s="13"/>
      <c r="X282" s="13"/>
      <c r="Y282" s="13"/>
      <c r="Z282" s="13"/>
      <c r="AA282" s="13"/>
      <c r="AB282" s="13"/>
      <c r="AC282" s="13"/>
      <c r="AD282" s="13"/>
      <c r="AE282" s="13"/>
      <c r="AT282" s="247" t="s">
        <v>150</v>
      </c>
      <c r="AU282" s="247" t="s">
        <v>21</v>
      </c>
      <c r="AV282" s="13" t="s">
        <v>21</v>
      </c>
      <c r="AW282" s="13" t="s">
        <v>34</v>
      </c>
      <c r="AX282" s="13" t="s">
        <v>79</v>
      </c>
      <c r="AY282" s="247" t="s">
        <v>135</v>
      </c>
    </row>
    <row r="283" spans="1:51" s="13" customFormat="1" ht="12">
      <c r="A283" s="13"/>
      <c r="B283" s="237"/>
      <c r="C283" s="238"/>
      <c r="D283" s="232" t="s">
        <v>150</v>
      </c>
      <c r="E283" s="239" t="s">
        <v>1</v>
      </c>
      <c r="F283" s="240" t="s">
        <v>361</v>
      </c>
      <c r="G283" s="238"/>
      <c r="H283" s="241">
        <v>3.55</v>
      </c>
      <c r="I283" s="242"/>
      <c r="J283" s="238"/>
      <c r="K283" s="238"/>
      <c r="L283" s="243"/>
      <c r="M283" s="244"/>
      <c r="N283" s="245"/>
      <c r="O283" s="245"/>
      <c r="P283" s="245"/>
      <c r="Q283" s="245"/>
      <c r="R283" s="245"/>
      <c r="S283" s="245"/>
      <c r="T283" s="246"/>
      <c r="U283" s="13"/>
      <c r="V283" s="13"/>
      <c r="W283" s="13"/>
      <c r="X283" s="13"/>
      <c r="Y283" s="13"/>
      <c r="Z283" s="13"/>
      <c r="AA283" s="13"/>
      <c r="AB283" s="13"/>
      <c r="AC283" s="13"/>
      <c r="AD283" s="13"/>
      <c r="AE283" s="13"/>
      <c r="AT283" s="247" t="s">
        <v>150</v>
      </c>
      <c r="AU283" s="247" t="s">
        <v>21</v>
      </c>
      <c r="AV283" s="13" t="s">
        <v>21</v>
      </c>
      <c r="AW283" s="13" t="s">
        <v>34</v>
      </c>
      <c r="AX283" s="13" t="s">
        <v>79</v>
      </c>
      <c r="AY283" s="247" t="s">
        <v>135</v>
      </c>
    </row>
    <row r="284" spans="1:51" s="14" customFormat="1" ht="12">
      <c r="A284" s="14"/>
      <c r="B284" s="248"/>
      <c r="C284" s="249"/>
      <c r="D284" s="232" t="s">
        <v>150</v>
      </c>
      <c r="E284" s="250" t="s">
        <v>1</v>
      </c>
      <c r="F284" s="251" t="s">
        <v>159</v>
      </c>
      <c r="G284" s="249"/>
      <c r="H284" s="252">
        <v>2431.73</v>
      </c>
      <c r="I284" s="253"/>
      <c r="J284" s="249"/>
      <c r="K284" s="249"/>
      <c r="L284" s="254"/>
      <c r="M284" s="255"/>
      <c r="N284" s="256"/>
      <c r="O284" s="256"/>
      <c r="P284" s="256"/>
      <c r="Q284" s="256"/>
      <c r="R284" s="256"/>
      <c r="S284" s="256"/>
      <c r="T284" s="257"/>
      <c r="U284" s="14"/>
      <c r="V284" s="14"/>
      <c r="W284" s="14"/>
      <c r="X284" s="14"/>
      <c r="Y284" s="14"/>
      <c r="Z284" s="14"/>
      <c r="AA284" s="14"/>
      <c r="AB284" s="14"/>
      <c r="AC284" s="14"/>
      <c r="AD284" s="14"/>
      <c r="AE284" s="14"/>
      <c r="AT284" s="258" t="s">
        <v>150</v>
      </c>
      <c r="AU284" s="258" t="s">
        <v>21</v>
      </c>
      <c r="AV284" s="14" t="s">
        <v>141</v>
      </c>
      <c r="AW284" s="14" t="s">
        <v>34</v>
      </c>
      <c r="AX284" s="14" t="s">
        <v>87</v>
      </c>
      <c r="AY284" s="258" t="s">
        <v>135</v>
      </c>
    </row>
    <row r="285" spans="1:65" s="2" customFormat="1" ht="33" customHeight="1">
      <c r="A285" s="37"/>
      <c r="B285" s="38"/>
      <c r="C285" s="218" t="s">
        <v>393</v>
      </c>
      <c r="D285" s="218" t="s">
        <v>137</v>
      </c>
      <c r="E285" s="219" t="s">
        <v>394</v>
      </c>
      <c r="F285" s="220" t="s">
        <v>395</v>
      </c>
      <c r="G285" s="221" t="s">
        <v>269</v>
      </c>
      <c r="H285" s="222">
        <v>96.65</v>
      </c>
      <c r="I285" s="223"/>
      <c r="J285" s="224">
        <f>ROUND(I285*H285,2)</f>
        <v>0</v>
      </c>
      <c r="K285" s="225"/>
      <c r="L285" s="43"/>
      <c r="M285" s="226" t="s">
        <v>1</v>
      </c>
      <c r="N285" s="227" t="s">
        <v>44</v>
      </c>
      <c r="O285" s="90"/>
      <c r="P285" s="228">
        <f>O285*H285</f>
        <v>0</v>
      </c>
      <c r="Q285" s="228">
        <v>0</v>
      </c>
      <c r="R285" s="228">
        <f>Q285*H285</f>
        <v>0</v>
      </c>
      <c r="S285" s="228">
        <v>0</v>
      </c>
      <c r="T285" s="229">
        <f>S285*H285</f>
        <v>0</v>
      </c>
      <c r="U285" s="37"/>
      <c r="V285" s="37"/>
      <c r="W285" s="37"/>
      <c r="X285" s="37"/>
      <c r="Y285" s="37"/>
      <c r="Z285" s="37"/>
      <c r="AA285" s="37"/>
      <c r="AB285" s="37"/>
      <c r="AC285" s="37"/>
      <c r="AD285" s="37"/>
      <c r="AE285" s="37"/>
      <c r="AR285" s="230" t="s">
        <v>141</v>
      </c>
      <c r="AT285" s="230" t="s">
        <v>137</v>
      </c>
      <c r="AU285" s="230" t="s">
        <v>21</v>
      </c>
      <c r="AY285" s="16" t="s">
        <v>135</v>
      </c>
      <c r="BE285" s="231">
        <f>IF(N285="základní",J285,0)</f>
        <v>0</v>
      </c>
      <c r="BF285" s="231">
        <f>IF(N285="snížená",J285,0)</f>
        <v>0</v>
      </c>
      <c r="BG285" s="231">
        <f>IF(N285="zákl. přenesená",J285,0)</f>
        <v>0</v>
      </c>
      <c r="BH285" s="231">
        <f>IF(N285="sníž. přenesená",J285,0)</f>
        <v>0</v>
      </c>
      <c r="BI285" s="231">
        <f>IF(N285="nulová",J285,0)</f>
        <v>0</v>
      </c>
      <c r="BJ285" s="16" t="s">
        <v>87</v>
      </c>
      <c r="BK285" s="231">
        <f>ROUND(I285*H285,2)</f>
        <v>0</v>
      </c>
      <c r="BL285" s="16" t="s">
        <v>141</v>
      </c>
      <c r="BM285" s="230" t="s">
        <v>396</v>
      </c>
    </row>
    <row r="286" spans="1:51" s="13" customFormat="1" ht="12">
      <c r="A286" s="13"/>
      <c r="B286" s="237"/>
      <c r="C286" s="238"/>
      <c r="D286" s="232" t="s">
        <v>150</v>
      </c>
      <c r="E286" s="239" t="s">
        <v>1</v>
      </c>
      <c r="F286" s="240" t="s">
        <v>349</v>
      </c>
      <c r="G286" s="238"/>
      <c r="H286" s="241">
        <v>45.82</v>
      </c>
      <c r="I286" s="242"/>
      <c r="J286" s="238"/>
      <c r="K286" s="238"/>
      <c r="L286" s="243"/>
      <c r="M286" s="244"/>
      <c r="N286" s="245"/>
      <c r="O286" s="245"/>
      <c r="P286" s="245"/>
      <c r="Q286" s="245"/>
      <c r="R286" s="245"/>
      <c r="S286" s="245"/>
      <c r="T286" s="246"/>
      <c r="U286" s="13"/>
      <c r="V286" s="13"/>
      <c r="W286" s="13"/>
      <c r="X286" s="13"/>
      <c r="Y286" s="13"/>
      <c r="Z286" s="13"/>
      <c r="AA286" s="13"/>
      <c r="AB286" s="13"/>
      <c r="AC286" s="13"/>
      <c r="AD286" s="13"/>
      <c r="AE286" s="13"/>
      <c r="AT286" s="247" t="s">
        <v>150</v>
      </c>
      <c r="AU286" s="247" t="s">
        <v>21</v>
      </c>
      <c r="AV286" s="13" t="s">
        <v>21</v>
      </c>
      <c r="AW286" s="13" t="s">
        <v>34</v>
      </c>
      <c r="AX286" s="13" t="s">
        <v>79</v>
      </c>
      <c r="AY286" s="247" t="s">
        <v>135</v>
      </c>
    </row>
    <row r="287" spans="1:51" s="13" customFormat="1" ht="12">
      <c r="A287" s="13"/>
      <c r="B287" s="237"/>
      <c r="C287" s="238"/>
      <c r="D287" s="232" t="s">
        <v>150</v>
      </c>
      <c r="E287" s="239" t="s">
        <v>1</v>
      </c>
      <c r="F287" s="240" t="s">
        <v>350</v>
      </c>
      <c r="G287" s="238"/>
      <c r="H287" s="241">
        <v>0.085</v>
      </c>
      <c r="I287" s="242"/>
      <c r="J287" s="238"/>
      <c r="K287" s="238"/>
      <c r="L287" s="243"/>
      <c r="M287" s="244"/>
      <c r="N287" s="245"/>
      <c r="O287" s="245"/>
      <c r="P287" s="245"/>
      <c r="Q287" s="245"/>
      <c r="R287" s="245"/>
      <c r="S287" s="245"/>
      <c r="T287" s="246"/>
      <c r="U287" s="13"/>
      <c r="V287" s="13"/>
      <c r="W287" s="13"/>
      <c r="X287" s="13"/>
      <c r="Y287" s="13"/>
      <c r="Z287" s="13"/>
      <c r="AA287" s="13"/>
      <c r="AB287" s="13"/>
      <c r="AC287" s="13"/>
      <c r="AD287" s="13"/>
      <c r="AE287" s="13"/>
      <c r="AT287" s="247" t="s">
        <v>150</v>
      </c>
      <c r="AU287" s="247" t="s">
        <v>21</v>
      </c>
      <c r="AV287" s="13" t="s">
        <v>21</v>
      </c>
      <c r="AW287" s="13" t="s">
        <v>34</v>
      </c>
      <c r="AX287" s="13" t="s">
        <v>79</v>
      </c>
      <c r="AY287" s="247" t="s">
        <v>135</v>
      </c>
    </row>
    <row r="288" spans="1:51" s="13" customFormat="1" ht="12">
      <c r="A288" s="13"/>
      <c r="B288" s="237"/>
      <c r="C288" s="238"/>
      <c r="D288" s="232" t="s">
        <v>150</v>
      </c>
      <c r="E288" s="239" t="s">
        <v>1</v>
      </c>
      <c r="F288" s="240" t="s">
        <v>351</v>
      </c>
      <c r="G288" s="238"/>
      <c r="H288" s="241">
        <v>5.96</v>
      </c>
      <c r="I288" s="242"/>
      <c r="J288" s="238"/>
      <c r="K288" s="238"/>
      <c r="L288" s="243"/>
      <c r="M288" s="244"/>
      <c r="N288" s="245"/>
      <c r="O288" s="245"/>
      <c r="P288" s="245"/>
      <c r="Q288" s="245"/>
      <c r="R288" s="245"/>
      <c r="S288" s="245"/>
      <c r="T288" s="246"/>
      <c r="U288" s="13"/>
      <c r="V288" s="13"/>
      <c r="W288" s="13"/>
      <c r="X288" s="13"/>
      <c r="Y288" s="13"/>
      <c r="Z288" s="13"/>
      <c r="AA288" s="13"/>
      <c r="AB288" s="13"/>
      <c r="AC288" s="13"/>
      <c r="AD288" s="13"/>
      <c r="AE288" s="13"/>
      <c r="AT288" s="247" t="s">
        <v>150</v>
      </c>
      <c r="AU288" s="247" t="s">
        <v>21</v>
      </c>
      <c r="AV288" s="13" t="s">
        <v>21</v>
      </c>
      <c r="AW288" s="13" t="s">
        <v>34</v>
      </c>
      <c r="AX288" s="13" t="s">
        <v>79</v>
      </c>
      <c r="AY288" s="247" t="s">
        <v>135</v>
      </c>
    </row>
    <row r="289" spans="1:51" s="13" customFormat="1" ht="12">
      <c r="A289" s="13"/>
      <c r="B289" s="237"/>
      <c r="C289" s="238"/>
      <c r="D289" s="232" t="s">
        <v>150</v>
      </c>
      <c r="E289" s="239" t="s">
        <v>1</v>
      </c>
      <c r="F289" s="240" t="s">
        <v>352</v>
      </c>
      <c r="G289" s="238"/>
      <c r="H289" s="241">
        <v>3.91</v>
      </c>
      <c r="I289" s="242"/>
      <c r="J289" s="238"/>
      <c r="K289" s="238"/>
      <c r="L289" s="243"/>
      <c r="M289" s="244"/>
      <c r="N289" s="245"/>
      <c r="O289" s="245"/>
      <c r="P289" s="245"/>
      <c r="Q289" s="245"/>
      <c r="R289" s="245"/>
      <c r="S289" s="245"/>
      <c r="T289" s="246"/>
      <c r="U289" s="13"/>
      <c r="V289" s="13"/>
      <c r="W289" s="13"/>
      <c r="X289" s="13"/>
      <c r="Y289" s="13"/>
      <c r="Z289" s="13"/>
      <c r="AA289" s="13"/>
      <c r="AB289" s="13"/>
      <c r="AC289" s="13"/>
      <c r="AD289" s="13"/>
      <c r="AE289" s="13"/>
      <c r="AT289" s="247" t="s">
        <v>150</v>
      </c>
      <c r="AU289" s="247" t="s">
        <v>21</v>
      </c>
      <c r="AV289" s="13" t="s">
        <v>21</v>
      </c>
      <c r="AW289" s="13" t="s">
        <v>34</v>
      </c>
      <c r="AX289" s="13" t="s">
        <v>79</v>
      </c>
      <c r="AY289" s="247" t="s">
        <v>135</v>
      </c>
    </row>
    <row r="290" spans="1:51" s="13" customFormat="1" ht="12">
      <c r="A290" s="13"/>
      <c r="B290" s="237"/>
      <c r="C290" s="238"/>
      <c r="D290" s="232" t="s">
        <v>150</v>
      </c>
      <c r="E290" s="239" t="s">
        <v>1</v>
      </c>
      <c r="F290" s="240" t="s">
        <v>354</v>
      </c>
      <c r="G290" s="238"/>
      <c r="H290" s="241">
        <v>1.925</v>
      </c>
      <c r="I290" s="242"/>
      <c r="J290" s="238"/>
      <c r="K290" s="238"/>
      <c r="L290" s="243"/>
      <c r="M290" s="244"/>
      <c r="N290" s="245"/>
      <c r="O290" s="245"/>
      <c r="P290" s="245"/>
      <c r="Q290" s="245"/>
      <c r="R290" s="245"/>
      <c r="S290" s="245"/>
      <c r="T290" s="246"/>
      <c r="U290" s="13"/>
      <c r="V290" s="13"/>
      <c r="W290" s="13"/>
      <c r="X290" s="13"/>
      <c r="Y290" s="13"/>
      <c r="Z290" s="13"/>
      <c r="AA290" s="13"/>
      <c r="AB290" s="13"/>
      <c r="AC290" s="13"/>
      <c r="AD290" s="13"/>
      <c r="AE290" s="13"/>
      <c r="AT290" s="247" t="s">
        <v>150</v>
      </c>
      <c r="AU290" s="247" t="s">
        <v>21</v>
      </c>
      <c r="AV290" s="13" t="s">
        <v>21</v>
      </c>
      <c r="AW290" s="13" t="s">
        <v>34</v>
      </c>
      <c r="AX290" s="13" t="s">
        <v>79</v>
      </c>
      <c r="AY290" s="247" t="s">
        <v>135</v>
      </c>
    </row>
    <row r="291" spans="1:51" s="13" customFormat="1" ht="12">
      <c r="A291" s="13"/>
      <c r="B291" s="237"/>
      <c r="C291" s="238"/>
      <c r="D291" s="232" t="s">
        <v>150</v>
      </c>
      <c r="E291" s="239" t="s">
        <v>1</v>
      </c>
      <c r="F291" s="240" t="s">
        <v>355</v>
      </c>
      <c r="G291" s="238"/>
      <c r="H291" s="241">
        <v>0.5</v>
      </c>
      <c r="I291" s="242"/>
      <c r="J291" s="238"/>
      <c r="K291" s="238"/>
      <c r="L291" s="243"/>
      <c r="M291" s="244"/>
      <c r="N291" s="245"/>
      <c r="O291" s="245"/>
      <c r="P291" s="245"/>
      <c r="Q291" s="245"/>
      <c r="R291" s="245"/>
      <c r="S291" s="245"/>
      <c r="T291" s="246"/>
      <c r="U291" s="13"/>
      <c r="V291" s="13"/>
      <c r="W291" s="13"/>
      <c r="X291" s="13"/>
      <c r="Y291" s="13"/>
      <c r="Z291" s="13"/>
      <c r="AA291" s="13"/>
      <c r="AB291" s="13"/>
      <c r="AC291" s="13"/>
      <c r="AD291" s="13"/>
      <c r="AE291" s="13"/>
      <c r="AT291" s="247" t="s">
        <v>150</v>
      </c>
      <c r="AU291" s="247" t="s">
        <v>21</v>
      </c>
      <c r="AV291" s="13" t="s">
        <v>21</v>
      </c>
      <c r="AW291" s="13" t="s">
        <v>34</v>
      </c>
      <c r="AX291" s="13" t="s">
        <v>79</v>
      </c>
      <c r="AY291" s="247" t="s">
        <v>135</v>
      </c>
    </row>
    <row r="292" spans="1:51" s="13" customFormat="1" ht="12">
      <c r="A292" s="13"/>
      <c r="B292" s="237"/>
      <c r="C292" s="238"/>
      <c r="D292" s="232" t="s">
        <v>150</v>
      </c>
      <c r="E292" s="239" t="s">
        <v>1</v>
      </c>
      <c r="F292" s="240" t="s">
        <v>359</v>
      </c>
      <c r="G292" s="238"/>
      <c r="H292" s="241">
        <v>2.4</v>
      </c>
      <c r="I292" s="242"/>
      <c r="J292" s="238"/>
      <c r="K292" s="238"/>
      <c r="L292" s="243"/>
      <c r="M292" s="244"/>
      <c r="N292" s="245"/>
      <c r="O292" s="245"/>
      <c r="P292" s="245"/>
      <c r="Q292" s="245"/>
      <c r="R292" s="245"/>
      <c r="S292" s="245"/>
      <c r="T292" s="246"/>
      <c r="U292" s="13"/>
      <c r="V292" s="13"/>
      <c r="W292" s="13"/>
      <c r="X292" s="13"/>
      <c r="Y292" s="13"/>
      <c r="Z292" s="13"/>
      <c r="AA292" s="13"/>
      <c r="AB292" s="13"/>
      <c r="AC292" s="13"/>
      <c r="AD292" s="13"/>
      <c r="AE292" s="13"/>
      <c r="AT292" s="247" t="s">
        <v>150</v>
      </c>
      <c r="AU292" s="247" t="s">
        <v>21</v>
      </c>
      <c r="AV292" s="13" t="s">
        <v>21</v>
      </c>
      <c r="AW292" s="13" t="s">
        <v>34</v>
      </c>
      <c r="AX292" s="13" t="s">
        <v>79</v>
      </c>
      <c r="AY292" s="247" t="s">
        <v>135</v>
      </c>
    </row>
    <row r="293" spans="1:51" s="13" customFormat="1" ht="12">
      <c r="A293" s="13"/>
      <c r="B293" s="237"/>
      <c r="C293" s="238"/>
      <c r="D293" s="232" t="s">
        <v>150</v>
      </c>
      <c r="E293" s="239" t="s">
        <v>1</v>
      </c>
      <c r="F293" s="240" t="s">
        <v>358</v>
      </c>
      <c r="G293" s="238"/>
      <c r="H293" s="241">
        <v>32.5</v>
      </c>
      <c r="I293" s="242"/>
      <c r="J293" s="238"/>
      <c r="K293" s="238"/>
      <c r="L293" s="243"/>
      <c r="M293" s="244"/>
      <c r="N293" s="245"/>
      <c r="O293" s="245"/>
      <c r="P293" s="245"/>
      <c r="Q293" s="245"/>
      <c r="R293" s="245"/>
      <c r="S293" s="245"/>
      <c r="T293" s="246"/>
      <c r="U293" s="13"/>
      <c r="V293" s="13"/>
      <c r="W293" s="13"/>
      <c r="X293" s="13"/>
      <c r="Y293" s="13"/>
      <c r="Z293" s="13"/>
      <c r="AA293" s="13"/>
      <c r="AB293" s="13"/>
      <c r="AC293" s="13"/>
      <c r="AD293" s="13"/>
      <c r="AE293" s="13"/>
      <c r="AT293" s="247" t="s">
        <v>150</v>
      </c>
      <c r="AU293" s="247" t="s">
        <v>21</v>
      </c>
      <c r="AV293" s="13" t="s">
        <v>21</v>
      </c>
      <c r="AW293" s="13" t="s">
        <v>34</v>
      </c>
      <c r="AX293" s="13" t="s">
        <v>79</v>
      </c>
      <c r="AY293" s="247" t="s">
        <v>135</v>
      </c>
    </row>
    <row r="294" spans="1:51" s="13" customFormat="1" ht="12">
      <c r="A294" s="13"/>
      <c r="B294" s="237"/>
      <c r="C294" s="238"/>
      <c r="D294" s="232" t="s">
        <v>150</v>
      </c>
      <c r="E294" s="239" t="s">
        <v>1</v>
      </c>
      <c r="F294" s="240" t="s">
        <v>361</v>
      </c>
      <c r="G294" s="238"/>
      <c r="H294" s="241">
        <v>3.55</v>
      </c>
      <c r="I294" s="242"/>
      <c r="J294" s="238"/>
      <c r="K294" s="238"/>
      <c r="L294" s="243"/>
      <c r="M294" s="244"/>
      <c r="N294" s="245"/>
      <c r="O294" s="245"/>
      <c r="P294" s="245"/>
      <c r="Q294" s="245"/>
      <c r="R294" s="245"/>
      <c r="S294" s="245"/>
      <c r="T294" s="246"/>
      <c r="U294" s="13"/>
      <c r="V294" s="13"/>
      <c r="W294" s="13"/>
      <c r="X294" s="13"/>
      <c r="Y294" s="13"/>
      <c r="Z294" s="13"/>
      <c r="AA294" s="13"/>
      <c r="AB294" s="13"/>
      <c r="AC294" s="13"/>
      <c r="AD294" s="13"/>
      <c r="AE294" s="13"/>
      <c r="AT294" s="247" t="s">
        <v>150</v>
      </c>
      <c r="AU294" s="247" t="s">
        <v>21</v>
      </c>
      <c r="AV294" s="13" t="s">
        <v>21</v>
      </c>
      <c r="AW294" s="13" t="s">
        <v>34</v>
      </c>
      <c r="AX294" s="13" t="s">
        <v>79</v>
      </c>
      <c r="AY294" s="247" t="s">
        <v>135</v>
      </c>
    </row>
    <row r="295" spans="1:51" s="14" customFormat="1" ht="12">
      <c r="A295" s="14"/>
      <c r="B295" s="248"/>
      <c r="C295" s="249"/>
      <c r="D295" s="232" t="s">
        <v>150</v>
      </c>
      <c r="E295" s="250" t="s">
        <v>1</v>
      </c>
      <c r="F295" s="251" t="s">
        <v>159</v>
      </c>
      <c r="G295" s="249"/>
      <c r="H295" s="252">
        <v>96.64999999999999</v>
      </c>
      <c r="I295" s="253"/>
      <c r="J295" s="249"/>
      <c r="K295" s="249"/>
      <c r="L295" s="254"/>
      <c r="M295" s="255"/>
      <c r="N295" s="256"/>
      <c r="O295" s="256"/>
      <c r="P295" s="256"/>
      <c r="Q295" s="256"/>
      <c r="R295" s="256"/>
      <c r="S295" s="256"/>
      <c r="T295" s="257"/>
      <c r="U295" s="14"/>
      <c r="V295" s="14"/>
      <c r="W295" s="14"/>
      <c r="X295" s="14"/>
      <c r="Y295" s="14"/>
      <c r="Z295" s="14"/>
      <c r="AA295" s="14"/>
      <c r="AB295" s="14"/>
      <c r="AC295" s="14"/>
      <c r="AD295" s="14"/>
      <c r="AE295" s="14"/>
      <c r="AT295" s="258" t="s">
        <v>150</v>
      </c>
      <c r="AU295" s="258" t="s">
        <v>21</v>
      </c>
      <c r="AV295" s="14" t="s">
        <v>141</v>
      </c>
      <c r="AW295" s="14" t="s">
        <v>34</v>
      </c>
      <c r="AX295" s="14" t="s">
        <v>87</v>
      </c>
      <c r="AY295" s="258" t="s">
        <v>135</v>
      </c>
    </row>
    <row r="296" spans="1:65" s="2" customFormat="1" ht="33" customHeight="1">
      <c r="A296" s="37"/>
      <c r="B296" s="38"/>
      <c r="C296" s="218" t="s">
        <v>397</v>
      </c>
      <c r="D296" s="218" t="s">
        <v>137</v>
      </c>
      <c r="E296" s="219" t="s">
        <v>398</v>
      </c>
      <c r="F296" s="220" t="s">
        <v>399</v>
      </c>
      <c r="G296" s="221" t="s">
        <v>269</v>
      </c>
      <c r="H296" s="222">
        <v>255.84</v>
      </c>
      <c r="I296" s="223"/>
      <c r="J296" s="224">
        <f>ROUND(I296*H296,2)</f>
        <v>0</v>
      </c>
      <c r="K296" s="225"/>
      <c r="L296" s="43"/>
      <c r="M296" s="226" t="s">
        <v>1</v>
      </c>
      <c r="N296" s="227" t="s">
        <v>44</v>
      </c>
      <c r="O296" s="90"/>
      <c r="P296" s="228">
        <f>O296*H296</f>
        <v>0</v>
      </c>
      <c r="Q296" s="228">
        <v>0</v>
      </c>
      <c r="R296" s="228">
        <f>Q296*H296</f>
        <v>0</v>
      </c>
      <c r="S296" s="228">
        <v>0</v>
      </c>
      <c r="T296" s="229">
        <f>S296*H296</f>
        <v>0</v>
      </c>
      <c r="U296" s="37"/>
      <c r="V296" s="37"/>
      <c r="W296" s="37"/>
      <c r="X296" s="37"/>
      <c r="Y296" s="37"/>
      <c r="Z296" s="37"/>
      <c r="AA296" s="37"/>
      <c r="AB296" s="37"/>
      <c r="AC296" s="37"/>
      <c r="AD296" s="37"/>
      <c r="AE296" s="37"/>
      <c r="AR296" s="230" t="s">
        <v>141</v>
      </c>
      <c r="AT296" s="230" t="s">
        <v>137</v>
      </c>
      <c r="AU296" s="230" t="s">
        <v>21</v>
      </c>
      <c r="AY296" s="16" t="s">
        <v>135</v>
      </c>
      <c r="BE296" s="231">
        <f>IF(N296="základní",J296,0)</f>
        <v>0</v>
      </c>
      <c r="BF296" s="231">
        <f>IF(N296="snížená",J296,0)</f>
        <v>0</v>
      </c>
      <c r="BG296" s="231">
        <f>IF(N296="zákl. přenesená",J296,0)</f>
        <v>0</v>
      </c>
      <c r="BH296" s="231">
        <f>IF(N296="sníž. přenesená",J296,0)</f>
        <v>0</v>
      </c>
      <c r="BI296" s="231">
        <f>IF(N296="nulová",J296,0)</f>
        <v>0</v>
      </c>
      <c r="BJ296" s="16" t="s">
        <v>87</v>
      </c>
      <c r="BK296" s="231">
        <f>ROUND(I296*H296,2)</f>
        <v>0</v>
      </c>
      <c r="BL296" s="16" t="s">
        <v>141</v>
      </c>
      <c r="BM296" s="230" t="s">
        <v>400</v>
      </c>
    </row>
    <row r="297" spans="1:51" s="13" customFormat="1" ht="12">
      <c r="A297" s="13"/>
      <c r="B297" s="237"/>
      <c r="C297" s="238"/>
      <c r="D297" s="232" t="s">
        <v>150</v>
      </c>
      <c r="E297" s="239" t="s">
        <v>1</v>
      </c>
      <c r="F297" s="240" t="s">
        <v>401</v>
      </c>
      <c r="G297" s="238"/>
      <c r="H297" s="241">
        <v>255.84</v>
      </c>
      <c r="I297" s="242"/>
      <c r="J297" s="238"/>
      <c r="K297" s="238"/>
      <c r="L297" s="243"/>
      <c r="M297" s="244"/>
      <c r="N297" s="245"/>
      <c r="O297" s="245"/>
      <c r="P297" s="245"/>
      <c r="Q297" s="245"/>
      <c r="R297" s="245"/>
      <c r="S297" s="245"/>
      <c r="T297" s="246"/>
      <c r="U297" s="13"/>
      <c r="V297" s="13"/>
      <c r="W297" s="13"/>
      <c r="X297" s="13"/>
      <c r="Y297" s="13"/>
      <c r="Z297" s="13"/>
      <c r="AA297" s="13"/>
      <c r="AB297" s="13"/>
      <c r="AC297" s="13"/>
      <c r="AD297" s="13"/>
      <c r="AE297" s="13"/>
      <c r="AT297" s="247" t="s">
        <v>150</v>
      </c>
      <c r="AU297" s="247" t="s">
        <v>21</v>
      </c>
      <c r="AV297" s="13" t="s">
        <v>21</v>
      </c>
      <c r="AW297" s="13" t="s">
        <v>34</v>
      </c>
      <c r="AX297" s="13" t="s">
        <v>79</v>
      </c>
      <c r="AY297" s="247" t="s">
        <v>135</v>
      </c>
    </row>
    <row r="298" spans="1:51" s="14" customFormat="1" ht="12">
      <c r="A298" s="14"/>
      <c r="B298" s="248"/>
      <c r="C298" s="249"/>
      <c r="D298" s="232" t="s">
        <v>150</v>
      </c>
      <c r="E298" s="250" t="s">
        <v>1</v>
      </c>
      <c r="F298" s="251" t="s">
        <v>159</v>
      </c>
      <c r="G298" s="249"/>
      <c r="H298" s="252">
        <v>255.84</v>
      </c>
      <c r="I298" s="253"/>
      <c r="J298" s="249"/>
      <c r="K298" s="249"/>
      <c r="L298" s="254"/>
      <c r="M298" s="255"/>
      <c r="N298" s="256"/>
      <c r="O298" s="256"/>
      <c r="P298" s="256"/>
      <c r="Q298" s="256"/>
      <c r="R298" s="256"/>
      <c r="S298" s="256"/>
      <c r="T298" s="257"/>
      <c r="U298" s="14"/>
      <c r="V298" s="14"/>
      <c r="W298" s="14"/>
      <c r="X298" s="14"/>
      <c r="Y298" s="14"/>
      <c r="Z298" s="14"/>
      <c r="AA298" s="14"/>
      <c r="AB298" s="14"/>
      <c r="AC298" s="14"/>
      <c r="AD298" s="14"/>
      <c r="AE298" s="14"/>
      <c r="AT298" s="258" t="s">
        <v>150</v>
      </c>
      <c r="AU298" s="258" t="s">
        <v>21</v>
      </c>
      <c r="AV298" s="14" t="s">
        <v>141</v>
      </c>
      <c r="AW298" s="14" t="s">
        <v>34</v>
      </c>
      <c r="AX298" s="14" t="s">
        <v>87</v>
      </c>
      <c r="AY298" s="258" t="s">
        <v>135</v>
      </c>
    </row>
    <row r="299" spans="1:63" s="12" customFormat="1" ht="22.8" customHeight="1">
      <c r="A299" s="12"/>
      <c r="B299" s="202"/>
      <c r="C299" s="203"/>
      <c r="D299" s="204" t="s">
        <v>78</v>
      </c>
      <c r="E299" s="216" t="s">
        <v>402</v>
      </c>
      <c r="F299" s="216" t="s">
        <v>403</v>
      </c>
      <c r="G299" s="203"/>
      <c r="H299" s="203"/>
      <c r="I299" s="206"/>
      <c r="J299" s="217">
        <f>BK299</f>
        <v>0</v>
      </c>
      <c r="K299" s="203"/>
      <c r="L299" s="208"/>
      <c r="M299" s="209"/>
      <c r="N299" s="210"/>
      <c r="O299" s="210"/>
      <c r="P299" s="211">
        <f>SUM(P300:P310)</f>
        <v>0</v>
      </c>
      <c r="Q299" s="210"/>
      <c r="R299" s="211">
        <f>SUM(R300:R310)</f>
        <v>0</v>
      </c>
      <c r="S299" s="210"/>
      <c r="T299" s="212">
        <f>SUM(T300:T310)</f>
        <v>0</v>
      </c>
      <c r="U299" s="12"/>
      <c r="V299" s="12"/>
      <c r="W299" s="12"/>
      <c r="X299" s="12"/>
      <c r="Y299" s="12"/>
      <c r="Z299" s="12"/>
      <c r="AA299" s="12"/>
      <c r="AB299" s="12"/>
      <c r="AC299" s="12"/>
      <c r="AD299" s="12"/>
      <c r="AE299" s="12"/>
      <c r="AR299" s="213" t="s">
        <v>87</v>
      </c>
      <c r="AT299" s="214" t="s">
        <v>78</v>
      </c>
      <c r="AU299" s="214" t="s">
        <v>87</v>
      </c>
      <c r="AY299" s="213" t="s">
        <v>135</v>
      </c>
      <c r="BK299" s="215">
        <f>SUM(BK300:BK310)</f>
        <v>0</v>
      </c>
    </row>
    <row r="300" spans="1:65" s="2" customFormat="1" ht="24.15" customHeight="1">
      <c r="A300" s="37"/>
      <c r="B300" s="38"/>
      <c r="C300" s="218" t="s">
        <v>404</v>
      </c>
      <c r="D300" s="218" t="s">
        <v>137</v>
      </c>
      <c r="E300" s="219" t="s">
        <v>405</v>
      </c>
      <c r="F300" s="220" t="s">
        <v>406</v>
      </c>
      <c r="G300" s="221" t="s">
        <v>269</v>
      </c>
      <c r="H300" s="222">
        <v>1.021</v>
      </c>
      <c r="I300" s="223"/>
      <c r="J300" s="224">
        <f>ROUND(I300*H300,2)</f>
        <v>0</v>
      </c>
      <c r="K300" s="225"/>
      <c r="L300" s="43"/>
      <c r="M300" s="226" t="s">
        <v>1</v>
      </c>
      <c r="N300" s="227" t="s">
        <v>44</v>
      </c>
      <c r="O300" s="90"/>
      <c r="P300" s="228">
        <f>O300*H300</f>
        <v>0</v>
      </c>
      <c r="Q300" s="228">
        <v>0</v>
      </c>
      <c r="R300" s="228">
        <f>Q300*H300</f>
        <v>0</v>
      </c>
      <c r="S300" s="228">
        <v>0</v>
      </c>
      <c r="T300" s="229">
        <f>S300*H300</f>
        <v>0</v>
      </c>
      <c r="U300" s="37"/>
      <c r="V300" s="37"/>
      <c r="W300" s="37"/>
      <c r="X300" s="37"/>
      <c r="Y300" s="37"/>
      <c r="Z300" s="37"/>
      <c r="AA300" s="37"/>
      <c r="AB300" s="37"/>
      <c r="AC300" s="37"/>
      <c r="AD300" s="37"/>
      <c r="AE300" s="37"/>
      <c r="AR300" s="230" t="s">
        <v>141</v>
      </c>
      <c r="AT300" s="230" t="s">
        <v>137</v>
      </c>
      <c r="AU300" s="230" t="s">
        <v>21</v>
      </c>
      <c r="AY300" s="16" t="s">
        <v>135</v>
      </c>
      <c r="BE300" s="231">
        <f>IF(N300="základní",J300,0)</f>
        <v>0</v>
      </c>
      <c r="BF300" s="231">
        <f>IF(N300="snížená",J300,0)</f>
        <v>0</v>
      </c>
      <c r="BG300" s="231">
        <f>IF(N300="zákl. přenesená",J300,0)</f>
        <v>0</v>
      </c>
      <c r="BH300" s="231">
        <f>IF(N300="sníž. přenesená",J300,0)</f>
        <v>0</v>
      </c>
      <c r="BI300" s="231">
        <f>IF(N300="nulová",J300,0)</f>
        <v>0</v>
      </c>
      <c r="BJ300" s="16" t="s">
        <v>87</v>
      </c>
      <c r="BK300" s="231">
        <f>ROUND(I300*H300,2)</f>
        <v>0</v>
      </c>
      <c r="BL300" s="16" t="s">
        <v>141</v>
      </c>
      <c r="BM300" s="230" t="s">
        <v>407</v>
      </c>
    </row>
    <row r="301" spans="1:47" s="2" customFormat="1" ht="12">
      <c r="A301" s="37"/>
      <c r="B301" s="38"/>
      <c r="C301" s="39"/>
      <c r="D301" s="232" t="s">
        <v>143</v>
      </c>
      <c r="E301" s="39"/>
      <c r="F301" s="233" t="s">
        <v>408</v>
      </c>
      <c r="G301" s="39"/>
      <c r="H301" s="39"/>
      <c r="I301" s="234"/>
      <c r="J301" s="39"/>
      <c r="K301" s="39"/>
      <c r="L301" s="43"/>
      <c r="M301" s="235"/>
      <c r="N301" s="236"/>
      <c r="O301" s="90"/>
      <c r="P301" s="90"/>
      <c r="Q301" s="90"/>
      <c r="R301" s="90"/>
      <c r="S301" s="90"/>
      <c r="T301" s="91"/>
      <c r="U301" s="37"/>
      <c r="V301" s="37"/>
      <c r="W301" s="37"/>
      <c r="X301" s="37"/>
      <c r="Y301" s="37"/>
      <c r="Z301" s="37"/>
      <c r="AA301" s="37"/>
      <c r="AB301" s="37"/>
      <c r="AC301" s="37"/>
      <c r="AD301" s="37"/>
      <c r="AE301" s="37"/>
      <c r="AT301" s="16" t="s">
        <v>143</v>
      </c>
      <c r="AU301" s="16" t="s">
        <v>21</v>
      </c>
    </row>
    <row r="302" spans="1:51" s="13" customFormat="1" ht="12">
      <c r="A302" s="13"/>
      <c r="B302" s="237"/>
      <c r="C302" s="238"/>
      <c r="D302" s="232" t="s">
        <v>150</v>
      </c>
      <c r="E302" s="239" t="s">
        <v>1</v>
      </c>
      <c r="F302" s="240" t="s">
        <v>409</v>
      </c>
      <c r="G302" s="238"/>
      <c r="H302" s="241">
        <v>1.021</v>
      </c>
      <c r="I302" s="242"/>
      <c r="J302" s="238"/>
      <c r="K302" s="238"/>
      <c r="L302" s="243"/>
      <c r="M302" s="244"/>
      <c r="N302" s="245"/>
      <c r="O302" s="245"/>
      <c r="P302" s="245"/>
      <c r="Q302" s="245"/>
      <c r="R302" s="245"/>
      <c r="S302" s="245"/>
      <c r="T302" s="246"/>
      <c r="U302" s="13"/>
      <c r="V302" s="13"/>
      <c r="W302" s="13"/>
      <c r="X302" s="13"/>
      <c r="Y302" s="13"/>
      <c r="Z302" s="13"/>
      <c r="AA302" s="13"/>
      <c r="AB302" s="13"/>
      <c r="AC302" s="13"/>
      <c r="AD302" s="13"/>
      <c r="AE302" s="13"/>
      <c r="AT302" s="247" t="s">
        <v>150</v>
      </c>
      <c r="AU302" s="247" t="s">
        <v>21</v>
      </c>
      <c r="AV302" s="13" t="s">
        <v>21</v>
      </c>
      <c r="AW302" s="13" t="s">
        <v>34</v>
      </c>
      <c r="AX302" s="13" t="s">
        <v>79</v>
      </c>
      <c r="AY302" s="247" t="s">
        <v>135</v>
      </c>
    </row>
    <row r="303" spans="1:51" s="14" customFormat="1" ht="12">
      <c r="A303" s="14"/>
      <c r="B303" s="248"/>
      <c r="C303" s="249"/>
      <c r="D303" s="232" t="s">
        <v>150</v>
      </c>
      <c r="E303" s="250" t="s">
        <v>1</v>
      </c>
      <c r="F303" s="251" t="s">
        <v>159</v>
      </c>
      <c r="G303" s="249"/>
      <c r="H303" s="252">
        <v>1.021</v>
      </c>
      <c r="I303" s="253"/>
      <c r="J303" s="249"/>
      <c r="K303" s="249"/>
      <c r="L303" s="254"/>
      <c r="M303" s="255"/>
      <c r="N303" s="256"/>
      <c r="O303" s="256"/>
      <c r="P303" s="256"/>
      <c r="Q303" s="256"/>
      <c r="R303" s="256"/>
      <c r="S303" s="256"/>
      <c r="T303" s="257"/>
      <c r="U303" s="14"/>
      <c r="V303" s="14"/>
      <c r="W303" s="14"/>
      <c r="X303" s="14"/>
      <c r="Y303" s="14"/>
      <c r="Z303" s="14"/>
      <c r="AA303" s="14"/>
      <c r="AB303" s="14"/>
      <c r="AC303" s="14"/>
      <c r="AD303" s="14"/>
      <c r="AE303" s="14"/>
      <c r="AT303" s="258" t="s">
        <v>150</v>
      </c>
      <c r="AU303" s="258" t="s">
        <v>21</v>
      </c>
      <c r="AV303" s="14" t="s">
        <v>141</v>
      </c>
      <c r="AW303" s="14" t="s">
        <v>34</v>
      </c>
      <c r="AX303" s="14" t="s">
        <v>87</v>
      </c>
      <c r="AY303" s="258" t="s">
        <v>135</v>
      </c>
    </row>
    <row r="304" spans="1:65" s="2" customFormat="1" ht="16.5" customHeight="1">
      <c r="A304" s="37"/>
      <c r="B304" s="38"/>
      <c r="C304" s="218" t="s">
        <v>410</v>
      </c>
      <c r="D304" s="218" t="s">
        <v>137</v>
      </c>
      <c r="E304" s="219" t="s">
        <v>411</v>
      </c>
      <c r="F304" s="220" t="s">
        <v>412</v>
      </c>
      <c r="G304" s="221" t="s">
        <v>269</v>
      </c>
      <c r="H304" s="222">
        <v>1.021</v>
      </c>
      <c r="I304" s="223"/>
      <c r="J304" s="224">
        <f>ROUND(I304*H304,2)</f>
        <v>0</v>
      </c>
      <c r="K304" s="225"/>
      <c r="L304" s="43"/>
      <c r="M304" s="226" t="s">
        <v>1</v>
      </c>
      <c r="N304" s="227" t="s">
        <v>44</v>
      </c>
      <c r="O304" s="90"/>
      <c r="P304" s="228">
        <f>O304*H304</f>
        <v>0</v>
      </c>
      <c r="Q304" s="228">
        <v>0</v>
      </c>
      <c r="R304" s="228">
        <f>Q304*H304</f>
        <v>0</v>
      </c>
      <c r="S304" s="228">
        <v>0</v>
      </c>
      <c r="T304" s="229">
        <f>S304*H304</f>
        <v>0</v>
      </c>
      <c r="U304" s="37"/>
      <c r="V304" s="37"/>
      <c r="W304" s="37"/>
      <c r="X304" s="37"/>
      <c r="Y304" s="37"/>
      <c r="Z304" s="37"/>
      <c r="AA304" s="37"/>
      <c r="AB304" s="37"/>
      <c r="AC304" s="37"/>
      <c r="AD304" s="37"/>
      <c r="AE304" s="37"/>
      <c r="AR304" s="230" t="s">
        <v>141</v>
      </c>
      <c r="AT304" s="230" t="s">
        <v>137</v>
      </c>
      <c r="AU304" s="230" t="s">
        <v>21</v>
      </c>
      <c r="AY304" s="16" t="s">
        <v>135</v>
      </c>
      <c r="BE304" s="231">
        <f>IF(N304="základní",J304,0)</f>
        <v>0</v>
      </c>
      <c r="BF304" s="231">
        <f>IF(N304="snížená",J304,0)</f>
        <v>0</v>
      </c>
      <c r="BG304" s="231">
        <f>IF(N304="zákl. přenesená",J304,0)</f>
        <v>0</v>
      </c>
      <c r="BH304" s="231">
        <f>IF(N304="sníž. přenesená",J304,0)</f>
        <v>0</v>
      </c>
      <c r="BI304" s="231">
        <f>IF(N304="nulová",J304,0)</f>
        <v>0</v>
      </c>
      <c r="BJ304" s="16" t="s">
        <v>87</v>
      </c>
      <c r="BK304" s="231">
        <f>ROUND(I304*H304,2)</f>
        <v>0</v>
      </c>
      <c r="BL304" s="16" t="s">
        <v>141</v>
      </c>
      <c r="BM304" s="230" t="s">
        <v>413</v>
      </c>
    </row>
    <row r="305" spans="1:51" s="13" customFormat="1" ht="12">
      <c r="A305" s="13"/>
      <c r="B305" s="237"/>
      <c r="C305" s="238"/>
      <c r="D305" s="232" t="s">
        <v>150</v>
      </c>
      <c r="E305" s="239" t="s">
        <v>1</v>
      </c>
      <c r="F305" s="240" t="s">
        <v>414</v>
      </c>
      <c r="G305" s="238"/>
      <c r="H305" s="241">
        <v>1.021</v>
      </c>
      <c r="I305" s="242"/>
      <c r="J305" s="238"/>
      <c r="K305" s="238"/>
      <c r="L305" s="243"/>
      <c r="M305" s="244"/>
      <c r="N305" s="245"/>
      <c r="O305" s="245"/>
      <c r="P305" s="245"/>
      <c r="Q305" s="245"/>
      <c r="R305" s="245"/>
      <c r="S305" s="245"/>
      <c r="T305" s="246"/>
      <c r="U305" s="13"/>
      <c r="V305" s="13"/>
      <c r="W305" s="13"/>
      <c r="X305" s="13"/>
      <c r="Y305" s="13"/>
      <c r="Z305" s="13"/>
      <c r="AA305" s="13"/>
      <c r="AB305" s="13"/>
      <c r="AC305" s="13"/>
      <c r="AD305" s="13"/>
      <c r="AE305" s="13"/>
      <c r="AT305" s="247" t="s">
        <v>150</v>
      </c>
      <c r="AU305" s="247" t="s">
        <v>21</v>
      </c>
      <c r="AV305" s="13" t="s">
        <v>21</v>
      </c>
      <c r="AW305" s="13" t="s">
        <v>34</v>
      </c>
      <c r="AX305" s="13" t="s">
        <v>79</v>
      </c>
      <c r="AY305" s="247" t="s">
        <v>135</v>
      </c>
    </row>
    <row r="306" spans="1:51" s="14" customFormat="1" ht="12">
      <c r="A306" s="14"/>
      <c r="B306" s="248"/>
      <c r="C306" s="249"/>
      <c r="D306" s="232" t="s">
        <v>150</v>
      </c>
      <c r="E306" s="250" t="s">
        <v>1</v>
      </c>
      <c r="F306" s="251" t="s">
        <v>159</v>
      </c>
      <c r="G306" s="249"/>
      <c r="H306" s="252">
        <v>1.021</v>
      </c>
      <c r="I306" s="253"/>
      <c r="J306" s="249"/>
      <c r="K306" s="249"/>
      <c r="L306" s="254"/>
      <c r="M306" s="255"/>
      <c r="N306" s="256"/>
      <c r="O306" s="256"/>
      <c r="P306" s="256"/>
      <c r="Q306" s="256"/>
      <c r="R306" s="256"/>
      <c r="S306" s="256"/>
      <c r="T306" s="257"/>
      <c r="U306" s="14"/>
      <c r="V306" s="14"/>
      <c r="W306" s="14"/>
      <c r="X306" s="14"/>
      <c r="Y306" s="14"/>
      <c r="Z306" s="14"/>
      <c r="AA306" s="14"/>
      <c r="AB306" s="14"/>
      <c r="AC306" s="14"/>
      <c r="AD306" s="14"/>
      <c r="AE306" s="14"/>
      <c r="AT306" s="258" t="s">
        <v>150</v>
      </c>
      <c r="AU306" s="258" t="s">
        <v>21</v>
      </c>
      <c r="AV306" s="14" t="s">
        <v>141</v>
      </c>
      <c r="AW306" s="14" t="s">
        <v>34</v>
      </c>
      <c r="AX306" s="14" t="s">
        <v>87</v>
      </c>
      <c r="AY306" s="258" t="s">
        <v>135</v>
      </c>
    </row>
    <row r="307" spans="1:65" s="2" customFormat="1" ht="24.15" customHeight="1">
      <c r="A307" s="37"/>
      <c r="B307" s="38"/>
      <c r="C307" s="218" t="s">
        <v>415</v>
      </c>
      <c r="D307" s="218" t="s">
        <v>137</v>
      </c>
      <c r="E307" s="219" t="s">
        <v>416</v>
      </c>
      <c r="F307" s="220" t="s">
        <v>417</v>
      </c>
      <c r="G307" s="221" t="s">
        <v>269</v>
      </c>
      <c r="H307" s="222">
        <v>7.147</v>
      </c>
      <c r="I307" s="223"/>
      <c r="J307" s="224">
        <f>ROUND(I307*H307,2)</f>
        <v>0</v>
      </c>
      <c r="K307" s="225"/>
      <c r="L307" s="43"/>
      <c r="M307" s="226" t="s">
        <v>1</v>
      </c>
      <c r="N307" s="227" t="s">
        <v>44</v>
      </c>
      <c r="O307" s="90"/>
      <c r="P307" s="228">
        <f>O307*H307</f>
        <v>0</v>
      </c>
      <c r="Q307" s="228">
        <v>0</v>
      </c>
      <c r="R307" s="228">
        <f>Q307*H307</f>
        <v>0</v>
      </c>
      <c r="S307" s="228">
        <v>0</v>
      </c>
      <c r="T307" s="229">
        <f>S307*H307</f>
        <v>0</v>
      </c>
      <c r="U307" s="37"/>
      <c r="V307" s="37"/>
      <c r="W307" s="37"/>
      <c r="X307" s="37"/>
      <c r="Y307" s="37"/>
      <c r="Z307" s="37"/>
      <c r="AA307" s="37"/>
      <c r="AB307" s="37"/>
      <c r="AC307" s="37"/>
      <c r="AD307" s="37"/>
      <c r="AE307" s="37"/>
      <c r="AR307" s="230" t="s">
        <v>141</v>
      </c>
      <c r="AT307" s="230" t="s">
        <v>137</v>
      </c>
      <c r="AU307" s="230" t="s">
        <v>21</v>
      </c>
      <c r="AY307" s="16" t="s">
        <v>135</v>
      </c>
      <c r="BE307" s="231">
        <f>IF(N307="základní",J307,0)</f>
        <v>0</v>
      </c>
      <c r="BF307" s="231">
        <f>IF(N307="snížená",J307,0)</f>
        <v>0</v>
      </c>
      <c r="BG307" s="231">
        <f>IF(N307="zákl. přenesená",J307,0)</f>
        <v>0</v>
      </c>
      <c r="BH307" s="231">
        <f>IF(N307="sníž. přenesená",J307,0)</f>
        <v>0</v>
      </c>
      <c r="BI307" s="231">
        <f>IF(N307="nulová",J307,0)</f>
        <v>0</v>
      </c>
      <c r="BJ307" s="16" t="s">
        <v>87</v>
      </c>
      <c r="BK307" s="231">
        <f>ROUND(I307*H307,2)</f>
        <v>0</v>
      </c>
      <c r="BL307" s="16" t="s">
        <v>141</v>
      </c>
      <c r="BM307" s="230" t="s">
        <v>418</v>
      </c>
    </row>
    <row r="308" spans="1:47" s="2" customFormat="1" ht="12">
      <c r="A308" s="37"/>
      <c r="B308" s="38"/>
      <c r="C308" s="39"/>
      <c r="D308" s="232" t="s">
        <v>143</v>
      </c>
      <c r="E308" s="39"/>
      <c r="F308" s="233" t="s">
        <v>383</v>
      </c>
      <c r="G308" s="39"/>
      <c r="H308" s="39"/>
      <c r="I308" s="234"/>
      <c r="J308" s="39"/>
      <c r="K308" s="39"/>
      <c r="L308" s="43"/>
      <c r="M308" s="235"/>
      <c r="N308" s="236"/>
      <c r="O308" s="90"/>
      <c r="P308" s="90"/>
      <c r="Q308" s="90"/>
      <c r="R308" s="90"/>
      <c r="S308" s="90"/>
      <c r="T308" s="91"/>
      <c r="U308" s="37"/>
      <c r="V308" s="37"/>
      <c r="W308" s="37"/>
      <c r="X308" s="37"/>
      <c r="Y308" s="37"/>
      <c r="Z308" s="37"/>
      <c r="AA308" s="37"/>
      <c r="AB308" s="37"/>
      <c r="AC308" s="37"/>
      <c r="AD308" s="37"/>
      <c r="AE308" s="37"/>
      <c r="AT308" s="16" t="s">
        <v>143</v>
      </c>
      <c r="AU308" s="16" t="s">
        <v>21</v>
      </c>
    </row>
    <row r="309" spans="1:51" s="13" customFormat="1" ht="12">
      <c r="A309" s="13"/>
      <c r="B309" s="237"/>
      <c r="C309" s="238"/>
      <c r="D309" s="232" t="s">
        <v>150</v>
      </c>
      <c r="E309" s="239" t="s">
        <v>1</v>
      </c>
      <c r="F309" s="240" t="s">
        <v>419</v>
      </c>
      <c r="G309" s="238"/>
      <c r="H309" s="241">
        <v>7.147</v>
      </c>
      <c r="I309" s="242"/>
      <c r="J309" s="238"/>
      <c r="K309" s="238"/>
      <c r="L309" s="243"/>
      <c r="M309" s="244"/>
      <c r="N309" s="245"/>
      <c r="O309" s="245"/>
      <c r="P309" s="245"/>
      <c r="Q309" s="245"/>
      <c r="R309" s="245"/>
      <c r="S309" s="245"/>
      <c r="T309" s="246"/>
      <c r="U309" s="13"/>
      <c r="V309" s="13"/>
      <c r="W309" s="13"/>
      <c r="X309" s="13"/>
      <c r="Y309" s="13"/>
      <c r="Z309" s="13"/>
      <c r="AA309" s="13"/>
      <c r="AB309" s="13"/>
      <c r="AC309" s="13"/>
      <c r="AD309" s="13"/>
      <c r="AE309" s="13"/>
      <c r="AT309" s="247" t="s">
        <v>150</v>
      </c>
      <c r="AU309" s="247" t="s">
        <v>21</v>
      </c>
      <c r="AV309" s="13" t="s">
        <v>21</v>
      </c>
      <c r="AW309" s="13" t="s">
        <v>34</v>
      </c>
      <c r="AX309" s="13" t="s">
        <v>79</v>
      </c>
      <c r="AY309" s="247" t="s">
        <v>135</v>
      </c>
    </row>
    <row r="310" spans="1:51" s="14" customFormat="1" ht="12">
      <c r="A310" s="14"/>
      <c r="B310" s="248"/>
      <c r="C310" s="249"/>
      <c r="D310" s="232" t="s">
        <v>150</v>
      </c>
      <c r="E310" s="250" t="s">
        <v>1</v>
      </c>
      <c r="F310" s="251" t="s">
        <v>159</v>
      </c>
      <c r="G310" s="249"/>
      <c r="H310" s="252">
        <v>7.147</v>
      </c>
      <c r="I310" s="253"/>
      <c r="J310" s="249"/>
      <c r="K310" s="249"/>
      <c r="L310" s="254"/>
      <c r="M310" s="270"/>
      <c r="N310" s="271"/>
      <c r="O310" s="271"/>
      <c r="P310" s="271"/>
      <c r="Q310" s="271"/>
      <c r="R310" s="271"/>
      <c r="S310" s="271"/>
      <c r="T310" s="272"/>
      <c r="U310" s="14"/>
      <c r="V310" s="14"/>
      <c r="W310" s="14"/>
      <c r="X310" s="14"/>
      <c r="Y310" s="14"/>
      <c r="Z310" s="14"/>
      <c r="AA310" s="14"/>
      <c r="AB310" s="14"/>
      <c r="AC310" s="14"/>
      <c r="AD310" s="14"/>
      <c r="AE310" s="14"/>
      <c r="AT310" s="258" t="s">
        <v>150</v>
      </c>
      <c r="AU310" s="258" t="s">
        <v>21</v>
      </c>
      <c r="AV310" s="14" t="s">
        <v>141</v>
      </c>
      <c r="AW310" s="14" t="s">
        <v>34</v>
      </c>
      <c r="AX310" s="14" t="s">
        <v>87</v>
      </c>
      <c r="AY310" s="258" t="s">
        <v>135</v>
      </c>
    </row>
    <row r="311" spans="1:31" s="2" customFormat="1" ht="6.95" customHeight="1">
      <c r="A311" s="37"/>
      <c r="B311" s="65"/>
      <c r="C311" s="66"/>
      <c r="D311" s="66"/>
      <c r="E311" s="66"/>
      <c r="F311" s="66"/>
      <c r="G311" s="66"/>
      <c r="H311" s="66"/>
      <c r="I311" s="66"/>
      <c r="J311" s="66"/>
      <c r="K311" s="66"/>
      <c r="L311" s="43"/>
      <c r="M311" s="37"/>
      <c r="O311" s="37"/>
      <c r="P311" s="37"/>
      <c r="Q311" s="37"/>
      <c r="R311" s="37"/>
      <c r="S311" s="37"/>
      <c r="T311" s="37"/>
      <c r="U311" s="37"/>
      <c r="V311" s="37"/>
      <c r="W311" s="37"/>
      <c r="X311" s="37"/>
      <c r="Y311" s="37"/>
      <c r="Z311" s="37"/>
      <c r="AA311" s="37"/>
      <c r="AB311" s="37"/>
      <c r="AC311" s="37"/>
      <c r="AD311" s="37"/>
      <c r="AE311" s="37"/>
    </row>
  </sheetData>
  <sheetProtection password="CC35" sheet="1" objects="1" scenarios="1" formatColumns="0" formatRows="0" autoFilter="0"/>
  <autoFilter ref="C120:K310"/>
  <mergeCells count="9">
    <mergeCell ref="E7:H7"/>
    <mergeCell ref="E9:H9"/>
    <mergeCell ref="E18:H18"/>
    <mergeCell ref="E27:H27"/>
    <mergeCell ref="E85:H85"/>
    <mergeCell ref="E87:H87"/>
    <mergeCell ref="E111:H111"/>
    <mergeCell ref="E113:H113"/>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2:BM667"/>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6" t="s">
        <v>91</v>
      </c>
    </row>
    <row r="3" spans="2:46" s="1" customFormat="1" ht="6.95" customHeight="1" hidden="1">
      <c r="B3" s="135"/>
      <c r="C3" s="136"/>
      <c r="D3" s="136"/>
      <c r="E3" s="136"/>
      <c r="F3" s="136"/>
      <c r="G3" s="136"/>
      <c r="H3" s="136"/>
      <c r="I3" s="136"/>
      <c r="J3" s="136"/>
      <c r="K3" s="136"/>
      <c r="L3" s="19"/>
      <c r="AT3" s="16" t="s">
        <v>21</v>
      </c>
    </row>
    <row r="4" spans="2:46" s="1" customFormat="1" ht="24.95" customHeight="1" hidden="1">
      <c r="B4" s="19"/>
      <c r="D4" s="137" t="s">
        <v>107</v>
      </c>
      <c r="L4" s="19"/>
      <c r="M4" s="138" t="s">
        <v>10</v>
      </c>
      <c r="AT4" s="16" t="s">
        <v>4</v>
      </c>
    </row>
    <row r="5" spans="2:12" s="1" customFormat="1" ht="6.95" customHeight="1" hidden="1">
      <c r="B5" s="19"/>
      <c r="L5" s="19"/>
    </row>
    <row r="6" spans="2:12" s="1" customFormat="1" ht="12" customHeight="1" hidden="1">
      <c r="B6" s="19"/>
      <c r="D6" s="139" t="s">
        <v>16</v>
      </c>
      <c r="L6" s="19"/>
    </row>
    <row r="7" spans="2:12" s="1" customFormat="1" ht="16.5" customHeight="1" hidden="1">
      <c r="B7" s="19"/>
      <c r="E7" s="140" t="str">
        <f>'Rekapitulace stavby'!K6</f>
        <v>Cheb, stavební úprava komunikace ulice Nová</v>
      </c>
      <c r="F7" s="139"/>
      <c r="G7" s="139"/>
      <c r="H7" s="139"/>
      <c r="L7" s="19"/>
    </row>
    <row r="8" spans="1:31" s="2" customFormat="1" ht="12" customHeight="1" hidden="1">
      <c r="A8" s="37"/>
      <c r="B8" s="43"/>
      <c r="C8" s="37"/>
      <c r="D8" s="139" t="s">
        <v>108</v>
      </c>
      <c r="E8" s="37"/>
      <c r="F8" s="37"/>
      <c r="G8" s="37"/>
      <c r="H8" s="37"/>
      <c r="I8" s="37"/>
      <c r="J8" s="37"/>
      <c r="K8" s="37"/>
      <c r="L8" s="62"/>
      <c r="S8" s="37"/>
      <c r="T8" s="37"/>
      <c r="U8" s="37"/>
      <c r="V8" s="37"/>
      <c r="W8" s="37"/>
      <c r="X8" s="37"/>
      <c r="Y8" s="37"/>
      <c r="Z8" s="37"/>
      <c r="AA8" s="37"/>
      <c r="AB8" s="37"/>
      <c r="AC8" s="37"/>
      <c r="AD8" s="37"/>
      <c r="AE8" s="37"/>
    </row>
    <row r="9" spans="1:31" s="2" customFormat="1" ht="16.5" customHeight="1" hidden="1">
      <c r="A9" s="37"/>
      <c r="B9" s="43"/>
      <c r="C9" s="37"/>
      <c r="D9" s="37"/>
      <c r="E9" s="141" t="s">
        <v>420</v>
      </c>
      <c r="F9" s="37"/>
      <c r="G9" s="37"/>
      <c r="H9" s="37"/>
      <c r="I9" s="37"/>
      <c r="J9" s="37"/>
      <c r="K9" s="37"/>
      <c r="L9" s="62"/>
      <c r="S9" s="37"/>
      <c r="T9" s="37"/>
      <c r="U9" s="37"/>
      <c r="V9" s="37"/>
      <c r="W9" s="37"/>
      <c r="X9" s="37"/>
      <c r="Y9" s="37"/>
      <c r="Z9" s="37"/>
      <c r="AA9" s="37"/>
      <c r="AB9" s="37"/>
      <c r="AC9" s="37"/>
      <c r="AD9" s="37"/>
      <c r="AE9" s="37"/>
    </row>
    <row r="10" spans="1:31" s="2" customFormat="1" ht="12" hidden="1">
      <c r="A10" s="37"/>
      <c r="B10" s="43"/>
      <c r="C10" s="37"/>
      <c r="D10" s="37"/>
      <c r="E10" s="37"/>
      <c r="F10" s="37"/>
      <c r="G10" s="37"/>
      <c r="H10" s="37"/>
      <c r="I10" s="37"/>
      <c r="J10" s="37"/>
      <c r="K10" s="37"/>
      <c r="L10" s="62"/>
      <c r="S10" s="37"/>
      <c r="T10" s="37"/>
      <c r="U10" s="37"/>
      <c r="V10" s="37"/>
      <c r="W10" s="37"/>
      <c r="X10" s="37"/>
      <c r="Y10" s="37"/>
      <c r="Z10" s="37"/>
      <c r="AA10" s="37"/>
      <c r="AB10" s="37"/>
      <c r="AC10" s="37"/>
      <c r="AD10" s="37"/>
      <c r="AE10" s="37"/>
    </row>
    <row r="11" spans="1:31" s="2" customFormat="1" ht="12" customHeight="1" hidden="1">
      <c r="A11" s="37"/>
      <c r="B11" s="43"/>
      <c r="C11" s="37"/>
      <c r="D11" s="139" t="s">
        <v>18</v>
      </c>
      <c r="E11" s="37"/>
      <c r="F11" s="142" t="s">
        <v>19</v>
      </c>
      <c r="G11" s="37"/>
      <c r="H11" s="37"/>
      <c r="I11" s="139" t="s">
        <v>20</v>
      </c>
      <c r="J11" s="142" t="s">
        <v>1</v>
      </c>
      <c r="K11" s="37"/>
      <c r="L11" s="62"/>
      <c r="S11" s="37"/>
      <c r="T11" s="37"/>
      <c r="U11" s="37"/>
      <c r="V11" s="37"/>
      <c r="W11" s="37"/>
      <c r="X11" s="37"/>
      <c r="Y11" s="37"/>
      <c r="Z11" s="37"/>
      <c r="AA11" s="37"/>
      <c r="AB11" s="37"/>
      <c r="AC11" s="37"/>
      <c r="AD11" s="37"/>
      <c r="AE11" s="37"/>
    </row>
    <row r="12" spans="1:31" s="2" customFormat="1" ht="12" customHeight="1" hidden="1">
      <c r="A12" s="37"/>
      <c r="B12" s="43"/>
      <c r="C12" s="37"/>
      <c r="D12" s="139" t="s">
        <v>22</v>
      </c>
      <c r="E12" s="37"/>
      <c r="F12" s="142" t="s">
        <v>23</v>
      </c>
      <c r="G12" s="37"/>
      <c r="H12" s="37"/>
      <c r="I12" s="139" t="s">
        <v>24</v>
      </c>
      <c r="J12" s="143" t="str">
        <f>'Rekapitulace stavby'!AN8</f>
        <v>3. 2. 2023</v>
      </c>
      <c r="K12" s="37"/>
      <c r="L12" s="62"/>
      <c r="S12" s="37"/>
      <c r="T12" s="37"/>
      <c r="U12" s="37"/>
      <c r="V12" s="37"/>
      <c r="W12" s="37"/>
      <c r="X12" s="37"/>
      <c r="Y12" s="37"/>
      <c r="Z12" s="37"/>
      <c r="AA12" s="37"/>
      <c r="AB12" s="37"/>
      <c r="AC12" s="37"/>
      <c r="AD12" s="37"/>
      <c r="AE12" s="37"/>
    </row>
    <row r="13" spans="1:31" s="2" customFormat="1" ht="10.8" customHeight="1" hidden="1">
      <c r="A13" s="37"/>
      <c r="B13" s="43"/>
      <c r="C13" s="37"/>
      <c r="D13" s="37"/>
      <c r="E13" s="37"/>
      <c r="F13" s="37"/>
      <c r="G13" s="37"/>
      <c r="H13" s="37"/>
      <c r="I13" s="37"/>
      <c r="J13" s="37"/>
      <c r="K13" s="37"/>
      <c r="L13" s="62"/>
      <c r="S13" s="37"/>
      <c r="T13" s="37"/>
      <c r="U13" s="37"/>
      <c r="V13" s="37"/>
      <c r="W13" s="37"/>
      <c r="X13" s="37"/>
      <c r="Y13" s="37"/>
      <c r="Z13" s="37"/>
      <c r="AA13" s="37"/>
      <c r="AB13" s="37"/>
      <c r="AC13" s="37"/>
      <c r="AD13" s="37"/>
      <c r="AE13" s="37"/>
    </row>
    <row r="14" spans="1:31" s="2" customFormat="1" ht="12" customHeight="1" hidden="1">
      <c r="A14" s="37"/>
      <c r="B14" s="43"/>
      <c r="C14" s="37"/>
      <c r="D14" s="139" t="s">
        <v>26</v>
      </c>
      <c r="E14" s="37"/>
      <c r="F14" s="37"/>
      <c r="G14" s="37"/>
      <c r="H14" s="37"/>
      <c r="I14" s="139" t="s">
        <v>27</v>
      </c>
      <c r="J14" s="142" t="s">
        <v>1</v>
      </c>
      <c r="K14" s="37"/>
      <c r="L14" s="62"/>
      <c r="S14" s="37"/>
      <c r="T14" s="37"/>
      <c r="U14" s="37"/>
      <c r="V14" s="37"/>
      <c r="W14" s="37"/>
      <c r="X14" s="37"/>
      <c r="Y14" s="37"/>
      <c r="Z14" s="37"/>
      <c r="AA14" s="37"/>
      <c r="AB14" s="37"/>
      <c r="AC14" s="37"/>
      <c r="AD14" s="37"/>
      <c r="AE14" s="37"/>
    </row>
    <row r="15" spans="1:31" s="2" customFormat="1" ht="18" customHeight="1" hidden="1">
      <c r="A15" s="37"/>
      <c r="B15" s="43"/>
      <c r="C15" s="37"/>
      <c r="D15" s="37"/>
      <c r="E15" s="142" t="s">
        <v>28</v>
      </c>
      <c r="F15" s="37"/>
      <c r="G15" s="37"/>
      <c r="H15" s="37"/>
      <c r="I15" s="139" t="s">
        <v>29</v>
      </c>
      <c r="J15" s="142" t="s">
        <v>1</v>
      </c>
      <c r="K15" s="37"/>
      <c r="L15" s="62"/>
      <c r="S15" s="37"/>
      <c r="T15" s="37"/>
      <c r="U15" s="37"/>
      <c r="V15" s="37"/>
      <c r="W15" s="37"/>
      <c r="X15" s="37"/>
      <c r="Y15" s="37"/>
      <c r="Z15" s="37"/>
      <c r="AA15" s="37"/>
      <c r="AB15" s="37"/>
      <c r="AC15" s="37"/>
      <c r="AD15" s="37"/>
      <c r="AE15" s="37"/>
    </row>
    <row r="16" spans="1:31" s="2" customFormat="1" ht="6.95" customHeight="1" hidden="1">
      <c r="A16" s="37"/>
      <c r="B16" s="43"/>
      <c r="C16" s="37"/>
      <c r="D16" s="37"/>
      <c r="E16" s="37"/>
      <c r="F16" s="37"/>
      <c r="G16" s="37"/>
      <c r="H16" s="37"/>
      <c r="I16" s="37"/>
      <c r="J16" s="37"/>
      <c r="K16" s="37"/>
      <c r="L16" s="62"/>
      <c r="S16" s="37"/>
      <c r="T16" s="37"/>
      <c r="U16" s="37"/>
      <c r="V16" s="37"/>
      <c r="W16" s="37"/>
      <c r="X16" s="37"/>
      <c r="Y16" s="37"/>
      <c r="Z16" s="37"/>
      <c r="AA16" s="37"/>
      <c r="AB16" s="37"/>
      <c r="AC16" s="37"/>
      <c r="AD16" s="37"/>
      <c r="AE16" s="37"/>
    </row>
    <row r="17" spans="1:31" s="2" customFormat="1" ht="12" customHeight="1" hidden="1">
      <c r="A17" s="37"/>
      <c r="B17" s="43"/>
      <c r="C17" s="37"/>
      <c r="D17" s="139" t="s">
        <v>30</v>
      </c>
      <c r="E17" s="37"/>
      <c r="F17" s="37"/>
      <c r="G17" s="37"/>
      <c r="H17" s="37"/>
      <c r="I17" s="139" t="s">
        <v>27</v>
      </c>
      <c r="J17" s="32" t="str">
        <f>'Rekapitulace stavby'!AN13</f>
        <v>Vyplň údaj</v>
      </c>
      <c r="K17" s="37"/>
      <c r="L17" s="62"/>
      <c r="S17" s="37"/>
      <c r="T17" s="37"/>
      <c r="U17" s="37"/>
      <c r="V17" s="37"/>
      <c r="W17" s="37"/>
      <c r="X17" s="37"/>
      <c r="Y17" s="37"/>
      <c r="Z17" s="37"/>
      <c r="AA17" s="37"/>
      <c r="AB17" s="37"/>
      <c r="AC17" s="37"/>
      <c r="AD17" s="37"/>
      <c r="AE17" s="37"/>
    </row>
    <row r="18" spans="1:31" s="2" customFormat="1" ht="18" customHeight="1" hidden="1">
      <c r="A18" s="37"/>
      <c r="B18" s="43"/>
      <c r="C18" s="37"/>
      <c r="D18" s="37"/>
      <c r="E18" s="32" t="str">
        <f>'Rekapitulace stavby'!E14</f>
        <v>Vyplň údaj</v>
      </c>
      <c r="F18" s="142"/>
      <c r="G18" s="142"/>
      <c r="H18" s="142"/>
      <c r="I18" s="139" t="s">
        <v>29</v>
      </c>
      <c r="J18" s="32" t="str">
        <f>'Rekapitulace stavby'!AN14</f>
        <v>Vyplň údaj</v>
      </c>
      <c r="K18" s="37"/>
      <c r="L18" s="62"/>
      <c r="S18" s="37"/>
      <c r="T18" s="37"/>
      <c r="U18" s="37"/>
      <c r="V18" s="37"/>
      <c r="W18" s="37"/>
      <c r="X18" s="37"/>
      <c r="Y18" s="37"/>
      <c r="Z18" s="37"/>
      <c r="AA18" s="37"/>
      <c r="AB18" s="37"/>
      <c r="AC18" s="37"/>
      <c r="AD18" s="37"/>
      <c r="AE18" s="37"/>
    </row>
    <row r="19" spans="1:31" s="2" customFormat="1" ht="6.95" customHeight="1" hidden="1">
      <c r="A19" s="37"/>
      <c r="B19" s="43"/>
      <c r="C19" s="37"/>
      <c r="D19" s="37"/>
      <c r="E19" s="37"/>
      <c r="F19" s="37"/>
      <c r="G19" s="37"/>
      <c r="H19" s="37"/>
      <c r="I19" s="37"/>
      <c r="J19" s="37"/>
      <c r="K19" s="37"/>
      <c r="L19" s="62"/>
      <c r="S19" s="37"/>
      <c r="T19" s="37"/>
      <c r="U19" s="37"/>
      <c r="V19" s="37"/>
      <c r="W19" s="37"/>
      <c r="X19" s="37"/>
      <c r="Y19" s="37"/>
      <c r="Z19" s="37"/>
      <c r="AA19" s="37"/>
      <c r="AB19" s="37"/>
      <c r="AC19" s="37"/>
      <c r="AD19" s="37"/>
      <c r="AE19" s="37"/>
    </row>
    <row r="20" spans="1:31" s="2" customFormat="1" ht="12" customHeight="1" hidden="1">
      <c r="A20" s="37"/>
      <c r="B20" s="43"/>
      <c r="C20" s="37"/>
      <c r="D20" s="139" t="s">
        <v>32</v>
      </c>
      <c r="E20" s="37"/>
      <c r="F20" s="37"/>
      <c r="G20" s="37"/>
      <c r="H20" s="37"/>
      <c r="I20" s="139" t="s">
        <v>27</v>
      </c>
      <c r="J20" s="142" t="s">
        <v>1</v>
      </c>
      <c r="K20" s="37"/>
      <c r="L20" s="62"/>
      <c r="S20" s="37"/>
      <c r="T20" s="37"/>
      <c r="U20" s="37"/>
      <c r="V20" s="37"/>
      <c r="W20" s="37"/>
      <c r="X20" s="37"/>
      <c r="Y20" s="37"/>
      <c r="Z20" s="37"/>
      <c r="AA20" s="37"/>
      <c r="AB20" s="37"/>
      <c r="AC20" s="37"/>
      <c r="AD20" s="37"/>
      <c r="AE20" s="37"/>
    </row>
    <row r="21" spans="1:31" s="2" customFormat="1" ht="18" customHeight="1" hidden="1">
      <c r="A21" s="37"/>
      <c r="B21" s="43"/>
      <c r="C21" s="37"/>
      <c r="D21" s="37"/>
      <c r="E21" s="142" t="s">
        <v>33</v>
      </c>
      <c r="F21" s="37"/>
      <c r="G21" s="37"/>
      <c r="H21" s="37"/>
      <c r="I21" s="139" t="s">
        <v>29</v>
      </c>
      <c r="J21" s="142" t="s">
        <v>1</v>
      </c>
      <c r="K21" s="37"/>
      <c r="L21" s="62"/>
      <c r="S21" s="37"/>
      <c r="T21" s="37"/>
      <c r="U21" s="37"/>
      <c r="V21" s="37"/>
      <c r="W21" s="37"/>
      <c r="X21" s="37"/>
      <c r="Y21" s="37"/>
      <c r="Z21" s="37"/>
      <c r="AA21" s="37"/>
      <c r="AB21" s="37"/>
      <c r="AC21" s="37"/>
      <c r="AD21" s="37"/>
      <c r="AE21" s="37"/>
    </row>
    <row r="22" spans="1:31" s="2" customFormat="1" ht="6.95" customHeight="1" hidden="1">
      <c r="A22" s="37"/>
      <c r="B22" s="43"/>
      <c r="C22" s="37"/>
      <c r="D22" s="37"/>
      <c r="E22" s="37"/>
      <c r="F22" s="37"/>
      <c r="G22" s="37"/>
      <c r="H22" s="37"/>
      <c r="I22" s="37"/>
      <c r="J22" s="37"/>
      <c r="K22" s="37"/>
      <c r="L22" s="62"/>
      <c r="S22" s="37"/>
      <c r="T22" s="37"/>
      <c r="U22" s="37"/>
      <c r="V22" s="37"/>
      <c r="W22" s="37"/>
      <c r="X22" s="37"/>
      <c r="Y22" s="37"/>
      <c r="Z22" s="37"/>
      <c r="AA22" s="37"/>
      <c r="AB22" s="37"/>
      <c r="AC22" s="37"/>
      <c r="AD22" s="37"/>
      <c r="AE22" s="37"/>
    </row>
    <row r="23" spans="1:31" s="2" customFormat="1" ht="12" customHeight="1" hidden="1">
      <c r="A23" s="37"/>
      <c r="B23" s="43"/>
      <c r="C23" s="37"/>
      <c r="D23" s="139" t="s">
        <v>35</v>
      </c>
      <c r="E23" s="37"/>
      <c r="F23" s="37"/>
      <c r="G23" s="37"/>
      <c r="H23" s="37"/>
      <c r="I23" s="139" t="s">
        <v>27</v>
      </c>
      <c r="J23" s="142" t="s">
        <v>36</v>
      </c>
      <c r="K23" s="37"/>
      <c r="L23" s="62"/>
      <c r="S23" s="37"/>
      <c r="T23" s="37"/>
      <c r="U23" s="37"/>
      <c r="V23" s="37"/>
      <c r="W23" s="37"/>
      <c r="X23" s="37"/>
      <c r="Y23" s="37"/>
      <c r="Z23" s="37"/>
      <c r="AA23" s="37"/>
      <c r="AB23" s="37"/>
      <c r="AC23" s="37"/>
      <c r="AD23" s="37"/>
      <c r="AE23" s="37"/>
    </row>
    <row r="24" spans="1:31" s="2" customFormat="1" ht="18" customHeight="1" hidden="1">
      <c r="A24" s="37"/>
      <c r="B24" s="43"/>
      <c r="C24" s="37"/>
      <c r="D24" s="37"/>
      <c r="E24" s="142" t="s">
        <v>33</v>
      </c>
      <c r="F24" s="37"/>
      <c r="G24" s="37"/>
      <c r="H24" s="37"/>
      <c r="I24" s="139" t="s">
        <v>29</v>
      </c>
      <c r="J24" s="142" t="s">
        <v>37</v>
      </c>
      <c r="K24" s="37"/>
      <c r="L24" s="62"/>
      <c r="S24" s="37"/>
      <c r="T24" s="37"/>
      <c r="U24" s="37"/>
      <c r="V24" s="37"/>
      <c r="W24" s="37"/>
      <c r="X24" s="37"/>
      <c r="Y24" s="37"/>
      <c r="Z24" s="37"/>
      <c r="AA24" s="37"/>
      <c r="AB24" s="37"/>
      <c r="AC24" s="37"/>
      <c r="AD24" s="37"/>
      <c r="AE24" s="37"/>
    </row>
    <row r="25" spans="1:31" s="2" customFormat="1" ht="6.95" customHeight="1" hidden="1">
      <c r="A25" s="37"/>
      <c r="B25" s="43"/>
      <c r="C25" s="37"/>
      <c r="D25" s="37"/>
      <c r="E25" s="37"/>
      <c r="F25" s="37"/>
      <c r="G25" s="37"/>
      <c r="H25" s="37"/>
      <c r="I25" s="37"/>
      <c r="J25" s="37"/>
      <c r="K25" s="37"/>
      <c r="L25" s="62"/>
      <c r="S25" s="37"/>
      <c r="T25" s="37"/>
      <c r="U25" s="37"/>
      <c r="V25" s="37"/>
      <c r="W25" s="37"/>
      <c r="X25" s="37"/>
      <c r="Y25" s="37"/>
      <c r="Z25" s="37"/>
      <c r="AA25" s="37"/>
      <c r="AB25" s="37"/>
      <c r="AC25" s="37"/>
      <c r="AD25" s="37"/>
      <c r="AE25" s="37"/>
    </row>
    <row r="26" spans="1:31" s="2" customFormat="1" ht="12" customHeight="1" hidden="1">
      <c r="A26" s="37"/>
      <c r="B26" s="43"/>
      <c r="C26" s="37"/>
      <c r="D26" s="139" t="s">
        <v>38</v>
      </c>
      <c r="E26" s="37"/>
      <c r="F26" s="37"/>
      <c r="G26" s="37"/>
      <c r="H26" s="37"/>
      <c r="I26" s="37"/>
      <c r="J26" s="37"/>
      <c r="K26" s="37"/>
      <c r="L26" s="62"/>
      <c r="S26" s="37"/>
      <c r="T26" s="37"/>
      <c r="U26" s="37"/>
      <c r="V26" s="37"/>
      <c r="W26" s="37"/>
      <c r="X26" s="37"/>
      <c r="Y26" s="37"/>
      <c r="Z26" s="37"/>
      <c r="AA26" s="37"/>
      <c r="AB26" s="37"/>
      <c r="AC26" s="37"/>
      <c r="AD26" s="37"/>
      <c r="AE26" s="37"/>
    </row>
    <row r="27" spans="1:31" s="8" customFormat="1" ht="16.5" customHeight="1" hidden="1">
      <c r="A27" s="144"/>
      <c r="B27" s="145"/>
      <c r="C27" s="144"/>
      <c r="D27" s="144"/>
      <c r="E27" s="146" t="s">
        <v>1</v>
      </c>
      <c r="F27" s="146"/>
      <c r="G27" s="146"/>
      <c r="H27" s="146"/>
      <c r="I27" s="144"/>
      <c r="J27" s="144"/>
      <c r="K27" s="144"/>
      <c r="L27" s="147"/>
      <c r="S27" s="144"/>
      <c r="T27" s="144"/>
      <c r="U27" s="144"/>
      <c r="V27" s="144"/>
      <c r="W27" s="144"/>
      <c r="X27" s="144"/>
      <c r="Y27" s="144"/>
      <c r="Z27" s="144"/>
      <c r="AA27" s="144"/>
      <c r="AB27" s="144"/>
      <c r="AC27" s="144"/>
      <c r="AD27" s="144"/>
      <c r="AE27" s="144"/>
    </row>
    <row r="28" spans="1:31" s="2" customFormat="1" ht="6.95" customHeight="1" hidden="1">
      <c r="A28" s="37"/>
      <c r="B28" s="43"/>
      <c r="C28" s="37"/>
      <c r="D28" s="37"/>
      <c r="E28" s="37"/>
      <c r="F28" s="37"/>
      <c r="G28" s="37"/>
      <c r="H28" s="37"/>
      <c r="I28" s="37"/>
      <c r="J28" s="37"/>
      <c r="K28" s="37"/>
      <c r="L28" s="62"/>
      <c r="S28" s="37"/>
      <c r="T28" s="37"/>
      <c r="U28" s="37"/>
      <c r="V28" s="37"/>
      <c r="W28" s="37"/>
      <c r="X28" s="37"/>
      <c r="Y28" s="37"/>
      <c r="Z28" s="37"/>
      <c r="AA28" s="37"/>
      <c r="AB28" s="37"/>
      <c r="AC28" s="37"/>
      <c r="AD28" s="37"/>
      <c r="AE28" s="37"/>
    </row>
    <row r="29" spans="1:31" s="2" customFormat="1" ht="6.95" customHeight="1" hidden="1">
      <c r="A29" s="37"/>
      <c r="B29" s="43"/>
      <c r="C29" s="37"/>
      <c r="D29" s="148"/>
      <c r="E29" s="148"/>
      <c r="F29" s="148"/>
      <c r="G29" s="148"/>
      <c r="H29" s="148"/>
      <c r="I29" s="148"/>
      <c r="J29" s="148"/>
      <c r="K29" s="148"/>
      <c r="L29" s="62"/>
      <c r="S29" s="37"/>
      <c r="T29" s="37"/>
      <c r="U29" s="37"/>
      <c r="V29" s="37"/>
      <c r="W29" s="37"/>
      <c r="X29" s="37"/>
      <c r="Y29" s="37"/>
      <c r="Z29" s="37"/>
      <c r="AA29" s="37"/>
      <c r="AB29" s="37"/>
      <c r="AC29" s="37"/>
      <c r="AD29" s="37"/>
      <c r="AE29" s="37"/>
    </row>
    <row r="30" spans="1:31" s="2" customFormat="1" ht="25.4" customHeight="1" hidden="1">
      <c r="A30" s="37"/>
      <c r="B30" s="43"/>
      <c r="C30" s="37"/>
      <c r="D30" s="149" t="s">
        <v>39</v>
      </c>
      <c r="E30" s="37"/>
      <c r="F30" s="37"/>
      <c r="G30" s="37"/>
      <c r="H30" s="37"/>
      <c r="I30" s="37"/>
      <c r="J30" s="150">
        <f>ROUND(J137,2)</f>
        <v>0</v>
      </c>
      <c r="K30" s="37"/>
      <c r="L30" s="62"/>
      <c r="S30" s="37"/>
      <c r="T30" s="37"/>
      <c r="U30" s="37"/>
      <c r="V30" s="37"/>
      <c r="W30" s="37"/>
      <c r="X30" s="37"/>
      <c r="Y30" s="37"/>
      <c r="Z30" s="37"/>
      <c r="AA30" s="37"/>
      <c r="AB30" s="37"/>
      <c r="AC30" s="37"/>
      <c r="AD30" s="37"/>
      <c r="AE30" s="37"/>
    </row>
    <row r="31" spans="1:31" s="2" customFormat="1" ht="6.95" customHeight="1" hidden="1">
      <c r="A31" s="37"/>
      <c r="B31" s="43"/>
      <c r="C31" s="37"/>
      <c r="D31" s="148"/>
      <c r="E31" s="148"/>
      <c r="F31" s="148"/>
      <c r="G31" s="148"/>
      <c r="H31" s="148"/>
      <c r="I31" s="148"/>
      <c r="J31" s="148"/>
      <c r="K31" s="148"/>
      <c r="L31" s="62"/>
      <c r="S31" s="37"/>
      <c r="T31" s="37"/>
      <c r="U31" s="37"/>
      <c r="V31" s="37"/>
      <c r="W31" s="37"/>
      <c r="X31" s="37"/>
      <c r="Y31" s="37"/>
      <c r="Z31" s="37"/>
      <c r="AA31" s="37"/>
      <c r="AB31" s="37"/>
      <c r="AC31" s="37"/>
      <c r="AD31" s="37"/>
      <c r="AE31" s="37"/>
    </row>
    <row r="32" spans="1:31" s="2" customFormat="1" ht="14.4" customHeight="1" hidden="1">
      <c r="A32" s="37"/>
      <c r="B32" s="43"/>
      <c r="C32" s="37"/>
      <c r="D32" s="37"/>
      <c r="E32" s="37"/>
      <c r="F32" s="151" t="s">
        <v>41</v>
      </c>
      <c r="G32" s="37"/>
      <c r="H32" s="37"/>
      <c r="I32" s="151" t="s">
        <v>40</v>
      </c>
      <c r="J32" s="151" t="s">
        <v>42</v>
      </c>
      <c r="K32" s="37"/>
      <c r="L32" s="62"/>
      <c r="S32" s="37"/>
      <c r="T32" s="37"/>
      <c r="U32" s="37"/>
      <c r="V32" s="37"/>
      <c r="W32" s="37"/>
      <c r="X32" s="37"/>
      <c r="Y32" s="37"/>
      <c r="Z32" s="37"/>
      <c r="AA32" s="37"/>
      <c r="AB32" s="37"/>
      <c r="AC32" s="37"/>
      <c r="AD32" s="37"/>
      <c r="AE32" s="37"/>
    </row>
    <row r="33" spans="1:31" s="2" customFormat="1" ht="14.4" customHeight="1" hidden="1">
      <c r="A33" s="37"/>
      <c r="B33" s="43"/>
      <c r="C33" s="37"/>
      <c r="D33" s="152" t="s">
        <v>43</v>
      </c>
      <c r="E33" s="139" t="s">
        <v>44</v>
      </c>
      <c r="F33" s="153">
        <f>ROUND((SUM(BE137:BE666)),2)</f>
        <v>0</v>
      </c>
      <c r="G33" s="37"/>
      <c r="H33" s="37"/>
      <c r="I33" s="154">
        <v>0.21</v>
      </c>
      <c r="J33" s="153">
        <f>ROUND(((SUM(BE137:BE666))*I33),2)</f>
        <v>0</v>
      </c>
      <c r="K33" s="37"/>
      <c r="L33" s="62"/>
      <c r="S33" s="37"/>
      <c r="T33" s="37"/>
      <c r="U33" s="37"/>
      <c r="V33" s="37"/>
      <c r="W33" s="37"/>
      <c r="X33" s="37"/>
      <c r="Y33" s="37"/>
      <c r="Z33" s="37"/>
      <c r="AA33" s="37"/>
      <c r="AB33" s="37"/>
      <c r="AC33" s="37"/>
      <c r="AD33" s="37"/>
      <c r="AE33" s="37"/>
    </row>
    <row r="34" spans="1:31" s="2" customFormat="1" ht="14.4" customHeight="1" hidden="1">
      <c r="A34" s="37"/>
      <c r="B34" s="43"/>
      <c r="C34" s="37"/>
      <c r="D34" s="37"/>
      <c r="E34" s="139" t="s">
        <v>45</v>
      </c>
      <c r="F34" s="153">
        <f>ROUND((SUM(BF137:BF666)),2)</f>
        <v>0</v>
      </c>
      <c r="G34" s="37"/>
      <c r="H34" s="37"/>
      <c r="I34" s="154">
        <v>0.15</v>
      </c>
      <c r="J34" s="153">
        <f>ROUND(((SUM(BF137:BF666))*I34),2)</f>
        <v>0</v>
      </c>
      <c r="K34" s="37"/>
      <c r="L34" s="62"/>
      <c r="S34" s="37"/>
      <c r="T34" s="37"/>
      <c r="U34" s="37"/>
      <c r="V34" s="37"/>
      <c r="W34" s="37"/>
      <c r="X34" s="37"/>
      <c r="Y34" s="37"/>
      <c r="Z34" s="37"/>
      <c r="AA34" s="37"/>
      <c r="AB34" s="37"/>
      <c r="AC34" s="37"/>
      <c r="AD34" s="37"/>
      <c r="AE34" s="37"/>
    </row>
    <row r="35" spans="1:31" s="2" customFormat="1" ht="14.4" customHeight="1" hidden="1">
      <c r="A35" s="37"/>
      <c r="B35" s="43"/>
      <c r="C35" s="37"/>
      <c r="D35" s="37"/>
      <c r="E35" s="139" t="s">
        <v>46</v>
      </c>
      <c r="F35" s="153">
        <f>ROUND((SUM(BG137:BG666)),2)</f>
        <v>0</v>
      </c>
      <c r="G35" s="37"/>
      <c r="H35" s="37"/>
      <c r="I35" s="154">
        <v>0.21</v>
      </c>
      <c r="J35" s="153">
        <f>0</f>
        <v>0</v>
      </c>
      <c r="K35" s="37"/>
      <c r="L35" s="62"/>
      <c r="S35" s="37"/>
      <c r="T35" s="37"/>
      <c r="U35" s="37"/>
      <c r="V35" s="37"/>
      <c r="W35" s="37"/>
      <c r="X35" s="37"/>
      <c r="Y35" s="37"/>
      <c r="Z35" s="37"/>
      <c r="AA35" s="37"/>
      <c r="AB35" s="37"/>
      <c r="AC35" s="37"/>
      <c r="AD35" s="37"/>
      <c r="AE35" s="37"/>
    </row>
    <row r="36" spans="1:31" s="2" customFormat="1" ht="14.4" customHeight="1" hidden="1">
      <c r="A36" s="37"/>
      <c r="B36" s="43"/>
      <c r="C36" s="37"/>
      <c r="D36" s="37"/>
      <c r="E36" s="139" t="s">
        <v>47</v>
      </c>
      <c r="F36" s="153">
        <f>ROUND((SUM(BH137:BH666)),2)</f>
        <v>0</v>
      </c>
      <c r="G36" s="37"/>
      <c r="H36" s="37"/>
      <c r="I36" s="154">
        <v>0.15</v>
      </c>
      <c r="J36" s="153">
        <f>0</f>
        <v>0</v>
      </c>
      <c r="K36" s="37"/>
      <c r="L36" s="62"/>
      <c r="S36" s="37"/>
      <c r="T36" s="37"/>
      <c r="U36" s="37"/>
      <c r="V36" s="37"/>
      <c r="W36" s="37"/>
      <c r="X36" s="37"/>
      <c r="Y36" s="37"/>
      <c r="Z36" s="37"/>
      <c r="AA36" s="37"/>
      <c r="AB36" s="37"/>
      <c r="AC36" s="37"/>
      <c r="AD36" s="37"/>
      <c r="AE36" s="37"/>
    </row>
    <row r="37" spans="1:31" s="2" customFormat="1" ht="14.4" customHeight="1" hidden="1">
      <c r="A37" s="37"/>
      <c r="B37" s="43"/>
      <c r="C37" s="37"/>
      <c r="D37" s="37"/>
      <c r="E37" s="139" t="s">
        <v>48</v>
      </c>
      <c r="F37" s="153">
        <f>ROUND((SUM(BI137:BI666)),2)</f>
        <v>0</v>
      </c>
      <c r="G37" s="37"/>
      <c r="H37" s="37"/>
      <c r="I37" s="154">
        <v>0</v>
      </c>
      <c r="J37" s="153">
        <f>0</f>
        <v>0</v>
      </c>
      <c r="K37" s="37"/>
      <c r="L37" s="62"/>
      <c r="S37" s="37"/>
      <c r="T37" s="37"/>
      <c r="U37" s="37"/>
      <c r="V37" s="37"/>
      <c r="W37" s="37"/>
      <c r="X37" s="37"/>
      <c r="Y37" s="37"/>
      <c r="Z37" s="37"/>
      <c r="AA37" s="37"/>
      <c r="AB37" s="37"/>
      <c r="AC37" s="37"/>
      <c r="AD37" s="37"/>
      <c r="AE37" s="37"/>
    </row>
    <row r="38" spans="1:31" s="2" customFormat="1" ht="6.95" customHeight="1" hidden="1">
      <c r="A38" s="37"/>
      <c r="B38" s="43"/>
      <c r="C38" s="37"/>
      <c r="D38" s="37"/>
      <c r="E38" s="37"/>
      <c r="F38" s="37"/>
      <c r="G38" s="37"/>
      <c r="H38" s="37"/>
      <c r="I38" s="37"/>
      <c r="J38" s="37"/>
      <c r="K38" s="37"/>
      <c r="L38" s="62"/>
      <c r="S38" s="37"/>
      <c r="T38" s="37"/>
      <c r="U38" s="37"/>
      <c r="V38" s="37"/>
      <c r="W38" s="37"/>
      <c r="X38" s="37"/>
      <c r="Y38" s="37"/>
      <c r="Z38" s="37"/>
      <c r="AA38" s="37"/>
      <c r="AB38" s="37"/>
      <c r="AC38" s="37"/>
      <c r="AD38" s="37"/>
      <c r="AE38" s="37"/>
    </row>
    <row r="39" spans="1:31" s="2" customFormat="1" ht="25.4" customHeight="1" hidden="1">
      <c r="A39" s="37"/>
      <c r="B39" s="43"/>
      <c r="C39" s="155"/>
      <c r="D39" s="156" t="s">
        <v>49</v>
      </c>
      <c r="E39" s="157"/>
      <c r="F39" s="157"/>
      <c r="G39" s="158" t="s">
        <v>50</v>
      </c>
      <c r="H39" s="159" t="s">
        <v>51</v>
      </c>
      <c r="I39" s="157"/>
      <c r="J39" s="160">
        <f>SUM(J30:J37)</f>
        <v>0</v>
      </c>
      <c r="K39" s="161"/>
      <c r="L39" s="62"/>
      <c r="S39" s="37"/>
      <c r="T39" s="37"/>
      <c r="U39" s="37"/>
      <c r="V39" s="37"/>
      <c r="W39" s="37"/>
      <c r="X39" s="37"/>
      <c r="Y39" s="37"/>
      <c r="Z39" s="37"/>
      <c r="AA39" s="37"/>
      <c r="AB39" s="37"/>
      <c r="AC39" s="37"/>
      <c r="AD39" s="37"/>
      <c r="AE39" s="37"/>
    </row>
    <row r="40" spans="1:31" s="2" customFormat="1" ht="14.4" customHeight="1" hidden="1">
      <c r="A40" s="37"/>
      <c r="B40" s="43"/>
      <c r="C40" s="37"/>
      <c r="D40" s="37"/>
      <c r="E40" s="37"/>
      <c r="F40" s="37"/>
      <c r="G40" s="37"/>
      <c r="H40" s="37"/>
      <c r="I40" s="37"/>
      <c r="J40" s="37"/>
      <c r="K40" s="37"/>
      <c r="L40" s="62"/>
      <c r="S40" s="37"/>
      <c r="T40" s="37"/>
      <c r="U40" s="37"/>
      <c r="V40" s="37"/>
      <c r="W40" s="37"/>
      <c r="X40" s="37"/>
      <c r="Y40" s="37"/>
      <c r="Z40" s="37"/>
      <c r="AA40" s="37"/>
      <c r="AB40" s="37"/>
      <c r="AC40" s="37"/>
      <c r="AD40" s="37"/>
      <c r="AE40" s="37"/>
    </row>
    <row r="41" spans="2:12" s="1" customFormat="1" ht="14.4" customHeight="1" hidden="1">
      <c r="B41" s="19"/>
      <c r="L41" s="19"/>
    </row>
    <row r="42" spans="2:12" s="1" customFormat="1" ht="14.4" customHeight="1" hidden="1">
      <c r="B42" s="19"/>
      <c r="L42" s="19"/>
    </row>
    <row r="43" spans="2:12" s="1" customFormat="1" ht="14.4" customHeight="1" hidden="1">
      <c r="B43" s="19"/>
      <c r="L43" s="19"/>
    </row>
    <row r="44" spans="2:12" s="1" customFormat="1" ht="14.4" customHeight="1" hidden="1">
      <c r="B44" s="19"/>
      <c r="L44" s="19"/>
    </row>
    <row r="45" spans="2:12" s="1" customFormat="1" ht="14.4" customHeight="1" hidden="1">
      <c r="B45" s="19"/>
      <c r="L45" s="19"/>
    </row>
    <row r="46" spans="2:12" s="1" customFormat="1" ht="14.4" customHeight="1" hidden="1">
      <c r="B46" s="19"/>
      <c r="L46" s="19"/>
    </row>
    <row r="47" spans="2:12" s="1" customFormat="1" ht="14.4" customHeight="1" hidden="1">
      <c r="B47" s="19"/>
      <c r="L47" s="19"/>
    </row>
    <row r="48" spans="2:12" s="1" customFormat="1" ht="14.4" customHeight="1" hidden="1">
      <c r="B48" s="19"/>
      <c r="L48" s="19"/>
    </row>
    <row r="49" spans="2:12" s="1" customFormat="1" ht="14.4" customHeight="1" hidden="1">
      <c r="B49" s="19"/>
      <c r="L49" s="19"/>
    </row>
    <row r="50" spans="2:12" s="2" customFormat="1" ht="14.4" customHeight="1" hidden="1">
      <c r="B50" s="62"/>
      <c r="D50" s="162" t="s">
        <v>52</v>
      </c>
      <c r="E50" s="163"/>
      <c r="F50" s="163"/>
      <c r="G50" s="162" t="s">
        <v>53</v>
      </c>
      <c r="H50" s="163"/>
      <c r="I50" s="163"/>
      <c r="J50" s="163"/>
      <c r="K50" s="163"/>
      <c r="L50" s="62"/>
    </row>
    <row r="51" spans="2:12" ht="12" hidden="1">
      <c r="B51" s="19"/>
      <c r="L51" s="19"/>
    </row>
    <row r="52" spans="2:12" ht="12" hidden="1">
      <c r="B52" s="19"/>
      <c r="L52" s="19"/>
    </row>
    <row r="53" spans="2:12" ht="12" hidden="1">
      <c r="B53" s="19"/>
      <c r="L53" s="19"/>
    </row>
    <row r="54" spans="2:12" ht="12" hidden="1">
      <c r="B54" s="19"/>
      <c r="L54" s="19"/>
    </row>
    <row r="55" spans="2:12" ht="12" hidden="1">
      <c r="B55" s="19"/>
      <c r="L55" s="19"/>
    </row>
    <row r="56" spans="2:12" ht="12" hidden="1">
      <c r="B56" s="19"/>
      <c r="L56" s="19"/>
    </row>
    <row r="57" spans="2:12" ht="12" hidden="1">
      <c r="B57" s="19"/>
      <c r="L57" s="19"/>
    </row>
    <row r="58" spans="2:12" ht="12" hidden="1">
      <c r="B58" s="19"/>
      <c r="L58" s="19"/>
    </row>
    <row r="59" spans="2:12" ht="12" hidden="1">
      <c r="B59" s="19"/>
      <c r="L59" s="19"/>
    </row>
    <row r="60" spans="2:12" ht="12" hidden="1">
      <c r="B60" s="19"/>
      <c r="L60" s="19"/>
    </row>
    <row r="61" spans="1:31" s="2" customFormat="1" ht="12" hidden="1">
      <c r="A61" s="37"/>
      <c r="B61" s="43"/>
      <c r="C61" s="37"/>
      <c r="D61" s="164" t="s">
        <v>54</v>
      </c>
      <c r="E61" s="165"/>
      <c r="F61" s="166" t="s">
        <v>55</v>
      </c>
      <c r="G61" s="164" t="s">
        <v>54</v>
      </c>
      <c r="H61" s="165"/>
      <c r="I61" s="165"/>
      <c r="J61" s="167" t="s">
        <v>55</v>
      </c>
      <c r="K61" s="165"/>
      <c r="L61" s="62"/>
      <c r="S61" s="37"/>
      <c r="T61" s="37"/>
      <c r="U61" s="37"/>
      <c r="V61" s="37"/>
      <c r="W61" s="37"/>
      <c r="X61" s="37"/>
      <c r="Y61" s="37"/>
      <c r="Z61" s="37"/>
      <c r="AA61" s="37"/>
      <c r="AB61" s="37"/>
      <c r="AC61" s="37"/>
      <c r="AD61" s="37"/>
      <c r="AE61" s="37"/>
    </row>
    <row r="62" spans="2:12" ht="12" hidden="1">
      <c r="B62" s="19"/>
      <c r="L62" s="19"/>
    </row>
    <row r="63" spans="2:12" ht="12" hidden="1">
      <c r="B63" s="19"/>
      <c r="L63" s="19"/>
    </row>
    <row r="64" spans="2:12" ht="12" hidden="1">
      <c r="B64" s="19"/>
      <c r="L64" s="19"/>
    </row>
    <row r="65" spans="1:31" s="2" customFormat="1" ht="12" hidden="1">
      <c r="A65" s="37"/>
      <c r="B65" s="43"/>
      <c r="C65" s="37"/>
      <c r="D65" s="162" t="s">
        <v>56</v>
      </c>
      <c r="E65" s="168"/>
      <c r="F65" s="168"/>
      <c r="G65" s="162" t="s">
        <v>57</v>
      </c>
      <c r="H65" s="168"/>
      <c r="I65" s="168"/>
      <c r="J65" s="168"/>
      <c r="K65" s="168"/>
      <c r="L65" s="62"/>
      <c r="S65" s="37"/>
      <c r="T65" s="37"/>
      <c r="U65" s="37"/>
      <c r="V65" s="37"/>
      <c r="W65" s="37"/>
      <c r="X65" s="37"/>
      <c r="Y65" s="37"/>
      <c r="Z65" s="37"/>
      <c r="AA65" s="37"/>
      <c r="AB65" s="37"/>
      <c r="AC65" s="37"/>
      <c r="AD65" s="37"/>
      <c r="AE65" s="37"/>
    </row>
    <row r="66" spans="2:12" ht="12" hidden="1">
      <c r="B66" s="19"/>
      <c r="L66" s="19"/>
    </row>
    <row r="67" spans="2:12" ht="12" hidden="1">
      <c r="B67" s="19"/>
      <c r="L67" s="19"/>
    </row>
    <row r="68" spans="2:12" ht="12" hidden="1">
      <c r="B68" s="19"/>
      <c r="L68" s="19"/>
    </row>
    <row r="69" spans="2:12" ht="12" hidden="1">
      <c r="B69" s="19"/>
      <c r="L69" s="19"/>
    </row>
    <row r="70" spans="2:12" ht="12" hidden="1">
      <c r="B70" s="19"/>
      <c r="L70" s="19"/>
    </row>
    <row r="71" spans="2:12" ht="12" hidden="1">
      <c r="B71" s="19"/>
      <c r="L71" s="19"/>
    </row>
    <row r="72" spans="2:12" ht="12" hidden="1">
      <c r="B72" s="19"/>
      <c r="L72" s="19"/>
    </row>
    <row r="73" spans="2:12" ht="12" hidden="1">
      <c r="B73" s="19"/>
      <c r="L73" s="19"/>
    </row>
    <row r="74" spans="2:12" ht="12" hidden="1">
      <c r="B74" s="19"/>
      <c r="L74" s="19"/>
    </row>
    <row r="75" spans="2:12" ht="12" hidden="1">
      <c r="B75" s="19"/>
      <c r="L75" s="19"/>
    </row>
    <row r="76" spans="1:31" s="2" customFormat="1" ht="12" hidden="1">
      <c r="A76" s="37"/>
      <c r="B76" s="43"/>
      <c r="C76" s="37"/>
      <c r="D76" s="164" t="s">
        <v>54</v>
      </c>
      <c r="E76" s="165"/>
      <c r="F76" s="166" t="s">
        <v>55</v>
      </c>
      <c r="G76" s="164" t="s">
        <v>54</v>
      </c>
      <c r="H76" s="165"/>
      <c r="I76" s="165"/>
      <c r="J76" s="167" t="s">
        <v>55</v>
      </c>
      <c r="K76" s="165"/>
      <c r="L76" s="62"/>
      <c r="S76" s="37"/>
      <c r="T76" s="37"/>
      <c r="U76" s="37"/>
      <c r="V76" s="37"/>
      <c r="W76" s="37"/>
      <c r="X76" s="37"/>
      <c r="Y76" s="37"/>
      <c r="Z76" s="37"/>
      <c r="AA76" s="37"/>
      <c r="AB76" s="37"/>
      <c r="AC76" s="37"/>
      <c r="AD76" s="37"/>
      <c r="AE76" s="37"/>
    </row>
    <row r="77" spans="1:31" s="2" customFormat="1" ht="14.4" customHeight="1" hidden="1">
      <c r="A77" s="37"/>
      <c r="B77" s="169"/>
      <c r="C77" s="170"/>
      <c r="D77" s="170"/>
      <c r="E77" s="170"/>
      <c r="F77" s="170"/>
      <c r="G77" s="170"/>
      <c r="H77" s="170"/>
      <c r="I77" s="170"/>
      <c r="J77" s="170"/>
      <c r="K77" s="170"/>
      <c r="L77" s="62"/>
      <c r="S77" s="37"/>
      <c r="T77" s="37"/>
      <c r="U77" s="37"/>
      <c r="V77" s="37"/>
      <c r="W77" s="37"/>
      <c r="X77" s="37"/>
      <c r="Y77" s="37"/>
      <c r="Z77" s="37"/>
      <c r="AA77" s="37"/>
      <c r="AB77" s="37"/>
      <c r="AC77" s="37"/>
      <c r="AD77" s="37"/>
      <c r="AE77" s="37"/>
    </row>
    <row r="78" ht="12" hidden="1"/>
    <row r="79" ht="12" hidden="1"/>
    <row r="80" ht="12" hidden="1"/>
    <row r="81" spans="1:31" s="2" customFormat="1" ht="6.95" customHeight="1">
      <c r="A81" s="37"/>
      <c r="B81" s="171"/>
      <c r="C81" s="172"/>
      <c r="D81" s="172"/>
      <c r="E81" s="172"/>
      <c r="F81" s="172"/>
      <c r="G81" s="172"/>
      <c r="H81" s="172"/>
      <c r="I81" s="172"/>
      <c r="J81" s="172"/>
      <c r="K81" s="172"/>
      <c r="L81" s="62"/>
      <c r="S81" s="37"/>
      <c r="T81" s="37"/>
      <c r="U81" s="37"/>
      <c r="V81" s="37"/>
      <c r="W81" s="37"/>
      <c r="X81" s="37"/>
      <c r="Y81" s="37"/>
      <c r="Z81" s="37"/>
      <c r="AA81" s="37"/>
      <c r="AB81" s="37"/>
      <c r="AC81" s="37"/>
      <c r="AD81" s="37"/>
      <c r="AE81" s="37"/>
    </row>
    <row r="82" spans="1:31" s="2" customFormat="1" ht="24.95" customHeight="1">
      <c r="A82" s="37"/>
      <c r="B82" s="38"/>
      <c r="C82" s="22" t="s">
        <v>110</v>
      </c>
      <c r="D82" s="39"/>
      <c r="E82" s="39"/>
      <c r="F82" s="39"/>
      <c r="G82" s="39"/>
      <c r="H82" s="39"/>
      <c r="I82" s="39"/>
      <c r="J82" s="39"/>
      <c r="K82" s="39"/>
      <c r="L82" s="62"/>
      <c r="S82" s="37"/>
      <c r="T82" s="37"/>
      <c r="U82" s="37"/>
      <c r="V82" s="37"/>
      <c r="W82" s="37"/>
      <c r="X82" s="37"/>
      <c r="Y82" s="37"/>
      <c r="Z82" s="37"/>
      <c r="AA82" s="37"/>
      <c r="AB82" s="37"/>
      <c r="AC82" s="37"/>
      <c r="AD82" s="37"/>
      <c r="AE82" s="37"/>
    </row>
    <row r="83" spans="1:31" s="2" customFormat="1" ht="6.95" customHeight="1">
      <c r="A83" s="37"/>
      <c r="B83" s="38"/>
      <c r="C83" s="39"/>
      <c r="D83" s="39"/>
      <c r="E83" s="39"/>
      <c r="F83" s="39"/>
      <c r="G83" s="39"/>
      <c r="H83" s="39"/>
      <c r="I83" s="39"/>
      <c r="J83" s="39"/>
      <c r="K83" s="39"/>
      <c r="L83" s="62"/>
      <c r="S83" s="37"/>
      <c r="T83" s="37"/>
      <c r="U83" s="37"/>
      <c r="V83" s="37"/>
      <c r="W83" s="37"/>
      <c r="X83" s="37"/>
      <c r="Y83" s="37"/>
      <c r="Z83" s="37"/>
      <c r="AA83" s="37"/>
      <c r="AB83" s="37"/>
      <c r="AC83" s="37"/>
      <c r="AD83" s="37"/>
      <c r="AE83" s="37"/>
    </row>
    <row r="84" spans="1:31" s="2" customFormat="1" ht="12" customHeight="1">
      <c r="A84" s="37"/>
      <c r="B84" s="38"/>
      <c r="C84" s="31" t="s">
        <v>16</v>
      </c>
      <c r="D84" s="39"/>
      <c r="E84" s="39"/>
      <c r="F84" s="39"/>
      <c r="G84" s="39"/>
      <c r="H84" s="39"/>
      <c r="I84" s="39"/>
      <c r="J84" s="39"/>
      <c r="K84" s="39"/>
      <c r="L84" s="62"/>
      <c r="S84" s="37"/>
      <c r="T84" s="37"/>
      <c r="U84" s="37"/>
      <c r="V84" s="37"/>
      <c r="W84" s="37"/>
      <c r="X84" s="37"/>
      <c r="Y84" s="37"/>
      <c r="Z84" s="37"/>
      <c r="AA84" s="37"/>
      <c r="AB84" s="37"/>
      <c r="AC84" s="37"/>
      <c r="AD84" s="37"/>
      <c r="AE84" s="37"/>
    </row>
    <row r="85" spans="1:31" s="2" customFormat="1" ht="16.5" customHeight="1">
      <c r="A85" s="37"/>
      <c r="B85" s="38"/>
      <c r="C85" s="39"/>
      <c r="D85" s="39"/>
      <c r="E85" s="173" t="str">
        <f>E7</f>
        <v>Cheb, stavební úprava komunikace ulice Nová</v>
      </c>
      <c r="F85" s="31"/>
      <c r="G85" s="31"/>
      <c r="H85" s="31"/>
      <c r="I85" s="39"/>
      <c r="J85" s="39"/>
      <c r="K85" s="39"/>
      <c r="L85" s="62"/>
      <c r="S85" s="37"/>
      <c r="T85" s="37"/>
      <c r="U85" s="37"/>
      <c r="V85" s="37"/>
      <c r="W85" s="37"/>
      <c r="X85" s="37"/>
      <c r="Y85" s="37"/>
      <c r="Z85" s="37"/>
      <c r="AA85" s="37"/>
      <c r="AB85" s="37"/>
      <c r="AC85" s="37"/>
      <c r="AD85" s="37"/>
      <c r="AE85" s="37"/>
    </row>
    <row r="86" spans="1:31" s="2" customFormat="1" ht="12" customHeight="1">
      <c r="A86" s="37"/>
      <c r="B86" s="38"/>
      <c r="C86" s="31" t="s">
        <v>108</v>
      </c>
      <c r="D86" s="39"/>
      <c r="E86" s="39"/>
      <c r="F86" s="39"/>
      <c r="G86" s="39"/>
      <c r="H86" s="39"/>
      <c r="I86" s="39"/>
      <c r="J86" s="39"/>
      <c r="K86" s="39"/>
      <c r="L86" s="62"/>
      <c r="S86" s="37"/>
      <c r="T86" s="37"/>
      <c r="U86" s="37"/>
      <c r="V86" s="37"/>
      <c r="W86" s="37"/>
      <c r="X86" s="37"/>
      <c r="Y86" s="37"/>
      <c r="Z86" s="37"/>
      <c r="AA86" s="37"/>
      <c r="AB86" s="37"/>
      <c r="AC86" s="37"/>
      <c r="AD86" s="37"/>
      <c r="AE86" s="37"/>
    </row>
    <row r="87" spans="1:31" s="2" customFormat="1" ht="16.5" customHeight="1">
      <c r="A87" s="37"/>
      <c r="B87" s="38"/>
      <c r="C87" s="39"/>
      <c r="D87" s="39"/>
      <c r="E87" s="75" t="str">
        <f>E9</f>
        <v>SO 101 - SO 101 Stavební úprava komunikace</v>
      </c>
      <c r="F87" s="39"/>
      <c r="G87" s="39"/>
      <c r="H87" s="39"/>
      <c r="I87" s="39"/>
      <c r="J87" s="39"/>
      <c r="K87" s="39"/>
      <c r="L87" s="62"/>
      <c r="S87" s="37"/>
      <c r="T87" s="37"/>
      <c r="U87" s="37"/>
      <c r="V87" s="37"/>
      <c r="W87" s="37"/>
      <c r="X87" s="37"/>
      <c r="Y87" s="37"/>
      <c r="Z87" s="37"/>
      <c r="AA87" s="37"/>
      <c r="AB87" s="37"/>
      <c r="AC87" s="37"/>
      <c r="AD87" s="37"/>
      <c r="AE87" s="37"/>
    </row>
    <row r="88" spans="1:31" s="2" customFormat="1" ht="6.95" customHeight="1">
      <c r="A88" s="37"/>
      <c r="B88" s="38"/>
      <c r="C88" s="39"/>
      <c r="D88" s="39"/>
      <c r="E88" s="39"/>
      <c r="F88" s="39"/>
      <c r="G88" s="39"/>
      <c r="H88" s="39"/>
      <c r="I88" s="39"/>
      <c r="J88" s="39"/>
      <c r="K88" s="39"/>
      <c r="L88" s="62"/>
      <c r="S88" s="37"/>
      <c r="T88" s="37"/>
      <c r="U88" s="37"/>
      <c r="V88" s="37"/>
      <c r="W88" s="37"/>
      <c r="X88" s="37"/>
      <c r="Y88" s="37"/>
      <c r="Z88" s="37"/>
      <c r="AA88" s="37"/>
      <c r="AB88" s="37"/>
      <c r="AC88" s="37"/>
      <c r="AD88" s="37"/>
      <c r="AE88" s="37"/>
    </row>
    <row r="89" spans="1:31" s="2" customFormat="1" ht="12" customHeight="1">
      <c r="A89" s="37"/>
      <c r="B89" s="38"/>
      <c r="C89" s="31" t="s">
        <v>22</v>
      </c>
      <c r="D89" s="39"/>
      <c r="E89" s="39"/>
      <c r="F89" s="26" t="str">
        <f>F12</f>
        <v>Cheb</v>
      </c>
      <c r="G89" s="39"/>
      <c r="H89" s="39"/>
      <c r="I89" s="31" t="s">
        <v>24</v>
      </c>
      <c r="J89" s="78" t="str">
        <f>IF(J12="","",J12)</f>
        <v>3. 2. 2023</v>
      </c>
      <c r="K89" s="39"/>
      <c r="L89" s="62"/>
      <c r="S89" s="37"/>
      <c r="T89" s="37"/>
      <c r="U89" s="37"/>
      <c r="V89" s="37"/>
      <c r="W89" s="37"/>
      <c r="X89" s="37"/>
      <c r="Y89" s="37"/>
      <c r="Z89" s="37"/>
      <c r="AA89" s="37"/>
      <c r="AB89" s="37"/>
      <c r="AC89" s="37"/>
      <c r="AD89" s="37"/>
      <c r="AE89" s="37"/>
    </row>
    <row r="90" spans="1:31" s="2" customFormat="1" ht="6.95" customHeight="1">
      <c r="A90" s="37"/>
      <c r="B90" s="38"/>
      <c r="C90" s="39"/>
      <c r="D90" s="39"/>
      <c r="E90" s="39"/>
      <c r="F90" s="39"/>
      <c r="G90" s="39"/>
      <c r="H90" s="39"/>
      <c r="I90" s="39"/>
      <c r="J90" s="39"/>
      <c r="K90" s="39"/>
      <c r="L90" s="62"/>
      <c r="S90" s="37"/>
      <c r="T90" s="37"/>
      <c r="U90" s="37"/>
      <c r="V90" s="37"/>
      <c r="W90" s="37"/>
      <c r="X90" s="37"/>
      <c r="Y90" s="37"/>
      <c r="Z90" s="37"/>
      <c r="AA90" s="37"/>
      <c r="AB90" s="37"/>
      <c r="AC90" s="37"/>
      <c r="AD90" s="37"/>
      <c r="AE90" s="37"/>
    </row>
    <row r="91" spans="1:31" s="2" customFormat="1" ht="15.15" customHeight="1">
      <c r="A91" s="37"/>
      <c r="B91" s="38"/>
      <c r="C91" s="31" t="s">
        <v>26</v>
      </c>
      <c r="D91" s="39"/>
      <c r="E91" s="39"/>
      <c r="F91" s="26" t="str">
        <f>E15</f>
        <v>Město Cheb</v>
      </c>
      <c r="G91" s="39"/>
      <c r="H91" s="39"/>
      <c r="I91" s="31" t="s">
        <v>32</v>
      </c>
      <c r="J91" s="35" t="str">
        <f>E21</f>
        <v>DSVA s.r.o.</v>
      </c>
      <c r="K91" s="39"/>
      <c r="L91" s="62"/>
      <c r="S91" s="37"/>
      <c r="T91" s="37"/>
      <c r="U91" s="37"/>
      <c r="V91" s="37"/>
      <c r="W91" s="37"/>
      <c r="X91" s="37"/>
      <c r="Y91" s="37"/>
      <c r="Z91" s="37"/>
      <c r="AA91" s="37"/>
      <c r="AB91" s="37"/>
      <c r="AC91" s="37"/>
      <c r="AD91" s="37"/>
      <c r="AE91" s="37"/>
    </row>
    <row r="92" spans="1:31" s="2" customFormat="1" ht="15.15" customHeight="1">
      <c r="A92" s="37"/>
      <c r="B92" s="38"/>
      <c r="C92" s="31" t="s">
        <v>30</v>
      </c>
      <c r="D92" s="39"/>
      <c r="E92" s="39"/>
      <c r="F92" s="26" t="str">
        <f>IF(E18="","",E18)</f>
        <v>Vyplň údaj</v>
      </c>
      <c r="G92" s="39"/>
      <c r="H92" s="39"/>
      <c r="I92" s="31" t="s">
        <v>35</v>
      </c>
      <c r="J92" s="35" t="str">
        <f>E24</f>
        <v>DSVA s.r.o.</v>
      </c>
      <c r="K92" s="39"/>
      <c r="L92" s="62"/>
      <c r="S92" s="37"/>
      <c r="T92" s="37"/>
      <c r="U92" s="37"/>
      <c r="V92" s="37"/>
      <c r="W92" s="37"/>
      <c r="X92" s="37"/>
      <c r="Y92" s="37"/>
      <c r="Z92" s="37"/>
      <c r="AA92" s="37"/>
      <c r="AB92" s="37"/>
      <c r="AC92" s="37"/>
      <c r="AD92" s="37"/>
      <c r="AE92" s="37"/>
    </row>
    <row r="93" spans="1:31" s="2" customFormat="1" ht="10.3" customHeight="1">
      <c r="A93" s="37"/>
      <c r="B93" s="38"/>
      <c r="C93" s="39"/>
      <c r="D93" s="39"/>
      <c r="E93" s="39"/>
      <c r="F93" s="39"/>
      <c r="G93" s="39"/>
      <c r="H93" s="39"/>
      <c r="I93" s="39"/>
      <c r="J93" s="39"/>
      <c r="K93" s="39"/>
      <c r="L93" s="62"/>
      <c r="S93" s="37"/>
      <c r="T93" s="37"/>
      <c r="U93" s="37"/>
      <c r="V93" s="37"/>
      <c r="W93" s="37"/>
      <c r="X93" s="37"/>
      <c r="Y93" s="37"/>
      <c r="Z93" s="37"/>
      <c r="AA93" s="37"/>
      <c r="AB93" s="37"/>
      <c r="AC93" s="37"/>
      <c r="AD93" s="37"/>
      <c r="AE93" s="37"/>
    </row>
    <row r="94" spans="1:31" s="2" customFormat="1" ht="29.25" customHeight="1">
      <c r="A94" s="37"/>
      <c r="B94" s="38"/>
      <c r="C94" s="174" t="s">
        <v>111</v>
      </c>
      <c r="D94" s="175"/>
      <c r="E94" s="175"/>
      <c r="F94" s="175"/>
      <c r="G94" s="175"/>
      <c r="H94" s="175"/>
      <c r="I94" s="175"/>
      <c r="J94" s="176" t="s">
        <v>112</v>
      </c>
      <c r="K94" s="175"/>
      <c r="L94" s="62"/>
      <c r="S94" s="37"/>
      <c r="T94" s="37"/>
      <c r="U94" s="37"/>
      <c r="V94" s="37"/>
      <c r="W94" s="37"/>
      <c r="X94" s="37"/>
      <c r="Y94" s="37"/>
      <c r="Z94" s="37"/>
      <c r="AA94" s="37"/>
      <c r="AB94" s="37"/>
      <c r="AC94" s="37"/>
      <c r="AD94" s="37"/>
      <c r="AE94" s="37"/>
    </row>
    <row r="95" spans="1:31" s="2" customFormat="1" ht="10.3" customHeight="1">
      <c r="A95" s="37"/>
      <c r="B95" s="38"/>
      <c r="C95" s="39"/>
      <c r="D95" s="39"/>
      <c r="E95" s="39"/>
      <c r="F95" s="39"/>
      <c r="G95" s="39"/>
      <c r="H95" s="39"/>
      <c r="I95" s="39"/>
      <c r="J95" s="39"/>
      <c r="K95" s="39"/>
      <c r="L95" s="62"/>
      <c r="S95" s="37"/>
      <c r="T95" s="37"/>
      <c r="U95" s="37"/>
      <c r="V95" s="37"/>
      <c r="W95" s="37"/>
      <c r="X95" s="37"/>
      <c r="Y95" s="37"/>
      <c r="Z95" s="37"/>
      <c r="AA95" s="37"/>
      <c r="AB95" s="37"/>
      <c r="AC95" s="37"/>
      <c r="AD95" s="37"/>
      <c r="AE95" s="37"/>
    </row>
    <row r="96" spans="1:47" s="2" customFormat="1" ht="22.8" customHeight="1">
      <c r="A96" s="37"/>
      <c r="B96" s="38"/>
      <c r="C96" s="177" t="s">
        <v>113</v>
      </c>
      <c r="D96" s="39"/>
      <c r="E96" s="39"/>
      <c r="F96" s="39"/>
      <c r="G96" s="39"/>
      <c r="H96" s="39"/>
      <c r="I96" s="39"/>
      <c r="J96" s="109">
        <f>J137</f>
        <v>0</v>
      </c>
      <c r="K96" s="39"/>
      <c r="L96" s="62"/>
      <c r="S96" s="37"/>
      <c r="T96" s="37"/>
      <c r="U96" s="37"/>
      <c r="V96" s="37"/>
      <c r="W96" s="37"/>
      <c r="X96" s="37"/>
      <c r="Y96" s="37"/>
      <c r="Z96" s="37"/>
      <c r="AA96" s="37"/>
      <c r="AB96" s="37"/>
      <c r="AC96" s="37"/>
      <c r="AD96" s="37"/>
      <c r="AE96" s="37"/>
      <c r="AU96" s="16" t="s">
        <v>114</v>
      </c>
    </row>
    <row r="97" spans="1:31" s="9" customFormat="1" ht="24.95" customHeight="1">
      <c r="A97" s="9"/>
      <c r="B97" s="178"/>
      <c r="C97" s="179"/>
      <c r="D97" s="180" t="s">
        <v>115</v>
      </c>
      <c r="E97" s="181"/>
      <c r="F97" s="181"/>
      <c r="G97" s="181"/>
      <c r="H97" s="181"/>
      <c r="I97" s="181"/>
      <c r="J97" s="182">
        <f>J138</f>
        <v>0</v>
      </c>
      <c r="K97" s="179"/>
      <c r="L97" s="183"/>
      <c r="S97" s="9"/>
      <c r="T97" s="9"/>
      <c r="U97" s="9"/>
      <c r="V97" s="9"/>
      <c r="W97" s="9"/>
      <c r="X97" s="9"/>
      <c r="Y97" s="9"/>
      <c r="Z97" s="9"/>
      <c r="AA97" s="9"/>
      <c r="AB97" s="9"/>
      <c r="AC97" s="9"/>
      <c r="AD97" s="9"/>
      <c r="AE97" s="9"/>
    </row>
    <row r="98" spans="1:31" s="10" customFormat="1" ht="19.9" customHeight="1">
      <c r="A98" s="10"/>
      <c r="B98" s="184"/>
      <c r="C98" s="185"/>
      <c r="D98" s="186" t="s">
        <v>421</v>
      </c>
      <c r="E98" s="187"/>
      <c r="F98" s="187"/>
      <c r="G98" s="187"/>
      <c r="H98" s="187"/>
      <c r="I98" s="187"/>
      <c r="J98" s="188">
        <f>J139</f>
        <v>0</v>
      </c>
      <c r="K98" s="185"/>
      <c r="L98" s="189"/>
      <c r="S98" s="10"/>
      <c r="T98" s="10"/>
      <c r="U98" s="10"/>
      <c r="V98" s="10"/>
      <c r="W98" s="10"/>
      <c r="X98" s="10"/>
      <c r="Y98" s="10"/>
      <c r="Z98" s="10"/>
      <c r="AA98" s="10"/>
      <c r="AB98" s="10"/>
      <c r="AC98" s="10"/>
      <c r="AD98" s="10"/>
      <c r="AE98" s="10"/>
    </row>
    <row r="99" spans="1:31" s="10" customFormat="1" ht="19.9" customHeight="1">
      <c r="A99" s="10"/>
      <c r="B99" s="184"/>
      <c r="C99" s="185"/>
      <c r="D99" s="186" t="s">
        <v>422</v>
      </c>
      <c r="E99" s="187"/>
      <c r="F99" s="187"/>
      <c r="G99" s="187"/>
      <c r="H99" s="187"/>
      <c r="I99" s="187"/>
      <c r="J99" s="188">
        <f>J181</f>
        <v>0</v>
      </c>
      <c r="K99" s="185"/>
      <c r="L99" s="189"/>
      <c r="S99" s="10"/>
      <c r="T99" s="10"/>
      <c r="U99" s="10"/>
      <c r="V99" s="10"/>
      <c r="W99" s="10"/>
      <c r="X99" s="10"/>
      <c r="Y99" s="10"/>
      <c r="Z99" s="10"/>
      <c r="AA99" s="10"/>
      <c r="AB99" s="10"/>
      <c r="AC99" s="10"/>
      <c r="AD99" s="10"/>
      <c r="AE99" s="10"/>
    </row>
    <row r="100" spans="1:31" s="10" customFormat="1" ht="19.9" customHeight="1">
      <c r="A100" s="10"/>
      <c r="B100" s="184"/>
      <c r="C100" s="185"/>
      <c r="D100" s="186" t="s">
        <v>423</v>
      </c>
      <c r="E100" s="187"/>
      <c r="F100" s="187"/>
      <c r="G100" s="187"/>
      <c r="H100" s="187"/>
      <c r="I100" s="187"/>
      <c r="J100" s="188">
        <f>J198</f>
        <v>0</v>
      </c>
      <c r="K100" s="185"/>
      <c r="L100" s="189"/>
      <c r="S100" s="10"/>
      <c r="T100" s="10"/>
      <c r="U100" s="10"/>
      <c r="V100" s="10"/>
      <c r="W100" s="10"/>
      <c r="X100" s="10"/>
      <c r="Y100" s="10"/>
      <c r="Z100" s="10"/>
      <c r="AA100" s="10"/>
      <c r="AB100" s="10"/>
      <c r="AC100" s="10"/>
      <c r="AD100" s="10"/>
      <c r="AE100" s="10"/>
    </row>
    <row r="101" spans="1:31" s="10" customFormat="1" ht="19.9" customHeight="1">
      <c r="A101" s="10"/>
      <c r="B101" s="184"/>
      <c r="C101" s="185"/>
      <c r="D101" s="186" t="s">
        <v>424</v>
      </c>
      <c r="E101" s="187"/>
      <c r="F101" s="187"/>
      <c r="G101" s="187"/>
      <c r="H101" s="187"/>
      <c r="I101" s="187"/>
      <c r="J101" s="188">
        <f>J210</f>
        <v>0</v>
      </c>
      <c r="K101" s="185"/>
      <c r="L101" s="189"/>
      <c r="S101" s="10"/>
      <c r="T101" s="10"/>
      <c r="U101" s="10"/>
      <c r="V101" s="10"/>
      <c r="W101" s="10"/>
      <c r="X101" s="10"/>
      <c r="Y101" s="10"/>
      <c r="Z101" s="10"/>
      <c r="AA101" s="10"/>
      <c r="AB101" s="10"/>
      <c r="AC101" s="10"/>
      <c r="AD101" s="10"/>
      <c r="AE101" s="10"/>
    </row>
    <row r="102" spans="1:31" s="10" customFormat="1" ht="19.9" customHeight="1">
      <c r="A102" s="10"/>
      <c r="B102" s="184"/>
      <c r="C102" s="185"/>
      <c r="D102" s="186" t="s">
        <v>425</v>
      </c>
      <c r="E102" s="187"/>
      <c r="F102" s="187"/>
      <c r="G102" s="187"/>
      <c r="H102" s="187"/>
      <c r="I102" s="187"/>
      <c r="J102" s="188">
        <f>J239</f>
        <v>0</v>
      </c>
      <c r="K102" s="185"/>
      <c r="L102" s="189"/>
      <c r="S102" s="10"/>
      <c r="T102" s="10"/>
      <c r="U102" s="10"/>
      <c r="V102" s="10"/>
      <c r="W102" s="10"/>
      <c r="X102" s="10"/>
      <c r="Y102" s="10"/>
      <c r="Z102" s="10"/>
      <c r="AA102" s="10"/>
      <c r="AB102" s="10"/>
      <c r="AC102" s="10"/>
      <c r="AD102" s="10"/>
      <c r="AE102" s="10"/>
    </row>
    <row r="103" spans="1:31" s="10" customFormat="1" ht="19.9" customHeight="1">
      <c r="A103" s="10"/>
      <c r="B103" s="184"/>
      <c r="C103" s="185"/>
      <c r="D103" s="186" t="s">
        <v>426</v>
      </c>
      <c r="E103" s="187"/>
      <c r="F103" s="187"/>
      <c r="G103" s="187"/>
      <c r="H103" s="187"/>
      <c r="I103" s="187"/>
      <c r="J103" s="188">
        <f>J272</f>
        <v>0</v>
      </c>
      <c r="K103" s="185"/>
      <c r="L103" s="189"/>
      <c r="S103" s="10"/>
      <c r="T103" s="10"/>
      <c r="U103" s="10"/>
      <c r="V103" s="10"/>
      <c r="W103" s="10"/>
      <c r="X103" s="10"/>
      <c r="Y103" s="10"/>
      <c r="Z103" s="10"/>
      <c r="AA103" s="10"/>
      <c r="AB103" s="10"/>
      <c r="AC103" s="10"/>
      <c r="AD103" s="10"/>
      <c r="AE103" s="10"/>
    </row>
    <row r="104" spans="1:31" s="10" customFormat="1" ht="19.9" customHeight="1">
      <c r="A104" s="10"/>
      <c r="B104" s="184"/>
      <c r="C104" s="185"/>
      <c r="D104" s="186" t="s">
        <v>427</v>
      </c>
      <c r="E104" s="187"/>
      <c r="F104" s="187"/>
      <c r="G104" s="187"/>
      <c r="H104" s="187"/>
      <c r="I104" s="187"/>
      <c r="J104" s="188">
        <f>J308</f>
        <v>0</v>
      </c>
      <c r="K104" s="185"/>
      <c r="L104" s="189"/>
      <c r="S104" s="10"/>
      <c r="T104" s="10"/>
      <c r="U104" s="10"/>
      <c r="V104" s="10"/>
      <c r="W104" s="10"/>
      <c r="X104" s="10"/>
      <c r="Y104" s="10"/>
      <c r="Z104" s="10"/>
      <c r="AA104" s="10"/>
      <c r="AB104" s="10"/>
      <c r="AC104" s="10"/>
      <c r="AD104" s="10"/>
      <c r="AE104" s="10"/>
    </row>
    <row r="105" spans="1:31" s="10" customFormat="1" ht="19.9" customHeight="1">
      <c r="A105" s="10"/>
      <c r="B105" s="184"/>
      <c r="C105" s="185"/>
      <c r="D105" s="186" t="s">
        <v>428</v>
      </c>
      <c r="E105" s="187"/>
      <c r="F105" s="187"/>
      <c r="G105" s="187"/>
      <c r="H105" s="187"/>
      <c r="I105" s="187"/>
      <c r="J105" s="188">
        <f>J326</f>
        <v>0</v>
      </c>
      <c r="K105" s="185"/>
      <c r="L105" s="189"/>
      <c r="S105" s="10"/>
      <c r="T105" s="10"/>
      <c r="U105" s="10"/>
      <c r="V105" s="10"/>
      <c r="W105" s="10"/>
      <c r="X105" s="10"/>
      <c r="Y105" s="10"/>
      <c r="Z105" s="10"/>
      <c r="AA105" s="10"/>
      <c r="AB105" s="10"/>
      <c r="AC105" s="10"/>
      <c r="AD105" s="10"/>
      <c r="AE105" s="10"/>
    </row>
    <row r="106" spans="1:31" s="10" customFormat="1" ht="19.9" customHeight="1">
      <c r="A106" s="10"/>
      <c r="B106" s="184"/>
      <c r="C106" s="185"/>
      <c r="D106" s="186" t="s">
        <v>429</v>
      </c>
      <c r="E106" s="187"/>
      <c r="F106" s="187"/>
      <c r="G106" s="187"/>
      <c r="H106" s="187"/>
      <c r="I106" s="187"/>
      <c r="J106" s="188">
        <f>J340</f>
        <v>0</v>
      </c>
      <c r="K106" s="185"/>
      <c r="L106" s="189"/>
      <c r="S106" s="10"/>
      <c r="T106" s="10"/>
      <c r="U106" s="10"/>
      <c r="V106" s="10"/>
      <c r="W106" s="10"/>
      <c r="X106" s="10"/>
      <c r="Y106" s="10"/>
      <c r="Z106" s="10"/>
      <c r="AA106" s="10"/>
      <c r="AB106" s="10"/>
      <c r="AC106" s="10"/>
      <c r="AD106" s="10"/>
      <c r="AE106" s="10"/>
    </row>
    <row r="107" spans="1:31" s="10" customFormat="1" ht="19.9" customHeight="1">
      <c r="A107" s="10"/>
      <c r="B107" s="184"/>
      <c r="C107" s="185"/>
      <c r="D107" s="186" t="s">
        <v>430</v>
      </c>
      <c r="E107" s="187"/>
      <c r="F107" s="187"/>
      <c r="G107" s="187"/>
      <c r="H107" s="187"/>
      <c r="I107" s="187"/>
      <c r="J107" s="188">
        <f>J364</f>
        <v>0</v>
      </c>
      <c r="K107" s="185"/>
      <c r="L107" s="189"/>
      <c r="S107" s="10"/>
      <c r="T107" s="10"/>
      <c r="U107" s="10"/>
      <c r="V107" s="10"/>
      <c r="W107" s="10"/>
      <c r="X107" s="10"/>
      <c r="Y107" s="10"/>
      <c r="Z107" s="10"/>
      <c r="AA107" s="10"/>
      <c r="AB107" s="10"/>
      <c r="AC107" s="10"/>
      <c r="AD107" s="10"/>
      <c r="AE107" s="10"/>
    </row>
    <row r="108" spans="1:31" s="10" customFormat="1" ht="19.9" customHeight="1">
      <c r="A108" s="10"/>
      <c r="B108" s="184"/>
      <c r="C108" s="185"/>
      <c r="D108" s="186" t="s">
        <v>431</v>
      </c>
      <c r="E108" s="187"/>
      <c r="F108" s="187"/>
      <c r="G108" s="187"/>
      <c r="H108" s="187"/>
      <c r="I108" s="187"/>
      <c r="J108" s="188">
        <f>J378</f>
        <v>0</v>
      </c>
      <c r="K108" s="185"/>
      <c r="L108" s="189"/>
      <c r="S108" s="10"/>
      <c r="T108" s="10"/>
      <c r="U108" s="10"/>
      <c r="V108" s="10"/>
      <c r="W108" s="10"/>
      <c r="X108" s="10"/>
      <c r="Y108" s="10"/>
      <c r="Z108" s="10"/>
      <c r="AA108" s="10"/>
      <c r="AB108" s="10"/>
      <c r="AC108" s="10"/>
      <c r="AD108" s="10"/>
      <c r="AE108" s="10"/>
    </row>
    <row r="109" spans="1:31" s="10" customFormat="1" ht="19.9" customHeight="1">
      <c r="A109" s="10"/>
      <c r="B109" s="184"/>
      <c r="C109" s="185"/>
      <c r="D109" s="186" t="s">
        <v>432</v>
      </c>
      <c r="E109" s="187"/>
      <c r="F109" s="187"/>
      <c r="G109" s="187"/>
      <c r="H109" s="187"/>
      <c r="I109" s="187"/>
      <c r="J109" s="188">
        <f>J443</f>
        <v>0</v>
      </c>
      <c r="K109" s="185"/>
      <c r="L109" s="189"/>
      <c r="S109" s="10"/>
      <c r="T109" s="10"/>
      <c r="U109" s="10"/>
      <c r="V109" s="10"/>
      <c r="W109" s="10"/>
      <c r="X109" s="10"/>
      <c r="Y109" s="10"/>
      <c r="Z109" s="10"/>
      <c r="AA109" s="10"/>
      <c r="AB109" s="10"/>
      <c r="AC109" s="10"/>
      <c r="AD109" s="10"/>
      <c r="AE109" s="10"/>
    </row>
    <row r="110" spans="1:31" s="10" customFormat="1" ht="19.9" customHeight="1">
      <c r="A110" s="10"/>
      <c r="B110" s="184"/>
      <c r="C110" s="185"/>
      <c r="D110" s="186" t="s">
        <v>433</v>
      </c>
      <c r="E110" s="187"/>
      <c r="F110" s="187"/>
      <c r="G110" s="187"/>
      <c r="H110" s="187"/>
      <c r="I110" s="187"/>
      <c r="J110" s="188">
        <f>J472</f>
        <v>0</v>
      </c>
      <c r="K110" s="185"/>
      <c r="L110" s="189"/>
      <c r="S110" s="10"/>
      <c r="T110" s="10"/>
      <c r="U110" s="10"/>
      <c r="V110" s="10"/>
      <c r="W110" s="10"/>
      <c r="X110" s="10"/>
      <c r="Y110" s="10"/>
      <c r="Z110" s="10"/>
      <c r="AA110" s="10"/>
      <c r="AB110" s="10"/>
      <c r="AC110" s="10"/>
      <c r="AD110" s="10"/>
      <c r="AE110" s="10"/>
    </row>
    <row r="111" spans="1:31" s="10" customFormat="1" ht="19.9" customHeight="1">
      <c r="A111" s="10"/>
      <c r="B111" s="184"/>
      <c r="C111" s="185"/>
      <c r="D111" s="186" t="s">
        <v>434</v>
      </c>
      <c r="E111" s="187"/>
      <c r="F111" s="187"/>
      <c r="G111" s="187"/>
      <c r="H111" s="187"/>
      <c r="I111" s="187"/>
      <c r="J111" s="188">
        <f>J548</f>
        <v>0</v>
      </c>
      <c r="K111" s="185"/>
      <c r="L111" s="189"/>
      <c r="S111" s="10"/>
      <c r="T111" s="10"/>
      <c r="U111" s="10"/>
      <c r="V111" s="10"/>
      <c r="W111" s="10"/>
      <c r="X111" s="10"/>
      <c r="Y111" s="10"/>
      <c r="Z111" s="10"/>
      <c r="AA111" s="10"/>
      <c r="AB111" s="10"/>
      <c r="AC111" s="10"/>
      <c r="AD111" s="10"/>
      <c r="AE111" s="10"/>
    </row>
    <row r="112" spans="1:31" s="10" customFormat="1" ht="19.9" customHeight="1">
      <c r="A112" s="10"/>
      <c r="B112" s="184"/>
      <c r="C112" s="185"/>
      <c r="D112" s="186" t="s">
        <v>435</v>
      </c>
      <c r="E112" s="187"/>
      <c r="F112" s="187"/>
      <c r="G112" s="187"/>
      <c r="H112" s="187"/>
      <c r="I112" s="187"/>
      <c r="J112" s="188">
        <f>J553</f>
        <v>0</v>
      </c>
      <c r="K112" s="185"/>
      <c r="L112" s="189"/>
      <c r="S112" s="10"/>
      <c r="T112" s="10"/>
      <c r="U112" s="10"/>
      <c r="V112" s="10"/>
      <c r="W112" s="10"/>
      <c r="X112" s="10"/>
      <c r="Y112" s="10"/>
      <c r="Z112" s="10"/>
      <c r="AA112" s="10"/>
      <c r="AB112" s="10"/>
      <c r="AC112" s="10"/>
      <c r="AD112" s="10"/>
      <c r="AE112" s="10"/>
    </row>
    <row r="113" spans="1:31" s="10" customFormat="1" ht="19.9" customHeight="1">
      <c r="A113" s="10"/>
      <c r="B113" s="184"/>
      <c r="C113" s="185"/>
      <c r="D113" s="186" t="s">
        <v>436</v>
      </c>
      <c r="E113" s="187"/>
      <c r="F113" s="187"/>
      <c r="G113" s="187"/>
      <c r="H113" s="187"/>
      <c r="I113" s="187"/>
      <c r="J113" s="188">
        <f>J558</f>
        <v>0</v>
      </c>
      <c r="K113" s="185"/>
      <c r="L113" s="189"/>
      <c r="S113" s="10"/>
      <c r="T113" s="10"/>
      <c r="U113" s="10"/>
      <c r="V113" s="10"/>
      <c r="W113" s="10"/>
      <c r="X113" s="10"/>
      <c r="Y113" s="10"/>
      <c r="Z113" s="10"/>
      <c r="AA113" s="10"/>
      <c r="AB113" s="10"/>
      <c r="AC113" s="10"/>
      <c r="AD113" s="10"/>
      <c r="AE113" s="10"/>
    </row>
    <row r="114" spans="1:31" s="10" customFormat="1" ht="19.9" customHeight="1">
      <c r="A114" s="10"/>
      <c r="B114" s="184"/>
      <c r="C114" s="185"/>
      <c r="D114" s="186" t="s">
        <v>437</v>
      </c>
      <c r="E114" s="187"/>
      <c r="F114" s="187"/>
      <c r="G114" s="187"/>
      <c r="H114" s="187"/>
      <c r="I114" s="187"/>
      <c r="J114" s="188">
        <f>J593</f>
        <v>0</v>
      </c>
      <c r="K114" s="185"/>
      <c r="L114" s="189"/>
      <c r="S114" s="10"/>
      <c r="T114" s="10"/>
      <c r="U114" s="10"/>
      <c r="V114" s="10"/>
      <c r="W114" s="10"/>
      <c r="X114" s="10"/>
      <c r="Y114" s="10"/>
      <c r="Z114" s="10"/>
      <c r="AA114" s="10"/>
      <c r="AB114" s="10"/>
      <c r="AC114" s="10"/>
      <c r="AD114" s="10"/>
      <c r="AE114" s="10"/>
    </row>
    <row r="115" spans="1:31" s="10" customFormat="1" ht="19.9" customHeight="1">
      <c r="A115" s="10"/>
      <c r="B115" s="184"/>
      <c r="C115" s="185"/>
      <c r="D115" s="186" t="s">
        <v>438</v>
      </c>
      <c r="E115" s="187"/>
      <c r="F115" s="187"/>
      <c r="G115" s="187"/>
      <c r="H115" s="187"/>
      <c r="I115" s="187"/>
      <c r="J115" s="188">
        <f>J601</f>
        <v>0</v>
      </c>
      <c r="K115" s="185"/>
      <c r="L115" s="189"/>
      <c r="S115" s="10"/>
      <c r="T115" s="10"/>
      <c r="U115" s="10"/>
      <c r="V115" s="10"/>
      <c r="W115" s="10"/>
      <c r="X115" s="10"/>
      <c r="Y115" s="10"/>
      <c r="Z115" s="10"/>
      <c r="AA115" s="10"/>
      <c r="AB115" s="10"/>
      <c r="AC115" s="10"/>
      <c r="AD115" s="10"/>
      <c r="AE115" s="10"/>
    </row>
    <row r="116" spans="1:31" s="10" customFormat="1" ht="19.9" customHeight="1">
      <c r="A116" s="10"/>
      <c r="B116" s="184"/>
      <c r="C116" s="185"/>
      <c r="D116" s="186" t="s">
        <v>439</v>
      </c>
      <c r="E116" s="187"/>
      <c r="F116" s="187"/>
      <c r="G116" s="187"/>
      <c r="H116" s="187"/>
      <c r="I116" s="187"/>
      <c r="J116" s="188">
        <f>J632</f>
        <v>0</v>
      </c>
      <c r="K116" s="185"/>
      <c r="L116" s="189"/>
      <c r="S116" s="10"/>
      <c r="T116" s="10"/>
      <c r="U116" s="10"/>
      <c r="V116" s="10"/>
      <c r="W116" s="10"/>
      <c r="X116" s="10"/>
      <c r="Y116" s="10"/>
      <c r="Z116" s="10"/>
      <c r="AA116" s="10"/>
      <c r="AB116" s="10"/>
      <c r="AC116" s="10"/>
      <c r="AD116" s="10"/>
      <c r="AE116" s="10"/>
    </row>
    <row r="117" spans="1:31" s="10" customFormat="1" ht="19.9" customHeight="1">
      <c r="A117" s="10"/>
      <c r="B117" s="184"/>
      <c r="C117" s="185"/>
      <c r="D117" s="186" t="s">
        <v>119</v>
      </c>
      <c r="E117" s="187"/>
      <c r="F117" s="187"/>
      <c r="G117" s="187"/>
      <c r="H117" s="187"/>
      <c r="I117" s="187"/>
      <c r="J117" s="188">
        <f>J663</f>
        <v>0</v>
      </c>
      <c r="K117" s="185"/>
      <c r="L117" s="189"/>
      <c r="S117" s="10"/>
      <c r="T117" s="10"/>
      <c r="U117" s="10"/>
      <c r="V117" s="10"/>
      <c r="W117" s="10"/>
      <c r="X117" s="10"/>
      <c r="Y117" s="10"/>
      <c r="Z117" s="10"/>
      <c r="AA117" s="10"/>
      <c r="AB117" s="10"/>
      <c r="AC117" s="10"/>
      <c r="AD117" s="10"/>
      <c r="AE117" s="10"/>
    </row>
    <row r="118" spans="1:31" s="2" customFormat="1" ht="21.8" customHeight="1">
      <c r="A118" s="37"/>
      <c r="B118" s="38"/>
      <c r="C118" s="39"/>
      <c r="D118" s="39"/>
      <c r="E118" s="39"/>
      <c r="F118" s="39"/>
      <c r="G118" s="39"/>
      <c r="H118" s="39"/>
      <c r="I118" s="39"/>
      <c r="J118" s="39"/>
      <c r="K118" s="39"/>
      <c r="L118" s="62"/>
      <c r="S118" s="37"/>
      <c r="T118" s="37"/>
      <c r="U118" s="37"/>
      <c r="V118" s="37"/>
      <c r="W118" s="37"/>
      <c r="X118" s="37"/>
      <c r="Y118" s="37"/>
      <c r="Z118" s="37"/>
      <c r="AA118" s="37"/>
      <c r="AB118" s="37"/>
      <c r="AC118" s="37"/>
      <c r="AD118" s="37"/>
      <c r="AE118" s="37"/>
    </row>
    <row r="119" spans="1:31" s="2" customFormat="1" ht="6.95" customHeight="1">
      <c r="A119" s="37"/>
      <c r="B119" s="65"/>
      <c r="C119" s="66"/>
      <c r="D119" s="66"/>
      <c r="E119" s="66"/>
      <c r="F119" s="66"/>
      <c r="G119" s="66"/>
      <c r="H119" s="66"/>
      <c r="I119" s="66"/>
      <c r="J119" s="66"/>
      <c r="K119" s="66"/>
      <c r="L119" s="62"/>
      <c r="S119" s="37"/>
      <c r="T119" s="37"/>
      <c r="U119" s="37"/>
      <c r="V119" s="37"/>
      <c r="W119" s="37"/>
      <c r="X119" s="37"/>
      <c r="Y119" s="37"/>
      <c r="Z119" s="37"/>
      <c r="AA119" s="37"/>
      <c r="AB119" s="37"/>
      <c r="AC119" s="37"/>
      <c r="AD119" s="37"/>
      <c r="AE119" s="37"/>
    </row>
    <row r="123" spans="1:31" s="2" customFormat="1" ht="6.95" customHeight="1">
      <c r="A123" s="37"/>
      <c r="B123" s="67"/>
      <c r="C123" s="68"/>
      <c r="D123" s="68"/>
      <c r="E123" s="68"/>
      <c r="F123" s="68"/>
      <c r="G123" s="68"/>
      <c r="H123" s="68"/>
      <c r="I123" s="68"/>
      <c r="J123" s="68"/>
      <c r="K123" s="68"/>
      <c r="L123" s="62"/>
      <c r="S123" s="37"/>
      <c r="T123" s="37"/>
      <c r="U123" s="37"/>
      <c r="V123" s="37"/>
      <c r="W123" s="37"/>
      <c r="X123" s="37"/>
      <c r="Y123" s="37"/>
      <c r="Z123" s="37"/>
      <c r="AA123" s="37"/>
      <c r="AB123" s="37"/>
      <c r="AC123" s="37"/>
      <c r="AD123" s="37"/>
      <c r="AE123" s="37"/>
    </row>
    <row r="124" spans="1:31" s="2" customFormat="1" ht="24.95" customHeight="1">
      <c r="A124" s="37"/>
      <c r="B124" s="38"/>
      <c r="C124" s="22" t="s">
        <v>120</v>
      </c>
      <c r="D124" s="39"/>
      <c r="E124" s="39"/>
      <c r="F124" s="39"/>
      <c r="G124" s="39"/>
      <c r="H124" s="39"/>
      <c r="I124" s="39"/>
      <c r="J124" s="39"/>
      <c r="K124" s="39"/>
      <c r="L124" s="62"/>
      <c r="S124" s="37"/>
      <c r="T124" s="37"/>
      <c r="U124" s="37"/>
      <c r="V124" s="37"/>
      <c r="W124" s="37"/>
      <c r="X124" s="37"/>
      <c r="Y124" s="37"/>
      <c r="Z124" s="37"/>
      <c r="AA124" s="37"/>
      <c r="AB124" s="37"/>
      <c r="AC124" s="37"/>
      <c r="AD124" s="37"/>
      <c r="AE124" s="37"/>
    </row>
    <row r="125" spans="1:31" s="2" customFormat="1" ht="6.95" customHeight="1">
      <c r="A125" s="37"/>
      <c r="B125" s="38"/>
      <c r="C125" s="39"/>
      <c r="D125" s="39"/>
      <c r="E125" s="39"/>
      <c r="F125" s="39"/>
      <c r="G125" s="39"/>
      <c r="H125" s="39"/>
      <c r="I125" s="39"/>
      <c r="J125" s="39"/>
      <c r="K125" s="39"/>
      <c r="L125" s="62"/>
      <c r="S125" s="37"/>
      <c r="T125" s="37"/>
      <c r="U125" s="37"/>
      <c r="V125" s="37"/>
      <c r="W125" s="37"/>
      <c r="X125" s="37"/>
      <c r="Y125" s="37"/>
      <c r="Z125" s="37"/>
      <c r="AA125" s="37"/>
      <c r="AB125" s="37"/>
      <c r="AC125" s="37"/>
      <c r="AD125" s="37"/>
      <c r="AE125" s="37"/>
    </row>
    <row r="126" spans="1:31" s="2" customFormat="1" ht="12" customHeight="1">
      <c r="A126" s="37"/>
      <c r="B126" s="38"/>
      <c r="C126" s="31" t="s">
        <v>16</v>
      </c>
      <c r="D126" s="39"/>
      <c r="E126" s="39"/>
      <c r="F126" s="39"/>
      <c r="G126" s="39"/>
      <c r="H126" s="39"/>
      <c r="I126" s="39"/>
      <c r="J126" s="39"/>
      <c r="K126" s="39"/>
      <c r="L126" s="62"/>
      <c r="S126" s="37"/>
      <c r="T126" s="37"/>
      <c r="U126" s="37"/>
      <c r="V126" s="37"/>
      <c r="W126" s="37"/>
      <c r="X126" s="37"/>
      <c r="Y126" s="37"/>
      <c r="Z126" s="37"/>
      <c r="AA126" s="37"/>
      <c r="AB126" s="37"/>
      <c r="AC126" s="37"/>
      <c r="AD126" s="37"/>
      <c r="AE126" s="37"/>
    </row>
    <row r="127" spans="1:31" s="2" customFormat="1" ht="16.5" customHeight="1">
      <c r="A127" s="37"/>
      <c r="B127" s="38"/>
      <c r="C127" s="39"/>
      <c r="D127" s="39"/>
      <c r="E127" s="173" t="str">
        <f>E7</f>
        <v>Cheb, stavební úprava komunikace ulice Nová</v>
      </c>
      <c r="F127" s="31"/>
      <c r="G127" s="31"/>
      <c r="H127" s="31"/>
      <c r="I127" s="39"/>
      <c r="J127" s="39"/>
      <c r="K127" s="39"/>
      <c r="L127" s="62"/>
      <c r="S127" s="37"/>
      <c r="T127" s="37"/>
      <c r="U127" s="37"/>
      <c r="V127" s="37"/>
      <c r="W127" s="37"/>
      <c r="X127" s="37"/>
      <c r="Y127" s="37"/>
      <c r="Z127" s="37"/>
      <c r="AA127" s="37"/>
      <c r="AB127" s="37"/>
      <c r="AC127" s="37"/>
      <c r="AD127" s="37"/>
      <c r="AE127" s="37"/>
    </row>
    <row r="128" spans="1:31" s="2" customFormat="1" ht="12" customHeight="1">
      <c r="A128" s="37"/>
      <c r="B128" s="38"/>
      <c r="C128" s="31" t="s">
        <v>108</v>
      </c>
      <c r="D128" s="39"/>
      <c r="E128" s="39"/>
      <c r="F128" s="39"/>
      <c r="G128" s="39"/>
      <c r="H128" s="39"/>
      <c r="I128" s="39"/>
      <c r="J128" s="39"/>
      <c r="K128" s="39"/>
      <c r="L128" s="62"/>
      <c r="S128" s="37"/>
      <c r="T128" s="37"/>
      <c r="U128" s="37"/>
      <c r="V128" s="37"/>
      <c r="W128" s="37"/>
      <c r="X128" s="37"/>
      <c r="Y128" s="37"/>
      <c r="Z128" s="37"/>
      <c r="AA128" s="37"/>
      <c r="AB128" s="37"/>
      <c r="AC128" s="37"/>
      <c r="AD128" s="37"/>
      <c r="AE128" s="37"/>
    </row>
    <row r="129" spans="1:31" s="2" customFormat="1" ht="16.5" customHeight="1">
      <c r="A129" s="37"/>
      <c r="B129" s="38"/>
      <c r="C129" s="39"/>
      <c r="D129" s="39"/>
      <c r="E129" s="75" t="str">
        <f>E9</f>
        <v>SO 101 - SO 101 Stavební úprava komunikace</v>
      </c>
      <c r="F129" s="39"/>
      <c r="G129" s="39"/>
      <c r="H129" s="39"/>
      <c r="I129" s="39"/>
      <c r="J129" s="39"/>
      <c r="K129" s="39"/>
      <c r="L129" s="62"/>
      <c r="S129" s="37"/>
      <c r="T129" s="37"/>
      <c r="U129" s="37"/>
      <c r="V129" s="37"/>
      <c r="W129" s="37"/>
      <c r="X129" s="37"/>
      <c r="Y129" s="37"/>
      <c r="Z129" s="37"/>
      <c r="AA129" s="37"/>
      <c r="AB129" s="37"/>
      <c r="AC129" s="37"/>
      <c r="AD129" s="37"/>
      <c r="AE129" s="37"/>
    </row>
    <row r="130" spans="1:31" s="2" customFormat="1" ht="6.95" customHeight="1">
      <c r="A130" s="37"/>
      <c r="B130" s="38"/>
      <c r="C130" s="39"/>
      <c r="D130" s="39"/>
      <c r="E130" s="39"/>
      <c r="F130" s="39"/>
      <c r="G130" s="39"/>
      <c r="H130" s="39"/>
      <c r="I130" s="39"/>
      <c r="J130" s="39"/>
      <c r="K130" s="39"/>
      <c r="L130" s="62"/>
      <c r="S130" s="37"/>
      <c r="T130" s="37"/>
      <c r="U130" s="37"/>
      <c r="V130" s="37"/>
      <c r="W130" s="37"/>
      <c r="X130" s="37"/>
      <c r="Y130" s="37"/>
      <c r="Z130" s="37"/>
      <c r="AA130" s="37"/>
      <c r="AB130" s="37"/>
      <c r="AC130" s="37"/>
      <c r="AD130" s="37"/>
      <c r="AE130" s="37"/>
    </row>
    <row r="131" spans="1:31" s="2" customFormat="1" ht="12" customHeight="1">
      <c r="A131" s="37"/>
      <c r="B131" s="38"/>
      <c r="C131" s="31" t="s">
        <v>22</v>
      </c>
      <c r="D131" s="39"/>
      <c r="E131" s="39"/>
      <c r="F131" s="26" t="str">
        <f>F12</f>
        <v>Cheb</v>
      </c>
      <c r="G131" s="39"/>
      <c r="H131" s="39"/>
      <c r="I131" s="31" t="s">
        <v>24</v>
      </c>
      <c r="J131" s="78" t="str">
        <f>IF(J12="","",J12)</f>
        <v>3. 2. 2023</v>
      </c>
      <c r="K131" s="39"/>
      <c r="L131" s="62"/>
      <c r="S131" s="37"/>
      <c r="T131" s="37"/>
      <c r="U131" s="37"/>
      <c r="V131" s="37"/>
      <c r="W131" s="37"/>
      <c r="X131" s="37"/>
      <c r="Y131" s="37"/>
      <c r="Z131" s="37"/>
      <c r="AA131" s="37"/>
      <c r="AB131" s="37"/>
      <c r="AC131" s="37"/>
      <c r="AD131" s="37"/>
      <c r="AE131" s="37"/>
    </row>
    <row r="132" spans="1:31" s="2" customFormat="1" ht="6.95" customHeight="1">
      <c r="A132" s="37"/>
      <c r="B132" s="38"/>
      <c r="C132" s="39"/>
      <c r="D132" s="39"/>
      <c r="E132" s="39"/>
      <c r="F132" s="39"/>
      <c r="G132" s="39"/>
      <c r="H132" s="39"/>
      <c r="I132" s="39"/>
      <c r="J132" s="39"/>
      <c r="K132" s="39"/>
      <c r="L132" s="62"/>
      <c r="S132" s="37"/>
      <c r="T132" s="37"/>
      <c r="U132" s="37"/>
      <c r="V132" s="37"/>
      <c r="W132" s="37"/>
      <c r="X132" s="37"/>
      <c r="Y132" s="37"/>
      <c r="Z132" s="37"/>
      <c r="AA132" s="37"/>
      <c r="AB132" s="37"/>
      <c r="AC132" s="37"/>
      <c r="AD132" s="37"/>
      <c r="AE132" s="37"/>
    </row>
    <row r="133" spans="1:31" s="2" customFormat="1" ht="15.15" customHeight="1">
      <c r="A133" s="37"/>
      <c r="B133" s="38"/>
      <c r="C133" s="31" t="s">
        <v>26</v>
      </c>
      <c r="D133" s="39"/>
      <c r="E133" s="39"/>
      <c r="F133" s="26" t="str">
        <f>E15</f>
        <v>Město Cheb</v>
      </c>
      <c r="G133" s="39"/>
      <c r="H133" s="39"/>
      <c r="I133" s="31" t="s">
        <v>32</v>
      </c>
      <c r="J133" s="35" t="str">
        <f>E21</f>
        <v>DSVA s.r.o.</v>
      </c>
      <c r="K133" s="39"/>
      <c r="L133" s="62"/>
      <c r="S133" s="37"/>
      <c r="T133" s="37"/>
      <c r="U133" s="37"/>
      <c r="V133" s="37"/>
      <c r="W133" s="37"/>
      <c r="X133" s="37"/>
      <c r="Y133" s="37"/>
      <c r="Z133" s="37"/>
      <c r="AA133" s="37"/>
      <c r="AB133" s="37"/>
      <c r="AC133" s="37"/>
      <c r="AD133" s="37"/>
      <c r="AE133" s="37"/>
    </row>
    <row r="134" spans="1:31" s="2" customFormat="1" ht="15.15" customHeight="1">
      <c r="A134" s="37"/>
      <c r="B134" s="38"/>
      <c r="C134" s="31" t="s">
        <v>30</v>
      </c>
      <c r="D134" s="39"/>
      <c r="E134" s="39"/>
      <c r="F134" s="26" t="str">
        <f>IF(E18="","",E18)</f>
        <v>Vyplň údaj</v>
      </c>
      <c r="G134" s="39"/>
      <c r="H134" s="39"/>
      <c r="I134" s="31" t="s">
        <v>35</v>
      </c>
      <c r="J134" s="35" t="str">
        <f>E24</f>
        <v>DSVA s.r.o.</v>
      </c>
      <c r="K134" s="39"/>
      <c r="L134" s="62"/>
      <c r="S134" s="37"/>
      <c r="T134" s="37"/>
      <c r="U134" s="37"/>
      <c r="V134" s="37"/>
      <c r="W134" s="37"/>
      <c r="X134" s="37"/>
      <c r="Y134" s="37"/>
      <c r="Z134" s="37"/>
      <c r="AA134" s="37"/>
      <c r="AB134" s="37"/>
      <c r="AC134" s="37"/>
      <c r="AD134" s="37"/>
      <c r="AE134" s="37"/>
    </row>
    <row r="135" spans="1:31" s="2" customFormat="1" ht="10.3" customHeight="1">
      <c r="A135" s="37"/>
      <c r="B135" s="38"/>
      <c r="C135" s="39"/>
      <c r="D135" s="39"/>
      <c r="E135" s="39"/>
      <c r="F135" s="39"/>
      <c r="G135" s="39"/>
      <c r="H135" s="39"/>
      <c r="I135" s="39"/>
      <c r="J135" s="39"/>
      <c r="K135" s="39"/>
      <c r="L135" s="62"/>
      <c r="S135" s="37"/>
      <c r="T135" s="37"/>
      <c r="U135" s="37"/>
      <c r="V135" s="37"/>
      <c r="W135" s="37"/>
      <c r="X135" s="37"/>
      <c r="Y135" s="37"/>
      <c r="Z135" s="37"/>
      <c r="AA135" s="37"/>
      <c r="AB135" s="37"/>
      <c r="AC135" s="37"/>
      <c r="AD135" s="37"/>
      <c r="AE135" s="37"/>
    </row>
    <row r="136" spans="1:31" s="11" customFormat="1" ht="29.25" customHeight="1">
      <c r="A136" s="190"/>
      <c r="B136" s="191"/>
      <c r="C136" s="192" t="s">
        <v>121</v>
      </c>
      <c r="D136" s="193" t="s">
        <v>64</v>
      </c>
      <c r="E136" s="193" t="s">
        <v>60</v>
      </c>
      <c r="F136" s="193" t="s">
        <v>61</v>
      </c>
      <c r="G136" s="193" t="s">
        <v>122</v>
      </c>
      <c r="H136" s="193" t="s">
        <v>123</v>
      </c>
      <c r="I136" s="193" t="s">
        <v>124</v>
      </c>
      <c r="J136" s="194" t="s">
        <v>112</v>
      </c>
      <c r="K136" s="195" t="s">
        <v>125</v>
      </c>
      <c r="L136" s="196"/>
      <c r="M136" s="99" t="s">
        <v>1</v>
      </c>
      <c r="N136" s="100" t="s">
        <v>43</v>
      </c>
      <c r="O136" s="100" t="s">
        <v>126</v>
      </c>
      <c r="P136" s="100" t="s">
        <v>127</v>
      </c>
      <c r="Q136" s="100" t="s">
        <v>128</v>
      </c>
      <c r="R136" s="100" t="s">
        <v>129</v>
      </c>
      <c r="S136" s="100" t="s">
        <v>130</v>
      </c>
      <c r="T136" s="101" t="s">
        <v>131</v>
      </c>
      <c r="U136" s="190"/>
      <c r="V136" s="190"/>
      <c r="W136" s="190"/>
      <c r="X136" s="190"/>
      <c r="Y136" s="190"/>
      <c r="Z136" s="190"/>
      <c r="AA136" s="190"/>
      <c r="AB136" s="190"/>
      <c r="AC136" s="190"/>
      <c r="AD136" s="190"/>
      <c r="AE136" s="190"/>
    </row>
    <row r="137" spans="1:63" s="2" customFormat="1" ht="22.8" customHeight="1">
      <c r="A137" s="37"/>
      <c r="B137" s="38"/>
      <c r="C137" s="106" t="s">
        <v>132</v>
      </c>
      <c r="D137" s="39"/>
      <c r="E137" s="39"/>
      <c r="F137" s="39"/>
      <c r="G137" s="39"/>
      <c r="H137" s="39"/>
      <c r="I137" s="39"/>
      <c r="J137" s="197">
        <f>BK137</f>
        <v>0</v>
      </c>
      <c r="K137" s="39"/>
      <c r="L137" s="43"/>
      <c r="M137" s="102"/>
      <c r="N137" s="198"/>
      <c r="O137" s="103"/>
      <c r="P137" s="199">
        <f>P138</f>
        <v>0</v>
      </c>
      <c r="Q137" s="103"/>
      <c r="R137" s="199">
        <f>R138</f>
        <v>809.24165312</v>
      </c>
      <c r="S137" s="103"/>
      <c r="T137" s="200">
        <f>T138</f>
        <v>0</v>
      </c>
      <c r="U137" s="37"/>
      <c r="V137" s="37"/>
      <c r="W137" s="37"/>
      <c r="X137" s="37"/>
      <c r="Y137" s="37"/>
      <c r="Z137" s="37"/>
      <c r="AA137" s="37"/>
      <c r="AB137" s="37"/>
      <c r="AC137" s="37"/>
      <c r="AD137" s="37"/>
      <c r="AE137" s="37"/>
      <c r="AT137" s="16" t="s">
        <v>78</v>
      </c>
      <c r="AU137" s="16" t="s">
        <v>114</v>
      </c>
      <c r="BK137" s="201">
        <f>BK138</f>
        <v>0</v>
      </c>
    </row>
    <row r="138" spans="1:63" s="12" customFormat="1" ht="25.9" customHeight="1">
      <c r="A138" s="12"/>
      <c r="B138" s="202"/>
      <c r="C138" s="203"/>
      <c r="D138" s="204" t="s">
        <v>78</v>
      </c>
      <c r="E138" s="205" t="s">
        <v>133</v>
      </c>
      <c r="F138" s="205" t="s">
        <v>134</v>
      </c>
      <c r="G138" s="203"/>
      <c r="H138" s="203"/>
      <c r="I138" s="206"/>
      <c r="J138" s="207">
        <f>BK138</f>
        <v>0</v>
      </c>
      <c r="K138" s="203"/>
      <c r="L138" s="208"/>
      <c r="M138" s="209"/>
      <c r="N138" s="210"/>
      <c r="O138" s="210"/>
      <c r="P138" s="211">
        <f>P139+P181+P198+P210+P239+P272+P308+P326+P340+P364+P378+P443+P472+P548+P553+P558+P593+P601+P632+P663</f>
        <v>0</v>
      </c>
      <c r="Q138" s="210"/>
      <c r="R138" s="211">
        <f>R139+R181+R198+R210+R239+R272+R308+R326+R340+R364+R378+R443+R472+R548+R553+R558+R593+R601+R632+R663</f>
        <v>809.24165312</v>
      </c>
      <c r="S138" s="210"/>
      <c r="T138" s="212">
        <f>T139+T181+T198+T210+T239+T272+T308+T326+T340+T364+T378+T443+T472+T548+T553+T558+T593+T601+T632+T663</f>
        <v>0</v>
      </c>
      <c r="U138" s="12"/>
      <c r="V138" s="12"/>
      <c r="W138" s="12"/>
      <c r="X138" s="12"/>
      <c r="Y138" s="12"/>
      <c r="Z138" s="12"/>
      <c r="AA138" s="12"/>
      <c r="AB138" s="12"/>
      <c r="AC138" s="12"/>
      <c r="AD138" s="12"/>
      <c r="AE138" s="12"/>
      <c r="AR138" s="213" t="s">
        <v>87</v>
      </c>
      <c r="AT138" s="214" t="s">
        <v>78</v>
      </c>
      <c r="AU138" s="214" t="s">
        <v>79</v>
      </c>
      <c r="AY138" s="213" t="s">
        <v>135</v>
      </c>
      <c r="BK138" s="215">
        <f>BK139+BK181+BK198+BK210+BK239+BK272+BK308+BK326+BK340+BK364+BK378+BK443+BK472+BK548+BK553+BK558+BK593+BK601+BK632+BK663</f>
        <v>0</v>
      </c>
    </row>
    <row r="139" spans="1:63" s="12" customFormat="1" ht="22.8" customHeight="1">
      <c r="A139" s="12"/>
      <c r="B139" s="202"/>
      <c r="C139" s="203"/>
      <c r="D139" s="204" t="s">
        <v>78</v>
      </c>
      <c r="E139" s="216" t="s">
        <v>87</v>
      </c>
      <c r="F139" s="216" t="s">
        <v>440</v>
      </c>
      <c r="G139" s="203"/>
      <c r="H139" s="203"/>
      <c r="I139" s="206"/>
      <c r="J139" s="217">
        <f>BK139</f>
        <v>0</v>
      </c>
      <c r="K139" s="203"/>
      <c r="L139" s="208"/>
      <c r="M139" s="209"/>
      <c r="N139" s="210"/>
      <c r="O139" s="210"/>
      <c r="P139" s="211">
        <f>SUM(P140:P180)</f>
        <v>0</v>
      </c>
      <c r="Q139" s="210"/>
      <c r="R139" s="211">
        <f>SUM(R140:R180)</f>
        <v>140.903871</v>
      </c>
      <c r="S139" s="210"/>
      <c r="T139" s="212">
        <f>SUM(T140:T180)</f>
        <v>0</v>
      </c>
      <c r="U139" s="12"/>
      <c r="V139" s="12"/>
      <c r="W139" s="12"/>
      <c r="X139" s="12"/>
      <c r="Y139" s="12"/>
      <c r="Z139" s="12"/>
      <c r="AA139" s="12"/>
      <c r="AB139" s="12"/>
      <c r="AC139" s="12"/>
      <c r="AD139" s="12"/>
      <c r="AE139" s="12"/>
      <c r="AR139" s="213" t="s">
        <v>87</v>
      </c>
      <c r="AT139" s="214" t="s">
        <v>78</v>
      </c>
      <c r="AU139" s="214" t="s">
        <v>87</v>
      </c>
      <c r="AY139" s="213" t="s">
        <v>135</v>
      </c>
      <c r="BK139" s="215">
        <f>SUM(BK140:BK180)</f>
        <v>0</v>
      </c>
    </row>
    <row r="140" spans="1:65" s="2" customFormat="1" ht="24.15" customHeight="1">
      <c r="A140" s="37"/>
      <c r="B140" s="38"/>
      <c r="C140" s="218" t="s">
        <v>87</v>
      </c>
      <c r="D140" s="218" t="s">
        <v>137</v>
      </c>
      <c r="E140" s="219" t="s">
        <v>441</v>
      </c>
      <c r="F140" s="220" t="s">
        <v>442</v>
      </c>
      <c r="G140" s="221" t="s">
        <v>155</v>
      </c>
      <c r="H140" s="222">
        <v>340</v>
      </c>
      <c r="I140" s="223"/>
      <c r="J140" s="224">
        <f>ROUND(I140*H140,2)</f>
        <v>0</v>
      </c>
      <c r="K140" s="225"/>
      <c r="L140" s="43"/>
      <c r="M140" s="226" t="s">
        <v>1</v>
      </c>
      <c r="N140" s="227" t="s">
        <v>44</v>
      </c>
      <c r="O140" s="90"/>
      <c r="P140" s="228">
        <f>O140*H140</f>
        <v>0</v>
      </c>
      <c r="Q140" s="228">
        <v>0</v>
      </c>
      <c r="R140" s="228">
        <f>Q140*H140</f>
        <v>0</v>
      </c>
      <c r="S140" s="228">
        <v>0</v>
      </c>
      <c r="T140" s="229">
        <f>S140*H140</f>
        <v>0</v>
      </c>
      <c r="U140" s="37"/>
      <c r="V140" s="37"/>
      <c r="W140" s="37"/>
      <c r="X140" s="37"/>
      <c r="Y140" s="37"/>
      <c r="Z140" s="37"/>
      <c r="AA140" s="37"/>
      <c r="AB140" s="37"/>
      <c r="AC140" s="37"/>
      <c r="AD140" s="37"/>
      <c r="AE140" s="37"/>
      <c r="AR140" s="230" t="s">
        <v>141</v>
      </c>
      <c r="AT140" s="230" t="s">
        <v>137</v>
      </c>
      <c r="AU140" s="230" t="s">
        <v>21</v>
      </c>
      <c r="AY140" s="16" t="s">
        <v>135</v>
      </c>
      <c r="BE140" s="231">
        <f>IF(N140="základní",J140,0)</f>
        <v>0</v>
      </c>
      <c r="BF140" s="231">
        <f>IF(N140="snížená",J140,0)</f>
        <v>0</v>
      </c>
      <c r="BG140" s="231">
        <f>IF(N140="zákl. přenesená",J140,0)</f>
        <v>0</v>
      </c>
      <c r="BH140" s="231">
        <f>IF(N140="sníž. přenesená",J140,0)</f>
        <v>0</v>
      </c>
      <c r="BI140" s="231">
        <f>IF(N140="nulová",J140,0)</f>
        <v>0</v>
      </c>
      <c r="BJ140" s="16" t="s">
        <v>87</v>
      </c>
      <c r="BK140" s="231">
        <f>ROUND(I140*H140,2)</f>
        <v>0</v>
      </c>
      <c r="BL140" s="16" t="s">
        <v>141</v>
      </c>
      <c r="BM140" s="230" t="s">
        <v>443</v>
      </c>
    </row>
    <row r="141" spans="1:51" s="13" customFormat="1" ht="12">
      <c r="A141" s="13"/>
      <c r="B141" s="237"/>
      <c r="C141" s="238"/>
      <c r="D141" s="232" t="s">
        <v>150</v>
      </c>
      <c r="E141" s="239" t="s">
        <v>1</v>
      </c>
      <c r="F141" s="240" t="s">
        <v>444</v>
      </c>
      <c r="G141" s="238"/>
      <c r="H141" s="241">
        <v>340</v>
      </c>
      <c r="I141" s="242"/>
      <c r="J141" s="238"/>
      <c r="K141" s="238"/>
      <c r="L141" s="243"/>
      <c r="M141" s="244"/>
      <c r="N141" s="245"/>
      <c r="O141" s="245"/>
      <c r="P141" s="245"/>
      <c r="Q141" s="245"/>
      <c r="R141" s="245"/>
      <c r="S141" s="245"/>
      <c r="T141" s="246"/>
      <c r="U141" s="13"/>
      <c r="V141" s="13"/>
      <c r="W141" s="13"/>
      <c r="X141" s="13"/>
      <c r="Y141" s="13"/>
      <c r="Z141" s="13"/>
      <c r="AA141" s="13"/>
      <c r="AB141" s="13"/>
      <c r="AC141" s="13"/>
      <c r="AD141" s="13"/>
      <c r="AE141" s="13"/>
      <c r="AT141" s="247" t="s">
        <v>150</v>
      </c>
      <c r="AU141" s="247" t="s">
        <v>21</v>
      </c>
      <c r="AV141" s="13" t="s">
        <v>21</v>
      </c>
      <c r="AW141" s="13" t="s">
        <v>34</v>
      </c>
      <c r="AX141" s="13" t="s">
        <v>79</v>
      </c>
      <c r="AY141" s="247" t="s">
        <v>135</v>
      </c>
    </row>
    <row r="142" spans="1:51" s="14" customFormat="1" ht="12">
      <c r="A142" s="14"/>
      <c r="B142" s="248"/>
      <c r="C142" s="249"/>
      <c r="D142" s="232" t="s">
        <v>150</v>
      </c>
      <c r="E142" s="250" t="s">
        <v>1</v>
      </c>
      <c r="F142" s="251" t="s">
        <v>159</v>
      </c>
      <c r="G142" s="249"/>
      <c r="H142" s="252">
        <v>340</v>
      </c>
      <c r="I142" s="253"/>
      <c r="J142" s="249"/>
      <c r="K142" s="249"/>
      <c r="L142" s="254"/>
      <c r="M142" s="255"/>
      <c r="N142" s="256"/>
      <c r="O142" s="256"/>
      <c r="P142" s="256"/>
      <c r="Q142" s="256"/>
      <c r="R142" s="256"/>
      <c r="S142" s="256"/>
      <c r="T142" s="257"/>
      <c r="U142" s="14"/>
      <c r="V142" s="14"/>
      <c r="W142" s="14"/>
      <c r="X142" s="14"/>
      <c r="Y142" s="14"/>
      <c r="Z142" s="14"/>
      <c r="AA142" s="14"/>
      <c r="AB142" s="14"/>
      <c r="AC142" s="14"/>
      <c r="AD142" s="14"/>
      <c r="AE142" s="14"/>
      <c r="AT142" s="258" t="s">
        <v>150</v>
      </c>
      <c r="AU142" s="258" t="s">
        <v>21</v>
      </c>
      <c r="AV142" s="14" t="s">
        <v>141</v>
      </c>
      <c r="AW142" s="14" t="s">
        <v>34</v>
      </c>
      <c r="AX142" s="14" t="s">
        <v>87</v>
      </c>
      <c r="AY142" s="258" t="s">
        <v>135</v>
      </c>
    </row>
    <row r="143" spans="1:65" s="2" customFormat="1" ht="33" customHeight="1">
      <c r="A143" s="37"/>
      <c r="B143" s="38"/>
      <c r="C143" s="218" t="s">
        <v>21</v>
      </c>
      <c r="D143" s="218" t="s">
        <v>137</v>
      </c>
      <c r="E143" s="219" t="s">
        <v>445</v>
      </c>
      <c r="F143" s="220" t="s">
        <v>446</v>
      </c>
      <c r="G143" s="221" t="s">
        <v>155</v>
      </c>
      <c r="H143" s="222">
        <v>680</v>
      </c>
      <c r="I143" s="223"/>
      <c r="J143" s="224">
        <f>ROUND(I143*H143,2)</f>
        <v>0</v>
      </c>
      <c r="K143" s="225"/>
      <c r="L143" s="43"/>
      <c r="M143" s="226" t="s">
        <v>1</v>
      </c>
      <c r="N143" s="227" t="s">
        <v>44</v>
      </c>
      <c r="O143" s="90"/>
      <c r="P143" s="228">
        <f>O143*H143</f>
        <v>0</v>
      </c>
      <c r="Q143" s="228">
        <v>0</v>
      </c>
      <c r="R143" s="228">
        <f>Q143*H143</f>
        <v>0</v>
      </c>
      <c r="S143" s="228">
        <v>0</v>
      </c>
      <c r="T143" s="229">
        <f>S143*H143</f>
        <v>0</v>
      </c>
      <c r="U143" s="37"/>
      <c r="V143" s="37"/>
      <c r="W143" s="37"/>
      <c r="X143" s="37"/>
      <c r="Y143" s="37"/>
      <c r="Z143" s="37"/>
      <c r="AA143" s="37"/>
      <c r="AB143" s="37"/>
      <c r="AC143" s="37"/>
      <c r="AD143" s="37"/>
      <c r="AE143" s="37"/>
      <c r="AR143" s="230" t="s">
        <v>141</v>
      </c>
      <c r="AT143" s="230" t="s">
        <v>137</v>
      </c>
      <c r="AU143" s="230" t="s">
        <v>21</v>
      </c>
      <c r="AY143" s="16" t="s">
        <v>135</v>
      </c>
      <c r="BE143" s="231">
        <f>IF(N143="základní",J143,0)</f>
        <v>0</v>
      </c>
      <c r="BF143" s="231">
        <f>IF(N143="snížená",J143,0)</f>
        <v>0</v>
      </c>
      <c r="BG143" s="231">
        <f>IF(N143="zákl. přenesená",J143,0)</f>
        <v>0</v>
      </c>
      <c r="BH143" s="231">
        <f>IF(N143="sníž. přenesená",J143,0)</f>
        <v>0</v>
      </c>
      <c r="BI143" s="231">
        <f>IF(N143="nulová",J143,0)</f>
        <v>0</v>
      </c>
      <c r="BJ143" s="16" t="s">
        <v>87</v>
      </c>
      <c r="BK143" s="231">
        <f>ROUND(I143*H143,2)</f>
        <v>0</v>
      </c>
      <c r="BL143" s="16" t="s">
        <v>141</v>
      </c>
      <c r="BM143" s="230" t="s">
        <v>447</v>
      </c>
    </row>
    <row r="144" spans="1:47" s="2" customFormat="1" ht="12">
      <c r="A144" s="37"/>
      <c r="B144" s="38"/>
      <c r="C144" s="39"/>
      <c r="D144" s="232" t="s">
        <v>143</v>
      </c>
      <c r="E144" s="39"/>
      <c r="F144" s="233" t="s">
        <v>448</v>
      </c>
      <c r="G144" s="39"/>
      <c r="H144" s="39"/>
      <c r="I144" s="234"/>
      <c r="J144" s="39"/>
      <c r="K144" s="39"/>
      <c r="L144" s="43"/>
      <c r="M144" s="235"/>
      <c r="N144" s="236"/>
      <c r="O144" s="90"/>
      <c r="P144" s="90"/>
      <c r="Q144" s="90"/>
      <c r="R144" s="90"/>
      <c r="S144" s="90"/>
      <c r="T144" s="91"/>
      <c r="U144" s="37"/>
      <c r="V144" s="37"/>
      <c r="W144" s="37"/>
      <c r="X144" s="37"/>
      <c r="Y144" s="37"/>
      <c r="Z144" s="37"/>
      <c r="AA144" s="37"/>
      <c r="AB144" s="37"/>
      <c r="AC144" s="37"/>
      <c r="AD144" s="37"/>
      <c r="AE144" s="37"/>
      <c r="AT144" s="16" t="s">
        <v>143</v>
      </c>
      <c r="AU144" s="16" t="s">
        <v>21</v>
      </c>
    </row>
    <row r="145" spans="1:51" s="13" customFormat="1" ht="12">
      <c r="A145" s="13"/>
      <c r="B145" s="237"/>
      <c r="C145" s="238"/>
      <c r="D145" s="232" t="s">
        <v>150</v>
      </c>
      <c r="E145" s="239" t="s">
        <v>1</v>
      </c>
      <c r="F145" s="240" t="s">
        <v>449</v>
      </c>
      <c r="G145" s="238"/>
      <c r="H145" s="241">
        <v>680</v>
      </c>
      <c r="I145" s="242"/>
      <c r="J145" s="238"/>
      <c r="K145" s="238"/>
      <c r="L145" s="243"/>
      <c r="M145" s="244"/>
      <c r="N145" s="245"/>
      <c r="O145" s="245"/>
      <c r="P145" s="245"/>
      <c r="Q145" s="245"/>
      <c r="R145" s="245"/>
      <c r="S145" s="245"/>
      <c r="T145" s="246"/>
      <c r="U145" s="13"/>
      <c r="V145" s="13"/>
      <c r="W145" s="13"/>
      <c r="X145" s="13"/>
      <c r="Y145" s="13"/>
      <c r="Z145" s="13"/>
      <c r="AA145" s="13"/>
      <c r="AB145" s="13"/>
      <c r="AC145" s="13"/>
      <c r="AD145" s="13"/>
      <c r="AE145" s="13"/>
      <c r="AT145" s="247" t="s">
        <v>150</v>
      </c>
      <c r="AU145" s="247" t="s">
        <v>21</v>
      </c>
      <c r="AV145" s="13" t="s">
        <v>21</v>
      </c>
      <c r="AW145" s="13" t="s">
        <v>34</v>
      </c>
      <c r="AX145" s="13" t="s">
        <v>87</v>
      </c>
      <c r="AY145" s="247" t="s">
        <v>135</v>
      </c>
    </row>
    <row r="146" spans="1:65" s="2" customFormat="1" ht="37.8" customHeight="1">
      <c r="A146" s="37"/>
      <c r="B146" s="38"/>
      <c r="C146" s="218" t="s">
        <v>152</v>
      </c>
      <c r="D146" s="218" t="s">
        <v>137</v>
      </c>
      <c r="E146" s="219" t="s">
        <v>450</v>
      </c>
      <c r="F146" s="220" t="s">
        <v>451</v>
      </c>
      <c r="G146" s="221" t="s">
        <v>155</v>
      </c>
      <c r="H146" s="222">
        <v>340</v>
      </c>
      <c r="I146" s="223"/>
      <c r="J146" s="224">
        <f>ROUND(I146*H146,2)</f>
        <v>0</v>
      </c>
      <c r="K146" s="225"/>
      <c r="L146" s="43"/>
      <c r="M146" s="226" t="s">
        <v>1</v>
      </c>
      <c r="N146" s="227" t="s">
        <v>44</v>
      </c>
      <c r="O146" s="90"/>
      <c r="P146" s="228">
        <f>O146*H146</f>
        <v>0</v>
      </c>
      <c r="Q146" s="228">
        <v>0</v>
      </c>
      <c r="R146" s="228">
        <f>Q146*H146</f>
        <v>0</v>
      </c>
      <c r="S146" s="228">
        <v>0</v>
      </c>
      <c r="T146" s="229">
        <f>S146*H146</f>
        <v>0</v>
      </c>
      <c r="U146" s="37"/>
      <c r="V146" s="37"/>
      <c r="W146" s="37"/>
      <c r="X146" s="37"/>
      <c r="Y146" s="37"/>
      <c r="Z146" s="37"/>
      <c r="AA146" s="37"/>
      <c r="AB146" s="37"/>
      <c r="AC146" s="37"/>
      <c r="AD146" s="37"/>
      <c r="AE146" s="37"/>
      <c r="AR146" s="230" t="s">
        <v>141</v>
      </c>
      <c r="AT146" s="230" t="s">
        <v>137</v>
      </c>
      <c r="AU146" s="230" t="s">
        <v>21</v>
      </c>
      <c r="AY146" s="16" t="s">
        <v>135</v>
      </c>
      <c r="BE146" s="231">
        <f>IF(N146="základní",J146,0)</f>
        <v>0</v>
      </c>
      <c r="BF146" s="231">
        <f>IF(N146="snížená",J146,0)</f>
        <v>0</v>
      </c>
      <c r="BG146" s="231">
        <f>IF(N146="zákl. přenesená",J146,0)</f>
        <v>0</v>
      </c>
      <c r="BH146" s="231">
        <f>IF(N146="sníž. přenesená",J146,0)</f>
        <v>0</v>
      </c>
      <c r="BI146" s="231">
        <f>IF(N146="nulová",J146,0)</f>
        <v>0</v>
      </c>
      <c r="BJ146" s="16" t="s">
        <v>87</v>
      </c>
      <c r="BK146" s="231">
        <f>ROUND(I146*H146,2)</f>
        <v>0</v>
      </c>
      <c r="BL146" s="16" t="s">
        <v>141</v>
      </c>
      <c r="BM146" s="230" t="s">
        <v>452</v>
      </c>
    </row>
    <row r="147" spans="1:51" s="13" customFormat="1" ht="12">
      <c r="A147" s="13"/>
      <c r="B147" s="237"/>
      <c r="C147" s="238"/>
      <c r="D147" s="232" t="s">
        <v>150</v>
      </c>
      <c r="E147" s="239" t="s">
        <v>1</v>
      </c>
      <c r="F147" s="240" t="s">
        <v>453</v>
      </c>
      <c r="G147" s="238"/>
      <c r="H147" s="241">
        <v>340</v>
      </c>
      <c r="I147" s="242"/>
      <c r="J147" s="238"/>
      <c r="K147" s="238"/>
      <c r="L147" s="243"/>
      <c r="M147" s="244"/>
      <c r="N147" s="245"/>
      <c r="O147" s="245"/>
      <c r="P147" s="245"/>
      <c r="Q147" s="245"/>
      <c r="R147" s="245"/>
      <c r="S147" s="245"/>
      <c r="T147" s="246"/>
      <c r="U147" s="13"/>
      <c r="V147" s="13"/>
      <c r="W147" s="13"/>
      <c r="X147" s="13"/>
      <c r="Y147" s="13"/>
      <c r="Z147" s="13"/>
      <c r="AA147" s="13"/>
      <c r="AB147" s="13"/>
      <c r="AC147" s="13"/>
      <c r="AD147" s="13"/>
      <c r="AE147" s="13"/>
      <c r="AT147" s="247" t="s">
        <v>150</v>
      </c>
      <c r="AU147" s="247" t="s">
        <v>21</v>
      </c>
      <c r="AV147" s="13" t="s">
        <v>21</v>
      </c>
      <c r="AW147" s="13" t="s">
        <v>34</v>
      </c>
      <c r="AX147" s="13" t="s">
        <v>79</v>
      </c>
      <c r="AY147" s="247" t="s">
        <v>135</v>
      </c>
    </row>
    <row r="148" spans="1:51" s="14" customFormat="1" ht="12">
      <c r="A148" s="14"/>
      <c r="B148" s="248"/>
      <c r="C148" s="249"/>
      <c r="D148" s="232" t="s">
        <v>150</v>
      </c>
      <c r="E148" s="250" t="s">
        <v>1</v>
      </c>
      <c r="F148" s="251" t="s">
        <v>159</v>
      </c>
      <c r="G148" s="249"/>
      <c r="H148" s="252">
        <v>340</v>
      </c>
      <c r="I148" s="253"/>
      <c r="J148" s="249"/>
      <c r="K148" s="249"/>
      <c r="L148" s="254"/>
      <c r="M148" s="255"/>
      <c r="N148" s="256"/>
      <c r="O148" s="256"/>
      <c r="P148" s="256"/>
      <c r="Q148" s="256"/>
      <c r="R148" s="256"/>
      <c r="S148" s="256"/>
      <c r="T148" s="257"/>
      <c r="U148" s="14"/>
      <c r="V148" s="14"/>
      <c r="W148" s="14"/>
      <c r="X148" s="14"/>
      <c r="Y148" s="14"/>
      <c r="Z148" s="14"/>
      <c r="AA148" s="14"/>
      <c r="AB148" s="14"/>
      <c r="AC148" s="14"/>
      <c r="AD148" s="14"/>
      <c r="AE148" s="14"/>
      <c r="AT148" s="258" t="s">
        <v>150</v>
      </c>
      <c r="AU148" s="258" t="s">
        <v>21</v>
      </c>
      <c r="AV148" s="14" t="s">
        <v>141</v>
      </c>
      <c r="AW148" s="14" t="s">
        <v>34</v>
      </c>
      <c r="AX148" s="14" t="s">
        <v>87</v>
      </c>
      <c r="AY148" s="258" t="s">
        <v>135</v>
      </c>
    </row>
    <row r="149" spans="1:65" s="2" customFormat="1" ht="24.15" customHeight="1">
      <c r="A149" s="37"/>
      <c r="B149" s="38"/>
      <c r="C149" s="218" t="s">
        <v>141</v>
      </c>
      <c r="D149" s="218" t="s">
        <v>137</v>
      </c>
      <c r="E149" s="219" t="s">
        <v>454</v>
      </c>
      <c r="F149" s="220" t="s">
        <v>455</v>
      </c>
      <c r="G149" s="221" t="s">
        <v>155</v>
      </c>
      <c r="H149" s="222">
        <v>340</v>
      </c>
      <c r="I149" s="223"/>
      <c r="J149" s="224">
        <f>ROUND(I149*H149,2)</f>
        <v>0</v>
      </c>
      <c r="K149" s="225"/>
      <c r="L149" s="43"/>
      <c r="M149" s="226" t="s">
        <v>1</v>
      </c>
      <c r="N149" s="227" t="s">
        <v>44</v>
      </c>
      <c r="O149" s="90"/>
      <c r="P149" s="228">
        <f>O149*H149</f>
        <v>0</v>
      </c>
      <c r="Q149" s="228">
        <v>0</v>
      </c>
      <c r="R149" s="228">
        <f>Q149*H149</f>
        <v>0</v>
      </c>
      <c r="S149" s="228">
        <v>0</v>
      </c>
      <c r="T149" s="229">
        <f>S149*H149</f>
        <v>0</v>
      </c>
      <c r="U149" s="37"/>
      <c r="V149" s="37"/>
      <c r="W149" s="37"/>
      <c r="X149" s="37"/>
      <c r="Y149" s="37"/>
      <c r="Z149" s="37"/>
      <c r="AA149" s="37"/>
      <c r="AB149" s="37"/>
      <c r="AC149" s="37"/>
      <c r="AD149" s="37"/>
      <c r="AE149" s="37"/>
      <c r="AR149" s="230" t="s">
        <v>141</v>
      </c>
      <c r="AT149" s="230" t="s">
        <v>137</v>
      </c>
      <c r="AU149" s="230" t="s">
        <v>21</v>
      </c>
      <c r="AY149" s="16" t="s">
        <v>135</v>
      </c>
      <c r="BE149" s="231">
        <f>IF(N149="základní",J149,0)</f>
        <v>0</v>
      </c>
      <c r="BF149" s="231">
        <f>IF(N149="snížená",J149,0)</f>
        <v>0</v>
      </c>
      <c r="BG149" s="231">
        <f>IF(N149="zákl. přenesená",J149,0)</f>
        <v>0</v>
      </c>
      <c r="BH149" s="231">
        <f>IF(N149="sníž. přenesená",J149,0)</f>
        <v>0</v>
      </c>
      <c r="BI149" s="231">
        <f>IF(N149="nulová",J149,0)</f>
        <v>0</v>
      </c>
      <c r="BJ149" s="16" t="s">
        <v>87</v>
      </c>
      <c r="BK149" s="231">
        <f>ROUND(I149*H149,2)</f>
        <v>0</v>
      </c>
      <c r="BL149" s="16" t="s">
        <v>141</v>
      </c>
      <c r="BM149" s="230" t="s">
        <v>456</v>
      </c>
    </row>
    <row r="150" spans="1:51" s="13" customFormat="1" ht="12">
      <c r="A150" s="13"/>
      <c r="B150" s="237"/>
      <c r="C150" s="238"/>
      <c r="D150" s="232" t="s">
        <v>150</v>
      </c>
      <c r="E150" s="239" t="s">
        <v>1</v>
      </c>
      <c r="F150" s="240" t="s">
        <v>453</v>
      </c>
      <c r="G150" s="238"/>
      <c r="H150" s="241">
        <v>340</v>
      </c>
      <c r="I150" s="242"/>
      <c r="J150" s="238"/>
      <c r="K150" s="238"/>
      <c r="L150" s="243"/>
      <c r="M150" s="244"/>
      <c r="N150" s="245"/>
      <c r="O150" s="245"/>
      <c r="P150" s="245"/>
      <c r="Q150" s="245"/>
      <c r="R150" s="245"/>
      <c r="S150" s="245"/>
      <c r="T150" s="246"/>
      <c r="U150" s="13"/>
      <c r="V150" s="13"/>
      <c r="W150" s="13"/>
      <c r="X150" s="13"/>
      <c r="Y150" s="13"/>
      <c r="Z150" s="13"/>
      <c r="AA150" s="13"/>
      <c r="AB150" s="13"/>
      <c r="AC150" s="13"/>
      <c r="AD150" s="13"/>
      <c r="AE150" s="13"/>
      <c r="AT150" s="247" t="s">
        <v>150</v>
      </c>
      <c r="AU150" s="247" t="s">
        <v>21</v>
      </c>
      <c r="AV150" s="13" t="s">
        <v>21</v>
      </c>
      <c r="AW150" s="13" t="s">
        <v>34</v>
      </c>
      <c r="AX150" s="13" t="s">
        <v>79</v>
      </c>
      <c r="AY150" s="247" t="s">
        <v>135</v>
      </c>
    </row>
    <row r="151" spans="1:51" s="14" customFormat="1" ht="12">
      <c r="A151" s="14"/>
      <c r="B151" s="248"/>
      <c r="C151" s="249"/>
      <c r="D151" s="232" t="s">
        <v>150</v>
      </c>
      <c r="E151" s="250" t="s">
        <v>1</v>
      </c>
      <c r="F151" s="251" t="s">
        <v>159</v>
      </c>
      <c r="G151" s="249"/>
      <c r="H151" s="252">
        <v>340</v>
      </c>
      <c r="I151" s="253"/>
      <c r="J151" s="249"/>
      <c r="K151" s="249"/>
      <c r="L151" s="254"/>
      <c r="M151" s="255"/>
      <c r="N151" s="256"/>
      <c r="O151" s="256"/>
      <c r="P151" s="256"/>
      <c r="Q151" s="256"/>
      <c r="R151" s="256"/>
      <c r="S151" s="256"/>
      <c r="T151" s="257"/>
      <c r="U151" s="14"/>
      <c r="V151" s="14"/>
      <c r="W151" s="14"/>
      <c r="X151" s="14"/>
      <c r="Y151" s="14"/>
      <c r="Z151" s="14"/>
      <c r="AA151" s="14"/>
      <c r="AB151" s="14"/>
      <c r="AC151" s="14"/>
      <c r="AD151" s="14"/>
      <c r="AE151" s="14"/>
      <c r="AT151" s="258" t="s">
        <v>150</v>
      </c>
      <c r="AU151" s="258" t="s">
        <v>21</v>
      </c>
      <c r="AV151" s="14" t="s">
        <v>141</v>
      </c>
      <c r="AW151" s="14" t="s">
        <v>34</v>
      </c>
      <c r="AX151" s="14" t="s">
        <v>87</v>
      </c>
      <c r="AY151" s="258" t="s">
        <v>135</v>
      </c>
    </row>
    <row r="152" spans="1:65" s="2" customFormat="1" ht="24.15" customHeight="1">
      <c r="A152" s="37"/>
      <c r="B152" s="38"/>
      <c r="C152" s="218" t="s">
        <v>165</v>
      </c>
      <c r="D152" s="218" t="s">
        <v>137</v>
      </c>
      <c r="E152" s="219" t="s">
        <v>457</v>
      </c>
      <c r="F152" s="220" t="s">
        <v>458</v>
      </c>
      <c r="G152" s="221" t="s">
        <v>155</v>
      </c>
      <c r="H152" s="222">
        <v>340</v>
      </c>
      <c r="I152" s="223"/>
      <c r="J152" s="224">
        <f>ROUND(I152*H152,2)</f>
        <v>0</v>
      </c>
      <c r="K152" s="225"/>
      <c r="L152" s="43"/>
      <c r="M152" s="226" t="s">
        <v>1</v>
      </c>
      <c r="N152" s="227" t="s">
        <v>44</v>
      </c>
      <c r="O152" s="90"/>
      <c r="P152" s="228">
        <f>O152*H152</f>
        <v>0</v>
      </c>
      <c r="Q152" s="228">
        <v>0</v>
      </c>
      <c r="R152" s="228">
        <f>Q152*H152</f>
        <v>0</v>
      </c>
      <c r="S152" s="228">
        <v>0</v>
      </c>
      <c r="T152" s="229">
        <f>S152*H152</f>
        <v>0</v>
      </c>
      <c r="U152" s="37"/>
      <c r="V152" s="37"/>
      <c r="W152" s="37"/>
      <c r="X152" s="37"/>
      <c r="Y152" s="37"/>
      <c r="Z152" s="37"/>
      <c r="AA152" s="37"/>
      <c r="AB152" s="37"/>
      <c r="AC152" s="37"/>
      <c r="AD152" s="37"/>
      <c r="AE152" s="37"/>
      <c r="AR152" s="230" t="s">
        <v>141</v>
      </c>
      <c r="AT152" s="230" t="s">
        <v>137</v>
      </c>
      <c r="AU152" s="230" t="s">
        <v>21</v>
      </c>
      <c r="AY152" s="16" t="s">
        <v>135</v>
      </c>
      <c r="BE152" s="231">
        <f>IF(N152="základní",J152,0)</f>
        <v>0</v>
      </c>
      <c r="BF152" s="231">
        <f>IF(N152="snížená",J152,0)</f>
        <v>0</v>
      </c>
      <c r="BG152" s="231">
        <f>IF(N152="zákl. přenesená",J152,0)</f>
        <v>0</v>
      </c>
      <c r="BH152" s="231">
        <f>IF(N152="sníž. přenesená",J152,0)</f>
        <v>0</v>
      </c>
      <c r="BI152" s="231">
        <f>IF(N152="nulová",J152,0)</f>
        <v>0</v>
      </c>
      <c r="BJ152" s="16" t="s">
        <v>87</v>
      </c>
      <c r="BK152" s="231">
        <f>ROUND(I152*H152,2)</f>
        <v>0</v>
      </c>
      <c r="BL152" s="16" t="s">
        <v>141</v>
      </c>
      <c r="BM152" s="230" t="s">
        <v>459</v>
      </c>
    </row>
    <row r="153" spans="1:65" s="2" customFormat="1" ht="33" customHeight="1">
      <c r="A153" s="37"/>
      <c r="B153" s="38"/>
      <c r="C153" s="218" t="s">
        <v>170</v>
      </c>
      <c r="D153" s="218" t="s">
        <v>137</v>
      </c>
      <c r="E153" s="219" t="s">
        <v>460</v>
      </c>
      <c r="F153" s="220" t="s">
        <v>461</v>
      </c>
      <c r="G153" s="221" t="s">
        <v>155</v>
      </c>
      <c r="H153" s="222">
        <v>340</v>
      </c>
      <c r="I153" s="223"/>
      <c r="J153" s="224">
        <f>ROUND(I153*H153,2)</f>
        <v>0</v>
      </c>
      <c r="K153" s="225"/>
      <c r="L153" s="43"/>
      <c r="M153" s="226" t="s">
        <v>1</v>
      </c>
      <c r="N153" s="227" t="s">
        <v>44</v>
      </c>
      <c r="O153" s="90"/>
      <c r="P153" s="228">
        <f>O153*H153</f>
        <v>0</v>
      </c>
      <c r="Q153" s="228">
        <v>0</v>
      </c>
      <c r="R153" s="228">
        <f>Q153*H153</f>
        <v>0</v>
      </c>
      <c r="S153" s="228">
        <v>0</v>
      </c>
      <c r="T153" s="229">
        <f>S153*H153</f>
        <v>0</v>
      </c>
      <c r="U153" s="37"/>
      <c r="V153" s="37"/>
      <c r="W153" s="37"/>
      <c r="X153" s="37"/>
      <c r="Y153" s="37"/>
      <c r="Z153" s="37"/>
      <c r="AA153" s="37"/>
      <c r="AB153" s="37"/>
      <c r="AC153" s="37"/>
      <c r="AD153" s="37"/>
      <c r="AE153" s="37"/>
      <c r="AR153" s="230" t="s">
        <v>141</v>
      </c>
      <c r="AT153" s="230" t="s">
        <v>137</v>
      </c>
      <c r="AU153" s="230" t="s">
        <v>21</v>
      </c>
      <c r="AY153" s="16" t="s">
        <v>135</v>
      </c>
      <c r="BE153" s="231">
        <f>IF(N153="základní",J153,0)</f>
        <v>0</v>
      </c>
      <c r="BF153" s="231">
        <f>IF(N153="snížená",J153,0)</f>
        <v>0</v>
      </c>
      <c r="BG153" s="231">
        <f>IF(N153="zákl. přenesená",J153,0)</f>
        <v>0</v>
      </c>
      <c r="BH153" s="231">
        <f>IF(N153="sníž. přenesená",J153,0)</f>
        <v>0</v>
      </c>
      <c r="BI153" s="231">
        <f>IF(N153="nulová",J153,0)</f>
        <v>0</v>
      </c>
      <c r="BJ153" s="16" t="s">
        <v>87</v>
      </c>
      <c r="BK153" s="231">
        <f>ROUND(I153*H153,2)</f>
        <v>0</v>
      </c>
      <c r="BL153" s="16" t="s">
        <v>141</v>
      </c>
      <c r="BM153" s="230" t="s">
        <v>462</v>
      </c>
    </row>
    <row r="154" spans="1:51" s="13" customFormat="1" ht="12">
      <c r="A154" s="13"/>
      <c r="B154" s="237"/>
      <c r="C154" s="238"/>
      <c r="D154" s="232" t="s">
        <v>150</v>
      </c>
      <c r="E154" s="239" t="s">
        <v>1</v>
      </c>
      <c r="F154" s="240" t="s">
        <v>453</v>
      </c>
      <c r="G154" s="238"/>
      <c r="H154" s="241">
        <v>340</v>
      </c>
      <c r="I154" s="242"/>
      <c r="J154" s="238"/>
      <c r="K154" s="238"/>
      <c r="L154" s="243"/>
      <c r="M154" s="244"/>
      <c r="N154" s="245"/>
      <c r="O154" s="245"/>
      <c r="P154" s="245"/>
      <c r="Q154" s="245"/>
      <c r="R154" s="245"/>
      <c r="S154" s="245"/>
      <c r="T154" s="246"/>
      <c r="U154" s="13"/>
      <c r="V154" s="13"/>
      <c r="W154" s="13"/>
      <c r="X154" s="13"/>
      <c r="Y154" s="13"/>
      <c r="Z154" s="13"/>
      <c r="AA154" s="13"/>
      <c r="AB154" s="13"/>
      <c r="AC154" s="13"/>
      <c r="AD154" s="13"/>
      <c r="AE154" s="13"/>
      <c r="AT154" s="247" t="s">
        <v>150</v>
      </c>
      <c r="AU154" s="247" t="s">
        <v>21</v>
      </c>
      <c r="AV154" s="13" t="s">
        <v>21</v>
      </c>
      <c r="AW154" s="13" t="s">
        <v>34</v>
      </c>
      <c r="AX154" s="13" t="s">
        <v>87</v>
      </c>
      <c r="AY154" s="247" t="s">
        <v>135</v>
      </c>
    </row>
    <row r="155" spans="1:65" s="2" customFormat="1" ht="16.5" customHeight="1">
      <c r="A155" s="37"/>
      <c r="B155" s="38"/>
      <c r="C155" s="259" t="s">
        <v>176</v>
      </c>
      <c r="D155" s="259" t="s">
        <v>266</v>
      </c>
      <c r="E155" s="260" t="s">
        <v>463</v>
      </c>
      <c r="F155" s="261" t="s">
        <v>464</v>
      </c>
      <c r="G155" s="262" t="s">
        <v>465</v>
      </c>
      <c r="H155" s="263">
        <v>4.121</v>
      </c>
      <c r="I155" s="264"/>
      <c r="J155" s="265">
        <f>ROUND(I155*H155,2)</f>
        <v>0</v>
      </c>
      <c r="K155" s="266"/>
      <c r="L155" s="267"/>
      <c r="M155" s="268" t="s">
        <v>1</v>
      </c>
      <c r="N155" s="269" t="s">
        <v>44</v>
      </c>
      <c r="O155" s="90"/>
      <c r="P155" s="228">
        <f>O155*H155</f>
        <v>0</v>
      </c>
      <c r="Q155" s="228">
        <v>0.001</v>
      </c>
      <c r="R155" s="228">
        <f>Q155*H155</f>
        <v>0.0041210000000000005</v>
      </c>
      <c r="S155" s="228">
        <v>0</v>
      </c>
      <c r="T155" s="229">
        <f>S155*H155</f>
        <v>0</v>
      </c>
      <c r="U155" s="37"/>
      <c r="V155" s="37"/>
      <c r="W155" s="37"/>
      <c r="X155" s="37"/>
      <c r="Y155" s="37"/>
      <c r="Z155" s="37"/>
      <c r="AA155" s="37"/>
      <c r="AB155" s="37"/>
      <c r="AC155" s="37"/>
      <c r="AD155" s="37"/>
      <c r="AE155" s="37"/>
      <c r="AR155" s="230" t="s">
        <v>181</v>
      </c>
      <c r="AT155" s="230" t="s">
        <v>266</v>
      </c>
      <c r="AU155" s="230" t="s">
        <v>21</v>
      </c>
      <c r="AY155" s="16" t="s">
        <v>135</v>
      </c>
      <c r="BE155" s="231">
        <f>IF(N155="základní",J155,0)</f>
        <v>0</v>
      </c>
      <c r="BF155" s="231">
        <f>IF(N155="snížená",J155,0)</f>
        <v>0</v>
      </c>
      <c r="BG155" s="231">
        <f>IF(N155="zákl. přenesená",J155,0)</f>
        <v>0</v>
      </c>
      <c r="BH155" s="231">
        <f>IF(N155="sníž. přenesená",J155,0)</f>
        <v>0</v>
      </c>
      <c r="BI155" s="231">
        <f>IF(N155="nulová",J155,0)</f>
        <v>0</v>
      </c>
      <c r="BJ155" s="16" t="s">
        <v>87</v>
      </c>
      <c r="BK155" s="231">
        <f>ROUND(I155*H155,2)</f>
        <v>0</v>
      </c>
      <c r="BL155" s="16" t="s">
        <v>141</v>
      </c>
      <c r="BM155" s="230" t="s">
        <v>466</v>
      </c>
    </row>
    <row r="156" spans="1:65" s="2" customFormat="1" ht="16.5" customHeight="1">
      <c r="A156" s="37"/>
      <c r="B156" s="38"/>
      <c r="C156" s="259" t="s">
        <v>181</v>
      </c>
      <c r="D156" s="259" t="s">
        <v>266</v>
      </c>
      <c r="E156" s="260" t="s">
        <v>467</v>
      </c>
      <c r="F156" s="261" t="s">
        <v>468</v>
      </c>
      <c r="G156" s="262" t="s">
        <v>469</v>
      </c>
      <c r="H156" s="263">
        <v>6.8</v>
      </c>
      <c r="I156" s="264"/>
      <c r="J156" s="265">
        <f>ROUND(I156*H156,2)</f>
        <v>0</v>
      </c>
      <c r="K156" s="266"/>
      <c r="L156" s="267"/>
      <c r="M156" s="268" t="s">
        <v>1</v>
      </c>
      <c r="N156" s="269" t="s">
        <v>44</v>
      </c>
      <c r="O156" s="90"/>
      <c r="P156" s="228">
        <f>O156*H156</f>
        <v>0</v>
      </c>
      <c r="Q156" s="228">
        <v>0.001</v>
      </c>
      <c r="R156" s="228">
        <f>Q156*H156</f>
        <v>0.0068</v>
      </c>
      <c r="S156" s="228">
        <v>0</v>
      </c>
      <c r="T156" s="229">
        <f>S156*H156</f>
        <v>0</v>
      </c>
      <c r="U156" s="37"/>
      <c r="V156" s="37"/>
      <c r="W156" s="37"/>
      <c r="X156" s="37"/>
      <c r="Y156" s="37"/>
      <c r="Z156" s="37"/>
      <c r="AA156" s="37"/>
      <c r="AB156" s="37"/>
      <c r="AC156" s="37"/>
      <c r="AD156" s="37"/>
      <c r="AE156" s="37"/>
      <c r="AR156" s="230" t="s">
        <v>181</v>
      </c>
      <c r="AT156" s="230" t="s">
        <v>266</v>
      </c>
      <c r="AU156" s="230" t="s">
        <v>21</v>
      </c>
      <c r="AY156" s="16" t="s">
        <v>135</v>
      </c>
      <c r="BE156" s="231">
        <f>IF(N156="základní",J156,0)</f>
        <v>0</v>
      </c>
      <c r="BF156" s="231">
        <f>IF(N156="snížená",J156,0)</f>
        <v>0</v>
      </c>
      <c r="BG156" s="231">
        <f>IF(N156="zákl. přenesená",J156,0)</f>
        <v>0</v>
      </c>
      <c r="BH156" s="231">
        <f>IF(N156="sníž. přenesená",J156,0)</f>
        <v>0</v>
      </c>
      <c r="BI156" s="231">
        <f>IF(N156="nulová",J156,0)</f>
        <v>0</v>
      </c>
      <c r="BJ156" s="16" t="s">
        <v>87</v>
      </c>
      <c r="BK156" s="231">
        <f>ROUND(I156*H156,2)</f>
        <v>0</v>
      </c>
      <c r="BL156" s="16" t="s">
        <v>141</v>
      </c>
      <c r="BM156" s="230" t="s">
        <v>470</v>
      </c>
    </row>
    <row r="157" spans="1:47" s="2" customFormat="1" ht="12">
      <c r="A157" s="37"/>
      <c r="B157" s="38"/>
      <c r="C157" s="39"/>
      <c r="D157" s="232" t="s">
        <v>143</v>
      </c>
      <c r="E157" s="39"/>
      <c r="F157" s="233" t="s">
        <v>271</v>
      </c>
      <c r="G157" s="39"/>
      <c r="H157" s="39"/>
      <c r="I157" s="234"/>
      <c r="J157" s="39"/>
      <c r="K157" s="39"/>
      <c r="L157" s="43"/>
      <c r="M157" s="235"/>
      <c r="N157" s="236"/>
      <c r="O157" s="90"/>
      <c r="P157" s="90"/>
      <c r="Q157" s="90"/>
      <c r="R157" s="90"/>
      <c r="S157" s="90"/>
      <c r="T157" s="91"/>
      <c r="U157" s="37"/>
      <c r="V157" s="37"/>
      <c r="W157" s="37"/>
      <c r="X157" s="37"/>
      <c r="Y157" s="37"/>
      <c r="Z157" s="37"/>
      <c r="AA157" s="37"/>
      <c r="AB157" s="37"/>
      <c r="AC157" s="37"/>
      <c r="AD157" s="37"/>
      <c r="AE157" s="37"/>
      <c r="AT157" s="16" t="s">
        <v>143</v>
      </c>
      <c r="AU157" s="16" t="s">
        <v>21</v>
      </c>
    </row>
    <row r="158" spans="1:51" s="13" customFormat="1" ht="12">
      <c r="A158" s="13"/>
      <c r="B158" s="237"/>
      <c r="C158" s="238"/>
      <c r="D158" s="232" t="s">
        <v>150</v>
      </c>
      <c r="E158" s="238"/>
      <c r="F158" s="240" t="s">
        <v>471</v>
      </c>
      <c r="G158" s="238"/>
      <c r="H158" s="241">
        <v>6.8</v>
      </c>
      <c r="I158" s="242"/>
      <c r="J158" s="238"/>
      <c r="K158" s="238"/>
      <c r="L158" s="243"/>
      <c r="M158" s="244"/>
      <c r="N158" s="245"/>
      <c r="O158" s="245"/>
      <c r="P158" s="245"/>
      <c r="Q158" s="245"/>
      <c r="R158" s="245"/>
      <c r="S158" s="245"/>
      <c r="T158" s="246"/>
      <c r="U158" s="13"/>
      <c r="V158" s="13"/>
      <c r="W158" s="13"/>
      <c r="X158" s="13"/>
      <c r="Y158" s="13"/>
      <c r="Z158" s="13"/>
      <c r="AA158" s="13"/>
      <c r="AB158" s="13"/>
      <c r="AC158" s="13"/>
      <c r="AD158" s="13"/>
      <c r="AE158" s="13"/>
      <c r="AT158" s="247" t="s">
        <v>150</v>
      </c>
      <c r="AU158" s="247" t="s">
        <v>21</v>
      </c>
      <c r="AV158" s="13" t="s">
        <v>21</v>
      </c>
      <c r="AW158" s="13" t="s">
        <v>4</v>
      </c>
      <c r="AX158" s="13" t="s">
        <v>87</v>
      </c>
      <c r="AY158" s="247" t="s">
        <v>135</v>
      </c>
    </row>
    <row r="159" spans="1:65" s="2" customFormat="1" ht="16.5" customHeight="1">
      <c r="A159" s="37"/>
      <c r="B159" s="38"/>
      <c r="C159" s="218" t="s">
        <v>187</v>
      </c>
      <c r="D159" s="218" t="s">
        <v>137</v>
      </c>
      <c r="E159" s="219" t="s">
        <v>472</v>
      </c>
      <c r="F159" s="220" t="s">
        <v>473</v>
      </c>
      <c r="G159" s="221" t="s">
        <v>147</v>
      </c>
      <c r="H159" s="222">
        <v>20</v>
      </c>
      <c r="I159" s="223"/>
      <c r="J159" s="224">
        <f>ROUND(I159*H159,2)</f>
        <v>0</v>
      </c>
      <c r="K159" s="225"/>
      <c r="L159" s="43"/>
      <c r="M159" s="226" t="s">
        <v>1</v>
      </c>
      <c r="N159" s="227" t="s">
        <v>44</v>
      </c>
      <c r="O159" s="90"/>
      <c r="P159" s="228">
        <f>O159*H159</f>
        <v>0</v>
      </c>
      <c r="Q159" s="228">
        <v>0</v>
      </c>
      <c r="R159" s="228">
        <f>Q159*H159</f>
        <v>0</v>
      </c>
      <c r="S159" s="228">
        <v>0</v>
      </c>
      <c r="T159" s="229">
        <f>S159*H159</f>
        <v>0</v>
      </c>
      <c r="U159" s="37"/>
      <c r="V159" s="37"/>
      <c r="W159" s="37"/>
      <c r="X159" s="37"/>
      <c r="Y159" s="37"/>
      <c r="Z159" s="37"/>
      <c r="AA159" s="37"/>
      <c r="AB159" s="37"/>
      <c r="AC159" s="37"/>
      <c r="AD159" s="37"/>
      <c r="AE159" s="37"/>
      <c r="AR159" s="230" t="s">
        <v>141</v>
      </c>
      <c r="AT159" s="230" t="s">
        <v>137</v>
      </c>
      <c r="AU159" s="230" t="s">
        <v>21</v>
      </c>
      <c r="AY159" s="16" t="s">
        <v>135</v>
      </c>
      <c r="BE159" s="231">
        <f>IF(N159="základní",J159,0)</f>
        <v>0</v>
      </c>
      <c r="BF159" s="231">
        <f>IF(N159="snížená",J159,0)</f>
        <v>0</v>
      </c>
      <c r="BG159" s="231">
        <f>IF(N159="zákl. přenesená",J159,0)</f>
        <v>0</v>
      </c>
      <c r="BH159" s="231">
        <f>IF(N159="sníž. přenesená",J159,0)</f>
        <v>0</v>
      </c>
      <c r="BI159" s="231">
        <f>IF(N159="nulová",J159,0)</f>
        <v>0</v>
      </c>
      <c r="BJ159" s="16" t="s">
        <v>87</v>
      </c>
      <c r="BK159" s="231">
        <f>ROUND(I159*H159,2)</f>
        <v>0</v>
      </c>
      <c r="BL159" s="16" t="s">
        <v>141</v>
      </c>
      <c r="BM159" s="230" t="s">
        <v>474</v>
      </c>
    </row>
    <row r="160" spans="1:65" s="2" customFormat="1" ht="16.5" customHeight="1">
      <c r="A160" s="37"/>
      <c r="B160" s="38"/>
      <c r="C160" s="259" t="s">
        <v>193</v>
      </c>
      <c r="D160" s="259" t="s">
        <v>266</v>
      </c>
      <c r="E160" s="260" t="s">
        <v>475</v>
      </c>
      <c r="F160" s="261" t="s">
        <v>476</v>
      </c>
      <c r="G160" s="262" t="s">
        <v>147</v>
      </c>
      <c r="H160" s="263">
        <v>20</v>
      </c>
      <c r="I160" s="264"/>
      <c r="J160" s="265">
        <f>ROUND(I160*H160,2)</f>
        <v>0</v>
      </c>
      <c r="K160" s="266"/>
      <c r="L160" s="267"/>
      <c r="M160" s="268" t="s">
        <v>1</v>
      </c>
      <c r="N160" s="269" t="s">
        <v>44</v>
      </c>
      <c r="O160" s="90"/>
      <c r="P160" s="228">
        <f>O160*H160</f>
        <v>0</v>
      </c>
      <c r="Q160" s="228">
        <v>0</v>
      </c>
      <c r="R160" s="228">
        <f>Q160*H160</f>
        <v>0</v>
      </c>
      <c r="S160" s="228">
        <v>0</v>
      </c>
      <c r="T160" s="229">
        <f>S160*H160</f>
        <v>0</v>
      </c>
      <c r="U160" s="37"/>
      <c r="V160" s="37"/>
      <c r="W160" s="37"/>
      <c r="X160" s="37"/>
      <c r="Y160" s="37"/>
      <c r="Z160" s="37"/>
      <c r="AA160" s="37"/>
      <c r="AB160" s="37"/>
      <c r="AC160" s="37"/>
      <c r="AD160" s="37"/>
      <c r="AE160" s="37"/>
      <c r="AR160" s="230" t="s">
        <v>181</v>
      </c>
      <c r="AT160" s="230" t="s">
        <v>266</v>
      </c>
      <c r="AU160" s="230" t="s">
        <v>21</v>
      </c>
      <c r="AY160" s="16" t="s">
        <v>135</v>
      </c>
      <c r="BE160" s="231">
        <f>IF(N160="základní",J160,0)</f>
        <v>0</v>
      </c>
      <c r="BF160" s="231">
        <f>IF(N160="snížená",J160,0)</f>
        <v>0</v>
      </c>
      <c r="BG160" s="231">
        <f>IF(N160="zákl. přenesená",J160,0)</f>
        <v>0</v>
      </c>
      <c r="BH160" s="231">
        <f>IF(N160="sníž. přenesená",J160,0)</f>
        <v>0</v>
      </c>
      <c r="BI160" s="231">
        <f>IF(N160="nulová",J160,0)</f>
        <v>0</v>
      </c>
      <c r="BJ160" s="16" t="s">
        <v>87</v>
      </c>
      <c r="BK160" s="231">
        <f>ROUND(I160*H160,2)</f>
        <v>0</v>
      </c>
      <c r="BL160" s="16" t="s">
        <v>141</v>
      </c>
      <c r="BM160" s="230" t="s">
        <v>477</v>
      </c>
    </row>
    <row r="161" spans="1:47" s="2" customFormat="1" ht="12">
      <c r="A161" s="37"/>
      <c r="B161" s="38"/>
      <c r="C161" s="39"/>
      <c r="D161" s="232" t="s">
        <v>143</v>
      </c>
      <c r="E161" s="39"/>
      <c r="F161" s="233" t="s">
        <v>478</v>
      </c>
      <c r="G161" s="39"/>
      <c r="H161" s="39"/>
      <c r="I161" s="234"/>
      <c r="J161" s="39"/>
      <c r="K161" s="39"/>
      <c r="L161" s="43"/>
      <c r="M161" s="235"/>
      <c r="N161" s="236"/>
      <c r="O161" s="90"/>
      <c r="P161" s="90"/>
      <c r="Q161" s="90"/>
      <c r="R161" s="90"/>
      <c r="S161" s="90"/>
      <c r="T161" s="91"/>
      <c r="U161" s="37"/>
      <c r="V161" s="37"/>
      <c r="W161" s="37"/>
      <c r="X161" s="37"/>
      <c r="Y161" s="37"/>
      <c r="Z161" s="37"/>
      <c r="AA161" s="37"/>
      <c r="AB161" s="37"/>
      <c r="AC161" s="37"/>
      <c r="AD161" s="37"/>
      <c r="AE161" s="37"/>
      <c r="AT161" s="16" t="s">
        <v>143</v>
      </c>
      <c r="AU161" s="16" t="s">
        <v>21</v>
      </c>
    </row>
    <row r="162" spans="1:51" s="13" customFormat="1" ht="12">
      <c r="A162" s="13"/>
      <c r="B162" s="237"/>
      <c r="C162" s="238"/>
      <c r="D162" s="232" t="s">
        <v>150</v>
      </c>
      <c r="E162" s="239" t="s">
        <v>1</v>
      </c>
      <c r="F162" s="240" t="s">
        <v>250</v>
      </c>
      <c r="G162" s="238"/>
      <c r="H162" s="241">
        <v>20</v>
      </c>
      <c r="I162" s="242"/>
      <c r="J162" s="238"/>
      <c r="K162" s="238"/>
      <c r="L162" s="243"/>
      <c r="M162" s="244"/>
      <c r="N162" s="245"/>
      <c r="O162" s="245"/>
      <c r="P162" s="245"/>
      <c r="Q162" s="245"/>
      <c r="R162" s="245"/>
      <c r="S162" s="245"/>
      <c r="T162" s="246"/>
      <c r="U162" s="13"/>
      <c r="V162" s="13"/>
      <c r="W162" s="13"/>
      <c r="X162" s="13"/>
      <c r="Y162" s="13"/>
      <c r="Z162" s="13"/>
      <c r="AA162" s="13"/>
      <c r="AB162" s="13"/>
      <c r="AC162" s="13"/>
      <c r="AD162" s="13"/>
      <c r="AE162" s="13"/>
      <c r="AT162" s="247" t="s">
        <v>150</v>
      </c>
      <c r="AU162" s="247" t="s">
        <v>21</v>
      </c>
      <c r="AV162" s="13" t="s">
        <v>21</v>
      </c>
      <c r="AW162" s="13" t="s">
        <v>34</v>
      </c>
      <c r="AX162" s="13" t="s">
        <v>79</v>
      </c>
      <c r="AY162" s="247" t="s">
        <v>135</v>
      </c>
    </row>
    <row r="163" spans="1:51" s="14" customFormat="1" ht="12">
      <c r="A163" s="14"/>
      <c r="B163" s="248"/>
      <c r="C163" s="249"/>
      <c r="D163" s="232" t="s">
        <v>150</v>
      </c>
      <c r="E163" s="250" t="s">
        <v>1</v>
      </c>
      <c r="F163" s="251" t="s">
        <v>159</v>
      </c>
      <c r="G163" s="249"/>
      <c r="H163" s="252">
        <v>20</v>
      </c>
      <c r="I163" s="253"/>
      <c r="J163" s="249"/>
      <c r="K163" s="249"/>
      <c r="L163" s="254"/>
      <c r="M163" s="255"/>
      <c r="N163" s="256"/>
      <c r="O163" s="256"/>
      <c r="P163" s="256"/>
      <c r="Q163" s="256"/>
      <c r="R163" s="256"/>
      <c r="S163" s="256"/>
      <c r="T163" s="257"/>
      <c r="U163" s="14"/>
      <c r="V163" s="14"/>
      <c r="W163" s="14"/>
      <c r="X163" s="14"/>
      <c r="Y163" s="14"/>
      <c r="Z163" s="14"/>
      <c r="AA163" s="14"/>
      <c r="AB163" s="14"/>
      <c r="AC163" s="14"/>
      <c r="AD163" s="14"/>
      <c r="AE163" s="14"/>
      <c r="AT163" s="258" t="s">
        <v>150</v>
      </c>
      <c r="AU163" s="258" t="s">
        <v>21</v>
      </c>
      <c r="AV163" s="14" t="s">
        <v>141</v>
      </c>
      <c r="AW163" s="14" t="s">
        <v>34</v>
      </c>
      <c r="AX163" s="14" t="s">
        <v>87</v>
      </c>
      <c r="AY163" s="258" t="s">
        <v>135</v>
      </c>
    </row>
    <row r="164" spans="1:65" s="2" customFormat="1" ht="33" customHeight="1">
      <c r="A164" s="37"/>
      <c r="B164" s="38"/>
      <c r="C164" s="218" t="s">
        <v>199</v>
      </c>
      <c r="D164" s="218" t="s">
        <v>137</v>
      </c>
      <c r="E164" s="219" t="s">
        <v>479</v>
      </c>
      <c r="F164" s="220" t="s">
        <v>480</v>
      </c>
      <c r="G164" s="221" t="s">
        <v>155</v>
      </c>
      <c r="H164" s="222">
        <v>2185</v>
      </c>
      <c r="I164" s="223"/>
      <c r="J164" s="224">
        <f>ROUND(I164*H164,2)</f>
        <v>0</v>
      </c>
      <c r="K164" s="225"/>
      <c r="L164" s="43"/>
      <c r="M164" s="226" t="s">
        <v>1</v>
      </c>
      <c r="N164" s="227" t="s">
        <v>44</v>
      </c>
      <c r="O164" s="90"/>
      <c r="P164" s="228">
        <f>O164*H164</f>
        <v>0</v>
      </c>
      <c r="Q164" s="228">
        <v>0</v>
      </c>
      <c r="R164" s="228">
        <f>Q164*H164</f>
        <v>0</v>
      </c>
      <c r="S164" s="228">
        <v>0</v>
      </c>
      <c r="T164" s="229">
        <f>S164*H164</f>
        <v>0</v>
      </c>
      <c r="U164" s="37"/>
      <c r="V164" s="37"/>
      <c r="W164" s="37"/>
      <c r="X164" s="37"/>
      <c r="Y164" s="37"/>
      <c r="Z164" s="37"/>
      <c r="AA164" s="37"/>
      <c r="AB164" s="37"/>
      <c r="AC164" s="37"/>
      <c r="AD164" s="37"/>
      <c r="AE164" s="37"/>
      <c r="AR164" s="230" t="s">
        <v>141</v>
      </c>
      <c r="AT164" s="230" t="s">
        <v>137</v>
      </c>
      <c r="AU164" s="230" t="s">
        <v>21</v>
      </c>
      <c r="AY164" s="16" t="s">
        <v>135</v>
      </c>
      <c r="BE164" s="231">
        <f>IF(N164="základní",J164,0)</f>
        <v>0</v>
      </c>
      <c r="BF164" s="231">
        <f>IF(N164="snížená",J164,0)</f>
        <v>0</v>
      </c>
      <c r="BG164" s="231">
        <f>IF(N164="zákl. přenesená",J164,0)</f>
        <v>0</v>
      </c>
      <c r="BH164" s="231">
        <f>IF(N164="sníž. přenesená",J164,0)</f>
        <v>0</v>
      </c>
      <c r="BI164" s="231">
        <f>IF(N164="nulová",J164,0)</f>
        <v>0</v>
      </c>
      <c r="BJ164" s="16" t="s">
        <v>87</v>
      </c>
      <c r="BK164" s="231">
        <f>ROUND(I164*H164,2)</f>
        <v>0</v>
      </c>
      <c r="BL164" s="16" t="s">
        <v>141</v>
      </c>
      <c r="BM164" s="230" t="s">
        <v>481</v>
      </c>
    </row>
    <row r="165" spans="1:47" s="2" customFormat="1" ht="12">
      <c r="A165" s="37"/>
      <c r="B165" s="38"/>
      <c r="C165" s="39"/>
      <c r="D165" s="232" t="s">
        <v>143</v>
      </c>
      <c r="E165" s="39"/>
      <c r="F165" s="233" t="s">
        <v>482</v>
      </c>
      <c r="G165" s="39"/>
      <c r="H165" s="39"/>
      <c r="I165" s="234"/>
      <c r="J165" s="39"/>
      <c r="K165" s="39"/>
      <c r="L165" s="43"/>
      <c r="M165" s="235"/>
      <c r="N165" s="236"/>
      <c r="O165" s="90"/>
      <c r="P165" s="90"/>
      <c r="Q165" s="90"/>
      <c r="R165" s="90"/>
      <c r="S165" s="90"/>
      <c r="T165" s="91"/>
      <c r="U165" s="37"/>
      <c r="V165" s="37"/>
      <c r="W165" s="37"/>
      <c r="X165" s="37"/>
      <c r="Y165" s="37"/>
      <c r="Z165" s="37"/>
      <c r="AA165" s="37"/>
      <c r="AB165" s="37"/>
      <c r="AC165" s="37"/>
      <c r="AD165" s="37"/>
      <c r="AE165" s="37"/>
      <c r="AT165" s="16" t="s">
        <v>143</v>
      </c>
      <c r="AU165" s="16" t="s">
        <v>21</v>
      </c>
    </row>
    <row r="166" spans="1:51" s="13" customFormat="1" ht="12">
      <c r="A166" s="13"/>
      <c r="B166" s="237"/>
      <c r="C166" s="238"/>
      <c r="D166" s="232" t="s">
        <v>150</v>
      </c>
      <c r="E166" s="239" t="s">
        <v>1</v>
      </c>
      <c r="F166" s="240" t="s">
        <v>483</v>
      </c>
      <c r="G166" s="238"/>
      <c r="H166" s="241">
        <v>2155</v>
      </c>
      <c r="I166" s="242"/>
      <c r="J166" s="238"/>
      <c r="K166" s="238"/>
      <c r="L166" s="243"/>
      <c r="M166" s="244"/>
      <c r="N166" s="245"/>
      <c r="O166" s="245"/>
      <c r="P166" s="245"/>
      <c r="Q166" s="245"/>
      <c r="R166" s="245"/>
      <c r="S166" s="245"/>
      <c r="T166" s="246"/>
      <c r="U166" s="13"/>
      <c r="V166" s="13"/>
      <c r="W166" s="13"/>
      <c r="X166" s="13"/>
      <c r="Y166" s="13"/>
      <c r="Z166" s="13"/>
      <c r="AA166" s="13"/>
      <c r="AB166" s="13"/>
      <c r="AC166" s="13"/>
      <c r="AD166" s="13"/>
      <c r="AE166" s="13"/>
      <c r="AT166" s="247" t="s">
        <v>150</v>
      </c>
      <c r="AU166" s="247" t="s">
        <v>21</v>
      </c>
      <c r="AV166" s="13" t="s">
        <v>21</v>
      </c>
      <c r="AW166" s="13" t="s">
        <v>34</v>
      </c>
      <c r="AX166" s="13" t="s">
        <v>79</v>
      </c>
      <c r="AY166" s="247" t="s">
        <v>135</v>
      </c>
    </row>
    <row r="167" spans="1:51" s="13" customFormat="1" ht="12">
      <c r="A167" s="13"/>
      <c r="B167" s="237"/>
      <c r="C167" s="238"/>
      <c r="D167" s="232" t="s">
        <v>150</v>
      </c>
      <c r="E167" s="239" t="s">
        <v>1</v>
      </c>
      <c r="F167" s="240" t="s">
        <v>484</v>
      </c>
      <c r="G167" s="238"/>
      <c r="H167" s="241">
        <v>30</v>
      </c>
      <c r="I167" s="242"/>
      <c r="J167" s="238"/>
      <c r="K167" s="238"/>
      <c r="L167" s="243"/>
      <c r="M167" s="244"/>
      <c r="N167" s="245"/>
      <c r="O167" s="245"/>
      <c r="P167" s="245"/>
      <c r="Q167" s="245"/>
      <c r="R167" s="245"/>
      <c r="S167" s="245"/>
      <c r="T167" s="246"/>
      <c r="U167" s="13"/>
      <c r="V167" s="13"/>
      <c r="W167" s="13"/>
      <c r="X167" s="13"/>
      <c r="Y167" s="13"/>
      <c r="Z167" s="13"/>
      <c r="AA167" s="13"/>
      <c r="AB167" s="13"/>
      <c r="AC167" s="13"/>
      <c r="AD167" s="13"/>
      <c r="AE167" s="13"/>
      <c r="AT167" s="247" t="s">
        <v>150</v>
      </c>
      <c r="AU167" s="247" t="s">
        <v>21</v>
      </c>
      <c r="AV167" s="13" t="s">
        <v>21</v>
      </c>
      <c r="AW167" s="13" t="s">
        <v>34</v>
      </c>
      <c r="AX167" s="13" t="s">
        <v>79</v>
      </c>
      <c r="AY167" s="247" t="s">
        <v>135</v>
      </c>
    </row>
    <row r="168" spans="1:51" s="14" customFormat="1" ht="12">
      <c r="A168" s="14"/>
      <c r="B168" s="248"/>
      <c r="C168" s="249"/>
      <c r="D168" s="232" t="s">
        <v>150</v>
      </c>
      <c r="E168" s="250" t="s">
        <v>1</v>
      </c>
      <c r="F168" s="251" t="s">
        <v>159</v>
      </c>
      <c r="G168" s="249"/>
      <c r="H168" s="252">
        <v>2185</v>
      </c>
      <c r="I168" s="253"/>
      <c r="J168" s="249"/>
      <c r="K168" s="249"/>
      <c r="L168" s="254"/>
      <c r="M168" s="255"/>
      <c r="N168" s="256"/>
      <c r="O168" s="256"/>
      <c r="P168" s="256"/>
      <c r="Q168" s="256"/>
      <c r="R168" s="256"/>
      <c r="S168" s="256"/>
      <c r="T168" s="257"/>
      <c r="U168" s="14"/>
      <c r="V168" s="14"/>
      <c r="W168" s="14"/>
      <c r="X168" s="14"/>
      <c r="Y168" s="14"/>
      <c r="Z168" s="14"/>
      <c r="AA168" s="14"/>
      <c r="AB168" s="14"/>
      <c r="AC168" s="14"/>
      <c r="AD168" s="14"/>
      <c r="AE168" s="14"/>
      <c r="AT168" s="258" t="s">
        <v>150</v>
      </c>
      <c r="AU168" s="258" t="s">
        <v>21</v>
      </c>
      <c r="AV168" s="14" t="s">
        <v>141</v>
      </c>
      <c r="AW168" s="14" t="s">
        <v>34</v>
      </c>
      <c r="AX168" s="14" t="s">
        <v>87</v>
      </c>
      <c r="AY168" s="258" t="s">
        <v>135</v>
      </c>
    </row>
    <row r="169" spans="1:65" s="2" customFormat="1" ht="24.15" customHeight="1">
      <c r="A169" s="37"/>
      <c r="B169" s="38"/>
      <c r="C169" s="218" t="s">
        <v>205</v>
      </c>
      <c r="D169" s="218" t="s">
        <v>137</v>
      </c>
      <c r="E169" s="219" t="s">
        <v>485</v>
      </c>
      <c r="F169" s="220" t="s">
        <v>486</v>
      </c>
      <c r="G169" s="221" t="s">
        <v>147</v>
      </c>
      <c r="H169" s="222">
        <v>64</v>
      </c>
      <c r="I169" s="223"/>
      <c r="J169" s="224">
        <f>ROUND(I169*H169,2)</f>
        <v>0</v>
      </c>
      <c r="K169" s="225"/>
      <c r="L169" s="43"/>
      <c r="M169" s="226" t="s">
        <v>1</v>
      </c>
      <c r="N169" s="227" t="s">
        <v>44</v>
      </c>
      <c r="O169" s="90"/>
      <c r="P169" s="228">
        <f>O169*H169</f>
        <v>0</v>
      </c>
      <c r="Q169" s="228">
        <v>0</v>
      </c>
      <c r="R169" s="228">
        <f>Q169*H169</f>
        <v>0</v>
      </c>
      <c r="S169" s="228">
        <v>0</v>
      </c>
      <c r="T169" s="229">
        <f>S169*H169</f>
        <v>0</v>
      </c>
      <c r="U169" s="37"/>
      <c r="V169" s="37"/>
      <c r="W169" s="37"/>
      <c r="X169" s="37"/>
      <c r="Y169" s="37"/>
      <c r="Z169" s="37"/>
      <c r="AA169" s="37"/>
      <c r="AB169" s="37"/>
      <c r="AC169" s="37"/>
      <c r="AD169" s="37"/>
      <c r="AE169" s="37"/>
      <c r="AR169" s="230" t="s">
        <v>141</v>
      </c>
      <c r="AT169" s="230" t="s">
        <v>137</v>
      </c>
      <c r="AU169" s="230" t="s">
        <v>21</v>
      </c>
      <c r="AY169" s="16" t="s">
        <v>135</v>
      </c>
      <c r="BE169" s="231">
        <f>IF(N169="základní",J169,0)</f>
        <v>0</v>
      </c>
      <c r="BF169" s="231">
        <f>IF(N169="snížená",J169,0)</f>
        <v>0</v>
      </c>
      <c r="BG169" s="231">
        <f>IF(N169="zákl. přenesená",J169,0)</f>
        <v>0</v>
      </c>
      <c r="BH169" s="231">
        <f>IF(N169="sníž. přenesená",J169,0)</f>
        <v>0</v>
      </c>
      <c r="BI169" s="231">
        <f>IF(N169="nulová",J169,0)</f>
        <v>0</v>
      </c>
      <c r="BJ169" s="16" t="s">
        <v>87</v>
      </c>
      <c r="BK169" s="231">
        <f>ROUND(I169*H169,2)</f>
        <v>0</v>
      </c>
      <c r="BL169" s="16" t="s">
        <v>141</v>
      </c>
      <c r="BM169" s="230" t="s">
        <v>487</v>
      </c>
    </row>
    <row r="170" spans="1:47" s="2" customFormat="1" ht="12">
      <c r="A170" s="37"/>
      <c r="B170" s="38"/>
      <c r="C170" s="39"/>
      <c r="D170" s="232" t="s">
        <v>143</v>
      </c>
      <c r="E170" s="39"/>
      <c r="F170" s="233" t="s">
        <v>488</v>
      </c>
      <c r="G170" s="39"/>
      <c r="H170" s="39"/>
      <c r="I170" s="234"/>
      <c r="J170" s="39"/>
      <c r="K170" s="39"/>
      <c r="L170" s="43"/>
      <c r="M170" s="235"/>
      <c r="N170" s="236"/>
      <c r="O170" s="90"/>
      <c r="P170" s="90"/>
      <c r="Q170" s="90"/>
      <c r="R170" s="90"/>
      <c r="S170" s="90"/>
      <c r="T170" s="91"/>
      <c r="U170" s="37"/>
      <c r="V170" s="37"/>
      <c r="W170" s="37"/>
      <c r="X170" s="37"/>
      <c r="Y170" s="37"/>
      <c r="Z170" s="37"/>
      <c r="AA170" s="37"/>
      <c r="AB170" s="37"/>
      <c r="AC170" s="37"/>
      <c r="AD170" s="37"/>
      <c r="AE170" s="37"/>
      <c r="AT170" s="16" t="s">
        <v>143</v>
      </c>
      <c r="AU170" s="16" t="s">
        <v>21</v>
      </c>
    </row>
    <row r="171" spans="1:51" s="13" customFormat="1" ht="12">
      <c r="A171" s="13"/>
      <c r="B171" s="237"/>
      <c r="C171" s="238"/>
      <c r="D171" s="232" t="s">
        <v>150</v>
      </c>
      <c r="E171" s="239" t="s">
        <v>1</v>
      </c>
      <c r="F171" s="240" t="s">
        <v>489</v>
      </c>
      <c r="G171" s="238"/>
      <c r="H171" s="241">
        <v>64</v>
      </c>
      <c r="I171" s="242"/>
      <c r="J171" s="238"/>
      <c r="K171" s="238"/>
      <c r="L171" s="243"/>
      <c r="M171" s="244"/>
      <c r="N171" s="245"/>
      <c r="O171" s="245"/>
      <c r="P171" s="245"/>
      <c r="Q171" s="245"/>
      <c r="R171" s="245"/>
      <c r="S171" s="245"/>
      <c r="T171" s="246"/>
      <c r="U171" s="13"/>
      <c r="V171" s="13"/>
      <c r="W171" s="13"/>
      <c r="X171" s="13"/>
      <c r="Y171" s="13"/>
      <c r="Z171" s="13"/>
      <c r="AA171" s="13"/>
      <c r="AB171" s="13"/>
      <c r="AC171" s="13"/>
      <c r="AD171" s="13"/>
      <c r="AE171" s="13"/>
      <c r="AT171" s="247" t="s">
        <v>150</v>
      </c>
      <c r="AU171" s="247" t="s">
        <v>21</v>
      </c>
      <c r="AV171" s="13" t="s">
        <v>21</v>
      </c>
      <c r="AW171" s="13" t="s">
        <v>34</v>
      </c>
      <c r="AX171" s="13" t="s">
        <v>79</v>
      </c>
      <c r="AY171" s="247" t="s">
        <v>135</v>
      </c>
    </row>
    <row r="172" spans="1:51" s="14" customFormat="1" ht="12">
      <c r="A172" s="14"/>
      <c r="B172" s="248"/>
      <c r="C172" s="249"/>
      <c r="D172" s="232" t="s">
        <v>150</v>
      </c>
      <c r="E172" s="250" t="s">
        <v>1</v>
      </c>
      <c r="F172" s="251" t="s">
        <v>159</v>
      </c>
      <c r="G172" s="249"/>
      <c r="H172" s="252">
        <v>64</v>
      </c>
      <c r="I172" s="253"/>
      <c r="J172" s="249"/>
      <c r="K172" s="249"/>
      <c r="L172" s="254"/>
      <c r="M172" s="255"/>
      <c r="N172" s="256"/>
      <c r="O172" s="256"/>
      <c r="P172" s="256"/>
      <c r="Q172" s="256"/>
      <c r="R172" s="256"/>
      <c r="S172" s="256"/>
      <c r="T172" s="257"/>
      <c r="U172" s="14"/>
      <c r="V172" s="14"/>
      <c r="W172" s="14"/>
      <c r="X172" s="14"/>
      <c r="Y172" s="14"/>
      <c r="Z172" s="14"/>
      <c r="AA172" s="14"/>
      <c r="AB172" s="14"/>
      <c r="AC172" s="14"/>
      <c r="AD172" s="14"/>
      <c r="AE172" s="14"/>
      <c r="AT172" s="258" t="s">
        <v>150</v>
      </c>
      <c r="AU172" s="258" t="s">
        <v>21</v>
      </c>
      <c r="AV172" s="14" t="s">
        <v>141</v>
      </c>
      <c r="AW172" s="14" t="s">
        <v>34</v>
      </c>
      <c r="AX172" s="14" t="s">
        <v>87</v>
      </c>
      <c r="AY172" s="258" t="s">
        <v>135</v>
      </c>
    </row>
    <row r="173" spans="1:65" s="2" customFormat="1" ht="16.5" customHeight="1">
      <c r="A173" s="37"/>
      <c r="B173" s="38"/>
      <c r="C173" s="259" t="s">
        <v>211</v>
      </c>
      <c r="D173" s="259" t="s">
        <v>266</v>
      </c>
      <c r="E173" s="260" t="s">
        <v>490</v>
      </c>
      <c r="F173" s="261" t="s">
        <v>491</v>
      </c>
      <c r="G173" s="262" t="s">
        <v>269</v>
      </c>
      <c r="H173" s="263">
        <v>140.8</v>
      </c>
      <c r="I173" s="264"/>
      <c r="J173" s="265">
        <f>ROUND(I173*H173,2)</f>
        <v>0</v>
      </c>
      <c r="K173" s="266"/>
      <c r="L173" s="267"/>
      <c r="M173" s="268" t="s">
        <v>1</v>
      </c>
      <c r="N173" s="269" t="s">
        <v>44</v>
      </c>
      <c r="O173" s="90"/>
      <c r="P173" s="228">
        <f>O173*H173</f>
        <v>0</v>
      </c>
      <c r="Q173" s="228">
        <v>1</v>
      </c>
      <c r="R173" s="228">
        <f>Q173*H173</f>
        <v>140.8</v>
      </c>
      <c r="S173" s="228">
        <v>0</v>
      </c>
      <c r="T173" s="229">
        <f>S173*H173</f>
        <v>0</v>
      </c>
      <c r="U173" s="37"/>
      <c r="V173" s="37"/>
      <c r="W173" s="37"/>
      <c r="X173" s="37"/>
      <c r="Y173" s="37"/>
      <c r="Z173" s="37"/>
      <c r="AA173" s="37"/>
      <c r="AB173" s="37"/>
      <c r="AC173" s="37"/>
      <c r="AD173" s="37"/>
      <c r="AE173" s="37"/>
      <c r="AR173" s="230" t="s">
        <v>181</v>
      </c>
      <c r="AT173" s="230" t="s">
        <v>266</v>
      </c>
      <c r="AU173" s="230" t="s">
        <v>21</v>
      </c>
      <c r="AY173" s="16" t="s">
        <v>135</v>
      </c>
      <c r="BE173" s="231">
        <f>IF(N173="základní",J173,0)</f>
        <v>0</v>
      </c>
      <c r="BF173" s="231">
        <f>IF(N173="snížená",J173,0)</f>
        <v>0</v>
      </c>
      <c r="BG173" s="231">
        <f>IF(N173="zákl. přenesená",J173,0)</f>
        <v>0</v>
      </c>
      <c r="BH173" s="231">
        <f>IF(N173="sníž. přenesená",J173,0)</f>
        <v>0</v>
      </c>
      <c r="BI173" s="231">
        <f>IF(N173="nulová",J173,0)</f>
        <v>0</v>
      </c>
      <c r="BJ173" s="16" t="s">
        <v>87</v>
      </c>
      <c r="BK173" s="231">
        <f>ROUND(I173*H173,2)</f>
        <v>0</v>
      </c>
      <c r="BL173" s="16" t="s">
        <v>141</v>
      </c>
      <c r="BM173" s="230" t="s">
        <v>492</v>
      </c>
    </row>
    <row r="174" spans="1:47" s="2" customFormat="1" ht="12">
      <c r="A174" s="37"/>
      <c r="B174" s="38"/>
      <c r="C174" s="39"/>
      <c r="D174" s="232" t="s">
        <v>143</v>
      </c>
      <c r="E174" s="39"/>
      <c r="F174" s="233" t="s">
        <v>493</v>
      </c>
      <c r="G174" s="39"/>
      <c r="H174" s="39"/>
      <c r="I174" s="234"/>
      <c r="J174" s="39"/>
      <c r="K174" s="39"/>
      <c r="L174" s="43"/>
      <c r="M174" s="235"/>
      <c r="N174" s="236"/>
      <c r="O174" s="90"/>
      <c r="P174" s="90"/>
      <c r="Q174" s="90"/>
      <c r="R174" s="90"/>
      <c r="S174" s="90"/>
      <c r="T174" s="91"/>
      <c r="U174" s="37"/>
      <c r="V174" s="37"/>
      <c r="W174" s="37"/>
      <c r="X174" s="37"/>
      <c r="Y174" s="37"/>
      <c r="Z174" s="37"/>
      <c r="AA174" s="37"/>
      <c r="AB174" s="37"/>
      <c r="AC174" s="37"/>
      <c r="AD174" s="37"/>
      <c r="AE174" s="37"/>
      <c r="AT174" s="16" t="s">
        <v>143</v>
      </c>
      <c r="AU174" s="16" t="s">
        <v>21</v>
      </c>
    </row>
    <row r="175" spans="1:51" s="13" customFormat="1" ht="12">
      <c r="A175" s="13"/>
      <c r="B175" s="237"/>
      <c r="C175" s="238"/>
      <c r="D175" s="232" t="s">
        <v>150</v>
      </c>
      <c r="E175" s="239" t="s">
        <v>1</v>
      </c>
      <c r="F175" s="240" t="s">
        <v>494</v>
      </c>
      <c r="G175" s="238"/>
      <c r="H175" s="241">
        <v>140.8</v>
      </c>
      <c r="I175" s="242"/>
      <c r="J175" s="238"/>
      <c r="K175" s="238"/>
      <c r="L175" s="243"/>
      <c r="M175" s="244"/>
      <c r="N175" s="245"/>
      <c r="O175" s="245"/>
      <c r="P175" s="245"/>
      <c r="Q175" s="245"/>
      <c r="R175" s="245"/>
      <c r="S175" s="245"/>
      <c r="T175" s="246"/>
      <c r="U175" s="13"/>
      <c r="V175" s="13"/>
      <c r="W175" s="13"/>
      <c r="X175" s="13"/>
      <c r="Y175" s="13"/>
      <c r="Z175" s="13"/>
      <c r="AA175" s="13"/>
      <c r="AB175" s="13"/>
      <c r="AC175" s="13"/>
      <c r="AD175" s="13"/>
      <c r="AE175" s="13"/>
      <c r="AT175" s="247" t="s">
        <v>150</v>
      </c>
      <c r="AU175" s="247" t="s">
        <v>21</v>
      </c>
      <c r="AV175" s="13" t="s">
        <v>21</v>
      </c>
      <c r="AW175" s="13" t="s">
        <v>34</v>
      </c>
      <c r="AX175" s="13" t="s">
        <v>79</v>
      </c>
      <c r="AY175" s="247" t="s">
        <v>135</v>
      </c>
    </row>
    <row r="176" spans="1:51" s="14" customFormat="1" ht="12">
      <c r="A176" s="14"/>
      <c r="B176" s="248"/>
      <c r="C176" s="249"/>
      <c r="D176" s="232" t="s">
        <v>150</v>
      </c>
      <c r="E176" s="250" t="s">
        <v>1</v>
      </c>
      <c r="F176" s="251" t="s">
        <v>159</v>
      </c>
      <c r="G176" s="249"/>
      <c r="H176" s="252">
        <v>140.8</v>
      </c>
      <c r="I176" s="253"/>
      <c r="J176" s="249"/>
      <c r="K176" s="249"/>
      <c r="L176" s="254"/>
      <c r="M176" s="255"/>
      <c r="N176" s="256"/>
      <c r="O176" s="256"/>
      <c r="P176" s="256"/>
      <c r="Q176" s="256"/>
      <c r="R176" s="256"/>
      <c r="S176" s="256"/>
      <c r="T176" s="257"/>
      <c r="U176" s="14"/>
      <c r="V176" s="14"/>
      <c r="W176" s="14"/>
      <c r="X176" s="14"/>
      <c r="Y176" s="14"/>
      <c r="Z176" s="14"/>
      <c r="AA176" s="14"/>
      <c r="AB176" s="14"/>
      <c r="AC176" s="14"/>
      <c r="AD176" s="14"/>
      <c r="AE176" s="14"/>
      <c r="AT176" s="258" t="s">
        <v>150</v>
      </c>
      <c r="AU176" s="258" t="s">
        <v>21</v>
      </c>
      <c r="AV176" s="14" t="s">
        <v>141</v>
      </c>
      <c r="AW176" s="14" t="s">
        <v>34</v>
      </c>
      <c r="AX176" s="14" t="s">
        <v>87</v>
      </c>
      <c r="AY176" s="258" t="s">
        <v>135</v>
      </c>
    </row>
    <row r="177" spans="1:65" s="2" customFormat="1" ht="24.15" customHeight="1">
      <c r="A177" s="37"/>
      <c r="B177" s="38"/>
      <c r="C177" s="259" t="s">
        <v>217</v>
      </c>
      <c r="D177" s="259" t="s">
        <v>266</v>
      </c>
      <c r="E177" s="260" t="s">
        <v>495</v>
      </c>
      <c r="F177" s="261" t="s">
        <v>496</v>
      </c>
      <c r="G177" s="262" t="s">
        <v>155</v>
      </c>
      <c r="H177" s="263">
        <v>143</v>
      </c>
      <c r="I177" s="264"/>
      <c r="J177" s="265">
        <f>ROUND(I177*H177,2)</f>
        <v>0</v>
      </c>
      <c r="K177" s="266"/>
      <c r="L177" s="267"/>
      <c r="M177" s="268" t="s">
        <v>1</v>
      </c>
      <c r="N177" s="269" t="s">
        <v>44</v>
      </c>
      <c r="O177" s="90"/>
      <c r="P177" s="228">
        <f>O177*H177</f>
        <v>0</v>
      </c>
      <c r="Q177" s="228">
        <v>0.00065</v>
      </c>
      <c r="R177" s="228">
        <f>Q177*H177</f>
        <v>0.09294999999999999</v>
      </c>
      <c r="S177" s="228">
        <v>0</v>
      </c>
      <c r="T177" s="229">
        <f>S177*H177</f>
        <v>0</v>
      </c>
      <c r="U177" s="37"/>
      <c r="V177" s="37"/>
      <c r="W177" s="37"/>
      <c r="X177" s="37"/>
      <c r="Y177" s="37"/>
      <c r="Z177" s="37"/>
      <c r="AA177" s="37"/>
      <c r="AB177" s="37"/>
      <c r="AC177" s="37"/>
      <c r="AD177" s="37"/>
      <c r="AE177" s="37"/>
      <c r="AR177" s="230" t="s">
        <v>181</v>
      </c>
      <c r="AT177" s="230" t="s">
        <v>266</v>
      </c>
      <c r="AU177" s="230" t="s">
        <v>21</v>
      </c>
      <c r="AY177" s="16" t="s">
        <v>135</v>
      </c>
      <c r="BE177" s="231">
        <f>IF(N177="základní",J177,0)</f>
        <v>0</v>
      </c>
      <c r="BF177" s="231">
        <f>IF(N177="snížená",J177,0)</f>
        <v>0</v>
      </c>
      <c r="BG177" s="231">
        <f>IF(N177="zákl. přenesená",J177,0)</f>
        <v>0</v>
      </c>
      <c r="BH177" s="231">
        <f>IF(N177="sníž. přenesená",J177,0)</f>
        <v>0</v>
      </c>
      <c r="BI177" s="231">
        <f>IF(N177="nulová",J177,0)</f>
        <v>0</v>
      </c>
      <c r="BJ177" s="16" t="s">
        <v>87</v>
      </c>
      <c r="BK177" s="231">
        <f>ROUND(I177*H177,2)</f>
        <v>0</v>
      </c>
      <c r="BL177" s="16" t="s">
        <v>141</v>
      </c>
      <c r="BM177" s="230" t="s">
        <v>497</v>
      </c>
    </row>
    <row r="178" spans="1:47" s="2" customFormat="1" ht="12">
      <c r="A178" s="37"/>
      <c r="B178" s="38"/>
      <c r="C178" s="39"/>
      <c r="D178" s="232" t="s">
        <v>143</v>
      </c>
      <c r="E178" s="39"/>
      <c r="F178" s="233" t="s">
        <v>498</v>
      </c>
      <c r="G178" s="39"/>
      <c r="H178" s="39"/>
      <c r="I178" s="234"/>
      <c r="J178" s="39"/>
      <c r="K178" s="39"/>
      <c r="L178" s="43"/>
      <c r="M178" s="235"/>
      <c r="N178" s="236"/>
      <c r="O178" s="90"/>
      <c r="P178" s="90"/>
      <c r="Q178" s="90"/>
      <c r="R178" s="90"/>
      <c r="S178" s="90"/>
      <c r="T178" s="91"/>
      <c r="U178" s="37"/>
      <c r="V178" s="37"/>
      <c r="W178" s="37"/>
      <c r="X178" s="37"/>
      <c r="Y178" s="37"/>
      <c r="Z178" s="37"/>
      <c r="AA178" s="37"/>
      <c r="AB178" s="37"/>
      <c r="AC178" s="37"/>
      <c r="AD178" s="37"/>
      <c r="AE178" s="37"/>
      <c r="AT178" s="16" t="s">
        <v>143</v>
      </c>
      <c r="AU178" s="16" t="s">
        <v>21</v>
      </c>
    </row>
    <row r="179" spans="1:51" s="13" customFormat="1" ht="12">
      <c r="A179" s="13"/>
      <c r="B179" s="237"/>
      <c r="C179" s="238"/>
      <c r="D179" s="232" t="s">
        <v>150</v>
      </c>
      <c r="E179" s="239" t="s">
        <v>1</v>
      </c>
      <c r="F179" s="240" t="s">
        <v>499</v>
      </c>
      <c r="G179" s="238"/>
      <c r="H179" s="241">
        <v>143</v>
      </c>
      <c r="I179" s="242"/>
      <c r="J179" s="238"/>
      <c r="K179" s="238"/>
      <c r="L179" s="243"/>
      <c r="M179" s="244"/>
      <c r="N179" s="245"/>
      <c r="O179" s="245"/>
      <c r="P179" s="245"/>
      <c r="Q179" s="245"/>
      <c r="R179" s="245"/>
      <c r="S179" s="245"/>
      <c r="T179" s="246"/>
      <c r="U179" s="13"/>
      <c r="V179" s="13"/>
      <c r="W179" s="13"/>
      <c r="X179" s="13"/>
      <c r="Y179" s="13"/>
      <c r="Z179" s="13"/>
      <c r="AA179" s="13"/>
      <c r="AB179" s="13"/>
      <c r="AC179" s="13"/>
      <c r="AD179" s="13"/>
      <c r="AE179" s="13"/>
      <c r="AT179" s="247" t="s">
        <v>150</v>
      </c>
      <c r="AU179" s="247" t="s">
        <v>21</v>
      </c>
      <c r="AV179" s="13" t="s">
        <v>21</v>
      </c>
      <c r="AW179" s="13" t="s">
        <v>34</v>
      </c>
      <c r="AX179" s="13" t="s">
        <v>79</v>
      </c>
      <c r="AY179" s="247" t="s">
        <v>135</v>
      </c>
    </row>
    <row r="180" spans="1:51" s="14" customFormat="1" ht="12">
      <c r="A180" s="14"/>
      <c r="B180" s="248"/>
      <c r="C180" s="249"/>
      <c r="D180" s="232" t="s">
        <v>150</v>
      </c>
      <c r="E180" s="250" t="s">
        <v>1</v>
      </c>
      <c r="F180" s="251" t="s">
        <v>159</v>
      </c>
      <c r="G180" s="249"/>
      <c r="H180" s="252">
        <v>143</v>
      </c>
      <c r="I180" s="253"/>
      <c r="J180" s="249"/>
      <c r="K180" s="249"/>
      <c r="L180" s="254"/>
      <c r="M180" s="255"/>
      <c r="N180" s="256"/>
      <c r="O180" s="256"/>
      <c r="P180" s="256"/>
      <c r="Q180" s="256"/>
      <c r="R180" s="256"/>
      <c r="S180" s="256"/>
      <c r="T180" s="257"/>
      <c r="U180" s="14"/>
      <c r="V180" s="14"/>
      <c r="W180" s="14"/>
      <c r="X180" s="14"/>
      <c r="Y180" s="14"/>
      <c r="Z180" s="14"/>
      <c r="AA180" s="14"/>
      <c r="AB180" s="14"/>
      <c r="AC180" s="14"/>
      <c r="AD180" s="14"/>
      <c r="AE180" s="14"/>
      <c r="AT180" s="258" t="s">
        <v>150</v>
      </c>
      <c r="AU180" s="258" t="s">
        <v>21</v>
      </c>
      <c r="AV180" s="14" t="s">
        <v>141</v>
      </c>
      <c r="AW180" s="14" t="s">
        <v>34</v>
      </c>
      <c r="AX180" s="14" t="s">
        <v>87</v>
      </c>
      <c r="AY180" s="258" t="s">
        <v>135</v>
      </c>
    </row>
    <row r="181" spans="1:63" s="12" customFormat="1" ht="22.8" customHeight="1">
      <c r="A181" s="12"/>
      <c r="B181" s="202"/>
      <c r="C181" s="203"/>
      <c r="D181" s="204" t="s">
        <v>78</v>
      </c>
      <c r="E181" s="216" t="s">
        <v>21</v>
      </c>
      <c r="F181" s="216" t="s">
        <v>500</v>
      </c>
      <c r="G181" s="203"/>
      <c r="H181" s="203"/>
      <c r="I181" s="206"/>
      <c r="J181" s="217">
        <f>BK181</f>
        <v>0</v>
      </c>
      <c r="K181" s="203"/>
      <c r="L181" s="208"/>
      <c r="M181" s="209"/>
      <c r="N181" s="210"/>
      <c r="O181" s="210"/>
      <c r="P181" s="211">
        <f>SUM(P182:P197)</f>
        <v>0</v>
      </c>
      <c r="Q181" s="210"/>
      <c r="R181" s="211">
        <f>SUM(R182:R197)</f>
        <v>59.46909</v>
      </c>
      <c r="S181" s="210"/>
      <c r="T181" s="212">
        <f>SUM(T182:T197)</f>
        <v>0</v>
      </c>
      <c r="U181" s="12"/>
      <c r="V181" s="12"/>
      <c r="W181" s="12"/>
      <c r="X181" s="12"/>
      <c r="Y181" s="12"/>
      <c r="Z181" s="12"/>
      <c r="AA181" s="12"/>
      <c r="AB181" s="12"/>
      <c r="AC181" s="12"/>
      <c r="AD181" s="12"/>
      <c r="AE181" s="12"/>
      <c r="AR181" s="213" t="s">
        <v>87</v>
      </c>
      <c r="AT181" s="214" t="s">
        <v>78</v>
      </c>
      <c r="AU181" s="214" t="s">
        <v>87</v>
      </c>
      <c r="AY181" s="213" t="s">
        <v>135</v>
      </c>
      <c r="BK181" s="215">
        <f>SUM(BK182:BK197)</f>
        <v>0</v>
      </c>
    </row>
    <row r="182" spans="1:65" s="2" customFormat="1" ht="24.15" customHeight="1">
      <c r="A182" s="37"/>
      <c r="B182" s="38"/>
      <c r="C182" s="218" t="s">
        <v>8</v>
      </c>
      <c r="D182" s="218" t="s">
        <v>137</v>
      </c>
      <c r="E182" s="219" t="s">
        <v>501</v>
      </c>
      <c r="F182" s="220" t="s">
        <v>502</v>
      </c>
      <c r="G182" s="221" t="s">
        <v>155</v>
      </c>
      <c r="H182" s="222">
        <v>294</v>
      </c>
      <c r="I182" s="223"/>
      <c r="J182" s="224">
        <f>ROUND(I182*H182,2)</f>
        <v>0</v>
      </c>
      <c r="K182" s="225"/>
      <c r="L182" s="43"/>
      <c r="M182" s="226" t="s">
        <v>1</v>
      </c>
      <c r="N182" s="227" t="s">
        <v>44</v>
      </c>
      <c r="O182" s="90"/>
      <c r="P182" s="228">
        <f>O182*H182</f>
        <v>0</v>
      </c>
      <c r="Q182" s="228">
        <v>0.00017</v>
      </c>
      <c r="R182" s="228">
        <f>Q182*H182</f>
        <v>0.049980000000000004</v>
      </c>
      <c r="S182" s="228">
        <v>0</v>
      </c>
      <c r="T182" s="229">
        <f>S182*H182</f>
        <v>0</v>
      </c>
      <c r="U182" s="37"/>
      <c r="V182" s="37"/>
      <c r="W182" s="37"/>
      <c r="X182" s="37"/>
      <c r="Y182" s="37"/>
      <c r="Z182" s="37"/>
      <c r="AA182" s="37"/>
      <c r="AB182" s="37"/>
      <c r="AC182" s="37"/>
      <c r="AD182" s="37"/>
      <c r="AE182" s="37"/>
      <c r="AR182" s="230" t="s">
        <v>141</v>
      </c>
      <c r="AT182" s="230" t="s">
        <v>137</v>
      </c>
      <c r="AU182" s="230" t="s">
        <v>21</v>
      </c>
      <c r="AY182" s="16" t="s">
        <v>135</v>
      </c>
      <c r="BE182" s="231">
        <f>IF(N182="základní",J182,0)</f>
        <v>0</v>
      </c>
      <c r="BF182" s="231">
        <f>IF(N182="snížená",J182,0)</f>
        <v>0</v>
      </c>
      <c r="BG182" s="231">
        <f>IF(N182="zákl. přenesená",J182,0)</f>
        <v>0</v>
      </c>
      <c r="BH182" s="231">
        <f>IF(N182="sníž. přenesená",J182,0)</f>
        <v>0</v>
      </c>
      <c r="BI182" s="231">
        <f>IF(N182="nulová",J182,0)</f>
        <v>0</v>
      </c>
      <c r="BJ182" s="16" t="s">
        <v>87</v>
      </c>
      <c r="BK182" s="231">
        <f>ROUND(I182*H182,2)</f>
        <v>0</v>
      </c>
      <c r="BL182" s="16" t="s">
        <v>141</v>
      </c>
      <c r="BM182" s="230" t="s">
        <v>503</v>
      </c>
    </row>
    <row r="183" spans="1:47" s="2" customFormat="1" ht="12">
      <c r="A183" s="37"/>
      <c r="B183" s="38"/>
      <c r="C183" s="39"/>
      <c r="D183" s="232" t="s">
        <v>143</v>
      </c>
      <c r="E183" s="39"/>
      <c r="F183" s="233" t="s">
        <v>504</v>
      </c>
      <c r="G183" s="39"/>
      <c r="H183" s="39"/>
      <c r="I183" s="234"/>
      <c r="J183" s="39"/>
      <c r="K183" s="39"/>
      <c r="L183" s="43"/>
      <c r="M183" s="235"/>
      <c r="N183" s="236"/>
      <c r="O183" s="90"/>
      <c r="P183" s="90"/>
      <c r="Q183" s="90"/>
      <c r="R183" s="90"/>
      <c r="S183" s="90"/>
      <c r="T183" s="91"/>
      <c r="U183" s="37"/>
      <c r="V183" s="37"/>
      <c r="W183" s="37"/>
      <c r="X183" s="37"/>
      <c r="Y183" s="37"/>
      <c r="Z183" s="37"/>
      <c r="AA183" s="37"/>
      <c r="AB183" s="37"/>
      <c r="AC183" s="37"/>
      <c r="AD183" s="37"/>
      <c r="AE183" s="37"/>
      <c r="AT183" s="16" t="s">
        <v>143</v>
      </c>
      <c r="AU183" s="16" t="s">
        <v>21</v>
      </c>
    </row>
    <row r="184" spans="1:51" s="13" customFormat="1" ht="12">
      <c r="A184" s="13"/>
      <c r="B184" s="237"/>
      <c r="C184" s="238"/>
      <c r="D184" s="232" t="s">
        <v>150</v>
      </c>
      <c r="E184" s="239" t="s">
        <v>1</v>
      </c>
      <c r="F184" s="240" t="s">
        <v>505</v>
      </c>
      <c r="G184" s="238"/>
      <c r="H184" s="241">
        <v>294</v>
      </c>
      <c r="I184" s="242"/>
      <c r="J184" s="238"/>
      <c r="K184" s="238"/>
      <c r="L184" s="243"/>
      <c r="M184" s="244"/>
      <c r="N184" s="245"/>
      <c r="O184" s="245"/>
      <c r="P184" s="245"/>
      <c r="Q184" s="245"/>
      <c r="R184" s="245"/>
      <c r="S184" s="245"/>
      <c r="T184" s="246"/>
      <c r="U184" s="13"/>
      <c r="V184" s="13"/>
      <c r="W184" s="13"/>
      <c r="X184" s="13"/>
      <c r="Y184" s="13"/>
      <c r="Z184" s="13"/>
      <c r="AA184" s="13"/>
      <c r="AB184" s="13"/>
      <c r="AC184" s="13"/>
      <c r="AD184" s="13"/>
      <c r="AE184" s="13"/>
      <c r="AT184" s="247" t="s">
        <v>150</v>
      </c>
      <c r="AU184" s="247" t="s">
        <v>21</v>
      </c>
      <c r="AV184" s="13" t="s">
        <v>21</v>
      </c>
      <c r="AW184" s="13" t="s">
        <v>34</v>
      </c>
      <c r="AX184" s="13" t="s">
        <v>79</v>
      </c>
      <c r="AY184" s="247" t="s">
        <v>135</v>
      </c>
    </row>
    <row r="185" spans="1:51" s="14" customFormat="1" ht="12">
      <c r="A185" s="14"/>
      <c r="B185" s="248"/>
      <c r="C185" s="249"/>
      <c r="D185" s="232" t="s">
        <v>150</v>
      </c>
      <c r="E185" s="250" t="s">
        <v>1</v>
      </c>
      <c r="F185" s="251" t="s">
        <v>159</v>
      </c>
      <c r="G185" s="249"/>
      <c r="H185" s="252">
        <v>294</v>
      </c>
      <c r="I185" s="253"/>
      <c r="J185" s="249"/>
      <c r="K185" s="249"/>
      <c r="L185" s="254"/>
      <c r="M185" s="255"/>
      <c r="N185" s="256"/>
      <c r="O185" s="256"/>
      <c r="P185" s="256"/>
      <c r="Q185" s="256"/>
      <c r="R185" s="256"/>
      <c r="S185" s="256"/>
      <c r="T185" s="257"/>
      <c r="U185" s="14"/>
      <c r="V185" s="14"/>
      <c r="W185" s="14"/>
      <c r="X185" s="14"/>
      <c r="Y185" s="14"/>
      <c r="Z185" s="14"/>
      <c r="AA185" s="14"/>
      <c r="AB185" s="14"/>
      <c r="AC185" s="14"/>
      <c r="AD185" s="14"/>
      <c r="AE185" s="14"/>
      <c r="AT185" s="258" t="s">
        <v>150</v>
      </c>
      <c r="AU185" s="258" t="s">
        <v>21</v>
      </c>
      <c r="AV185" s="14" t="s">
        <v>141</v>
      </c>
      <c r="AW185" s="14" t="s">
        <v>34</v>
      </c>
      <c r="AX185" s="14" t="s">
        <v>87</v>
      </c>
      <c r="AY185" s="258" t="s">
        <v>135</v>
      </c>
    </row>
    <row r="186" spans="1:65" s="2" customFormat="1" ht="24.15" customHeight="1">
      <c r="A186" s="37"/>
      <c r="B186" s="38"/>
      <c r="C186" s="259" t="s">
        <v>227</v>
      </c>
      <c r="D186" s="259" t="s">
        <v>266</v>
      </c>
      <c r="E186" s="260" t="s">
        <v>506</v>
      </c>
      <c r="F186" s="261" t="s">
        <v>507</v>
      </c>
      <c r="G186" s="262" t="s">
        <v>155</v>
      </c>
      <c r="H186" s="263">
        <v>294</v>
      </c>
      <c r="I186" s="264"/>
      <c r="J186" s="265">
        <f>ROUND(I186*H186,2)</f>
        <v>0</v>
      </c>
      <c r="K186" s="266"/>
      <c r="L186" s="267"/>
      <c r="M186" s="268" t="s">
        <v>1</v>
      </c>
      <c r="N186" s="269" t="s">
        <v>44</v>
      </c>
      <c r="O186" s="90"/>
      <c r="P186" s="228">
        <f>O186*H186</f>
        <v>0</v>
      </c>
      <c r="Q186" s="228">
        <v>0.0002</v>
      </c>
      <c r="R186" s="228">
        <f>Q186*H186</f>
        <v>0.058800000000000005</v>
      </c>
      <c r="S186" s="228">
        <v>0</v>
      </c>
      <c r="T186" s="229">
        <f>S186*H186</f>
        <v>0</v>
      </c>
      <c r="U186" s="37"/>
      <c r="V186" s="37"/>
      <c r="W186" s="37"/>
      <c r="X186" s="37"/>
      <c r="Y186" s="37"/>
      <c r="Z186" s="37"/>
      <c r="AA186" s="37"/>
      <c r="AB186" s="37"/>
      <c r="AC186" s="37"/>
      <c r="AD186" s="37"/>
      <c r="AE186" s="37"/>
      <c r="AR186" s="230" t="s">
        <v>181</v>
      </c>
      <c r="AT186" s="230" t="s">
        <v>266</v>
      </c>
      <c r="AU186" s="230" t="s">
        <v>21</v>
      </c>
      <c r="AY186" s="16" t="s">
        <v>135</v>
      </c>
      <c r="BE186" s="231">
        <f>IF(N186="základní",J186,0)</f>
        <v>0</v>
      </c>
      <c r="BF186" s="231">
        <f>IF(N186="snížená",J186,0)</f>
        <v>0</v>
      </c>
      <c r="BG186" s="231">
        <f>IF(N186="zákl. přenesená",J186,0)</f>
        <v>0</v>
      </c>
      <c r="BH186" s="231">
        <f>IF(N186="sníž. přenesená",J186,0)</f>
        <v>0</v>
      </c>
      <c r="BI186" s="231">
        <f>IF(N186="nulová",J186,0)</f>
        <v>0</v>
      </c>
      <c r="BJ186" s="16" t="s">
        <v>87</v>
      </c>
      <c r="BK186" s="231">
        <f>ROUND(I186*H186,2)</f>
        <v>0</v>
      </c>
      <c r="BL186" s="16" t="s">
        <v>141</v>
      </c>
      <c r="BM186" s="230" t="s">
        <v>508</v>
      </c>
    </row>
    <row r="187" spans="1:47" s="2" customFormat="1" ht="12">
      <c r="A187" s="37"/>
      <c r="B187" s="38"/>
      <c r="C187" s="39"/>
      <c r="D187" s="232" t="s">
        <v>143</v>
      </c>
      <c r="E187" s="39"/>
      <c r="F187" s="233" t="s">
        <v>509</v>
      </c>
      <c r="G187" s="39"/>
      <c r="H187" s="39"/>
      <c r="I187" s="234"/>
      <c r="J187" s="39"/>
      <c r="K187" s="39"/>
      <c r="L187" s="43"/>
      <c r="M187" s="235"/>
      <c r="N187" s="236"/>
      <c r="O187" s="90"/>
      <c r="P187" s="90"/>
      <c r="Q187" s="90"/>
      <c r="R187" s="90"/>
      <c r="S187" s="90"/>
      <c r="T187" s="91"/>
      <c r="U187" s="37"/>
      <c r="V187" s="37"/>
      <c r="W187" s="37"/>
      <c r="X187" s="37"/>
      <c r="Y187" s="37"/>
      <c r="Z187" s="37"/>
      <c r="AA187" s="37"/>
      <c r="AB187" s="37"/>
      <c r="AC187" s="37"/>
      <c r="AD187" s="37"/>
      <c r="AE187" s="37"/>
      <c r="AT187" s="16" t="s">
        <v>143</v>
      </c>
      <c r="AU187" s="16" t="s">
        <v>21</v>
      </c>
    </row>
    <row r="188" spans="1:51" s="13" customFormat="1" ht="12">
      <c r="A188" s="13"/>
      <c r="B188" s="237"/>
      <c r="C188" s="238"/>
      <c r="D188" s="232" t="s">
        <v>150</v>
      </c>
      <c r="E188" s="238"/>
      <c r="F188" s="240" t="s">
        <v>510</v>
      </c>
      <c r="G188" s="238"/>
      <c r="H188" s="241">
        <v>294</v>
      </c>
      <c r="I188" s="242"/>
      <c r="J188" s="238"/>
      <c r="K188" s="238"/>
      <c r="L188" s="243"/>
      <c r="M188" s="244"/>
      <c r="N188" s="245"/>
      <c r="O188" s="245"/>
      <c r="P188" s="245"/>
      <c r="Q188" s="245"/>
      <c r="R188" s="245"/>
      <c r="S188" s="245"/>
      <c r="T188" s="246"/>
      <c r="U188" s="13"/>
      <c r="V188" s="13"/>
      <c r="W188" s="13"/>
      <c r="X188" s="13"/>
      <c r="Y188" s="13"/>
      <c r="Z188" s="13"/>
      <c r="AA188" s="13"/>
      <c r="AB188" s="13"/>
      <c r="AC188" s="13"/>
      <c r="AD188" s="13"/>
      <c r="AE188" s="13"/>
      <c r="AT188" s="247" t="s">
        <v>150</v>
      </c>
      <c r="AU188" s="247" t="s">
        <v>21</v>
      </c>
      <c r="AV188" s="13" t="s">
        <v>21</v>
      </c>
      <c r="AW188" s="13" t="s">
        <v>4</v>
      </c>
      <c r="AX188" s="13" t="s">
        <v>87</v>
      </c>
      <c r="AY188" s="247" t="s">
        <v>135</v>
      </c>
    </row>
    <row r="189" spans="1:65" s="2" customFormat="1" ht="37.8" customHeight="1">
      <c r="A189" s="37"/>
      <c r="B189" s="38"/>
      <c r="C189" s="218" t="s">
        <v>232</v>
      </c>
      <c r="D189" s="218" t="s">
        <v>137</v>
      </c>
      <c r="E189" s="219" t="s">
        <v>511</v>
      </c>
      <c r="F189" s="220" t="s">
        <v>512</v>
      </c>
      <c r="G189" s="221" t="s">
        <v>162</v>
      </c>
      <c r="H189" s="222">
        <v>290</v>
      </c>
      <c r="I189" s="223"/>
      <c r="J189" s="224">
        <f>ROUND(I189*H189,2)</f>
        <v>0</v>
      </c>
      <c r="K189" s="225"/>
      <c r="L189" s="43"/>
      <c r="M189" s="226" t="s">
        <v>1</v>
      </c>
      <c r="N189" s="227" t="s">
        <v>44</v>
      </c>
      <c r="O189" s="90"/>
      <c r="P189" s="228">
        <f>O189*H189</f>
        <v>0</v>
      </c>
      <c r="Q189" s="228">
        <v>0.20469</v>
      </c>
      <c r="R189" s="228">
        <f>Q189*H189</f>
        <v>59.3601</v>
      </c>
      <c r="S189" s="228">
        <v>0</v>
      </c>
      <c r="T189" s="229">
        <f>S189*H189</f>
        <v>0</v>
      </c>
      <c r="U189" s="37"/>
      <c r="V189" s="37"/>
      <c r="W189" s="37"/>
      <c r="X189" s="37"/>
      <c r="Y189" s="37"/>
      <c r="Z189" s="37"/>
      <c r="AA189" s="37"/>
      <c r="AB189" s="37"/>
      <c r="AC189" s="37"/>
      <c r="AD189" s="37"/>
      <c r="AE189" s="37"/>
      <c r="AR189" s="230" t="s">
        <v>141</v>
      </c>
      <c r="AT189" s="230" t="s">
        <v>137</v>
      </c>
      <c r="AU189" s="230" t="s">
        <v>21</v>
      </c>
      <c r="AY189" s="16" t="s">
        <v>135</v>
      </c>
      <c r="BE189" s="231">
        <f>IF(N189="základní",J189,0)</f>
        <v>0</v>
      </c>
      <c r="BF189" s="231">
        <f>IF(N189="snížená",J189,0)</f>
        <v>0</v>
      </c>
      <c r="BG189" s="231">
        <f>IF(N189="zákl. přenesená",J189,0)</f>
        <v>0</v>
      </c>
      <c r="BH189" s="231">
        <f>IF(N189="sníž. přenesená",J189,0)</f>
        <v>0</v>
      </c>
      <c r="BI189" s="231">
        <f>IF(N189="nulová",J189,0)</f>
        <v>0</v>
      </c>
      <c r="BJ189" s="16" t="s">
        <v>87</v>
      </c>
      <c r="BK189" s="231">
        <f>ROUND(I189*H189,2)</f>
        <v>0</v>
      </c>
      <c r="BL189" s="16" t="s">
        <v>141</v>
      </c>
      <c r="BM189" s="230" t="s">
        <v>513</v>
      </c>
    </row>
    <row r="190" spans="1:47" s="2" customFormat="1" ht="12">
      <c r="A190" s="37"/>
      <c r="B190" s="38"/>
      <c r="C190" s="39"/>
      <c r="D190" s="232" t="s">
        <v>143</v>
      </c>
      <c r="E190" s="39"/>
      <c r="F190" s="233" t="s">
        <v>514</v>
      </c>
      <c r="G190" s="39"/>
      <c r="H190" s="39"/>
      <c r="I190" s="234"/>
      <c r="J190" s="39"/>
      <c r="K190" s="39"/>
      <c r="L190" s="43"/>
      <c r="M190" s="235"/>
      <c r="N190" s="236"/>
      <c r="O190" s="90"/>
      <c r="P190" s="90"/>
      <c r="Q190" s="90"/>
      <c r="R190" s="90"/>
      <c r="S190" s="90"/>
      <c r="T190" s="91"/>
      <c r="U190" s="37"/>
      <c r="V190" s="37"/>
      <c r="W190" s="37"/>
      <c r="X190" s="37"/>
      <c r="Y190" s="37"/>
      <c r="Z190" s="37"/>
      <c r="AA190" s="37"/>
      <c r="AB190" s="37"/>
      <c r="AC190" s="37"/>
      <c r="AD190" s="37"/>
      <c r="AE190" s="37"/>
      <c r="AT190" s="16" t="s">
        <v>143</v>
      </c>
      <c r="AU190" s="16" t="s">
        <v>21</v>
      </c>
    </row>
    <row r="191" spans="1:51" s="13" customFormat="1" ht="12">
      <c r="A191" s="13"/>
      <c r="B191" s="237"/>
      <c r="C191" s="238"/>
      <c r="D191" s="232" t="s">
        <v>150</v>
      </c>
      <c r="E191" s="239" t="s">
        <v>1</v>
      </c>
      <c r="F191" s="240" t="s">
        <v>515</v>
      </c>
      <c r="G191" s="238"/>
      <c r="H191" s="241">
        <v>210</v>
      </c>
      <c r="I191" s="242"/>
      <c r="J191" s="238"/>
      <c r="K191" s="238"/>
      <c r="L191" s="243"/>
      <c r="M191" s="244"/>
      <c r="N191" s="245"/>
      <c r="O191" s="245"/>
      <c r="P191" s="245"/>
      <c r="Q191" s="245"/>
      <c r="R191" s="245"/>
      <c r="S191" s="245"/>
      <c r="T191" s="246"/>
      <c r="U191" s="13"/>
      <c r="V191" s="13"/>
      <c r="W191" s="13"/>
      <c r="X191" s="13"/>
      <c r="Y191" s="13"/>
      <c r="Z191" s="13"/>
      <c r="AA191" s="13"/>
      <c r="AB191" s="13"/>
      <c r="AC191" s="13"/>
      <c r="AD191" s="13"/>
      <c r="AE191" s="13"/>
      <c r="AT191" s="247" t="s">
        <v>150</v>
      </c>
      <c r="AU191" s="247" t="s">
        <v>21</v>
      </c>
      <c r="AV191" s="13" t="s">
        <v>21</v>
      </c>
      <c r="AW191" s="13" t="s">
        <v>34</v>
      </c>
      <c r="AX191" s="13" t="s">
        <v>79</v>
      </c>
      <c r="AY191" s="247" t="s">
        <v>135</v>
      </c>
    </row>
    <row r="192" spans="1:51" s="13" customFormat="1" ht="12">
      <c r="A192" s="13"/>
      <c r="B192" s="237"/>
      <c r="C192" s="238"/>
      <c r="D192" s="232" t="s">
        <v>150</v>
      </c>
      <c r="E192" s="239" t="s">
        <v>1</v>
      </c>
      <c r="F192" s="240" t="s">
        <v>516</v>
      </c>
      <c r="G192" s="238"/>
      <c r="H192" s="241">
        <v>80</v>
      </c>
      <c r="I192" s="242"/>
      <c r="J192" s="238"/>
      <c r="K192" s="238"/>
      <c r="L192" s="243"/>
      <c r="M192" s="244"/>
      <c r="N192" s="245"/>
      <c r="O192" s="245"/>
      <c r="P192" s="245"/>
      <c r="Q192" s="245"/>
      <c r="R192" s="245"/>
      <c r="S192" s="245"/>
      <c r="T192" s="246"/>
      <c r="U192" s="13"/>
      <c r="V192" s="13"/>
      <c r="W192" s="13"/>
      <c r="X192" s="13"/>
      <c r="Y192" s="13"/>
      <c r="Z192" s="13"/>
      <c r="AA192" s="13"/>
      <c r="AB192" s="13"/>
      <c r="AC192" s="13"/>
      <c r="AD192" s="13"/>
      <c r="AE192" s="13"/>
      <c r="AT192" s="247" t="s">
        <v>150</v>
      </c>
      <c r="AU192" s="247" t="s">
        <v>21</v>
      </c>
      <c r="AV192" s="13" t="s">
        <v>21</v>
      </c>
      <c r="AW192" s="13" t="s">
        <v>34</v>
      </c>
      <c r="AX192" s="13" t="s">
        <v>79</v>
      </c>
      <c r="AY192" s="247" t="s">
        <v>135</v>
      </c>
    </row>
    <row r="193" spans="1:51" s="14" customFormat="1" ht="12">
      <c r="A193" s="14"/>
      <c r="B193" s="248"/>
      <c r="C193" s="249"/>
      <c r="D193" s="232" t="s">
        <v>150</v>
      </c>
      <c r="E193" s="250" t="s">
        <v>1</v>
      </c>
      <c r="F193" s="251" t="s">
        <v>159</v>
      </c>
      <c r="G193" s="249"/>
      <c r="H193" s="252">
        <v>290</v>
      </c>
      <c r="I193" s="253"/>
      <c r="J193" s="249"/>
      <c r="K193" s="249"/>
      <c r="L193" s="254"/>
      <c r="M193" s="255"/>
      <c r="N193" s="256"/>
      <c r="O193" s="256"/>
      <c r="P193" s="256"/>
      <c r="Q193" s="256"/>
      <c r="R193" s="256"/>
      <c r="S193" s="256"/>
      <c r="T193" s="257"/>
      <c r="U193" s="14"/>
      <c r="V193" s="14"/>
      <c r="W193" s="14"/>
      <c r="X193" s="14"/>
      <c r="Y193" s="14"/>
      <c r="Z193" s="14"/>
      <c r="AA193" s="14"/>
      <c r="AB193" s="14"/>
      <c r="AC193" s="14"/>
      <c r="AD193" s="14"/>
      <c r="AE193" s="14"/>
      <c r="AT193" s="258" t="s">
        <v>150</v>
      </c>
      <c r="AU193" s="258" t="s">
        <v>21</v>
      </c>
      <c r="AV193" s="14" t="s">
        <v>141</v>
      </c>
      <c r="AW193" s="14" t="s">
        <v>34</v>
      </c>
      <c r="AX193" s="14" t="s">
        <v>87</v>
      </c>
      <c r="AY193" s="258" t="s">
        <v>135</v>
      </c>
    </row>
    <row r="194" spans="1:65" s="2" customFormat="1" ht="21.75" customHeight="1">
      <c r="A194" s="37"/>
      <c r="B194" s="38"/>
      <c r="C194" s="218" t="s">
        <v>236</v>
      </c>
      <c r="D194" s="218" t="s">
        <v>137</v>
      </c>
      <c r="E194" s="219" t="s">
        <v>517</v>
      </c>
      <c r="F194" s="220" t="s">
        <v>518</v>
      </c>
      <c r="G194" s="221" t="s">
        <v>140</v>
      </c>
      <c r="H194" s="222">
        <v>7</v>
      </c>
      <c r="I194" s="223"/>
      <c r="J194" s="224">
        <f>ROUND(I194*H194,2)</f>
        <v>0</v>
      </c>
      <c r="K194" s="225"/>
      <c r="L194" s="43"/>
      <c r="M194" s="226" t="s">
        <v>1</v>
      </c>
      <c r="N194" s="227" t="s">
        <v>44</v>
      </c>
      <c r="O194" s="90"/>
      <c r="P194" s="228">
        <f>O194*H194</f>
        <v>0</v>
      </c>
      <c r="Q194" s="228">
        <v>3E-05</v>
      </c>
      <c r="R194" s="228">
        <f>Q194*H194</f>
        <v>0.00021</v>
      </c>
      <c r="S194" s="228">
        <v>0</v>
      </c>
      <c r="T194" s="229">
        <f>S194*H194</f>
        <v>0</v>
      </c>
      <c r="U194" s="37"/>
      <c r="V194" s="37"/>
      <c r="W194" s="37"/>
      <c r="X194" s="37"/>
      <c r="Y194" s="37"/>
      <c r="Z194" s="37"/>
      <c r="AA194" s="37"/>
      <c r="AB194" s="37"/>
      <c r="AC194" s="37"/>
      <c r="AD194" s="37"/>
      <c r="AE194" s="37"/>
      <c r="AR194" s="230" t="s">
        <v>141</v>
      </c>
      <c r="AT194" s="230" t="s">
        <v>137</v>
      </c>
      <c r="AU194" s="230" t="s">
        <v>21</v>
      </c>
      <c r="AY194" s="16" t="s">
        <v>135</v>
      </c>
      <c r="BE194" s="231">
        <f>IF(N194="základní",J194,0)</f>
        <v>0</v>
      </c>
      <c r="BF194" s="231">
        <f>IF(N194="snížená",J194,0)</f>
        <v>0</v>
      </c>
      <c r="BG194" s="231">
        <f>IF(N194="zákl. přenesená",J194,0)</f>
        <v>0</v>
      </c>
      <c r="BH194" s="231">
        <f>IF(N194="sníž. přenesená",J194,0)</f>
        <v>0</v>
      </c>
      <c r="BI194" s="231">
        <f>IF(N194="nulová",J194,0)</f>
        <v>0</v>
      </c>
      <c r="BJ194" s="16" t="s">
        <v>87</v>
      </c>
      <c r="BK194" s="231">
        <f>ROUND(I194*H194,2)</f>
        <v>0</v>
      </c>
      <c r="BL194" s="16" t="s">
        <v>141</v>
      </c>
      <c r="BM194" s="230" t="s">
        <v>519</v>
      </c>
    </row>
    <row r="195" spans="1:47" s="2" customFormat="1" ht="12">
      <c r="A195" s="37"/>
      <c r="B195" s="38"/>
      <c r="C195" s="39"/>
      <c r="D195" s="232" t="s">
        <v>143</v>
      </c>
      <c r="E195" s="39"/>
      <c r="F195" s="233" t="s">
        <v>520</v>
      </c>
      <c r="G195" s="39"/>
      <c r="H195" s="39"/>
      <c r="I195" s="234"/>
      <c r="J195" s="39"/>
      <c r="K195" s="39"/>
      <c r="L195" s="43"/>
      <c r="M195" s="235"/>
      <c r="N195" s="236"/>
      <c r="O195" s="90"/>
      <c r="P195" s="90"/>
      <c r="Q195" s="90"/>
      <c r="R195" s="90"/>
      <c r="S195" s="90"/>
      <c r="T195" s="91"/>
      <c r="U195" s="37"/>
      <c r="V195" s="37"/>
      <c r="W195" s="37"/>
      <c r="X195" s="37"/>
      <c r="Y195" s="37"/>
      <c r="Z195" s="37"/>
      <c r="AA195" s="37"/>
      <c r="AB195" s="37"/>
      <c r="AC195" s="37"/>
      <c r="AD195" s="37"/>
      <c r="AE195" s="37"/>
      <c r="AT195" s="16" t="s">
        <v>143</v>
      </c>
      <c r="AU195" s="16" t="s">
        <v>21</v>
      </c>
    </row>
    <row r="196" spans="1:51" s="13" customFormat="1" ht="12">
      <c r="A196" s="13"/>
      <c r="B196" s="237"/>
      <c r="C196" s="238"/>
      <c r="D196" s="232" t="s">
        <v>150</v>
      </c>
      <c r="E196" s="239" t="s">
        <v>1</v>
      </c>
      <c r="F196" s="240" t="s">
        <v>521</v>
      </c>
      <c r="G196" s="238"/>
      <c r="H196" s="241">
        <v>7</v>
      </c>
      <c r="I196" s="242"/>
      <c r="J196" s="238"/>
      <c r="K196" s="238"/>
      <c r="L196" s="243"/>
      <c r="M196" s="244"/>
      <c r="N196" s="245"/>
      <c r="O196" s="245"/>
      <c r="P196" s="245"/>
      <c r="Q196" s="245"/>
      <c r="R196" s="245"/>
      <c r="S196" s="245"/>
      <c r="T196" s="246"/>
      <c r="U196" s="13"/>
      <c r="V196" s="13"/>
      <c r="W196" s="13"/>
      <c r="X196" s="13"/>
      <c r="Y196" s="13"/>
      <c r="Z196" s="13"/>
      <c r="AA196" s="13"/>
      <c r="AB196" s="13"/>
      <c r="AC196" s="13"/>
      <c r="AD196" s="13"/>
      <c r="AE196" s="13"/>
      <c r="AT196" s="247" t="s">
        <v>150</v>
      </c>
      <c r="AU196" s="247" t="s">
        <v>21</v>
      </c>
      <c r="AV196" s="13" t="s">
        <v>21</v>
      </c>
      <c r="AW196" s="13" t="s">
        <v>34</v>
      </c>
      <c r="AX196" s="13" t="s">
        <v>79</v>
      </c>
      <c r="AY196" s="247" t="s">
        <v>135</v>
      </c>
    </row>
    <row r="197" spans="1:51" s="14" customFormat="1" ht="12">
      <c r="A197" s="14"/>
      <c r="B197" s="248"/>
      <c r="C197" s="249"/>
      <c r="D197" s="232" t="s">
        <v>150</v>
      </c>
      <c r="E197" s="250" t="s">
        <v>1</v>
      </c>
      <c r="F197" s="251" t="s">
        <v>159</v>
      </c>
      <c r="G197" s="249"/>
      <c r="H197" s="252">
        <v>7</v>
      </c>
      <c r="I197" s="253"/>
      <c r="J197" s="249"/>
      <c r="K197" s="249"/>
      <c r="L197" s="254"/>
      <c r="M197" s="255"/>
      <c r="N197" s="256"/>
      <c r="O197" s="256"/>
      <c r="P197" s="256"/>
      <c r="Q197" s="256"/>
      <c r="R197" s="256"/>
      <c r="S197" s="256"/>
      <c r="T197" s="257"/>
      <c r="U197" s="14"/>
      <c r="V197" s="14"/>
      <c r="W197" s="14"/>
      <c r="X197" s="14"/>
      <c r="Y197" s="14"/>
      <c r="Z197" s="14"/>
      <c r="AA197" s="14"/>
      <c r="AB197" s="14"/>
      <c r="AC197" s="14"/>
      <c r="AD197" s="14"/>
      <c r="AE197" s="14"/>
      <c r="AT197" s="258" t="s">
        <v>150</v>
      </c>
      <c r="AU197" s="258" t="s">
        <v>21</v>
      </c>
      <c r="AV197" s="14" t="s">
        <v>141</v>
      </c>
      <c r="AW197" s="14" t="s">
        <v>34</v>
      </c>
      <c r="AX197" s="14" t="s">
        <v>87</v>
      </c>
      <c r="AY197" s="258" t="s">
        <v>135</v>
      </c>
    </row>
    <row r="198" spans="1:63" s="12" customFormat="1" ht="22.8" customHeight="1">
      <c r="A198" s="12"/>
      <c r="B198" s="202"/>
      <c r="C198" s="203"/>
      <c r="D198" s="204" t="s">
        <v>78</v>
      </c>
      <c r="E198" s="216" t="s">
        <v>152</v>
      </c>
      <c r="F198" s="216" t="s">
        <v>522</v>
      </c>
      <c r="G198" s="203"/>
      <c r="H198" s="203"/>
      <c r="I198" s="206"/>
      <c r="J198" s="217">
        <f>BK198</f>
        <v>0</v>
      </c>
      <c r="K198" s="203"/>
      <c r="L198" s="208"/>
      <c r="M198" s="209"/>
      <c r="N198" s="210"/>
      <c r="O198" s="210"/>
      <c r="P198" s="211">
        <f>SUM(P199:P209)</f>
        <v>0</v>
      </c>
      <c r="Q198" s="210"/>
      <c r="R198" s="211">
        <f>SUM(R199:R209)</f>
        <v>5.337376</v>
      </c>
      <c r="S198" s="210"/>
      <c r="T198" s="212">
        <f>SUM(T199:T209)</f>
        <v>0</v>
      </c>
      <c r="U198" s="12"/>
      <c r="V198" s="12"/>
      <c r="W198" s="12"/>
      <c r="X198" s="12"/>
      <c r="Y198" s="12"/>
      <c r="Z198" s="12"/>
      <c r="AA198" s="12"/>
      <c r="AB198" s="12"/>
      <c r="AC198" s="12"/>
      <c r="AD198" s="12"/>
      <c r="AE198" s="12"/>
      <c r="AR198" s="213" t="s">
        <v>87</v>
      </c>
      <c r="AT198" s="214" t="s">
        <v>78</v>
      </c>
      <c r="AU198" s="214" t="s">
        <v>87</v>
      </c>
      <c r="AY198" s="213" t="s">
        <v>135</v>
      </c>
      <c r="BK198" s="215">
        <f>SUM(BK199:BK209)</f>
        <v>0</v>
      </c>
    </row>
    <row r="199" spans="1:65" s="2" customFormat="1" ht="24.15" customHeight="1">
      <c r="A199" s="37"/>
      <c r="B199" s="38"/>
      <c r="C199" s="218" t="s">
        <v>242</v>
      </c>
      <c r="D199" s="218" t="s">
        <v>137</v>
      </c>
      <c r="E199" s="219" t="s">
        <v>523</v>
      </c>
      <c r="F199" s="220" t="s">
        <v>524</v>
      </c>
      <c r="G199" s="221" t="s">
        <v>155</v>
      </c>
      <c r="H199" s="222">
        <v>6.4</v>
      </c>
      <c r="I199" s="223"/>
      <c r="J199" s="224">
        <f>ROUND(I199*H199,2)</f>
        <v>0</v>
      </c>
      <c r="K199" s="225"/>
      <c r="L199" s="43"/>
      <c r="M199" s="226" t="s">
        <v>1</v>
      </c>
      <c r="N199" s="227" t="s">
        <v>44</v>
      </c>
      <c r="O199" s="90"/>
      <c r="P199" s="228">
        <f>O199*H199</f>
        <v>0</v>
      </c>
      <c r="Q199" s="228">
        <v>0.29233</v>
      </c>
      <c r="R199" s="228">
        <f>Q199*H199</f>
        <v>1.870912</v>
      </c>
      <c r="S199" s="228">
        <v>0</v>
      </c>
      <c r="T199" s="229">
        <f>S199*H199</f>
        <v>0</v>
      </c>
      <c r="U199" s="37"/>
      <c r="V199" s="37"/>
      <c r="W199" s="37"/>
      <c r="X199" s="37"/>
      <c r="Y199" s="37"/>
      <c r="Z199" s="37"/>
      <c r="AA199" s="37"/>
      <c r="AB199" s="37"/>
      <c r="AC199" s="37"/>
      <c r="AD199" s="37"/>
      <c r="AE199" s="37"/>
      <c r="AR199" s="230" t="s">
        <v>141</v>
      </c>
      <c r="AT199" s="230" t="s">
        <v>137</v>
      </c>
      <c r="AU199" s="230" t="s">
        <v>21</v>
      </c>
      <c r="AY199" s="16" t="s">
        <v>135</v>
      </c>
      <c r="BE199" s="231">
        <f>IF(N199="základní",J199,0)</f>
        <v>0</v>
      </c>
      <c r="BF199" s="231">
        <f>IF(N199="snížená",J199,0)</f>
        <v>0</v>
      </c>
      <c r="BG199" s="231">
        <f>IF(N199="zákl. přenesená",J199,0)</f>
        <v>0</v>
      </c>
      <c r="BH199" s="231">
        <f>IF(N199="sníž. přenesená",J199,0)</f>
        <v>0</v>
      </c>
      <c r="BI199" s="231">
        <f>IF(N199="nulová",J199,0)</f>
        <v>0</v>
      </c>
      <c r="BJ199" s="16" t="s">
        <v>87</v>
      </c>
      <c r="BK199" s="231">
        <f>ROUND(I199*H199,2)</f>
        <v>0</v>
      </c>
      <c r="BL199" s="16" t="s">
        <v>141</v>
      </c>
      <c r="BM199" s="230" t="s">
        <v>525</v>
      </c>
    </row>
    <row r="200" spans="1:47" s="2" customFormat="1" ht="12">
      <c r="A200" s="37"/>
      <c r="B200" s="38"/>
      <c r="C200" s="39"/>
      <c r="D200" s="232" t="s">
        <v>143</v>
      </c>
      <c r="E200" s="39"/>
      <c r="F200" s="233" t="s">
        <v>526</v>
      </c>
      <c r="G200" s="39"/>
      <c r="H200" s="39"/>
      <c r="I200" s="234"/>
      <c r="J200" s="39"/>
      <c r="K200" s="39"/>
      <c r="L200" s="43"/>
      <c r="M200" s="235"/>
      <c r="N200" s="236"/>
      <c r="O200" s="90"/>
      <c r="P200" s="90"/>
      <c r="Q200" s="90"/>
      <c r="R200" s="90"/>
      <c r="S200" s="90"/>
      <c r="T200" s="91"/>
      <c r="U200" s="37"/>
      <c r="V200" s="37"/>
      <c r="W200" s="37"/>
      <c r="X200" s="37"/>
      <c r="Y200" s="37"/>
      <c r="Z200" s="37"/>
      <c r="AA200" s="37"/>
      <c r="AB200" s="37"/>
      <c r="AC200" s="37"/>
      <c r="AD200" s="37"/>
      <c r="AE200" s="37"/>
      <c r="AT200" s="16" t="s">
        <v>143</v>
      </c>
      <c r="AU200" s="16" t="s">
        <v>21</v>
      </c>
    </row>
    <row r="201" spans="1:51" s="13" customFormat="1" ht="12">
      <c r="A201" s="13"/>
      <c r="B201" s="237"/>
      <c r="C201" s="238"/>
      <c r="D201" s="232" t="s">
        <v>150</v>
      </c>
      <c r="E201" s="239" t="s">
        <v>1</v>
      </c>
      <c r="F201" s="240" t="s">
        <v>527</v>
      </c>
      <c r="G201" s="238"/>
      <c r="H201" s="241">
        <v>3.2</v>
      </c>
      <c r="I201" s="242"/>
      <c r="J201" s="238"/>
      <c r="K201" s="238"/>
      <c r="L201" s="243"/>
      <c r="M201" s="244"/>
      <c r="N201" s="245"/>
      <c r="O201" s="245"/>
      <c r="P201" s="245"/>
      <c r="Q201" s="245"/>
      <c r="R201" s="245"/>
      <c r="S201" s="245"/>
      <c r="T201" s="246"/>
      <c r="U201" s="13"/>
      <c r="V201" s="13"/>
      <c r="W201" s="13"/>
      <c r="X201" s="13"/>
      <c r="Y201" s="13"/>
      <c r="Z201" s="13"/>
      <c r="AA201" s="13"/>
      <c r="AB201" s="13"/>
      <c r="AC201" s="13"/>
      <c r="AD201" s="13"/>
      <c r="AE201" s="13"/>
      <c r="AT201" s="247" t="s">
        <v>150</v>
      </c>
      <c r="AU201" s="247" t="s">
        <v>21</v>
      </c>
      <c r="AV201" s="13" t="s">
        <v>21</v>
      </c>
      <c r="AW201" s="13" t="s">
        <v>34</v>
      </c>
      <c r="AX201" s="13" t="s">
        <v>79</v>
      </c>
      <c r="AY201" s="247" t="s">
        <v>135</v>
      </c>
    </row>
    <row r="202" spans="1:51" s="13" customFormat="1" ht="12">
      <c r="A202" s="13"/>
      <c r="B202" s="237"/>
      <c r="C202" s="238"/>
      <c r="D202" s="232" t="s">
        <v>150</v>
      </c>
      <c r="E202" s="239" t="s">
        <v>1</v>
      </c>
      <c r="F202" s="240" t="s">
        <v>528</v>
      </c>
      <c r="G202" s="238"/>
      <c r="H202" s="241">
        <v>3.2</v>
      </c>
      <c r="I202" s="242"/>
      <c r="J202" s="238"/>
      <c r="K202" s="238"/>
      <c r="L202" s="243"/>
      <c r="M202" s="244"/>
      <c r="N202" s="245"/>
      <c r="O202" s="245"/>
      <c r="P202" s="245"/>
      <c r="Q202" s="245"/>
      <c r="R202" s="245"/>
      <c r="S202" s="245"/>
      <c r="T202" s="246"/>
      <c r="U202" s="13"/>
      <c r="V202" s="13"/>
      <c r="W202" s="13"/>
      <c r="X202" s="13"/>
      <c r="Y202" s="13"/>
      <c r="Z202" s="13"/>
      <c r="AA202" s="13"/>
      <c r="AB202" s="13"/>
      <c r="AC202" s="13"/>
      <c r="AD202" s="13"/>
      <c r="AE202" s="13"/>
      <c r="AT202" s="247" t="s">
        <v>150</v>
      </c>
      <c r="AU202" s="247" t="s">
        <v>21</v>
      </c>
      <c r="AV202" s="13" t="s">
        <v>21</v>
      </c>
      <c r="AW202" s="13" t="s">
        <v>34</v>
      </c>
      <c r="AX202" s="13" t="s">
        <v>79</v>
      </c>
      <c r="AY202" s="247" t="s">
        <v>135</v>
      </c>
    </row>
    <row r="203" spans="1:51" s="14" customFormat="1" ht="12">
      <c r="A203" s="14"/>
      <c r="B203" s="248"/>
      <c r="C203" s="249"/>
      <c r="D203" s="232" t="s">
        <v>150</v>
      </c>
      <c r="E203" s="250" t="s">
        <v>1</v>
      </c>
      <c r="F203" s="251" t="s">
        <v>159</v>
      </c>
      <c r="G203" s="249"/>
      <c r="H203" s="252">
        <v>6.4</v>
      </c>
      <c r="I203" s="253"/>
      <c r="J203" s="249"/>
      <c r="K203" s="249"/>
      <c r="L203" s="254"/>
      <c r="M203" s="255"/>
      <c r="N203" s="256"/>
      <c r="O203" s="256"/>
      <c r="P203" s="256"/>
      <c r="Q203" s="256"/>
      <c r="R203" s="256"/>
      <c r="S203" s="256"/>
      <c r="T203" s="257"/>
      <c r="U203" s="14"/>
      <c r="V203" s="14"/>
      <c r="W203" s="14"/>
      <c r="X203" s="14"/>
      <c r="Y203" s="14"/>
      <c r="Z203" s="14"/>
      <c r="AA203" s="14"/>
      <c r="AB203" s="14"/>
      <c r="AC203" s="14"/>
      <c r="AD203" s="14"/>
      <c r="AE203" s="14"/>
      <c r="AT203" s="258" t="s">
        <v>150</v>
      </c>
      <c r="AU203" s="258" t="s">
        <v>21</v>
      </c>
      <c r="AV203" s="14" t="s">
        <v>141</v>
      </c>
      <c r="AW203" s="14" t="s">
        <v>34</v>
      </c>
      <c r="AX203" s="14" t="s">
        <v>87</v>
      </c>
      <c r="AY203" s="258" t="s">
        <v>135</v>
      </c>
    </row>
    <row r="204" spans="1:65" s="2" customFormat="1" ht="33" customHeight="1">
      <c r="A204" s="37"/>
      <c r="B204" s="38"/>
      <c r="C204" s="218" t="s">
        <v>250</v>
      </c>
      <c r="D204" s="218" t="s">
        <v>137</v>
      </c>
      <c r="E204" s="219" t="s">
        <v>529</v>
      </c>
      <c r="F204" s="220" t="s">
        <v>530</v>
      </c>
      <c r="G204" s="221" t="s">
        <v>155</v>
      </c>
      <c r="H204" s="222">
        <v>6.4</v>
      </c>
      <c r="I204" s="223"/>
      <c r="J204" s="224">
        <f>ROUND(I204*H204,2)</f>
        <v>0</v>
      </c>
      <c r="K204" s="225"/>
      <c r="L204" s="43"/>
      <c r="M204" s="226" t="s">
        <v>1</v>
      </c>
      <c r="N204" s="227" t="s">
        <v>44</v>
      </c>
      <c r="O204" s="90"/>
      <c r="P204" s="228">
        <f>O204*H204</f>
        <v>0</v>
      </c>
      <c r="Q204" s="228">
        <v>0.46118</v>
      </c>
      <c r="R204" s="228">
        <f>Q204*H204</f>
        <v>2.951552</v>
      </c>
      <c r="S204" s="228">
        <v>0</v>
      </c>
      <c r="T204" s="229">
        <f>S204*H204</f>
        <v>0</v>
      </c>
      <c r="U204" s="37"/>
      <c r="V204" s="37"/>
      <c r="W204" s="37"/>
      <c r="X204" s="37"/>
      <c r="Y204" s="37"/>
      <c r="Z204" s="37"/>
      <c r="AA204" s="37"/>
      <c r="AB204" s="37"/>
      <c r="AC204" s="37"/>
      <c r="AD204" s="37"/>
      <c r="AE204" s="37"/>
      <c r="AR204" s="230" t="s">
        <v>141</v>
      </c>
      <c r="AT204" s="230" t="s">
        <v>137</v>
      </c>
      <c r="AU204" s="230" t="s">
        <v>21</v>
      </c>
      <c r="AY204" s="16" t="s">
        <v>135</v>
      </c>
      <c r="BE204" s="231">
        <f>IF(N204="základní",J204,0)</f>
        <v>0</v>
      </c>
      <c r="BF204" s="231">
        <f>IF(N204="snížená",J204,0)</f>
        <v>0</v>
      </c>
      <c r="BG204" s="231">
        <f>IF(N204="zákl. přenesená",J204,0)</f>
        <v>0</v>
      </c>
      <c r="BH204" s="231">
        <f>IF(N204="sníž. přenesená",J204,0)</f>
        <v>0</v>
      </c>
      <c r="BI204" s="231">
        <f>IF(N204="nulová",J204,0)</f>
        <v>0</v>
      </c>
      <c r="BJ204" s="16" t="s">
        <v>87</v>
      </c>
      <c r="BK204" s="231">
        <f>ROUND(I204*H204,2)</f>
        <v>0</v>
      </c>
      <c r="BL204" s="16" t="s">
        <v>141</v>
      </c>
      <c r="BM204" s="230" t="s">
        <v>531</v>
      </c>
    </row>
    <row r="205" spans="1:47" s="2" customFormat="1" ht="12">
      <c r="A205" s="37"/>
      <c r="B205" s="38"/>
      <c r="C205" s="39"/>
      <c r="D205" s="232" t="s">
        <v>143</v>
      </c>
      <c r="E205" s="39"/>
      <c r="F205" s="233" t="s">
        <v>532</v>
      </c>
      <c r="G205" s="39"/>
      <c r="H205" s="39"/>
      <c r="I205" s="234"/>
      <c r="J205" s="39"/>
      <c r="K205" s="39"/>
      <c r="L205" s="43"/>
      <c r="M205" s="235"/>
      <c r="N205" s="236"/>
      <c r="O205" s="90"/>
      <c r="P205" s="90"/>
      <c r="Q205" s="90"/>
      <c r="R205" s="90"/>
      <c r="S205" s="90"/>
      <c r="T205" s="91"/>
      <c r="U205" s="37"/>
      <c r="V205" s="37"/>
      <c r="W205" s="37"/>
      <c r="X205" s="37"/>
      <c r="Y205" s="37"/>
      <c r="Z205" s="37"/>
      <c r="AA205" s="37"/>
      <c r="AB205" s="37"/>
      <c r="AC205" s="37"/>
      <c r="AD205" s="37"/>
      <c r="AE205" s="37"/>
      <c r="AT205" s="16" t="s">
        <v>143</v>
      </c>
      <c r="AU205" s="16" t="s">
        <v>21</v>
      </c>
    </row>
    <row r="206" spans="1:51" s="13" customFormat="1" ht="12">
      <c r="A206" s="13"/>
      <c r="B206" s="237"/>
      <c r="C206" s="238"/>
      <c r="D206" s="232" t="s">
        <v>150</v>
      </c>
      <c r="E206" s="239" t="s">
        <v>1</v>
      </c>
      <c r="F206" s="240" t="s">
        <v>533</v>
      </c>
      <c r="G206" s="238"/>
      <c r="H206" s="241">
        <v>6.4</v>
      </c>
      <c r="I206" s="242"/>
      <c r="J206" s="238"/>
      <c r="K206" s="238"/>
      <c r="L206" s="243"/>
      <c r="M206" s="244"/>
      <c r="N206" s="245"/>
      <c r="O206" s="245"/>
      <c r="P206" s="245"/>
      <c r="Q206" s="245"/>
      <c r="R206" s="245"/>
      <c r="S206" s="245"/>
      <c r="T206" s="246"/>
      <c r="U206" s="13"/>
      <c r="V206" s="13"/>
      <c r="W206" s="13"/>
      <c r="X206" s="13"/>
      <c r="Y206" s="13"/>
      <c r="Z206" s="13"/>
      <c r="AA206" s="13"/>
      <c r="AB206" s="13"/>
      <c r="AC206" s="13"/>
      <c r="AD206" s="13"/>
      <c r="AE206" s="13"/>
      <c r="AT206" s="247" t="s">
        <v>150</v>
      </c>
      <c r="AU206" s="247" t="s">
        <v>21</v>
      </c>
      <c r="AV206" s="13" t="s">
        <v>21</v>
      </c>
      <c r="AW206" s="13" t="s">
        <v>34</v>
      </c>
      <c r="AX206" s="13" t="s">
        <v>79</v>
      </c>
      <c r="AY206" s="247" t="s">
        <v>135</v>
      </c>
    </row>
    <row r="207" spans="1:51" s="14" customFormat="1" ht="12">
      <c r="A207" s="14"/>
      <c r="B207" s="248"/>
      <c r="C207" s="249"/>
      <c r="D207" s="232" t="s">
        <v>150</v>
      </c>
      <c r="E207" s="250" t="s">
        <v>1</v>
      </c>
      <c r="F207" s="251" t="s">
        <v>159</v>
      </c>
      <c r="G207" s="249"/>
      <c r="H207" s="252">
        <v>6.4</v>
      </c>
      <c r="I207" s="253"/>
      <c r="J207" s="249"/>
      <c r="K207" s="249"/>
      <c r="L207" s="254"/>
      <c r="M207" s="255"/>
      <c r="N207" s="256"/>
      <c r="O207" s="256"/>
      <c r="P207" s="256"/>
      <c r="Q207" s="256"/>
      <c r="R207" s="256"/>
      <c r="S207" s="256"/>
      <c r="T207" s="257"/>
      <c r="U207" s="14"/>
      <c r="V207" s="14"/>
      <c r="W207" s="14"/>
      <c r="X207" s="14"/>
      <c r="Y207" s="14"/>
      <c r="Z207" s="14"/>
      <c r="AA207" s="14"/>
      <c r="AB207" s="14"/>
      <c r="AC207" s="14"/>
      <c r="AD207" s="14"/>
      <c r="AE207" s="14"/>
      <c r="AT207" s="258" t="s">
        <v>150</v>
      </c>
      <c r="AU207" s="258" t="s">
        <v>21</v>
      </c>
      <c r="AV207" s="14" t="s">
        <v>141</v>
      </c>
      <c r="AW207" s="14" t="s">
        <v>34</v>
      </c>
      <c r="AX207" s="14" t="s">
        <v>87</v>
      </c>
      <c r="AY207" s="258" t="s">
        <v>135</v>
      </c>
    </row>
    <row r="208" spans="1:65" s="2" customFormat="1" ht="33" customHeight="1">
      <c r="A208" s="37"/>
      <c r="B208" s="38"/>
      <c r="C208" s="218" t="s">
        <v>7</v>
      </c>
      <c r="D208" s="218" t="s">
        <v>137</v>
      </c>
      <c r="E208" s="219" t="s">
        <v>534</v>
      </c>
      <c r="F208" s="220" t="s">
        <v>535</v>
      </c>
      <c r="G208" s="221" t="s">
        <v>162</v>
      </c>
      <c r="H208" s="222">
        <v>3.2</v>
      </c>
      <c r="I208" s="223"/>
      <c r="J208" s="224">
        <f>ROUND(I208*H208,2)</f>
        <v>0</v>
      </c>
      <c r="K208" s="225"/>
      <c r="L208" s="43"/>
      <c r="M208" s="226" t="s">
        <v>1</v>
      </c>
      <c r="N208" s="227" t="s">
        <v>44</v>
      </c>
      <c r="O208" s="90"/>
      <c r="P208" s="228">
        <f>O208*H208</f>
        <v>0</v>
      </c>
      <c r="Q208" s="228">
        <v>0.11457</v>
      </c>
      <c r="R208" s="228">
        <f>Q208*H208</f>
        <v>0.36662400000000006</v>
      </c>
      <c r="S208" s="228">
        <v>0</v>
      </c>
      <c r="T208" s="229">
        <f>S208*H208</f>
        <v>0</v>
      </c>
      <c r="U208" s="37"/>
      <c r="V208" s="37"/>
      <c r="W208" s="37"/>
      <c r="X208" s="37"/>
      <c r="Y208" s="37"/>
      <c r="Z208" s="37"/>
      <c r="AA208" s="37"/>
      <c r="AB208" s="37"/>
      <c r="AC208" s="37"/>
      <c r="AD208" s="37"/>
      <c r="AE208" s="37"/>
      <c r="AR208" s="230" t="s">
        <v>141</v>
      </c>
      <c r="AT208" s="230" t="s">
        <v>137</v>
      </c>
      <c r="AU208" s="230" t="s">
        <v>21</v>
      </c>
      <c r="AY208" s="16" t="s">
        <v>135</v>
      </c>
      <c r="BE208" s="231">
        <f>IF(N208="základní",J208,0)</f>
        <v>0</v>
      </c>
      <c r="BF208" s="231">
        <f>IF(N208="snížená",J208,0)</f>
        <v>0</v>
      </c>
      <c r="BG208" s="231">
        <f>IF(N208="zákl. přenesená",J208,0)</f>
        <v>0</v>
      </c>
      <c r="BH208" s="231">
        <f>IF(N208="sníž. přenesená",J208,0)</f>
        <v>0</v>
      </c>
      <c r="BI208" s="231">
        <f>IF(N208="nulová",J208,0)</f>
        <v>0</v>
      </c>
      <c r="BJ208" s="16" t="s">
        <v>87</v>
      </c>
      <c r="BK208" s="231">
        <f>ROUND(I208*H208,2)</f>
        <v>0</v>
      </c>
      <c r="BL208" s="16" t="s">
        <v>141</v>
      </c>
      <c r="BM208" s="230" t="s">
        <v>536</v>
      </c>
    </row>
    <row r="209" spans="1:65" s="2" customFormat="1" ht="24.15" customHeight="1">
      <c r="A209" s="37"/>
      <c r="B209" s="38"/>
      <c r="C209" s="218" t="s">
        <v>259</v>
      </c>
      <c r="D209" s="218" t="s">
        <v>137</v>
      </c>
      <c r="E209" s="219" t="s">
        <v>537</v>
      </c>
      <c r="F209" s="220" t="s">
        <v>538</v>
      </c>
      <c r="G209" s="221" t="s">
        <v>162</v>
      </c>
      <c r="H209" s="222">
        <v>3.2</v>
      </c>
      <c r="I209" s="223"/>
      <c r="J209" s="224">
        <f>ROUND(I209*H209,2)</f>
        <v>0</v>
      </c>
      <c r="K209" s="225"/>
      <c r="L209" s="43"/>
      <c r="M209" s="226" t="s">
        <v>1</v>
      </c>
      <c r="N209" s="227" t="s">
        <v>44</v>
      </c>
      <c r="O209" s="90"/>
      <c r="P209" s="228">
        <f>O209*H209</f>
        <v>0</v>
      </c>
      <c r="Q209" s="228">
        <v>0.04634</v>
      </c>
      <c r="R209" s="228">
        <f>Q209*H209</f>
        <v>0.148288</v>
      </c>
      <c r="S209" s="228">
        <v>0</v>
      </c>
      <c r="T209" s="229">
        <f>S209*H209</f>
        <v>0</v>
      </c>
      <c r="U209" s="37"/>
      <c r="V209" s="37"/>
      <c r="W209" s="37"/>
      <c r="X209" s="37"/>
      <c r="Y209" s="37"/>
      <c r="Z209" s="37"/>
      <c r="AA209" s="37"/>
      <c r="AB209" s="37"/>
      <c r="AC209" s="37"/>
      <c r="AD209" s="37"/>
      <c r="AE209" s="37"/>
      <c r="AR209" s="230" t="s">
        <v>141</v>
      </c>
      <c r="AT209" s="230" t="s">
        <v>137</v>
      </c>
      <c r="AU209" s="230" t="s">
        <v>21</v>
      </c>
      <c r="AY209" s="16" t="s">
        <v>135</v>
      </c>
      <c r="BE209" s="231">
        <f>IF(N209="základní",J209,0)</f>
        <v>0</v>
      </c>
      <c r="BF209" s="231">
        <f>IF(N209="snížená",J209,0)</f>
        <v>0</v>
      </c>
      <c r="BG209" s="231">
        <f>IF(N209="zákl. přenesená",J209,0)</f>
        <v>0</v>
      </c>
      <c r="BH209" s="231">
        <f>IF(N209="sníž. přenesená",J209,0)</f>
        <v>0</v>
      </c>
      <c r="BI209" s="231">
        <f>IF(N209="nulová",J209,0)</f>
        <v>0</v>
      </c>
      <c r="BJ209" s="16" t="s">
        <v>87</v>
      </c>
      <c r="BK209" s="231">
        <f>ROUND(I209*H209,2)</f>
        <v>0</v>
      </c>
      <c r="BL209" s="16" t="s">
        <v>141</v>
      </c>
      <c r="BM209" s="230" t="s">
        <v>539</v>
      </c>
    </row>
    <row r="210" spans="1:63" s="12" customFormat="1" ht="22.8" customHeight="1">
      <c r="A210" s="12"/>
      <c r="B210" s="202"/>
      <c r="C210" s="203"/>
      <c r="D210" s="204" t="s">
        <v>78</v>
      </c>
      <c r="E210" s="216" t="s">
        <v>540</v>
      </c>
      <c r="F210" s="216" t="s">
        <v>541</v>
      </c>
      <c r="G210" s="203"/>
      <c r="H210" s="203"/>
      <c r="I210" s="206"/>
      <c r="J210" s="217">
        <f>BK210</f>
        <v>0</v>
      </c>
      <c r="K210" s="203"/>
      <c r="L210" s="208"/>
      <c r="M210" s="209"/>
      <c r="N210" s="210"/>
      <c r="O210" s="210"/>
      <c r="P210" s="211">
        <f>SUM(P211:P238)</f>
        <v>0</v>
      </c>
      <c r="Q210" s="210"/>
      <c r="R210" s="211">
        <f>SUM(R211:R238)</f>
        <v>8.13138</v>
      </c>
      <c r="S210" s="210"/>
      <c r="T210" s="212">
        <f>SUM(T211:T238)</f>
        <v>0</v>
      </c>
      <c r="U210" s="12"/>
      <c r="V210" s="12"/>
      <c r="W210" s="12"/>
      <c r="X210" s="12"/>
      <c r="Y210" s="12"/>
      <c r="Z210" s="12"/>
      <c r="AA210" s="12"/>
      <c r="AB210" s="12"/>
      <c r="AC210" s="12"/>
      <c r="AD210" s="12"/>
      <c r="AE210" s="12"/>
      <c r="AR210" s="213" t="s">
        <v>87</v>
      </c>
      <c r="AT210" s="214" t="s">
        <v>78</v>
      </c>
      <c r="AU210" s="214" t="s">
        <v>87</v>
      </c>
      <c r="AY210" s="213" t="s">
        <v>135</v>
      </c>
      <c r="BK210" s="215">
        <f>SUM(BK211:BK238)</f>
        <v>0</v>
      </c>
    </row>
    <row r="211" spans="1:65" s="2" customFormat="1" ht="24.15" customHeight="1">
      <c r="A211" s="37"/>
      <c r="B211" s="38"/>
      <c r="C211" s="218" t="s">
        <v>265</v>
      </c>
      <c r="D211" s="218" t="s">
        <v>137</v>
      </c>
      <c r="E211" s="219" t="s">
        <v>542</v>
      </c>
      <c r="F211" s="220" t="s">
        <v>543</v>
      </c>
      <c r="G211" s="221" t="s">
        <v>155</v>
      </c>
      <c r="H211" s="222">
        <v>26</v>
      </c>
      <c r="I211" s="223"/>
      <c r="J211" s="224">
        <f>ROUND(I211*H211,2)</f>
        <v>0</v>
      </c>
      <c r="K211" s="225"/>
      <c r="L211" s="43"/>
      <c r="M211" s="226" t="s">
        <v>1</v>
      </c>
      <c r="N211" s="227" t="s">
        <v>44</v>
      </c>
      <c r="O211" s="90"/>
      <c r="P211" s="228">
        <f>O211*H211</f>
        <v>0</v>
      </c>
      <c r="Q211" s="228">
        <v>0.11303</v>
      </c>
      <c r="R211" s="228">
        <f>Q211*H211</f>
        <v>2.93878</v>
      </c>
      <c r="S211" s="228">
        <v>0</v>
      </c>
      <c r="T211" s="229">
        <f>S211*H211</f>
        <v>0</v>
      </c>
      <c r="U211" s="37"/>
      <c r="V211" s="37"/>
      <c r="W211" s="37"/>
      <c r="X211" s="37"/>
      <c r="Y211" s="37"/>
      <c r="Z211" s="37"/>
      <c r="AA211" s="37"/>
      <c r="AB211" s="37"/>
      <c r="AC211" s="37"/>
      <c r="AD211" s="37"/>
      <c r="AE211" s="37"/>
      <c r="AR211" s="230" t="s">
        <v>141</v>
      </c>
      <c r="AT211" s="230" t="s">
        <v>137</v>
      </c>
      <c r="AU211" s="230" t="s">
        <v>21</v>
      </c>
      <c r="AY211" s="16" t="s">
        <v>135</v>
      </c>
      <c r="BE211" s="231">
        <f>IF(N211="základní",J211,0)</f>
        <v>0</v>
      </c>
      <c r="BF211" s="231">
        <f>IF(N211="snížená",J211,0)</f>
        <v>0</v>
      </c>
      <c r="BG211" s="231">
        <f>IF(N211="zákl. přenesená",J211,0)</f>
        <v>0</v>
      </c>
      <c r="BH211" s="231">
        <f>IF(N211="sníž. přenesená",J211,0)</f>
        <v>0</v>
      </c>
      <c r="BI211" s="231">
        <f>IF(N211="nulová",J211,0)</f>
        <v>0</v>
      </c>
      <c r="BJ211" s="16" t="s">
        <v>87</v>
      </c>
      <c r="BK211" s="231">
        <f>ROUND(I211*H211,2)</f>
        <v>0</v>
      </c>
      <c r="BL211" s="16" t="s">
        <v>141</v>
      </c>
      <c r="BM211" s="230" t="s">
        <v>544</v>
      </c>
    </row>
    <row r="212" spans="1:47" s="2" customFormat="1" ht="12">
      <c r="A212" s="37"/>
      <c r="B212" s="38"/>
      <c r="C212" s="39"/>
      <c r="D212" s="232" t="s">
        <v>143</v>
      </c>
      <c r="E212" s="39"/>
      <c r="F212" s="233" t="s">
        <v>545</v>
      </c>
      <c r="G212" s="39"/>
      <c r="H212" s="39"/>
      <c r="I212" s="234"/>
      <c r="J212" s="39"/>
      <c r="K212" s="39"/>
      <c r="L212" s="43"/>
      <c r="M212" s="235"/>
      <c r="N212" s="236"/>
      <c r="O212" s="90"/>
      <c r="P212" s="90"/>
      <c r="Q212" s="90"/>
      <c r="R212" s="90"/>
      <c r="S212" s="90"/>
      <c r="T212" s="91"/>
      <c r="U212" s="37"/>
      <c r="V212" s="37"/>
      <c r="W212" s="37"/>
      <c r="X212" s="37"/>
      <c r="Y212" s="37"/>
      <c r="Z212" s="37"/>
      <c r="AA212" s="37"/>
      <c r="AB212" s="37"/>
      <c r="AC212" s="37"/>
      <c r="AD212" s="37"/>
      <c r="AE212" s="37"/>
      <c r="AT212" s="16" t="s">
        <v>143</v>
      </c>
      <c r="AU212" s="16" t="s">
        <v>21</v>
      </c>
    </row>
    <row r="213" spans="1:51" s="13" customFormat="1" ht="12">
      <c r="A213" s="13"/>
      <c r="B213" s="237"/>
      <c r="C213" s="238"/>
      <c r="D213" s="232" t="s">
        <v>150</v>
      </c>
      <c r="E213" s="239" t="s">
        <v>1</v>
      </c>
      <c r="F213" s="240" t="s">
        <v>546</v>
      </c>
      <c r="G213" s="238"/>
      <c r="H213" s="241">
        <v>26</v>
      </c>
      <c r="I213" s="242"/>
      <c r="J213" s="238"/>
      <c r="K213" s="238"/>
      <c r="L213" s="243"/>
      <c r="M213" s="244"/>
      <c r="N213" s="245"/>
      <c r="O213" s="245"/>
      <c r="P213" s="245"/>
      <c r="Q213" s="245"/>
      <c r="R213" s="245"/>
      <c r="S213" s="245"/>
      <c r="T213" s="246"/>
      <c r="U213" s="13"/>
      <c r="V213" s="13"/>
      <c r="W213" s="13"/>
      <c r="X213" s="13"/>
      <c r="Y213" s="13"/>
      <c r="Z213" s="13"/>
      <c r="AA213" s="13"/>
      <c r="AB213" s="13"/>
      <c r="AC213" s="13"/>
      <c r="AD213" s="13"/>
      <c r="AE213" s="13"/>
      <c r="AT213" s="247" t="s">
        <v>150</v>
      </c>
      <c r="AU213" s="247" t="s">
        <v>21</v>
      </c>
      <c r="AV213" s="13" t="s">
        <v>21</v>
      </c>
      <c r="AW213" s="13" t="s">
        <v>34</v>
      </c>
      <c r="AX213" s="13" t="s">
        <v>79</v>
      </c>
      <c r="AY213" s="247" t="s">
        <v>135</v>
      </c>
    </row>
    <row r="214" spans="1:51" s="14" customFormat="1" ht="12">
      <c r="A214" s="14"/>
      <c r="B214" s="248"/>
      <c r="C214" s="249"/>
      <c r="D214" s="232" t="s">
        <v>150</v>
      </c>
      <c r="E214" s="250" t="s">
        <v>1</v>
      </c>
      <c r="F214" s="251" t="s">
        <v>159</v>
      </c>
      <c r="G214" s="249"/>
      <c r="H214" s="252">
        <v>26</v>
      </c>
      <c r="I214" s="253"/>
      <c r="J214" s="249"/>
      <c r="K214" s="249"/>
      <c r="L214" s="254"/>
      <c r="M214" s="255"/>
      <c r="N214" s="256"/>
      <c r="O214" s="256"/>
      <c r="P214" s="256"/>
      <c r="Q214" s="256"/>
      <c r="R214" s="256"/>
      <c r="S214" s="256"/>
      <c r="T214" s="257"/>
      <c r="U214" s="14"/>
      <c r="V214" s="14"/>
      <c r="W214" s="14"/>
      <c r="X214" s="14"/>
      <c r="Y214" s="14"/>
      <c r="Z214" s="14"/>
      <c r="AA214" s="14"/>
      <c r="AB214" s="14"/>
      <c r="AC214" s="14"/>
      <c r="AD214" s="14"/>
      <c r="AE214" s="14"/>
      <c r="AT214" s="258" t="s">
        <v>150</v>
      </c>
      <c r="AU214" s="258" t="s">
        <v>21</v>
      </c>
      <c r="AV214" s="14" t="s">
        <v>141</v>
      </c>
      <c r="AW214" s="14" t="s">
        <v>34</v>
      </c>
      <c r="AX214" s="14" t="s">
        <v>87</v>
      </c>
      <c r="AY214" s="258" t="s">
        <v>135</v>
      </c>
    </row>
    <row r="215" spans="1:65" s="2" customFormat="1" ht="24.15" customHeight="1">
      <c r="A215" s="37"/>
      <c r="B215" s="38"/>
      <c r="C215" s="259" t="s">
        <v>273</v>
      </c>
      <c r="D215" s="259" t="s">
        <v>266</v>
      </c>
      <c r="E215" s="260" t="s">
        <v>547</v>
      </c>
      <c r="F215" s="261" t="s">
        <v>548</v>
      </c>
      <c r="G215" s="262" t="s">
        <v>155</v>
      </c>
      <c r="H215" s="263">
        <v>9</v>
      </c>
      <c r="I215" s="264"/>
      <c r="J215" s="265">
        <f>ROUND(I215*H215,2)</f>
        <v>0</v>
      </c>
      <c r="K215" s="266"/>
      <c r="L215" s="267"/>
      <c r="M215" s="268" t="s">
        <v>1</v>
      </c>
      <c r="N215" s="269" t="s">
        <v>44</v>
      </c>
      <c r="O215" s="90"/>
      <c r="P215" s="228">
        <f>O215*H215</f>
        <v>0</v>
      </c>
      <c r="Q215" s="228">
        <v>0.175</v>
      </c>
      <c r="R215" s="228">
        <f>Q215*H215</f>
        <v>1.575</v>
      </c>
      <c r="S215" s="228">
        <v>0</v>
      </c>
      <c r="T215" s="229">
        <f>S215*H215</f>
        <v>0</v>
      </c>
      <c r="U215" s="37"/>
      <c r="V215" s="37"/>
      <c r="W215" s="37"/>
      <c r="X215" s="37"/>
      <c r="Y215" s="37"/>
      <c r="Z215" s="37"/>
      <c r="AA215" s="37"/>
      <c r="AB215" s="37"/>
      <c r="AC215" s="37"/>
      <c r="AD215" s="37"/>
      <c r="AE215" s="37"/>
      <c r="AR215" s="230" t="s">
        <v>181</v>
      </c>
      <c r="AT215" s="230" t="s">
        <v>266</v>
      </c>
      <c r="AU215" s="230" t="s">
        <v>21</v>
      </c>
      <c r="AY215" s="16" t="s">
        <v>135</v>
      </c>
      <c r="BE215" s="231">
        <f>IF(N215="základní",J215,0)</f>
        <v>0</v>
      </c>
      <c r="BF215" s="231">
        <f>IF(N215="snížená",J215,0)</f>
        <v>0</v>
      </c>
      <c r="BG215" s="231">
        <f>IF(N215="zákl. přenesená",J215,0)</f>
        <v>0</v>
      </c>
      <c r="BH215" s="231">
        <f>IF(N215="sníž. přenesená",J215,0)</f>
        <v>0</v>
      </c>
      <c r="BI215" s="231">
        <f>IF(N215="nulová",J215,0)</f>
        <v>0</v>
      </c>
      <c r="BJ215" s="16" t="s">
        <v>87</v>
      </c>
      <c r="BK215" s="231">
        <f>ROUND(I215*H215,2)</f>
        <v>0</v>
      </c>
      <c r="BL215" s="16" t="s">
        <v>141</v>
      </c>
      <c r="BM215" s="230" t="s">
        <v>549</v>
      </c>
    </row>
    <row r="216" spans="1:47" s="2" customFormat="1" ht="12">
      <c r="A216" s="37"/>
      <c r="B216" s="38"/>
      <c r="C216" s="39"/>
      <c r="D216" s="232" t="s">
        <v>143</v>
      </c>
      <c r="E216" s="39"/>
      <c r="F216" s="233" t="s">
        <v>550</v>
      </c>
      <c r="G216" s="39"/>
      <c r="H216" s="39"/>
      <c r="I216" s="234"/>
      <c r="J216" s="39"/>
      <c r="K216" s="39"/>
      <c r="L216" s="43"/>
      <c r="M216" s="235"/>
      <c r="N216" s="236"/>
      <c r="O216" s="90"/>
      <c r="P216" s="90"/>
      <c r="Q216" s="90"/>
      <c r="R216" s="90"/>
      <c r="S216" s="90"/>
      <c r="T216" s="91"/>
      <c r="U216" s="37"/>
      <c r="V216" s="37"/>
      <c r="W216" s="37"/>
      <c r="X216" s="37"/>
      <c r="Y216" s="37"/>
      <c r="Z216" s="37"/>
      <c r="AA216" s="37"/>
      <c r="AB216" s="37"/>
      <c r="AC216" s="37"/>
      <c r="AD216" s="37"/>
      <c r="AE216" s="37"/>
      <c r="AT216" s="16" t="s">
        <v>143</v>
      </c>
      <c r="AU216" s="16" t="s">
        <v>21</v>
      </c>
    </row>
    <row r="217" spans="1:51" s="13" customFormat="1" ht="12">
      <c r="A217" s="13"/>
      <c r="B217" s="237"/>
      <c r="C217" s="238"/>
      <c r="D217" s="232" t="s">
        <v>150</v>
      </c>
      <c r="E217" s="239" t="s">
        <v>1</v>
      </c>
      <c r="F217" s="240" t="s">
        <v>187</v>
      </c>
      <c r="G217" s="238"/>
      <c r="H217" s="241">
        <v>9</v>
      </c>
      <c r="I217" s="242"/>
      <c r="J217" s="238"/>
      <c r="K217" s="238"/>
      <c r="L217" s="243"/>
      <c r="M217" s="244"/>
      <c r="N217" s="245"/>
      <c r="O217" s="245"/>
      <c r="P217" s="245"/>
      <c r="Q217" s="245"/>
      <c r="R217" s="245"/>
      <c r="S217" s="245"/>
      <c r="T217" s="246"/>
      <c r="U217" s="13"/>
      <c r="V217" s="13"/>
      <c r="W217" s="13"/>
      <c r="X217" s="13"/>
      <c r="Y217" s="13"/>
      <c r="Z217" s="13"/>
      <c r="AA217" s="13"/>
      <c r="AB217" s="13"/>
      <c r="AC217" s="13"/>
      <c r="AD217" s="13"/>
      <c r="AE217" s="13"/>
      <c r="AT217" s="247" t="s">
        <v>150</v>
      </c>
      <c r="AU217" s="247" t="s">
        <v>21</v>
      </c>
      <c r="AV217" s="13" t="s">
        <v>21</v>
      </c>
      <c r="AW217" s="13" t="s">
        <v>34</v>
      </c>
      <c r="AX217" s="13" t="s">
        <v>79</v>
      </c>
      <c r="AY217" s="247" t="s">
        <v>135</v>
      </c>
    </row>
    <row r="218" spans="1:51" s="14" customFormat="1" ht="12">
      <c r="A218" s="14"/>
      <c r="B218" s="248"/>
      <c r="C218" s="249"/>
      <c r="D218" s="232" t="s">
        <v>150</v>
      </c>
      <c r="E218" s="250" t="s">
        <v>1</v>
      </c>
      <c r="F218" s="251" t="s">
        <v>159</v>
      </c>
      <c r="G218" s="249"/>
      <c r="H218" s="252">
        <v>9</v>
      </c>
      <c r="I218" s="253"/>
      <c r="J218" s="249"/>
      <c r="K218" s="249"/>
      <c r="L218" s="254"/>
      <c r="M218" s="255"/>
      <c r="N218" s="256"/>
      <c r="O218" s="256"/>
      <c r="P218" s="256"/>
      <c r="Q218" s="256"/>
      <c r="R218" s="256"/>
      <c r="S218" s="256"/>
      <c r="T218" s="257"/>
      <c r="U218" s="14"/>
      <c r="V218" s="14"/>
      <c r="W218" s="14"/>
      <c r="X218" s="14"/>
      <c r="Y218" s="14"/>
      <c r="Z218" s="14"/>
      <c r="AA218" s="14"/>
      <c r="AB218" s="14"/>
      <c r="AC218" s="14"/>
      <c r="AD218" s="14"/>
      <c r="AE218" s="14"/>
      <c r="AT218" s="258" t="s">
        <v>150</v>
      </c>
      <c r="AU218" s="258" t="s">
        <v>21</v>
      </c>
      <c r="AV218" s="14" t="s">
        <v>141</v>
      </c>
      <c r="AW218" s="14" t="s">
        <v>34</v>
      </c>
      <c r="AX218" s="14" t="s">
        <v>87</v>
      </c>
      <c r="AY218" s="258" t="s">
        <v>135</v>
      </c>
    </row>
    <row r="219" spans="1:65" s="2" customFormat="1" ht="24.15" customHeight="1">
      <c r="A219" s="37"/>
      <c r="B219" s="38"/>
      <c r="C219" s="259" t="s">
        <v>278</v>
      </c>
      <c r="D219" s="259" t="s">
        <v>266</v>
      </c>
      <c r="E219" s="260" t="s">
        <v>551</v>
      </c>
      <c r="F219" s="261" t="s">
        <v>552</v>
      </c>
      <c r="G219" s="262" t="s">
        <v>155</v>
      </c>
      <c r="H219" s="263">
        <v>2</v>
      </c>
      <c r="I219" s="264"/>
      <c r="J219" s="265">
        <f>ROUND(I219*H219,2)</f>
        <v>0</v>
      </c>
      <c r="K219" s="266"/>
      <c r="L219" s="267"/>
      <c r="M219" s="268" t="s">
        <v>1</v>
      </c>
      <c r="N219" s="269" t="s">
        <v>44</v>
      </c>
      <c r="O219" s="90"/>
      <c r="P219" s="228">
        <f>O219*H219</f>
        <v>0</v>
      </c>
      <c r="Q219" s="228">
        <v>0.175</v>
      </c>
      <c r="R219" s="228">
        <f>Q219*H219</f>
        <v>0.35</v>
      </c>
      <c r="S219" s="228">
        <v>0</v>
      </c>
      <c r="T219" s="229">
        <f>S219*H219</f>
        <v>0</v>
      </c>
      <c r="U219" s="37"/>
      <c r="V219" s="37"/>
      <c r="W219" s="37"/>
      <c r="X219" s="37"/>
      <c r="Y219" s="37"/>
      <c r="Z219" s="37"/>
      <c r="AA219" s="37"/>
      <c r="AB219" s="37"/>
      <c r="AC219" s="37"/>
      <c r="AD219" s="37"/>
      <c r="AE219" s="37"/>
      <c r="AR219" s="230" t="s">
        <v>181</v>
      </c>
      <c r="AT219" s="230" t="s">
        <v>266</v>
      </c>
      <c r="AU219" s="230" t="s">
        <v>21</v>
      </c>
      <c r="AY219" s="16" t="s">
        <v>135</v>
      </c>
      <c r="BE219" s="231">
        <f>IF(N219="základní",J219,0)</f>
        <v>0</v>
      </c>
      <c r="BF219" s="231">
        <f>IF(N219="snížená",J219,0)</f>
        <v>0</v>
      </c>
      <c r="BG219" s="231">
        <f>IF(N219="zákl. přenesená",J219,0)</f>
        <v>0</v>
      </c>
      <c r="BH219" s="231">
        <f>IF(N219="sníž. přenesená",J219,0)</f>
        <v>0</v>
      </c>
      <c r="BI219" s="231">
        <f>IF(N219="nulová",J219,0)</f>
        <v>0</v>
      </c>
      <c r="BJ219" s="16" t="s">
        <v>87</v>
      </c>
      <c r="BK219" s="231">
        <f>ROUND(I219*H219,2)</f>
        <v>0</v>
      </c>
      <c r="BL219" s="16" t="s">
        <v>141</v>
      </c>
      <c r="BM219" s="230" t="s">
        <v>553</v>
      </c>
    </row>
    <row r="220" spans="1:47" s="2" customFormat="1" ht="12">
      <c r="A220" s="37"/>
      <c r="B220" s="38"/>
      <c r="C220" s="39"/>
      <c r="D220" s="232" t="s">
        <v>143</v>
      </c>
      <c r="E220" s="39"/>
      <c r="F220" s="233" t="s">
        <v>554</v>
      </c>
      <c r="G220" s="39"/>
      <c r="H220" s="39"/>
      <c r="I220" s="234"/>
      <c r="J220" s="39"/>
      <c r="K220" s="39"/>
      <c r="L220" s="43"/>
      <c r="M220" s="235"/>
      <c r="N220" s="236"/>
      <c r="O220" s="90"/>
      <c r="P220" s="90"/>
      <c r="Q220" s="90"/>
      <c r="R220" s="90"/>
      <c r="S220" s="90"/>
      <c r="T220" s="91"/>
      <c r="U220" s="37"/>
      <c r="V220" s="37"/>
      <c r="W220" s="37"/>
      <c r="X220" s="37"/>
      <c r="Y220" s="37"/>
      <c r="Z220" s="37"/>
      <c r="AA220" s="37"/>
      <c r="AB220" s="37"/>
      <c r="AC220" s="37"/>
      <c r="AD220" s="37"/>
      <c r="AE220" s="37"/>
      <c r="AT220" s="16" t="s">
        <v>143</v>
      </c>
      <c r="AU220" s="16" t="s">
        <v>21</v>
      </c>
    </row>
    <row r="221" spans="1:51" s="13" customFormat="1" ht="12">
      <c r="A221" s="13"/>
      <c r="B221" s="237"/>
      <c r="C221" s="238"/>
      <c r="D221" s="232" t="s">
        <v>150</v>
      </c>
      <c r="E221" s="239" t="s">
        <v>1</v>
      </c>
      <c r="F221" s="240" t="s">
        <v>21</v>
      </c>
      <c r="G221" s="238"/>
      <c r="H221" s="241">
        <v>2</v>
      </c>
      <c r="I221" s="242"/>
      <c r="J221" s="238"/>
      <c r="K221" s="238"/>
      <c r="L221" s="243"/>
      <c r="M221" s="244"/>
      <c r="N221" s="245"/>
      <c r="O221" s="245"/>
      <c r="P221" s="245"/>
      <c r="Q221" s="245"/>
      <c r="R221" s="245"/>
      <c r="S221" s="245"/>
      <c r="T221" s="246"/>
      <c r="U221" s="13"/>
      <c r="V221" s="13"/>
      <c r="W221" s="13"/>
      <c r="X221" s="13"/>
      <c r="Y221" s="13"/>
      <c r="Z221" s="13"/>
      <c r="AA221" s="13"/>
      <c r="AB221" s="13"/>
      <c r="AC221" s="13"/>
      <c r="AD221" s="13"/>
      <c r="AE221" s="13"/>
      <c r="AT221" s="247" t="s">
        <v>150</v>
      </c>
      <c r="AU221" s="247" t="s">
        <v>21</v>
      </c>
      <c r="AV221" s="13" t="s">
        <v>21</v>
      </c>
      <c r="AW221" s="13" t="s">
        <v>34</v>
      </c>
      <c r="AX221" s="13" t="s">
        <v>79</v>
      </c>
      <c r="AY221" s="247" t="s">
        <v>135</v>
      </c>
    </row>
    <row r="222" spans="1:51" s="14" customFormat="1" ht="12">
      <c r="A222" s="14"/>
      <c r="B222" s="248"/>
      <c r="C222" s="249"/>
      <c r="D222" s="232" t="s">
        <v>150</v>
      </c>
      <c r="E222" s="250" t="s">
        <v>1</v>
      </c>
      <c r="F222" s="251" t="s">
        <v>159</v>
      </c>
      <c r="G222" s="249"/>
      <c r="H222" s="252">
        <v>2</v>
      </c>
      <c r="I222" s="253"/>
      <c r="J222" s="249"/>
      <c r="K222" s="249"/>
      <c r="L222" s="254"/>
      <c r="M222" s="255"/>
      <c r="N222" s="256"/>
      <c r="O222" s="256"/>
      <c r="P222" s="256"/>
      <c r="Q222" s="256"/>
      <c r="R222" s="256"/>
      <c r="S222" s="256"/>
      <c r="T222" s="257"/>
      <c r="U222" s="14"/>
      <c r="V222" s="14"/>
      <c r="W222" s="14"/>
      <c r="X222" s="14"/>
      <c r="Y222" s="14"/>
      <c r="Z222" s="14"/>
      <c r="AA222" s="14"/>
      <c r="AB222" s="14"/>
      <c r="AC222" s="14"/>
      <c r="AD222" s="14"/>
      <c r="AE222" s="14"/>
      <c r="AT222" s="258" t="s">
        <v>150</v>
      </c>
      <c r="AU222" s="258" t="s">
        <v>21</v>
      </c>
      <c r="AV222" s="14" t="s">
        <v>141</v>
      </c>
      <c r="AW222" s="14" t="s">
        <v>34</v>
      </c>
      <c r="AX222" s="14" t="s">
        <v>87</v>
      </c>
      <c r="AY222" s="258" t="s">
        <v>135</v>
      </c>
    </row>
    <row r="223" spans="1:65" s="2" customFormat="1" ht="24.15" customHeight="1">
      <c r="A223" s="37"/>
      <c r="B223" s="38"/>
      <c r="C223" s="259" t="s">
        <v>284</v>
      </c>
      <c r="D223" s="259" t="s">
        <v>266</v>
      </c>
      <c r="E223" s="260" t="s">
        <v>555</v>
      </c>
      <c r="F223" s="261" t="s">
        <v>556</v>
      </c>
      <c r="G223" s="262" t="s">
        <v>155</v>
      </c>
      <c r="H223" s="263">
        <v>15</v>
      </c>
      <c r="I223" s="264"/>
      <c r="J223" s="265">
        <f>ROUND(I223*H223,2)</f>
        <v>0</v>
      </c>
      <c r="K223" s="266"/>
      <c r="L223" s="267"/>
      <c r="M223" s="268" t="s">
        <v>1</v>
      </c>
      <c r="N223" s="269" t="s">
        <v>44</v>
      </c>
      <c r="O223" s="90"/>
      <c r="P223" s="228">
        <f>O223*H223</f>
        <v>0</v>
      </c>
      <c r="Q223" s="228">
        <v>0.21784</v>
      </c>
      <c r="R223" s="228">
        <f>Q223*H223</f>
        <v>3.2676000000000003</v>
      </c>
      <c r="S223" s="228">
        <v>0</v>
      </c>
      <c r="T223" s="229">
        <f>S223*H223</f>
        <v>0</v>
      </c>
      <c r="U223" s="37"/>
      <c r="V223" s="37"/>
      <c r="W223" s="37"/>
      <c r="X223" s="37"/>
      <c r="Y223" s="37"/>
      <c r="Z223" s="37"/>
      <c r="AA223" s="37"/>
      <c r="AB223" s="37"/>
      <c r="AC223" s="37"/>
      <c r="AD223" s="37"/>
      <c r="AE223" s="37"/>
      <c r="AR223" s="230" t="s">
        <v>181</v>
      </c>
      <c r="AT223" s="230" t="s">
        <v>266</v>
      </c>
      <c r="AU223" s="230" t="s">
        <v>21</v>
      </c>
      <c r="AY223" s="16" t="s">
        <v>135</v>
      </c>
      <c r="BE223" s="231">
        <f>IF(N223="základní",J223,0)</f>
        <v>0</v>
      </c>
      <c r="BF223" s="231">
        <f>IF(N223="snížená",J223,0)</f>
        <v>0</v>
      </c>
      <c r="BG223" s="231">
        <f>IF(N223="zákl. přenesená",J223,0)</f>
        <v>0</v>
      </c>
      <c r="BH223" s="231">
        <f>IF(N223="sníž. přenesená",J223,0)</f>
        <v>0</v>
      </c>
      <c r="BI223" s="231">
        <f>IF(N223="nulová",J223,0)</f>
        <v>0</v>
      </c>
      <c r="BJ223" s="16" t="s">
        <v>87</v>
      </c>
      <c r="BK223" s="231">
        <f>ROUND(I223*H223,2)</f>
        <v>0</v>
      </c>
      <c r="BL223" s="16" t="s">
        <v>141</v>
      </c>
      <c r="BM223" s="230" t="s">
        <v>557</v>
      </c>
    </row>
    <row r="224" spans="1:47" s="2" customFormat="1" ht="12">
      <c r="A224" s="37"/>
      <c r="B224" s="38"/>
      <c r="C224" s="39"/>
      <c r="D224" s="232" t="s">
        <v>143</v>
      </c>
      <c r="E224" s="39"/>
      <c r="F224" s="233" t="s">
        <v>554</v>
      </c>
      <c r="G224" s="39"/>
      <c r="H224" s="39"/>
      <c r="I224" s="234"/>
      <c r="J224" s="39"/>
      <c r="K224" s="39"/>
      <c r="L224" s="43"/>
      <c r="M224" s="235"/>
      <c r="N224" s="236"/>
      <c r="O224" s="90"/>
      <c r="P224" s="90"/>
      <c r="Q224" s="90"/>
      <c r="R224" s="90"/>
      <c r="S224" s="90"/>
      <c r="T224" s="91"/>
      <c r="U224" s="37"/>
      <c r="V224" s="37"/>
      <c r="W224" s="37"/>
      <c r="X224" s="37"/>
      <c r="Y224" s="37"/>
      <c r="Z224" s="37"/>
      <c r="AA224" s="37"/>
      <c r="AB224" s="37"/>
      <c r="AC224" s="37"/>
      <c r="AD224" s="37"/>
      <c r="AE224" s="37"/>
      <c r="AT224" s="16" t="s">
        <v>143</v>
      </c>
      <c r="AU224" s="16" t="s">
        <v>21</v>
      </c>
    </row>
    <row r="225" spans="1:51" s="13" customFormat="1" ht="12">
      <c r="A225" s="13"/>
      <c r="B225" s="237"/>
      <c r="C225" s="238"/>
      <c r="D225" s="232" t="s">
        <v>150</v>
      </c>
      <c r="E225" s="239" t="s">
        <v>1</v>
      </c>
      <c r="F225" s="240" t="s">
        <v>558</v>
      </c>
      <c r="G225" s="238"/>
      <c r="H225" s="241">
        <v>15</v>
      </c>
      <c r="I225" s="242"/>
      <c r="J225" s="238"/>
      <c r="K225" s="238"/>
      <c r="L225" s="243"/>
      <c r="M225" s="244"/>
      <c r="N225" s="245"/>
      <c r="O225" s="245"/>
      <c r="P225" s="245"/>
      <c r="Q225" s="245"/>
      <c r="R225" s="245"/>
      <c r="S225" s="245"/>
      <c r="T225" s="246"/>
      <c r="U225" s="13"/>
      <c r="V225" s="13"/>
      <c r="W225" s="13"/>
      <c r="X225" s="13"/>
      <c r="Y225" s="13"/>
      <c r="Z225" s="13"/>
      <c r="AA225" s="13"/>
      <c r="AB225" s="13"/>
      <c r="AC225" s="13"/>
      <c r="AD225" s="13"/>
      <c r="AE225" s="13"/>
      <c r="AT225" s="247" t="s">
        <v>150</v>
      </c>
      <c r="AU225" s="247" t="s">
        <v>21</v>
      </c>
      <c r="AV225" s="13" t="s">
        <v>21</v>
      </c>
      <c r="AW225" s="13" t="s">
        <v>34</v>
      </c>
      <c r="AX225" s="13" t="s">
        <v>79</v>
      </c>
      <c r="AY225" s="247" t="s">
        <v>135</v>
      </c>
    </row>
    <row r="226" spans="1:51" s="14" customFormat="1" ht="12">
      <c r="A226" s="14"/>
      <c r="B226" s="248"/>
      <c r="C226" s="249"/>
      <c r="D226" s="232" t="s">
        <v>150</v>
      </c>
      <c r="E226" s="250" t="s">
        <v>1</v>
      </c>
      <c r="F226" s="251" t="s">
        <v>159</v>
      </c>
      <c r="G226" s="249"/>
      <c r="H226" s="252">
        <v>15</v>
      </c>
      <c r="I226" s="253"/>
      <c r="J226" s="249"/>
      <c r="K226" s="249"/>
      <c r="L226" s="254"/>
      <c r="M226" s="255"/>
      <c r="N226" s="256"/>
      <c r="O226" s="256"/>
      <c r="P226" s="256"/>
      <c r="Q226" s="256"/>
      <c r="R226" s="256"/>
      <c r="S226" s="256"/>
      <c r="T226" s="257"/>
      <c r="U226" s="14"/>
      <c r="V226" s="14"/>
      <c r="W226" s="14"/>
      <c r="X226" s="14"/>
      <c r="Y226" s="14"/>
      <c r="Z226" s="14"/>
      <c r="AA226" s="14"/>
      <c r="AB226" s="14"/>
      <c r="AC226" s="14"/>
      <c r="AD226" s="14"/>
      <c r="AE226" s="14"/>
      <c r="AT226" s="258" t="s">
        <v>150</v>
      </c>
      <c r="AU226" s="258" t="s">
        <v>21</v>
      </c>
      <c r="AV226" s="14" t="s">
        <v>141</v>
      </c>
      <c r="AW226" s="14" t="s">
        <v>34</v>
      </c>
      <c r="AX226" s="14" t="s">
        <v>87</v>
      </c>
      <c r="AY226" s="258" t="s">
        <v>135</v>
      </c>
    </row>
    <row r="227" spans="1:65" s="2" customFormat="1" ht="24.15" customHeight="1">
      <c r="A227" s="37"/>
      <c r="B227" s="38"/>
      <c r="C227" s="218" t="s">
        <v>288</v>
      </c>
      <c r="D227" s="218" t="s">
        <v>137</v>
      </c>
      <c r="E227" s="219" t="s">
        <v>559</v>
      </c>
      <c r="F227" s="220" t="s">
        <v>560</v>
      </c>
      <c r="G227" s="221" t="s">
        <v>155</v>
      </c>
      <c r="H227" s="222">
        <v>27.3</v>
      </c>
      <c r="I227" s="223"/>
      <c r="J227" s="224">
        <f>ROUND(I227*H227,2)</f>
        <v>0</v>
      </c>
      <c r="K227" s="225"/>
      <c r="L227" s="43"/>
      <c r="M227" s="226" t="s">
        <v>1</v>
      </c>
      <c r="N227" s="227" t="s">
        <v>44</v>
      </c>
      <c r="O227" s="90"/>
      <c r="P227" s="228">
        <f>O227*H227</f>
        <v>0</v>
      </c>
      <c r="Q227" s="228">
        <v>0</v>
      </c>
      <c r="R227" s="228">
        <f>Q227*H227</f>
        <v>0</v>
      </c>
      <c r="S227" s="228">
        <v>0</v>
      </c>
      <c r="T227" s="229">
        <f>S227*H227</f>
        <v>0</v>
      </c>
      <c r="U227" s="37"/>
      <c r="V227" s="37"/>
      <c r="W227" s="37"/>
      <c r="X227" s="37"/>
      <c r="Y227" s="37"/>
      <c r="Z227" s="37"/>
      <c r="AA227" s="37"/>
      <c r="AB227" s="37"/>
      <c r="AC227" s="37"/>
      <c r="AD227" s="37"/>
      <c r="AE227" s="37"/>
      <c r="AR227" s="230" t="s">
        <v>141</v>
      </c>
      <c r="AT227" s="230" t="s">
        <v>137</v>
      </c>
      <c r="AU227" s="230" t="s">
        <v>21</v>
      </c>
      <c r="AY227" s="16" t="s">
        <v>135</v>
      </c>
      <c r="BE227" s="231">
        <f>IF(N227="základní",J227,0)</f>
        <v>0</v>
      </c>
      <c r="BF227" s="231">
        <f>IF(N227="snížená",J227,0)</f>
        <v>0</v>
      </c>
      <c r="BG227" s="231">
        <f>IF(N227="zákl. přenesená",J227,0)</f>
        <v>0</v>
      </c>
      <c r="BH227" s="231">
        <f>IF(N227="sníž. přenesená",J227,0)</f>
        <v>0</v>
      </c>
      <c r="BI227" s="231">
        <f>IF(N227="nulová",J227,0)</f>
        <v>0</v>
      </c>
      <c r="BJ227" s="16" t="s">
        <v>87</v>
      </c>
      <c r="BK227" s="231">
        <f>ROUND(I227*H227,2)</f>
        <v>0</v>
      </c>
      <c r="BL227" s="16" t="s">
        <v>141</v>
      </c>
      <c r="BM227" s="230" t="s">
        <v>561</v>
      </c>
    </row>
    <row r="228" spans="1:51" s="13" customFormat="1" ht="12">
      <c r="A228" s="13"/>
      <c r="B228" s="237"/>
      <c r="C228" s="238"/>
      <c r="D228" s="232" t="s">
        <v>150</v>
      </c>
      <c r="E228" s="239" t="s">
        <v>1</v>
      </c>
      <c r="F228" s="240" t="s">
        <v>562</v>
      </c>
      <c r="G228" s="238"/>
      <c r="H228" s="241">
        <v>27.3</v>
      </c>
      <c r="I228" s="242"/>
      <c r="J228" s="238"/>
      <c r="K228" s="238"/>
      <c r="L228" s="243"/>
      <c r="M228" s="244"/>
      <c r="N228" s="245"/>
      <c r="O228" s="245"/>
      <c r="P228" s="245"/>
      <c r="Q228" s="245"/>
      <c r="R228" s="245"/>
      <c r="S228" s="245"/>
      <c r="T228" s="246"/>
      <c r="U228" s="13"/>
      <c r="V228" s="13"/>
      <c r="W228" s="13"/>
      <c r="X228" s="13"/>
      <c r="Y228" s="13"/>
      <c r="Z228" s="13"/>
      <c r="AA228" s="13"/>
      <c r="AB228" s="13"/>
      <c r="AC228" s="13"/>
      <c r="AD228" s="13"/>
      <c r="AE228" s="13"/>
      <c r="AT228" s="247" t="s">
        <v>150</v>
      </c>
      <c r="AU228" s="247" t="s">
        <v>21</v>
      </c>
      <c r="AV228" s="13" t="s">
        <v>21</v>
      </c>
      <c r="AW228" s="13" t="s">
        <v>34</v>
      </c>
      <c r="AX228" s="13" t="s">
        <v>79</v>
      </c>
      <c r="AY228" s="247" t="s">
        <v>135</v>
      </c>
    </row>
    <row r="229" spans="1:51" s="14" customFormat="1" ht="12">
      <c r="A229" s="14"/>
      <c r="B229" s="248"/>
      <c r="C229" s="249"/>
      <c r="D229" s="232" t="s">
        <v>150</v>
      </c>
      <c r="E229" s="250" t="s">
        <v>1</v>
      </c>
      <c r="F229" s="251" t="s">
        <v>159</v>
      </c>
      <c r="G229" s="249"/>
      <c r="H229" s="252">
        <v>27.3</v>
      </c>
      <c r="I229" s="253"/>
      <c r="J229" s="249"/>
      <c r="K229" s="249"/>
      <c r="L229" s="254"/>
      <c r="M229" s="255"/>
      <c r="N229" s="256"/>
      <c r="O229" s="256"/>
      <c r="P229" s="256"/>
      <c r="Q229" s="256"/>
      <c r="R229" s="256"/>
      <c r="S229" s="256"/>
      <c r="T229" s="257"/>
      <c r="U229" s="14"/>
      <c r="V229" s="14"/>
      <c r="W229" s="14"/>
      <c r="X229" s="14"/>
      <c r="Y229" s="14"/>
      <c r="Z229" s="14"/>
      <c r="AA229" s="14"/>
      <c r="AB229" s="14"/>
      <c r="AC229" s="14"/>
      <c r="AD229" s="14"/>
      <c r="AE229" s="14"/>
      <c r="AT229" s="258" t="s">
        <v>150</v>
      </c>
      <c r="AU229" s="258" t="s">
        <v>21</v>
      </c>
      <c r="AV229" s="14" t="s">
        <v>141</v>
      </c>
      <c r="AW229" s="14" t="s">
        <v>34</v>
      </c>
      <c r="AX229" s="14" t="s">
        <v>87</v>
      </c>
      <c r="AY229" s="258" t="s">
        <v>135</v>
      </c>
    </row>
    <row r="230" spans="1:65" s="2" customFormat="1" ht="24.15" customHeight="1">
      <c r="A230" s="37"/>
      <c r="B230" s="38"/>
      <c r="C230" s="218" t="s">
        <v>292</v>
      </c>
      <c r="D230" s="218" t="s">
        <v>137</v>
      </c>
      <c r="E230" s="219" t="s">
        <v>563</v>
      </c>
      <c r="F230" s="220" t="s">
        <v>564</v>
      </c>
      <c r="G230" s="221" t="s">
        <v>155</v>
      </c>
      <c r="H230" s="222">
        <v>28.6</v>
      </c>
      <c r="I230" s="223"/>
      <c r="J230" s="224">
        <f>ROUND(I230*H230,2)</f>
        <v>0</v>
      </c>
      <c r="K230" s="225"/>
      <c r="L230" s="43"/>
      <c r="M230" s="226" t="s">
        <v>1</v>
      </c>
      <c r="N230" s="227" t="s">
        <v>44</v>
      </c>
      <c r="O230" s="90"/>
      <c r="P230" s="228">
        <f>O230*H230</f>
        <v>0</v>
      </c>
      <c r="Q230" s="228">
        <v>0</v>
      </c>
      <c r="R230" s="228">
        <f>Q230*H230</f>
        <v>0</v>
      </c>
      <c r="S230" s="228">
        <v>0</v>
      </c>
      <c r="T230" s="229">
        <f>S230*H230</f>
        <v>0</v>
      </c>
      <c r="U230" s="37"/>
      <c r="V230" s="37"/>
      <c r="W230" s="37"/>
      <c r="X230" s="37"/>
      <c r="Y230" s="37"/>
      <c r="Z230" s="37"/>
      <c r="AA230" s="37"/>
      <c r="AB230" s="37"/>
      <c r="AC230" s="37"/>
      <c r="AD230" s="37"/>
      <c r="AE230" s="37"/>
      <c r="AR230" s="230" t="s">
        <v>141</v>
      </c>
      <c r="AT230" s="230" t="s">
        <v>137</v>
      </c>
      <c r="AU230" s="230" t="s">
        <v>21</v>
      </c>
      <c r="AY230" s="16" t="s">
        <v>135</v>
      </c>
      <c r="BE230" s="231">
        <f>IF(N230="základní",J230,0)</f>
        <v>0</v>
      </c>
      <c r="BF230" s="231">
        <f>IF(N230="snížená",J230,0)</f>
        <v>0</v>
      </c>
      <c r="BG230" s="231">
        <f>IF(N230="zákl. přenesená",J230,0)</f>
        <v>0</v>
      </c>
      <c r="BH230" s="231">
        <f>IF(N230="sníž. přenesená",J230,0)</f>
        <v>0</v>
      </c>
      <c r="BI230" s="231">
        <f>IF(N230="nulová",J230,0)</f>
        <v>0</v>
      </c>
      <c r="BJ230" s="16" t="s">
        <v>87</v>
      </c>
      <c r="BK230" s="231">
        <f>ROUND(I230*H230,2)</f>
        <v>0</v>
      </c>
      <c r="BL230" s="16" t="s">
        <v>141</v>
      </c>
      <c r="BM230" s="230" t="s">
        <v>565</v>
      </c>
    </row>
    <row r="231" spans="1:51" s="13" customFormat="1" ht="12">
      <c r="A231" s="13"/>
      <c r="B231" s="237"/>
      <c r="C231" s="238"/>
      <c r="D231" s="232" t="s">
        <v>150</v>
      </c>
      <c r="E231" s="239" t="s">
        <v>1</v>
      </c>
      <c r="F231" s="240" t="s">
        <v>566</v>
      </c>
      <c r="G231" s="238"/>
      <c r="H231" s="241">
        <v>28.6</v>
      </c>
      <c r="I231" s="242"/>
      <c r="J231" s="238"/>
      <c r="K231" s="238"/>
      <c r="L231" s="243"/>
      <c r="M231" s="244"/>
      <c r="N231" s="245"/>
      <c r="O231" s="245"/>
      <c r="P231" s="245"/>
      <c r="Q231" s="245"/>
      <c r="R231" s="245"/>
      <c r="S231" s="245"/>
      <c r="T231" s="246"/>
      <c r="U231" s="13"/>
      <c r="V231" s="13"/>
      <c r="W231" s="13"/>
      <c r="X231" s="13"/>
      <c r="Y231" s="13"/>
      <c r="Z231" s="13"/>
      <c r="AA231" s="13"/>
      <c r="AB231" s="13"/>
      <c r="AC231" s="13"/>
      <c r="AD231" s="13"/>
      <c r="AE231" s="13"/>
      <c r="AT231" s="247" t="s">
        <v>150</v>
      </c>
      <c r="AU231" s="247" t="s">
        <v>21</v>
      </c>
      <c r="AV231" s="13" t="s">
        <v>21</v>
      </c>
      <c r="AW231" s="13" t="s">
        <v>34</v>
      </c>
      <c r="AX231" s="13" t="s">
        <v>79</v>
      </c>
      <c r="AY231" s="247" t="s">
        <v>135</v>
      </c>
    </row>
    <row r="232" spans="1:51" s="14" customFormat="1" ht="12">
      <c r="A232" s="14"/>
      <c r="B232" s="248"/>
      <c r="C232" s="249"/>
      <c r="D232" s="232" t="s">
        <v>150</v>
      </c>
      <c r="E232" s="250" t="s">
        <v>1</v>
      </c>
      <c r="F232" s="251" t="s">
        <v>159</v>
      </c>
      <c r="G232" s="249"/>
      <c r="H232" s="252">
        <v>28.6</v>
      </c>
      <c r="I232" s="253"/>
      <c r="J232" s="249"/>
      <c r="K232" s="249"/>
      <c r="L232" s="254"/>
      <c r="M232" s="255"/>
      <c r="N232" s="256"/>
      <c r="O232" s="256"/>
      <c r="P232" s="256"/>
      <c r="Q232" s="256"/>
      <c r="R232" s="256"/>
      <c r="S232" s="256"/>
      <c r="T232" s="257"/>
      <c r="U232" s="14"/>
      <c r="V232" s="14"/>
      <c r="W232" s="14"/>
      <c r="X232" s="14"/>
      <c r="Y232" s="14"/>
      <c r="Z232" s="14"/>
      <c r="AA232" s="14"/>
      <c r="AB232" s="14"/>
      <c r="AC232" s="14"/>
      <c r="AD232" s="14"/>
      <c r="AE232" s="14"/>
      <c r="AT232" s="258" t="s">
        <v>150</v>
      </c>
      <c r="AU232" s="258" t="s">
        <v>21</v>
      </c>
      <c r="AV232" s="14" t="s">
        <v>141</v>
      </c>
      <c r="AW232" s="14" t="s">
        <v>34</v>
      </c>
      <c r="AX232" s="14" t="s">
        <v>87</v>
      </c>
      <c r="AY232" s="258" t="s">
        <v>135</v>
      </c>
    </row>
    <row r="233" spans="1:65" s="2" customFormat="1" ht="24.15" customHeight="1">
      <c r="A233" s="37"/>
      <c r="B233" s="38"/>
      <c r="C233" s="218" t="s">
        <v>296</v>
      </c>
      <c r="D233" s="218" t="s">
        <v>137</v>
      </c>
      <c r="E233" s="219" t="s">
        <v>567</v>
      </c>
      <c r="F233" s="220" t="s">
        <v>568</v>
      </c>
      <c r="G233" s="221" t="s">
        <v>155</v>
      </c>
      <c r="H233" s="222">
        <v>29.9</v>
      </c>
      <c r="I233" s="223"/>
      <c r="J233" s="224">
        <f>ROUND(I233*H233,2)</f>
        <v>0</v>
      </c>
      <c r="K233" s="225"/>
      <c r="L233" s="43"/>
      <c r="M233" s="226" t="s">
        <v>1</v>
      </c>
      <c r="N233" s="227" t="s">
        <v>44</v>
      </c>
      <c r="O233" s="90"/>
      <c r="P233" s="228">
        <f>O233*H233</f>
        <v>0</v>
      </c>
      <c r="Q233" s="228">
        <v>0</v>
      </c>
      <c r="R233" s="228">
        <f>Q233*H233</f>
        <v>0</v>
      </c>
      <c r="S233" s="228">
        <v>0</v>
      </c>
      <c r="T233" s="229">
        <f>S233*H233</f>
        <v>0</v>
      </c>
      <c r="U233" s="37"/>
      <c r="V233" s="37"/>
      <c r="W233" s="37"/>
      <c r="X233" s="37"/>
      <c r="Y233" s="37"/>
      <c r="Z233" s="37"/>
      <c r="AA233" s="37"/>
      <c r="AB233" s="37"/>
      <c r="AC233" s="37"/>
      <c r="AD233" s="37"/>
      <c r="AE233" s="37"/>
      <c r="AR233" s="230" t="s">
        <v>141</v>
      </c>
      <c r="AT233" s="230" t="s">
        <v>137</v>
      </c>
      <c r="AU233" s="230" t="s">
        <v>21</v>
      </c>
      <c r="AY233" s="16" t="s">
        <v>135</v>
      </c>
      <c r="BE233" s="231">
        <f>IF(N233="základní",J233,0)</f>
        <v>0</v>
      </c>
      <c r="BF233" s="231">
        <f>IF(N233="snížená",J233,0)</f>
        <v>0</v>
      </c>
      <c r="BG233" s="231">
        <f>IF(N233="zákl. přenesená",J233,0)</f>
        <v>0</v>
      </c>
      <c r="BH233" s="231">
        <f>IF(N233="sníž. přenesená",J233,0)</f>
        <v>0</v>
      </c>
      <c r="BI233" s="231">
        <f>IF(N233="nulová",J233,0)</f>
        <v>0</v>
      </c>
      <c r="BJ233" s="16" t="s">
        <v>87</v>
      </c>
      <c r="BK233" s="231">
        <f>ROUND(I233*H233,2)</f>
        <v>0</v>
      </c>
      <c r="BL233" s="16" t="s">
        <v>141</v>
      </c>
      <c r="BM233" s="230" t="s">
        <v>569</v>
      </c>
    </row>
    <row r="234" spans="1:51" s="13" customFormat="1" ht="12">
      <c r="A234" s="13"/>
      <c r="B234" s="237"/>
      <c r="C234" s="238"/>
      <c r="D234" s="232" t="s">
        <v>150</v>
      </c>
      <c r="E234" s="239" t="s">
        <v>1</v>
      </c>
      <c r="F234" s="240" t="s">
        <v>570</v>
      </c>
      <c r="G234" s="238"/>
      <c r="H234" s="241">
        <v>29.9</v>
      </c>
      <c r="I234" s="242"/>
      <c r="J234" s="238"/>
      <c r="K234" s="238"/>
      <c r="L234" s="243"/>
      <c r="M234" s="244"/>
      <c r="N234" s="245"/>
      <c r="O234" s="245"/>
      <c r="P234" s="245"/>
      <c r="Q234" s="245"/>
      <c r="R234" s="245"/>
      <c r="S234" s="245"/>
      <c r="T234" s="246"/>
      <c r="U234" s="13"/>
      <c r="V234" s="13"/>
      <c r="W234" s="13"/>
      <c r="X234" s="13"/>
      <c r="Y234" s="13"/>
      <c r="Z234" s="13"/>
      <c r="AA234" s="13"/>
      <c r="AB234" s="13"/>
      <c r="AC234" s="13"/>
      <c r="AD234" s="13"/>
      <c r="AE234" s="13"/>
      <c r="AT234" s="247" t="s">
        <v>150</v>
      </c>
      <c r="AU234" s="247" t="s">
        <v>21</v>
      </c>
      <c r="AV234" s="13" t="s">
        <v>21</v>
      </c>
      <c r="AW234" s="13" t="s">
        <v>34</v>
      </c>
      <c r="AX234" s="13" t="s">
        <v>79</v>
      </c>
      <c r="AY234" s="247" t="s">
        <v>135</v>
      </c>
    </row>
    <row r="235" spans="1:51" s="14" customFormat="1" ht="12">
      <c r="A235" s="14"/>
      <c r="B235" s="248"/>
      <c r="C235" s="249"/>
      <c r="D235" s="232" t="s">
        <v>150</v>
      </c>
      <c r="E235" s="250" t="s">
        <v>1</v>
      </c>
      <c r="F235" s="251" t="s">
        <v>159</v>
      </c>
      <c r="G235" s="249"/>
      <c r="H235" s="252">
        <v>29.9</v>
      </c>
      <c r="I235" s="253"/>
      <c r="J235" s="249"/>
      <c r="K235" s="249"/>
      <c r="L235" s="254"/>
      <c r="M235" s="255"/>
      <c r="N235" s="256"/>
      <c r="O235" s="256"/>
      <c r="P235" s="256"/>
      <c r="Q235" s="256"/>
      <c r="R235" s="256"/>
      <c r="S235" s="256"/>
      <c r="T235" s="257"/>
      <c r="U235" s="14"/>
      <c r="V235" s="14"/>
      <c r="W235" s="14"/>
      <c r="X235" s="14"/>
      <c r="Y235" s="14"/>
      <c r="Z235" s="14"/>
      <c r="AA235" s="14"/>
      <c r="AB235" s="14"/>
      <c r="AC235" s="14"/>
      <c r="AD235" s="14"/>
      <c r="AE235" s="14"/>
      <c r="AT235" s="258" t="s">
        <v>150</v>
      </c>
      <c r="AU235" s="258" t="s">
        <v>21</v>
      </c>
      <c r="AV235" s="14" t="s">
        <v>141</v>
      </c>
      <c r="AW235" s="14" t="s">
        <v>34</v>
      </c>
      <c r="AX235" s="14" t="s">
        <v>87</v>
      </c>
      <c r="AY235" s="258" t="s">
        <v>135</v>
      </c>
    </row>
    <row r="236" spans="1:65" s="2" customFormat="1" ht="33" customHeight="1">
      <c r="A236" s="37"/>
      <c r="B236" s="38"/>
      <c r="C236" s="218" t="s">
        <v>302</v>
      </c>
      <c r="D236" s="218" t="s">
        <v>137</v>
      </c>
      <c r="E236" s="219" t="s">
        <v>571</v>
      </c>
      <c r="F236" s="220" t="s">
        <v>572</v>
      </c>
      <c r="G236" s="221" t="s">
        <v>155</v>
      </c>
      <c r="H236" s="222">
        <v>31.2</v>
      </c>
      <c r="I236" s="223"/>
      <c r="J236" s="224">
        <f>ROUND(I236*H236,2)</f>
        <v>0</v>
      </c>
      <c r="K236" s="225"/>
      <c r="L236" s="43"/>
      <c r="M236" s="226" t="s">
        <v>1</v>
      </c>
      <c r="N236" s="227" t="s">
        <v>44</v>
      </c>
      <c r="O236" s="90"/>
      <c r="P236" s="228">
        <f>O236*H236</f>
        <v>0</v>
      </c>
      <c r="Q236" s="228">
        <v>0</v>
      </c>
      <c r="R236" s="228">
        <f>Q236*H236</f>
        <v>0</v>
      </c>
      <c r="S236" s="228">
        <v>0</v>
      </c>
      <c r="T236" s="229">
        <f>S236*H236</f>
        <v>0</v>
      </c>
      <c r="U236" s="37"/>
      <c r="V236" s="37"/>
      <c r="W236" s="37"/>
      <c r="X236" s="37"/>
      <c r="Y236" s="37"/>
      <c r="Z236" s="37"/>
      <c r="AA236" s="37"/>
      <c r="AB236" s="37"/>
      <c r="AC236" s="37"/>
      <c r="AD236" s="37"/>
      <c r="AE236" s="37"/>
      <c r="AR236" s="230" t="s">
        <v>141</v>
      </c>
      <c r="AT236" s="230" t="s">
        <v>137</v>
      </c>
      <c r="AU236" s="230" t="s">
        <v>21</v>
      </c>
      <c r="AY236" s="16" t="s">
        <v>135</v>
      </c>
      <c r="BE236" s="231">
        <f>IF(N236="základní",J236,0)</f>
        <v>0</v>
      </c>
      <c r="BF236" s="231">
        <f>IF(N236="snížená",J236,0)</f>
        <v>0</v>
      </c>
      <c r="BG236" s="231">
        <f>IF(N236="zákl. přenesená",J236,0)</f>
        <v>0</v>
      </c>
      <c r="BH236" s="231">
        <f>IF(N236="sníž. přenesená",J236,0)</f>
        <v>0</v>
      </c>
      <c r="BI236" s="231">
        <f>IF(N236="nulová",J236,0)</f>
        <v>0</v>
      </c>
      <c r="BJ236" s="16" t="s">
        <v>87</v>
      </c>
      <c r="BK236" s="231">
        <f>ROUND(I236*H236,2)</f>
        <v>0</v>
      </c>
      <c r="BL236" s="16" t="s">
        <v>141</v>
      </c>
      <c r="BM236" s="230" t="s">
        <v>573</v>
      </c>
    </row>
    <row r="237" spans="1:51" s="13" customFormat="1" ht="12">
      <c r="A237" s="13"/>
      <c r="B237" s="237"/>
      <c r="C237" s="238"/>
      <c r="D237" s="232" t="s">
        <v>150</v>
      </c>
      <c r="E237" s="239" t="s">
        <v>1</v>
      </c>
      <c r="F237" s="240" t="s">
        <v>574</v>
      </c>
      <c r="G237" s="238"/>
      <c r="H237" s="241">
        <v>31.2</v>
      </c>
      <c r="I237" s="242"/>
      <c r="J237" s="238"/>
      <c r="K237" s="238"/>
      <c r="L237" s="243"/>
      <c r="M237" s="244"/>
      <c r="N237" s="245"/>
      <c r="O237" s="245"/>
      <c r="P237" s="245"/>
      <c r="Q237" s="245"/>
      <c r="R237" s="245"/>
      <c r="S237" s="245"/>
      <c r="T237" s="246"/>
      <c r="U237" s="13"/>
      <c r="V237" s="13"/>
      <c r="W237" s="13"/>
      <c r="X237" s="13"/>
      <c r="Y237" s="13"/>
      <c r="Z237" s="13"/>
      <c r="AA237" s="13"/>
      <c r="AB237" s="13"/>
      <c r="AC237" s="13"/>
      <c r="AD237" s="13"/>
      <c r="AE237" s="13"/>
      <c r="AT237" s="247" t="s">
        <v>150</v>
      </c>
      <c r="AU237" s="247" t="s">
        <v>21</v>
      </c>
      <c r="AV237" s="13" t="s">
        <v>21</v>
      </c>
      <c r="AW237" s="13" t="s">
        <v>34</v>
      </c>
      <c r="AX237" s="13" t="s">
        <v>79</v>
      </c>
      <c r="AY237" s="247" t="s">
        <v>135</v>
      </c>
    </row>
    <row r="238" spans="1:51" s="14" customFormat="1" ht="12">
      <c r="A238" s="14"/>
      <c r="B238" s="248"/>
      <c r="C238" s="249"/>
      <c r="D238" s="232" t="s">
        <v>150</v>
      </c>
      <c r="E238" s="250" t="s">
        <v>1</v>
      </c>
      <c r="F238" s="251" t="s">
        <v>159</v>
      </c>
      <c r="G238" s="249"/>
      <c r="H238" s="252">
        <v>31.2</v>
      </c>
      <c r="I238" s="253"/>
      <c r="J238" s="249"/>
      <c r="K238" s="249"/>
      <c r="L238" s="254"/>
      <c r="M238" s="255"/>
      <c r="N238" s="256"/>
      <c r="O238" s="256"/>
      <c r="P238" s="256"/>
      <c r="Q238" s="256"/>
      <c r="R238" s="256"/>
      <c r="S238" s="256"/>
      <c r="T238" s="257"/>
      <c r="U238" s="14"/>
      <c r="V238" s="14"/>
      <c r="W238" s="14"/>
      <c r="X238" s="14"/>
      <c r="Y238" s="14"/>
      <c r="Z238" s="14"/>
      <c r="AA238" s="14"/>
      <c r="AB238" s="14"/>
      <c r="AC238" s="14"/>
      <c r="AD238" s="14"/>
      <c r="AE238" s="14"/>
      <c r="AT238" s="258" t="s">
        <v>150</v>
      </c>
      <c r="AU238" s="258" t="s">
        <v>21</v>
      </c>
      <c r="AV238" s="14" t="s">
        <v>141</v>
      </c>
      <c r="AW238" s="14" t="s">
        <v>34</v>
      </c>
      <c r="AX238" s="14" t="s">
        <v>87</v>
      </c>
      <c r="AY238" s="258" t="s">
        <v>135</v>
      </c>
    </row>
    <row r="239" spans="1:63" s="12" customFormat="1" ht="22.8" customHeight="1">
      <c r="A239" s="12"/>
      <c r="B239" s="202"/>
      <c r="C239" s="203"/>
      <c r="D239" s="204" t="s">
        <v>78</v>
      </c>
      <c r="E239" s="216" t="s">
        <v>165</v>
      </c>
      <c r="F239" s="216" t="s">
        <v>575</v>
      </c>
      <c r="G239" s="203"/>
      <c r="H239" s="203"/>
      <c r="I239" s="206"/>
      <c r="J239" s="217">
        <f>BK239</f>
        <v>0</v>
      </c>
      <c r="K239" s="203"/>
      <c r="L239" s="208"/>
      <c r="M239" s="209"/>
      <c r="N239" s="210"/>
      <c r="O239" s="210"/>
      <c r="P239" s="211">
        <f>SUM(P240:P271)</f>
        <v>0</v>
      </c>
      <c r="Q239" s="210"/>
      <c r="R239" s="211">
        <f>SUM(R240:R271)</f>
        <v>0.2802674</v>
      </c>
      <c r="S239" s="210"/>
      <c r="T239" s="212">
        <f>SUM(T240:T271)</f>
        <v>0</v>
      </c>
      <c r="U239" s="12"/>
      <c r="V239" s="12"/>
      <c r="W239" s="12"/>
      <c r="X239" s="12"/>
      <c r="Y239" s="12"/>
      <c r="Z239" s="12"/>
      <c r="AA239" s="12"/>
      <c r="AB239" s="12"/>
      <c r="AC239" s="12"/>
      <c r="AD239" s="12"/>
      <c r="AE239" s="12"/>
      <c r="AR239" s="213" t="s">
        <v>87</v>
      </c>
      <c r="AT239" s="214" t="s">
        <v>78</v>
      </c>
      <c r="AU239" s="214" t="s">
        <v>87</v>
      </c>
      <c r="AY239" s="213" t="s">
        <v>135</v>
      </c>
      <c r="BK239" s="215">
        <f>SUM(BK240:BK271)</f>
        <v>0</v>
      </c>
    </row>
    <row r="240" spans="1:65" s="2" customFormat="1" ht="33" customHeight="1">
      <c r="A240" s="37"/>
      <c r="B240" s="38"/>
      <c r="C240" s="218" t="s">
        <v>308</v>
      </c>
      <c r="D240" s="218" t="s">
        <v>137</v>
      </c>
      <c r="E240" s="219" t="s">
        <v>576</v>
      </c>
      <c r="F240" s="220" t="s">
        <v>577</v>
      </c>
      <c r="G240" s="221" t="s">
        <v>155</v>
      </c>
      <c r="H240" s="222">
        <v>459</v>
      </c>
      <c r="I240" s="223"/>
      <c r="J240" s="224">
        <f>ROUND(I240*H240,2)</f>
        <v>0</v>
      </c>
      <c r="K240" s="225"/>
      <c r="L240" s="43"/>
      <c r="M240" s="226" t="s">
        <v>1</v>
      </c>
      <c r="N240" s="227" t="s">
        <v>44</v>
      </c>
      <c r="O240" s="90"/>
      <c r="P240" s="228">
        <f>O240*H240</f>
        <v>0</v>
      </c>
      <c r="Q240" s="228">
        <v>0</v>
      </c>
      <c r="R240" s="228">
        <f>Q240*H240</f>
        <v>0</v>
      </c>
      <c r="S240" s="228">
        <v>0</v>
      </c>
      <c r="T240" s="229">
        <f>S240*H240</f>
        <v>0</v>
      </c>
      <c r="U240" s="37"/>
      <c r="V240" s="37"/>
      <c r="W240" s="37"/>
      <c r="X240" s="37"/>
      <c r="Y240" s="37"/>
      <c r="Z240" s="37"/>
      <c r="AA240" s="37"/>
      <c r="AB240" s="37"/>
      <c r="AC240" s="37"/>
      <c r="AD240" s="37"/>
      <c r="AE240" s="37"/>
      <c r="AR240" s="230" t="s">
        <v>141</v>
      </c>
      <c r="AT240" s="230" t="s">
        <v>137</v>
      </c>
      <c r="AU240" s="230" t="s">
        <v>21</v>
      </c>
      <c r="AY240" s="16" t="s">
        <v>135</v>
      </c>
      <c r="BE240" s="231">
        <f>IF(N240="základní",J240,0)</f>
        <v>0</v>
      </c>
      <c r="BF240" s="231">
        <f>IF(N240="snížená",J240,0)</f>
        <v>0</v>
      </c>
      <c r="BG240" s="231">
        <f>IF(N240="zákl. přenesená",J240,0)</f>
        <v>0</v>
      </c>
      <c r="BH240" s="231">
        <f>IF(N240="sníž. přenesená",J240,0)</f>
        <v>0</v>
      </c>
      <c r="BI240" s="231">
        <f>IF(N240="nulová",J240,0)</f>
        <v>0</v>
      </c>
      <c r="BJ240" s="16" t="s">
        <v>87</v>
      </c>
      <c r="BK240" s="231">
        <f>ROUND(I240*H240,2)</f>
        <v>0</v>
      </c>
      <c r="BL240" s="16" t="s">
        <v>141</v>
      </c>
      <c r="BM240" s="230" t="s">
        <v>578</v>
      </c>
    </row>
    <row r="241" spans="1:51" s="13" customFormat="1" ht="12">
      <c r="A241" s="13"/>
      <c r="B241" s="237"/>
      <c r="C241" s="238"/>
      <c r="D241" s="232" t="s">
        <v>150</v>
      </c>
      <c r="E241" s="239" t="s">
        <v>1</v>
      </c>
      <c r="F241" s="240" t="s">
        <v>579</v>
      </c>
      <c r="G241" s="238"/>
      <c r="H241" s="241">
        <v>459</v>
      </c>
      <c r="I241" s="242"/>
      <c r="J241" s="238"/>
      <c r="K241" s="238"/>
      <c r="L241" s="243"/>
      <c r="M241" s="244"/>
      <c r="N241" s="245"/>
      <c r="O241" s="245"/>
      <c r="P241" s="245"/>
      <c r="Q241" s="245"/>
      <c r="R241" s="245"/>
      <c r="S241" s="245"/>
      <c r="T241" s="246"/>
      <c r="U241" s="13"/>
      <c r="V241" s="13"/>
      <c r="W241" s="13"/>
      <c r="X241" s="13"/>
      <c r="Y241" s="13"/>
      <c r="Z241" s="13"/>
      <c r="AA241" s="13"/>
      <c r="AB241" s="13"/>
      <c r="AC241" s="13"/>
      <c r="AD241" s="13"/>
      <c r="AE241" s="13"/>
      <c r="AT241" s="247" t="s">
        <v>150</v>
      </c>
      <c r="AU241" s="247" t="s">
        <v>21</v>
      </c>
      <c r="AV241" s="13" t="s">
        <v>21</v>
      </c>
      <c r="AW241" s="13" t="s">
        <v>34</v>
      </c>
      <c r="AX241" s="13" t="s">
        <v>79</v>
      </c>
      <c r="AY241" s="247" t="s">
        <v>135</v>
      </c>
    </row>
    <row r="242" spans="1:51" s="14" customFormat="1" ht="12">
      <c r="A242" s="14"/>
      <c r="B242" s="248"/>
      <c r="C242" s="249"/>
      <c r="D242" s="232" t="s">
        <v>150</v>
      </c>
      <c r="E242" s="250" t="s">
        <v>1</v>
      </c>
      <c r="F242" s="251" t="s">
        <v>159</v>
      </c>
      <c r="G242" s="249"/>
      <c r="H242" s="252">
        <v>459</v>
      </c>
      <c r="I242" s="253"/>
      <c r="J242" s="249"/>
      <c r="K242" s="249"/>
      <c r="L242" s="254"/>
      <c r="M242" s="255"/>
      <c r="N242" s="256"/>
      <c r="O242" s="256"/>
      <c r="P242" s="256"/>
      <c r="Q242" s="256"/>
      <c r="R242" s="256"/>
      <c r="S242" s="256"/>
      <c r="T242" s="257"/>
      <c r="U242" s="14"/>
      <c r="V242" s="14"/>
      <c r="W242" s="14"/>
      <c r="X242" s="14"/>
      <c r="Y242" s="14"/>
      <c r="Z242" s="14"/>
      <c r="AA242" s="14"/>
      <c r="AB242" s="14"/>
      <c r="AC242" s="14"/>
      <c r="AD242" s="14"/>
      <c r="AE242" s="14"/>
      <c r="AT242" s="258" t="s">
        <v>150</v>
      </c>
      <c r="AU242" s="258" t="s">
        <v>21</v>
      </c>
      <c r="AV242" s="14" t="s">
        <v>141</v>
      </c>
      <c r="AW242" s="14" t="s">
        <v>34</v>
      </c>
      <c r="AX242" s="14" t="s">
        <v>87</v>
      </c>
      <c r="AY242" s="258" t="s">
        <v>135</v>
      </c>
    </row>
    <row r="243" spans="1:65" s="2" customFormat="1" ht="24.15" customHeight="1">
      <c r="A243" s="37"/>
      <c r="B243" s="38"/>
      <c r="C243" s="218" t="s">
        <v>313</v>
      </c>
      <c r="D243" s="218" t="s">
        <v>137</v>
      </c>
      <c r="E243" s="219" t="s">
        <v>580</v>
      </c>
      <c r="F243" s="220" t="s">
        <v>581</v>
      </c>
      <c r="G243" s="221" t="s">
        <v>155</v>
      </c>
      <c r="H243" s="222">
        <v>459</v>
      </c>
      <c r="I243" s="223"/>
      <c r="J243" s="224">
        <f>ROUND(I243*H243,2)</f>
        <v>0</v>
      </c>
      <c r="K243" s="225"/>
      <c r="L243" s="43"/>
      <c r="M243" s="226" t="s">
        <v>1</v>
      </c>
      <c r="N243" s="227" t="s">
        <v>44</v>
      </c>
      <c r="O243" s="90"/>
      <c r="P243" s="228">
        <f>O243*H243</f>
        <v>0</v>
      </c>
      <c r="Q243" s="228">
        <v>0</v>
      </c>
      <c r="R243" s="228">
        <f>Q243*H243</f>
        <v>0</v>
      </c>
      <c r="S243" s="228">
        <v>0</v>
      </c>
      <c r="T243" s="229">
        <f>S243*H243</f>
        <v>0</v>
      </c>
      <c r="U243" s="37"/>
      <c r="V243" s="37"/>
      <c r="W243" s="37"/>
      <c r="X243" s="37"/>
      <c r="Y243" s="37"/>
      <c r="Z243" s="37"/>
      <c r="AA243" s="37"/>
      <c r="AB243" s="37"/>
      <c r="AC243" s="37"/>
      <c r="AD243" s="37"/>
      <c r="AE243" s="37"/>
      <c r="AR243" s="230" t="s">
        <v>141</v>
      </c>
      <c r="AT243" s="230" t="s">
        <v>137</v>
      </c>
      <c r="AU243" s="230" t="s">
        <v>21</v>
      </c>
      <c r="AY243" s="16" t="s">
        <v>135</v>
      </c>
      <c r="BE243" s="231">
        <f>IF(N243="základní",J243,0)</f>
        <v>0</v>
      </c>
      <c r="BF243" s="231">
        <f>IF(N243="snížená",J243,0)</f>
        <v>0</v>
      </c>
      <c r="BG243" s="231">
        <f>IF(N243="zákl. přenesená",J243,0)</f>
        <v>0</v>
      </c>
      <c r="BH243" s="231">
        <f>IF(N243="sníž. přenesená",J243,0)</f>
        <v>0</v>
      </c>
      <c r="BI243" s="231">
        <f>IF(N243="nulová",J243,0)</f>
        <v>0</v>
      </c>
      <c r="BJ243" s="16" t="s">
        <v>87</v>
      </c>
      <c r="BK243" s="231">
        <f>ROUND(I243*H243,2)</f>
        <v>0</v>
      </c>
      <c r="BL243" s="16" t="s">
        <v>141</v>
      </c>
      <c r="BM243" s="230" t="s">
        <v>582</v>
      </c>
    </row>
    <row r="244" spans="1:65" s="2" customFormat="1" ht="33" customHeight="1">
      <c r="A244" s="37"/>
      <c r="B244" s="38"/>
      <c r="C244" s="218" t="s">
        <v>317</v>
      </c>
      <c r="D244" s="218" t="s">
        <v>137</v>
      </c>
      <c r="E244" s="219" t="s">
        <v>583</v>
      </c>
      <c r="F244" s="220" t="s">
        <v>584</v>
      </c>
      <c r="G244" s="221" t="s">
        <v>155</v>
      </c>
      <c r="H244" s="222">
        <v>459</v>
      </c>
      <c r="I244" s="223"/>
      <c r="J244" s="224">
        <f>ROUND(I244*H244,2)</f>
        <v>0</v>
      </c>
      <c r="K244" s="225"/>
      <c r="L244" s="43"/>
      <c r="M244" s="226" t="s">
        <v>1</v>
      </c>
      <c r="N244" s="227" t="s">
        <v>44</v>
      </c>
      <c r="O244" s="90"/>
      <c r="P244" s="228">
        <f>O244*H244</f>
        <v>0</v>
      </c>
      <c r="Q244" s="228">
        <v>0</v>
      </c>
      <c r="R244" s="228">
        <f>Q244*H244</f>
        <v>0</v>
      </c>
      <c r="S244" s="228">
        <v>0</v>
      </c>
      <c r="T244" s="229">
        <f>S244*H244</f>
        <v>0</v>
      </c>
      <c r="U244" s="37"/>
      <c r="V244" s="37"/>
      <c r="W244" s="37"/>
      <c r="X244" s="37"/>
      <c r="Y244" s="37"/>
      <c r="Z244" s="37"/>
      <c r="AA244" s="37"/>
      <c r="AB244" s="37"/>
      <c r="AC244" s="37"/>
      <c r="AD244" s="37"/>
      <c r="AE244" s="37"/>
      <c r="AR244" s="230" t="s">
        <v>141</v>
      </c>
      <c r="AT244" s="230" t="s">
        <v>137</v>
      </c>
      <c r="AU244" s="230" t="s">
        <v>21</v>
      </c>
      <c r="AY244" s="16" t="s">
        <v>135</v>
      </c>
      <c r="BE244" s="231">
        <f>IF(N244="základní",J244,0)</f>
        <v>0</v>
      </c>
      <c r="BF244" s="231">
        <f>IF(N244="snížená",J244,0)</f>
        <v>0</v>
      </c>
      <c r="BG244" s="231">
        <f>IF(N244="zákl. přenesená",J244,0)</f>
        <v>0</v>
      </c>
      <c r="BH244" s="231">
        <f>IF(N244="sníž. přenesená",J244,0)</f>
        <v>0</v>
      </c>
      <c r="BI244" s="231">
        <f>IF(N244="nulová",J244,0)</f>
        <v>0</v>
      </c>
      <c r="BJ244" s="16" t="s">
        <v>87</v>
      </c>
      <c r="BK244" s="231">
        <f>ROUND(I244*H244,2)</f>
        <v>0</v>
      </c>
      <c r="BL244" s="16" t="s">
        <v>141</v>
      </c>
      <c r="BM244" s="230" t="s">
        <v>585</v>
      </c>
    </row>
    <row r="245" spans="1:51" s="13" customFormat="1" ht="12">
      <c r="A245" s="13"/>
      <c r="B245" s="237"/>
      <c r="C245" s="238"/>
      <c r="D245" s="232" t="s">
        <v>150</v>
      </c>
      <c r="E245" s="239" t="s">
        <v>1</v>
      </c>
      <c r="F245" s="240" t="s">
        <v>586</v>
      </c>
      <c r="G245" s="238"/>
      <c r="H245" s="241">
        <v>459</v>
      </c>
      <c r="I245" s="242"/>
      <c r="J245" s="238"/>
      <c r="K245" s="238"/>
      <c r="L245" s="243"/>
      <c r="M245" s="244"/>
      <c r="N245" s="245"/>
      <c r="O245" s="245"/>
      <c r="P245" s="245"/>
      <c r="Q245" s="245"/>
      <c r="R245" s="245"/>
      <c r="S245" s="245"/>
      <c r="T245" s="246"/>
      <c r="U245" s="13"/>
      <c r="V245" s="13"/>
      <c r="W245" s="13"/>
      <c r="X245" s="13"/>
      <c r="Y245" s="13"/>
      <c r="Z245" s="13"/>
      <c r="AA245" s="13"/>
      <c r="AB245" s="13"/>
      <c r="AC245" s="13"/>
      <c r="AD245" s="13"/>
      <c r="AE245" s="13"/>
      <c r="AT245" s="247" t="s">
        <v>150</v>
      </c>
      <c r="AU245" s="247" t="s">
        <v>21</v>
      </c>
      <c r="AV245" s="13" t="s">
        <v>21</v>
      </c>
      <c r="AW245" s="13" t="s">
        <v>34</v>
      </c>
      <c r="AX245" s="13" t="s">
        <v>79</v>
      </c>
      <c r="AY245" s="247" t="s">
        <v>135</v>
      </c>
    </row>
    <row r="246" spans="1:51" s="14" customFormat="1" ht="12">
      <c r="A246" s="14"/>
      <c r="B246" s="248"/>
      <c r="C246" s="249"/>
      <c r="D246" s="232" t="s">
        <v>150</v>
      </c>
      <c r="E246" s="250" t="s">
        <v>1</v>
      </c>
      <c r="F246" s="251" t="s">
        <v>159</v>
      </c>
      <c r="G246" s="249"/>
      <c r="H246" s="252">
        <v>459</v>
      </c>
      <c r="I246" s="253"/>
      <c r="J246" s="249"/>
      <c r="K246" s="249"/>
      <c r="L246" s="254"/>
      <c r="M246" s="255"/>
      <c r="N246" s="256"/>
      <c r="O246" s="256"/>
      <c r="P246" s="256"/>
      <c r="Q246" s="256"/>
      <c r="R246" s="256"/>
      <c r="S246" s="256"/>
      <c r="T246" s="257"/>
      <c r="U246" s="14"/>
      <c r="V246" s="14"/>
      <c r="W246" s="14"/>
      <c r="X246" s="14"/>
      <c r="Y246" s="14"/>
      <c r="Z246" s="14"/>
      <c r="AA246" s="14"/>
      <c r="AB246" s="14"/>
      <c r="AC246" s="14"/>
      <c r="AD246" s="14"/>
      <c r="AE246" s="14"/>
      <c r="AT246" s="258" t="s">
        <v>150</v>
      </c>
      <c r="AU246" s="258" t="s">
        <v>21</v>
      </c>
      <c r="AV246" s="14" t="s">
        <v>141</v>
      </c>
      <c r="AW246" s="14" t="s">
        <v>34</v>
      </c>
      <c r="AX246" s="14" t="s">
        <v>87</v>
      </c>
      <c r="AY246" s="258" t="s">
        <v>135</v>
      </c>
    </row>
    <row r="247" spans="1:65" s="2" customFormat="1" ht="24.15" customHeight="1">
      <c r="A247" s="37"/>
      <c r="B247" s="38"/>
      <c r="C247" s="218" t="s">
        <v>325</v>
      </c>
      <c r="D247" s="218" t="s">
        <v>137</v>
      </c>
      <c r="E247" s="219" t="s">
        <v>587</v>
      </c>
      <c r="F247" s="220" t="s">
        <v>588</v>
      </c>
      <c r="G247" s="221" t="s">
        <v>155</v>
      </c>
      <c r="H247" s="222">
        <v>459</v>
      </c>
      <c r="I247" s="223"/>
      <c r="J247" s="224">
        <f>ROUND(I247*H247,2)</f>
        <v>0</v>
      </c>
      <c r="K247" s="225"/>
      <c r="L247" s="43"/>
      <c r="M247" s="226" t="s">
        <v>1</v>
      </c>
      <c r="N247" s="227" t="s">
        <v>44</v>
      </c>
      <c r="O247" s="90"/>
      <c r="P247" s="228">
        <f>O247*H247</f>
        <v>0</v>
      </c>
      <c r="Q247" s="228">
        <v>0</v>
      </c>
      <c r="R247" s="228">
        <f>Q247*H247</f>
        <v>0</v>
      </c>
      <c r="S247" s="228">
        <v>0</v>
      </c>
      <c r="T247" s="229">
        <f>S247*H247</f>
        <v>0</v>
      </c>
      <c r="U247" s="37"/>
      <c r="V247" s="37"/>
      <c r="W247" s="37"/>
      <c r="X247" s="37"/>
      <c r="Y247" s="37"/>
      <c r="Z247" s="37"/>
      <c r="AA247" s="37"/>
      <c r="AB247" s="37"/>
      <c r="AC247" s="37"/>
      <c r="AD247" s="37"/>
      <c r="AE247" s="37"/>
      <c r="AR247" s="230" t="s">
        <v>141</v>
      </c>
      <c r="AT247" s="230" t="s">
        <v>137</v>
      </c>
      <c r="AU247" s="230" t="s">
        <v>21</v>
      </c>
      <c r="AY247" s="16" t="s">
        <v>135</v>
      </c>
      <c r="BE247" s="231">
        <f>IF(N247="základní",J247,0)</f>
        <v>0</v>
      </c>
      <c r="BF247" s="231">
        <f>IF(N247="snížená",J247,0)</f>
        <v>0</v>
      </c>
      <c r="BG247" s="231">
        <f>IF(N247="zákl. přenesená",J247,0)</f>
        <v>0</v>
      </c>
      <c r="BH247" s="231">
        <f>IF(N247="sníž. přenesená",J247,0)</f>
        <v>0</v>
      </c>
      <c r="BI247" s="231">
        <f>IF(N247="nulová",J247,0)</f>
        <v>0</v>
      </c>
      <c r="BJ247" s="16" t="s">
        <v>87</v>
      </c>
      <c r="BK247" s="231">
        <f>ROUND(I247*H247,2)</f>
        <v>0</v>
      </c>
      <c r="BL247" s="16" t="s">
        <v>141</v>
      </c>
      <c r="BM247" s="230" t="s">
        <v>589</v>
      </c>
    </row>
    <row r="248" spans="1:51" s="13" customFormat="1" ht="12">
      <c r="A248" s="13"/>
      <c r="B248" s="237"/>
      <c r="C248" s="238"/>
      <c r="D248" s="232" t="s">
        <v>150</v>
      </c>
      <c r="E248" s="239" t="s">
        <v>1</v>
      </c>
      <c r="F248" s="240" t="s">
        <v>586</v>
      </c>
      <c r="G248" s="238"/>
      <c r="H248" s="241">
        <v>459</v>
      </c>
      <c r="I248" s="242"/>
      <c r="J248" s="238"/>
      <c r="K248" s="238"/>
      <c r="L248" s="243"/>
      <c r="M248" s="244"/>
      <c r="N248" s="245"/>
      <c r="O248" s="245"/>
      <c r="P248" s="245"/>
      <c r="Q248" s="245"/>
      <c r="R248" s="245"/>
      <c r="S248" s="245"/>
      <c r="T248" s="246"/>
      <c r="U248" s="13"/>
      <c r="V248" s="13"/>
      <c r="W248" s="13"/>
      <c r="X248" s="13"/>
      <c r="Y248" s="13"/>
      <c r="Z248" s="13"/>
      <c r="AA248" s="13"/>
      <c r="AB248" s="13"/>
      <c r="AC248" s="13"/>
      <c r="AD248" s="13"/>
      <c r="AE248" s="13"/>
      <c r="AT248" s="247" t="s">
        <v>150</v>
      </c>
      <c r="AU248" s="247" t="s">
        <v>21</v>
      </c>
      <c r="AV248" s="13" t="s">
        <v>21</v>
      </c>
      <c r="AW248" s="13" t="s">
        <v>34</v>
      </c>
      <c r="AX248" s="13" t="s">
        <v>79</v>
      </c>
      <c r="AY248" s="247" t="s">
        <v>135</v>
      </c>
    </row>
    <row r="249" spans="1:51" s="14" customFormat="1" ht="12">
      <c r="A249" s="14"/>
      <c r="B249" s="248"/>
      <c r="C249" s="249"/>
      <c r="D249" s="232" t="s">
        <v>150</v>
      </c>
      <c r="E249" s="250" t="s">
        <v>1</v>
      </c>
      <c r="F249" s="251" t="s">
        <v>159</v>
      </c>
      <c r="G249" s="249"/>
      <c r="H249" s="252">
        <v>459</v>
      </c>
      <c r="I249" s="253"/>
      <c r="J249" s="249"/>
      <c r="K249" s="249"/>
      <c r="L249" s="254"/>
      <c r="M249" s="255"/>
      <c r="N249" s="256"/>
      <c r="O249" s="256"/>
      <c r="P249" s="256"/>
      <c r="Q249" s="256"/>
      <c r="R249" s="256"/>
      <c r="S249" s="256"/>
      <c r="T249" s="257"/>
      <c r="U249" s="14"/>
      <c r="V249" s="14"/>
      <c r="W249" s="14"/>
      <c r="X249" s="14"/>
      <c r="Y249" s="14"/>
      <c r="Z249" s="14"/>
      <c r="AA249" s="14"/>
      <c r="AB249" s="14"/>
      <c r="AC249" s="14"/>
      <c r="AD249" s="14"/>
      <c r="AE249" s="14"/>
      <c r="AT249" s="258" t="s">
        <v>150</v>
      </c>
      <c r="AU249" s="258" t="s">
        <v>21</v>
      </c>
      <c r="AV249" s="14" t="s">
        <v>141</v>
      </c>
      <c r="AW249" s="14" t="s">
        <v>34</v>
      </c>
      <c r="AX249" s="14" t="s">
        <v>87</v>
      </c>
      <c r="AY249" s="258" t="s">
        <v>135</v>
      </c>
    </row>
    <row r="250" spans="1:65" s="2" customFormat="1" ht="24.15" customHeight="1">
      <c r="A250" s="37"/>
      <c r="B250" s="38"/>
      <c r="C250" s="218" t="s">
        <v>331</v>
      </c>
      <c r="D250" s="218" t="s">
        <v>137</v>
      </c>
      <c r="E250" s="219" t="s">
        <v>590</v>
      </c>
      <c r="F250" s="220" t="s">
        <v>591</v>
      </c>
      <c r="G250" s="221" t="s">
        <v>155</v>
      </c>
      <c r="H250" s="222">
        <v>481.95</v>
      </c>
      <c r="I250" s="223"/>
      <c r="J250" s="224">
        <f>ROUND(I250*H250,2)</f>
        <v>0</v>
      </c>
      <c r="K250" s="225"/>
      <c r="L250" s="43"/>
      <c r="M250" s="226" t="s">
        <v>1</v>
      </c>
      <c r="N250" s="227" t="s">
        <v>44</v>
      </c>
      <c r="O250" s="90"/>
      <c r="P250" s="228">
        <f>O250*H250</f>
        <v>0</v>
      </c>
      <c r="Q250" s="228">
        <v>0</v>
      </c>
      <c r="R250" s="228">
        <f>Q250*H250</f>
        <v>0</v>
      </c>
      <c r="S250" s="228">
        <v>0</v>
      </c>
      <c r="T250" s="229">
        <f>S250*H250</f>
        <v>0</v>
      </c>
      <c r="U250" s="37"/>
      <c r="V250" s="37"/>
      <c r="W250" s="37"/>
      <c r="X250" s="37"/>
      <c r="Y250" s="37"/>
      <c r="Z250" s="37"/>
      <c r="AA250" s="37"/>
      <c r="AB250" s="37"/>
      <c r="AC250" s="37"/>
      <c r="AD250" s="37"/>
      <c r="AE250" s="37"/>
      <c r="AR250" s="230" t="s">
        <v>141</v>
      </c>
      <c r="AT250" s="230" t="s">
        <v>137</v>
      </c>
      <c r="AU250" s="230" t="s">
        <v>21</v>
      </c>
      <c r="AY250" s="16" t="s">
        <v>135</v>
      </c>
      <c r="BE250" s="231">
        <f>IF(N250="základní",J250,0)</f>
        <v>0</v>
      </c>
      <c r="BF250" s="231">
        <f>IF(N250="snížená",J250,0)</f>
        <v>0</v>
      </c>
      <c r="BG250" s="231">
        <f>IF(N250="zákl. přenesená",J250,0)</f>
        <v>0</v>
      </c>
      <c r="BH250" s="231">
        <f>IF(N250="sníž. přenesená",J250,0)</f>
        <v>0</v>
      </c>
      <c r="BI250" s="231">
        <f>IF(N250="nulová",J250,0)</f>
        <v>0</v>
      </c>
      <c r="BJ250" s="16" t="s">
        <v>87</v>
      </c>
      <c r="BK250" s="231">
        <f>ROUND(I250*H250,2)</f>
        <v>0</v>
      </c>
      <c r="BL250" s="16" t="s">
        <v>141</v>
      </c>
      <c r="BM250" s="230" t="s">
        <v>592</v>
      </c>
    </row>
    <row r="251" spans="1:51" s="13" customFormat="1" ht="12">
      <c r="A251" s="13"/>
      <c r="B251" s="237"/>
      <c r="C251" s="238"/>
      <c r="D251" s="232" t="s">
        <v>150</v>
      </c>
      <c r="E251" s="239" t="s">
        <v>1</v>
      </c>
      <c r="F251" s="240" t="s">
        <v>593</v>
      </c>
      <c r="G251" s="238"/>
      <c r="H251" s="241">
        <v>481.95</v>
      </c>
      <c r="I251" s="242"/>
      <c r="J251" s="238"/>
      <c r="K251" s="238"/>
      <c r="L251" s="243"/>
      <c r="M251" s="244"/>
      <c r="N251" s="245"/>
      <c r="O251" s="245"/>
      <c r="P251" s="245"/>
      <c r="Q251" s="245"/>
      <c r="R251" s="245"/>
      <c r="S251" s="245"/>
      <c r="T251" s="246"/>
      <c r="U251" s="13"/>
      <c r="V251" s="13"/>
      <c r="W251" s="13"/>
      <c r="X251" s="13"/>
      <c r="Y251" s="13"/>
      <c r="Z251" s="13"/>
      <c r="AA251" s="13"/>
      <c r="AB251" s="13"/>
      <c r="AC251" s="13"/>
      <c r="AD251" s="13"/>
      <c r="AE251" s="13"/>
      <c r="AT251" s="247" t="s">
        <v>150</v>
      </c>
      <c r="AU251" s="247" t="s">
        <v>21</v>
      </c>
      <c r="AV251" s="13" t="s">
        <v>21</v>
      </c>
      <c r="AW251" s="13" t="s">
        <v>34</v>
      </c>
      <c r="AX251" s="13" t="s">
        <v>79</v>
      </c>
      <c r="AY251" s="247" t="s">
        <v>135</v>
      </c>
    </row>
    <row r="252" spans="1:51" s="14" customFormat="1" ht="12">
      <c r="A252" s="14"/>
      <c r="B252" s="248"/>
      <c r="C252" s="249"/>
      <c r="D252" s="232" t="s">
        <v>150</v>
      </c>
      <c r="E252" s="250" t="s">
        <v>1</v>
      </c>
      <c r="F252" s="251" t="s">
        <v>159</v>
      </c>
      <c r="G252" s="249"/>
      <c r="H252" s="252">
        <v>481.95</v>
      </c>
      <c r="I252" s="253"/>
      <c r="J252" s="249"/>
      <c r="K252" s="249"/>
      <c r="L252" s="254"/>
      <c r="M252" s="255"/>
      <c r="N252" s="256"/>
      <c r="O252" s="256"/>
      <c r="P252" s="256"/>
      <c r="Q252" s="256"/>
      <c r="R252" s="256"/>
      <c r="S252" s="256"/>
      <c r="T252" s="257"/>
      <c r="U252" s="14"/>
      <c r="V252" s="14"/>
      <c r="W252" s="14"/>
      <c r="X252" s="14"/>
      <c r="Y252" s="14"/>
      <c r="Z252" s="14"/>
      <c r="AA252" s="14"/>
      <c r="AB252" s="14"/>
      <c r="AC252" s="14"/>
      <c r="AD252" s="14"/>
      <c r="AE252" s="14"/>
      <c r="AT252" s="258" t="s">
        <v>150</v>
      </c>
      <c r="AU252" s="258" t="s">
        <v>21</v>
      </c>
      <c r="AV252" s="14" t="s">
        <v>141</v>
      </c>
      <c r="AW252" s="14" t="s">
        <v>34</v>
      </c>
      <c r="AX252" s="14" t="s">
        <v>87</v>
      </c>
      <c r="AY252" s="258" t="s">
        <v>135</v>
      </c>
    </row>
    <row r="253" spans="1:65" s="2" customFormat="1" ht="24.15" customHeight="1">
      <c r="A253" s="37"/>
      <c r="B253" s="38"/>
      <c r="C253" s="218" t="s">
        <v>337</v>
      </c>
      <c r="D253" s="218" t="s">
        <v>137</v>
      </c>
      <c r="E253" s="219" t="s">
        <v>594</v>
      </c>
      <c r="F253" s="220" t="s">
        <v>595</v>
      </c>
      <c r="G253" s="221" t="s">
        <v>155</v>
      </c>
      <c r="H253" s="222">
        <v>504.9</v>
      </c>
      <c r="I253" s="223"/>
      <c r="J253" s="224">
        <f>ROUND(I253*H253,2)</f>
        <v>0</v>
      </c>
      <c r="K253" s="225"/>
      <c r="L253" s="43"/>
      <c r="M253" s="226" t="s">
        <v>1</v>
      </c>
      <c r="N253" s="227" t="s">
        <v>44</v>
      </c>
      <c r="O253" s="90"/>
      <c r="P253" s="228">
        <f>O253*H253</f>
        <v>0</v>
      </c>
      <c r="Q253" s="228">
        <v>0</v>
      </c>
      <c r="R253" s="228">
        <f>Q253*H253</f>
        <v>0</v>
      </c>
      <c r="S253" s="228">
        <v>0</v>
      </c>
      <c r="T253" s="229">
        <f>S253*H253</f>
        <v>0</v>
      </c>
      <c r="U253" s="37"/>
      <c r="V253" s="37"/>
      <c r="W253" s="37"/>
      <c r="X253" s="37"/>
      <c r="Y253" s="37"/>
      <c r="Z253" s="37"/>
      <c r="AA253" s="37"/>
      <c r="AB253" s="37"/>
      <c r="AC253" s="37"/>
      <c r="AD253" s="37"/>
      <c r="AE253" s="37"/>
      <c r="AR253" s="230" t="s">
        <v>141</v>
      </c>
      <c r="AT253" s="230" t="s">
        <v>137</v>
      </c>
      <c r="AU253" s="230" t="s">
        <v>21</v>
      </c>
      <c r="AY253" s="16" t="s">
        <v>135</v>
      </c>
      <c r="BE253" s="231">
        <f>IF(N253="základní",J253,0)</f>
        <v>0</v>
      </c>
      <c r="BF253" s="231">
        <f>IF(N253="snížená",J253,0)</f>
        <v>0</v>
      </c>
      <c r="BG253" s="231">
        <f>IF(N253="zákl. přenesená",J253,0)</f>
        <v>0</v>
      </c>
      <c r="BH253" s="231">
        <f>IF(N253="sníž. přenesená",J253,0)</f>
        <v>0</v>
      </c>
      <c r="BI253" s="231">
        <f>IF(N253="nulová",J253,0)</f>
        <v>0</v>
      </c>
      <c r="BJ253" s="16" t="s">
        <v>87</v>
      </c>
      <c r="BK253" s="231">
        <f>ROUND(I253*H253,2)</f>
        <v>0</v>
      </c>
      <c r="BL253" s="16" t="s">
        <v>141</v>
      </c>
      <c r="BM253" s="230" t="s">
        <v>596</v>
      </c>
    </row>
    <row r="254" spans="1:51" s="13" customFormat="1" ht="12">
      <c r="A254" s="13"/>
      <c r="B254" s="237"/>
      <c r="C254" s="238"/>
      <c r="D254" s="232" t="s">
        <v>150</v>
      </c>
      <c r="E254" s="239" t="s">
        <v>1</v>
      </c>
      <c r="F254" s="240" t="s">
        <v>597</v>
      </c>
      <c r="G254" s="238"/>
      <c r="H254" s="241">
        <v>504.9</v>
      </c>
      <c r="I254" s="242"/>
      <c r="J254" s="238"/>
      <c r="K254" s="238"/>
      <c r="L254" s="243"/>
      <c r="M254" s="244"/>
      <c r="N254" s="245"/>
      <c r="O254" s="245"/>
      <c r="P254" s="245"/>
      <c r="Q254" s="245"/>
      <c r="R254" s="245"/>
      <c r="S254" s="245"/>
      <c r="T254" s="246"/>
      <c r="U254" s="13"/>
      <c r="V254" s="13"/>
      <c r="W254" s="13"/>
      <c r="X254" s="13"/>
      <c r="Y254" s="13"/>
      <c r="Z254" s="13"/>
      <c r="AA254" s="13"/>
      <c r="AB254" s="13"/>
      <c r="AC254" s="13"/>
      <c r="AD254" s="13"/>
      <c r="AE254" s="13"/>
      <c r="AT254" s="247" t="s">
        <v>150</v>
      </c>
      <c r="AU254" s="247" t="s">
        <v>21</v>
      </c>
      <c r="AV254" s="13" t="s">
        <v>21</v>
      </c>
      <c r="AW254" s="13" t="s">
        <v>34</v>
      </c>
      <c r="AX254" s="13" t="s">
        <v>79</v>
      </c>
      <c r="AY254" s="247" t="s">
        <v>135</v>
      </c>
    </row>
    <row r="255" spans="1:51" s="14" customFormat="1" ht="12">
      <c r="A255" s="14"/>
      <c r="B255" s="248"/>
      <c r="C255" s="249"/>
      <c r="D255" s="232" t="s">
        <v>150</v>
      </c>
      <c r="E255" s="250" t="s">
        <v>1</v>
      </c>
      <c r="F255" s="251" t="s">
        <v>159</v>
      </c>
      <c r="G255" s="249"/>
      <c r="H255" s="252">
        <v>504.9</v>
      </c>
      <c r="I255" s="253"/>
      <c r="J255" s="249"/>
      <c r="K255" s="249"/>
      <c r="L255" s="254"/>
      <c r="M255" s="255"/>
      <c r="N255" s="256"/>
      <c r="O255" s="256"/>
      <c r="P255" s="256"/>
      <c r="Q255" s="256"/>
      <c r="R255" s="256"/>
      <c r="S255" s="256"/>
      <c r="T255" s="257"/>
      <c r="U255" s="14"/>
      <c r="V255" s="14"/>
      <c r="W255" s="14"/>
      <c r="X255" s="14"/>
      <c r="Y255" s="14"/>
      <c r="Z255" s="14"/>
      <c r="AA255" s="14"/>
      <c r="AB255" s="14"/>
      <c r="AC255" s="14"/>
      <c r="AD255" s="14"/>
      <c r="AE255" s="14"/>
      <c r="AT255" s="258" t="s">
        <v>150</v>
      </c>
      <c r="AU255" s="258" t="s">
        <v>21</v>
      </c>
      <c r="AV255" s="14" t="s">
        <v>141</v>
      </c>
      <c r="AW255" s="14" t="s">
        <v>34</v>
      </c>
      <c r="AX255" s="14" t="s">
        <v>87</v>
      </c>
      <c r="AY255" s="258" t="s">
        <v>135</v>
      </c>
    </row>
    <row r="256" spans="1:65" s="2" customFormat="1" ht="24.15" customHeight="1">
      <c r="A256" s="37"/>
      <c r="B256" s="38"/>
      <c r="C256" s="218" t="s">
        <v>344</v>
      </c>
      <c r="D256" s="218" t="s">
        <v>137</v>
      </c>
      <c r="E256" s="219" t="s">
        <v>598</v>
      </c>
      <c r="F256" s="220" t="s">
        <v>599</v>
      </c>
      <c r="G256" s="221" t="s">
        <v>155</v>
      </c>
      <c r="H256" s="222">
        <v>527.85</v>
      </c>
      <c r="I256" s="223"/>
      <c r="J256" s="224">
        <f>ROUND(I256*H256,2)</f>
        <v>0</v>
      </c>
      <c r="K256" s="225"/>
      <c r="L256" s="43"/>
      <c r="M256" s="226" t="s">
        <v>1</v>
      </c>
      <c r="N256" s="227" t="s">
        <v>44</v>
      </c>
      <c r="O256" s="90"/>
      <c r="P256" s="228">
        <f>O256*H256</f>
        <v>0</v>
      </c>
      <c r="Q256" s="228">
        <v>0</v>
      </c>
      <c r="R256" s="228">
        <f>Q256*H256</f>
        <v>0</v>
      </c>
      <c r="S256" s="228">
        <v>0</v>
      </c>
      <c r="T256" s="229">
        <f>S256*H256</f>
        <v>0</v>
      </c>
      <c r="U256" s="37"/>
      <c r="V256" s="37"/>
      <c r="W256" s="37"/>
      <c r="X256" s="37"/>
      <c r="Y256" s="37"/>
      <c r="Z256" s="37"/>
      <c r="AA256" s="37"/>
      <c r="AB256" s="37"/>
      <c r="AC256" s="37"/>
      <c r="AD256" s="37"/>
      <c r="AE256" s="37"/>
      <c r="AR256" s="230" t="s">
        <v>141</v>
      </c>
      <c r="AT256" s="230" t="s">
        <v>137</v>
      </c>
      <c r="AU256" s="230" t="s">
        <v>21</v>
      </c>
      <c r="AY256" s="16" t="s">
        <v>135</v>
      </c>
      <c r="BE256" s="231">
        <f>IF(N256="základní",J256,0)</f>
        <v>0</v>
      </c>
      <c r="BF256" s="231">
        <f>IF(N256="snížená",J256,0)</f>
        <v>0</v>
      </c>
      <c r="BG256" s="231">
        <f>IF(N256="zákl. přenesená",J256,0)</f>
        <v>0</v>
      </c>
      <c r="BH256" s="231">
        <f>IF(N256="sníž. přenesená",J256,0)</f>
        <v>0</v>
      </c>
      <c r="BI256" s="231">
        <f>IF(N256="nulová",J256,0)</f>
        <v>0</v>
      </c>
      <c r="BJ256" s="16" t="s">
        <v>87</v>
      </c>
      <c r="BK256" s="231">
        <f>ROUND(I256*H256,2)</f>
        <v>0</v>
      </c>
      <c r="BL256" s="16" t="s">
        <v>141</v>
      </c>
      <c r="BM256" s="230" t="s">
        <v>600</v>
      </c>
    </row>
    <row r="257" spans="1:51" s="13" customFormat="1" ht="12">
      <c r="A257" s="13"/>
      <c r="B257" s="237"/>
      <c r="C257" s="238"/>
      <c r="D257" s="232" t="s">
        <v>150</v>
      </c>
      <c r="E257" s="239" t="s">
        <v>1</v>
      </c>
      <c r="F257" s="240" t="s">
        <v>601</v>
      </c>
      <c r="G257" s="238"/>
      <c r="H257" s="241">
        <v>527.85</v>
      </c>
      <c r="I257" s="242"/>
      <c r="J257" s="238"/>
      <c r="K257" s="238"/>
      <c r="L257" s="243"/>
      <c r="M257" s="244"/>
      <c r="N257" s="245"/>
      <c r="O257" s="245"/>
      <c r="P257" s="245"/>
      <c r="Q257" s="245"/>
      <c r="R257" s="245"/>
      <c r="S257" s="245"/>
      <c r="T257" s="246"/>
      <c r="U257" s="13"/>
      <c r="V257" s="13"/>
      <c r="W257" s="13"/>
      <c r="X257" s="13"/>
      <c r="Y257" s="13"/>
      <c r="Z257" s="13"/>
      <c r="AA257" s="13"/>
      <c r="AB257" s="13"/>
      <c r="AC257" s="13"/>
      <c r="AD257" s="13"/>
      <c r="AE257" s="13"/>
      <c r="AT257" s="247" t="s">
        <v>150</v>
      </c>
      <c r="AU257" s="247" t="s">
        <v>21</v>
      </c>
      <c r="AV257" s="13" t="s">
        <v>21</v>
      </c>
      <c r="AW257" s="13" t="s">
        <v>34</v>
      </c>
      <c r="AX257" s="13" t="s">
        <v>79</v>
      </c>
      <c r="AY257" s="247" t="s">
        <v>135</v>
      </c>
    </row>
    <row r="258" spans="1:51" s="14" customFormat="1" ht="12">
      <c r="A258" s="14"/>
      <c r="B258" s="248"/>
      <c r="C258" s="249"/>
      <c r="D258" s="232" t="s">
        <v>150</v>
      </c>
      <c r="E258" s="250" t="s">
        <v>1</v>
      </c>
      <c r="F258" s="251" t="s">
        <v>159</v>
      </c>
      <c r="G258" s="249"/>
      <c r="H258" s="252">
        <v>527.85</v>
      </c>
      <c r="I258" s="253"/>
      <c r="J258" s="249"/>
      <c r="K258" s="249"/>
      <c r="L258" s="254"/>
      <c r="M258" s="255"/>
      <c r="N258" s="256"/>
      <c r="O258" s="256"/>
      <c r="P258" s="256"/>
      <c r="Q258" s="256"/>
      <c r="R258" s="256"/>
      <c r="S258" s="256"/>
      <c r="T258" s="257"/>
      <c r="U258" s="14"/>
      <c r="V258" s="14"/>
      <c r="W258" s="14"/>
      <c r="X258" s="14"/>
      <c r="Y258" s="14"/>
      <c r="Z258" s="14"/>
      <c r="AA258" s="14"/>
      <c r="AB258" s="14"/>
      <c r="AC258" s="14"/>
      <c r="AD258" s="14"/>
      <c r="AE258" s="14"/>
      <c r="AT258" s="258" t="s">
        <v>150</v>
      </c>
      <c r="AU258" s="258" t="s">
        <v>21</v>
      </c>
      <c r="AV258" s="14" t="s">
        <v>141</v>
      </c>
      <c r="AW258" s="14" t="s">
        <v>34</v>
      </c>
      <c r="AX258" s="14" t="s">
        <v>87</v>
      </c>
      <c r="AY258" s="258" t="s">
        <v>135</v>
      </c>
    </row>
    <row r="259" spans="1:65" s="2" customFormat="1" ht="24.15" customHeight="1">
      <c r="A259" s="37"/>
      <c r="B259" s="38"/>
      <c r="C259" s="218" t="s">
        <v>362</v>
      </c>
      <c r="D259" s="218" t="s">
        <v>137</v>
      </c>
      <c r="E259" s="219" t="s">
        <v>602</v>
      </c>
      <c r="F259" s="220" t="s">
        <v>603</v>
      </c>
      <c r="G259" s="221" t="s">
        <v>155</v>
      </c>
      <c r="H259" s="222">
        <v>550.8</v>
      </c>
      <c r="I259" s="223"/>
      <c r="J259" s="224">
        <f>ROUND(I259*H259,2)</f>
        <v>0</v>
      </c>
      <c r="K259" s="225"/>
      <c r="L259" s="43"/>
      <c r="M259" s="226" t="s">
        <v>1</v>
      </c>
      <c r="N259" s="227" t="s">
        <v>44</v>
      </c>
      <c r="O259" s="90"/>
      <c r="P259" s="228">
        <f>O259*H259</f>
        <v>0</v>
      </c>
      <c r="Q259" s="228">
        <v>0</v>
      </c>
      <c r="R259" s="228">
        <f>Q259*H259</f>
        <v>0</v>
      </c>
      <c r="S259" s="228">
        <v>0</v>
      </c>
      <c r="T259" s="229">
        <f>S259*H259</f>
        <v>0</v>
      </c>
      <c r="U259" s="37"/>
      <c r="V259" s="37"/>
      <c r="W259" s="37"/>
      <c r="X259" s="37"/>
      <c r="Y259" s="37"/>
      <c r="Z259" s="37"/>
      <c r="AA259" s="37"/>
      <c r="AB259" s="37"/>
      <c r="AC259" s="37"/>
      <c r="AD259" s="37"/>
      <c r="AE259" s="37"/>
      <c r="AR259" s="230" t="s">
        <v>141</v>
      </c>
      <c r="AT259" s="230" t="s">
        <v>137</v>
      </c>
      <c r="AU259" s="230" t="s">
        <v>21</v>
      </c>
      <c r="AY259" s="16" t="s">
        <v>135</v>
      </c>
      <c r="BE259" s="231">
        <f>IF(N259="základní",J259,0)</f>
        <v>0</v>
      </c>
      <c r="BF259" s="231">
        <f>IF(N259="snížená",J259,0)</f>
        <v>0</v>
      </c>
      <c r="BG259" s="231">
        <f>IF(N259="zákl. přenesená",J259,0)</f>
        <v>0</v>
      </c>
      <c r="BH259" s="231">
        <f>IF(N259="sníž. přenesená",J259,0)</f>
        <v>0</v>
      </c>
      <c r="BI259" s="231">
        <f>IF(N259="nulová",J259,0)</f>
        <v>0</v>
      </c>
      <c r="BJ259" s="16" t="s">
        <v>87</v>
      </c>
      <c r="BK259" s="231">
        <f>ROUND(I259*H259,2)</f>
        <v>0</v>
      </c>
      <c r="BL259" s="16" t="s">
        <v>141</v>
      </c>
      <c r="BM259" s="230" t="s">
        <v>604</v>
      </c>
    </row>
    <row r="260" spans="1:51" s="13" customFormat="1" ht="12">
      <c r="A260" s="13"/>
      <c r="B260" s="237"/>
      <c r="C260" s="238"/>
      <c r="D260" s="232" t="s">
        <v>150</v>
      </c>
      <c r="E260" s="239" t="s">
        <v>1</v>
      </c>
      <c r="F260" s="240" t="s">
        <v>605</v>
      </c>
      <c r="G260" s="238"/>
      <c r="H260" s="241">
        <v>550.8</v>
      </c>
      <c r="I260" s="242"/>
      <c r="J260" s="238"/>
      <c r="K260" s="238"/>
      <c r="L260" s="243"/>
      <c r="M260" s="244"/>
      <c r="N260" s="245"/>
      <c r="O260" s="245"/>
      <c r="P260" s="245"/>
      <c r="Q260" s="245"/>
      <c r="R260" s="245"/>
      <c r="S260" s="245"/>
      <c r="T260" s="246"/>
      <c r="U260" s="13"/>
      <c r="V260" s="13"/>
      <c r="W260" s="13"/>
      <c r="X260" s="13"/>
      <c r="Y260" s="13"/>
      <c r="Z260" s="13"/>
      <c r="AA260" s="13"/>
      <c r="AB260" s="13"/>
      <c r="AC260" s="13"/>
      <c r="AD260" s="13"/>
      <c r="AE260" s="13"/>
      <c r="AT260" s="247" t="s">
        <v>150</v>
      </c>
      <c r="AU260" s="247" t="s">
        <v>21</v>
      </c>
      <c r="AV260" s="13" t="s">
        <v>21</v>
      </c>
      <c r="AW260" s="13" t="s">
        <v>34</v>
      </c>
      <c r="AX260" s="13" t="s">
        <v>79</v>
      </c>
      <c r="AY260" s="247" t="s">
        <v>135</v>
      </c>
    </row>
    <row r="261" spans="1:51" s="14" customFormat="1" ht="12">
      <c r="A261" s="14"/>
      <c r="B261" s="248"/>
      <c r="C261" s="249"/>
      <c r="D261" s="232" t="s">
        <v>150</v>
      </c>
      <c r="E261" s="250" t="s">
        <v>1</v>
      </c>
      <c r="F261" s="251" t="s">
        <v>159</v>
      </c>
      <c r="G261" s="249"/>
      <c r="H261" s="252">
        <v>550.8</v>
      </c>
      <c r="I261" s="253"/>
      <c r="J261" s="249"/>
      <c r="K261" s="249"/>
      <c r="L261" s="254"/>
      <c r="M261" s="255"/>
      <c r="N261" s="256"/>
      <c r="O261" s="256"/>
      <c r="P261" s="256"/>
      <c r="Q261" s="256"/>
      <c r="R261" s="256"/>
      <c r="S261" s="256"/>
      <c r="T261" s="257"/>
      <c r="U261" s="14"/>
      <c r="V261" s="14"/>
      <c r="W261" s="14"/>
      <c r="X261" s="14"/>
      <c r="Y261" s="14"/>
      <c r="Z261" s="14"/>
      <c r="AA261" s="14"/>
      <c r="AB261" s="14"/>
      <c r="AC261" s="14"/>
      <c r="AD261" s="14"/>
      <c r="AE261" s="14"/>
      <c r="AT261" s="258" t="s">
        <v>150</v>
      </c>
      <c r="AU261" s="258" t="s">
        <v>21</v>
      </c>
      <c r="AV261" s="14" t="s">
        <v>141</v>
      </c>
      <c r="AW261" s="14" t="s">
        <v>34</v>
      </c>
      <c r="AX261" s="14" t="s">
        <v>87</v>
      </c>
      <c r="AY261" s="258" t="s">
        <v>135</v>
      </c>
    </row>
    <row r="262" spans="1:65" s="2" customFormat="1" ht="24.15" customHeight="1">
      <c r="A262" s="37"/>
      <c r="B262" s="38"/>
      <c r="C262" s="218" t="s">
        <v>367</v>
      </c>
      <c r="D262" s="218" t="s">
        <v>137</v>
      </c>
      <c r="E262" s="219" t="s">
        <v>606</v>
      </c>
      <c r="F262" s="220" t="s">
        <v>607</v>
      </c>
      <c r="G262" s="221" t="s">
        <v>155</v>
      </c>
      <c r="H262" s="222">
        <v>550.8</v>
      </c>
      <c r="I262" s="223"/>
      <c r="J262" s="224">
        <f>ROUND(I262*H262,2)</f>
        <v>0</v>
      </c>
      <c r="K262" s="225"/>
      <c r="L262" s="43"/>
      <c r="M262" s="226" t="s">
        <v>1</v>
      </c>
      <c r="N262" s="227" t="s">
        <v>44</v>
      </c>
      <c r="O262" s="90"/>
      <c r="P262" s="228">
        <f>O262*H262</f>
        <v>0</v>
      </c>
      <c r="Q262" s="228">
        <v>0</v>
      </c>
      <c r="R262" s="228">
        <f>Q262*H262</f>
        <v>0</v>
      </c>
      <c r="S262" s="228">
        <v>0</v>
      </c>
      <c r="T262" s="229">
        <f>S262*H262</f>
        <v>0</v>
      </c>
      <c r="U262" s="37"/>
      <c r="V262" s="37"/>
      <c r="W262" s="37"/>
      <c r="X262" s="37"/>
      <c r="Y262" s="37"/>
      <c r="Z262" s="37"/>
      <c r="AA262" s="37"/>
      <c r="AB262" s="37"/>
      <c r="AC262" s="37"/>
      <c r="AD262" s="37"/>
      <c r="AE262" s="37"/>
      <c r="AR262" s="230" t="s">
        <v>141</v>
      </c>
      <c r="AT262" s="230" t="s">
        <v>137</v>
      </c>
      <c r="AU262" s="230" t="s">
        <v>21</v>
      </c>
      <c r="AY262" s="16" t="s">
        <v>135</v>
      </c>
      <c r="BE262" s="231">
        <f>IF(N262="základní",J262,0)</f>
        <v>0</v>
      </c>
      <c r="BF262" s="231">
        <f>IF(N262="snížená",J262,0)</f>
        <v>0</v>
      </c>
      <c r="BG262" s="231">
        <f>IF(N262="zákl. přenesená",J262,0)</f>
        <v>0</v>
      </c>
      <c r="BH262" s="231">
        <f>IF(N262="sníž. přenesená",J262,0)</f>
        <v>0</v>
      </c>
      <c r="BI262" s="231">
        <f>IF(N262="nulová",J262,0)</f>
        <v>0</v>
      </c>
      <c r="BJ262" s="16" t="s">
        <v>87</v>
      </c>
      <c r="BK262" s="231">
        <f>ROUND(I262*H262,2)</f>
        <v>0</v>
      </c>
      <c r="BL262" s="16" t="s">
        <v>141</v>
      </c>
      <c r="BM262" s="230" t="s">
        <v>608</v>
      </c>
    </row>
    <row r="263" spans="1:65" s="2" customFormat="1" ht="24.15" customHeight="1">
      <c r="A263" s="37"/>
      <c r="B263" s="38"/>
      <c r="C263" s="218" t="s">
        <v>371</v>
      </c>
      <c r="D263" s="218" t="s">
        <v>137</v>
      </c>
      <c r="E263" s="219" t="s">
        <v>609</v>
      </c>
      <c r="F263" s="220" t="s">
        <v>610</v>
      </c>
      <c r="G263" s="221" t="s">
        <v>155</v>
      </c>
      <c r="H263" s="222">
        <v>551</v>
      </c>
      <c r="I263" s="223"/>
      <c r="J263" s="224">
        <f>ROUND(I263*H263,2)</f>
        <v>0</v>
      </c>
      <c r="K263" s="225"/>
      <c r="L263" s="43"/>
      <c r="M263" s="226" t="s">
        <v>1</v>
      </c>
      <c r="N263" s="227" t="s">
        <v>44</v>
      </c>
      <c r="O263" s="90"/>
      <c r="P263" s="228">
        <f>O263*H263</f>
        <v>0</v>
      </c>
      <c r="Q263" s="228">
        <v>0.0001</v>
      </c>
      <c r="R263" s="228">
        <f>Q263*H263</f>
        <v>0.0551</v>
      </c>
      <c r="S263" s="228">
        <v>0</v>
      </c>
      <c r="T263" s="229">
        <f>S263*H263</f>
        <v>0</v>
      </c>
      <c r="U263" s="37"/>
      <c r="V263" s="37"/>
      <c r="W263" s="37"/>
      <c r="X263" s="37"/>
      <c r="Y263" s="37"/>
      <c r="Z263" s="37"/>
      <c r="AA263" s="37"/>
      <c r="AB263" s="37"/>
      <c r="AC263" s="37"/>
      <c r="AD263" s="37"/>
      <c r="AE263" s="37"/>
      <c r="AR263" s="230" t="s">
        <v>141</v>
      </c>
      <c r="AT263" s="230" t="s">
        <v>137</v>
      </c>
      <c r="AU263" s="230" t="s">
        <v>21</v>
      </c>
      <c r="AY263" s="16" t="s">
        <v>135</v>
      </c>
      <c r="BE263" s="231">
        <f>IF(N263="základní",J263,0)</f>
        <v>0</v>
      </c>
      <c r="BF263" s="231">
        <f>IF(N263="snížená",J263,0)</f>
        <v>0</v>
      </c>
      <c r="BG263" s="231">
        <f>IF(N263="zákl. přenesená",J263,0)</f>
        <v>0</v>
      </c>
      <c r="BH263" s="231">
        <f>IF(N263="sníž. přenesená",J263,0)</f>
        <v>0</v>
      </c>
      <c r="BI263" s="231">
        <f>IF(N263="nulová",J263,0)</f>
        <v>0</v>
      </c>
      <c r="BJ263" s="16" t="s">
        <v>87</v>
      </c>
      <c r="BK263" s="231">
        <f>ROUND(I263*H263,2)</f>
        <v>0</v>
      </c>
      <c r="BL263" s="16" t="s">
        <v>141</v>
      </c>
      <c r="BM263" s="230" t="s">
        <v>611</v>
      </c>
    </row>
    <row r="264" spans="1:47" s="2" customFormat="1" ht="12">
      <c r="A264" s="37"/>
      <c r="B264" s="38"/>
      <c r="C264" s="39"/>
      <c r="D264" s="232" t="s">
        <v>143</v>
      </c>
      <c r="E264" s="39"/>
      <c r="F264" s="233" t="s">
        <v>612</v>
      </c>
      <c r="G264" s="39"/>
      <c r="H264" s="39"/>
      <c r="I264" s="234"/>
      <c r="J264" s="39"/>
      <c r="K264" s="39"/>
      <c r="L264" s="43"/>
      <c r="M264" s="235"/>
      <c r="N264" s="236"/>
      <c r="O264" s="90"/>
      <c r="P264" s="90"/>
      <c r="Q264" s="90"/>
      <c r="R264" s="90"/>
      <c r="S264" s="90"/>
      <c r="T264" s="91"/>
      <c r="U264" s="37"/>
      <c r="V264" s="37"/>
      <c r="W264" s="37"/>
      <c r="X264" s="37"/>
      <c r="Y264" s="37"/>
      <c r="Z264" s="37"/>
      <c r="AA264" s="37"/>
      <c r="AB264" s="37"/>
      <c r="AC264" s="37"/>
      <c r="AD264" s="37"/>
      <c r="AE264" s="37"/>
      <c r="AT264" s="16" t="s">
        <v>143</v>
      </c>
      <c r="AU264" s="16" t="s">
        <v>21</v>
      </c>
    </row>
    <row r="265" spans="1:51" s="13" customFormat="1" ht="12">
      <c r="A265" s="13"/>
      <c r="B265" s="237"/>
      <c r="C265" s="238"/>
      <c r="D265" s="232" t="s">
        <v>150</v>
      </c>
      <c r="E265" s="239" t="s">
        <v>1</v>
      </c>
      <c r="F265" s="240" t="s">
        <v>613</v>
      </c>
      <c r="G265" s="238"/>
      <c r="H265" s="241">
        <v>551</v>
      </c>
      <c r="I265" s="242"/>
      <c r="J265" s="238"/>
      <c r="K265" s="238"/>
      <c r="L265" s="243"/>
      <c r="M265" s="244"/>
      <c r="N265" s="245"/>
      <c r="O265" s="245"/>
      <c r="P265" s="245"/>
      <c r="Q265" s="245"/>
      <c r="R265" s="245"/>
      <c r="S265" s="245"/>
      <c r="T265" s="246"/>
      <c r="U265" s="13"/>
      <c r="V265" s="13"/>
      <c r="W265" s="13"/>
      <c r="X265" s="13"/>
      <c r="Y265" s="13"/>
      <c r="Z265" s="13"/>
      <c r="AA265" s="13"/>
      <c r="AB265" s="13"/>
      <c r="AC265" s="13"/>
      <c r="AD265" s="13"/>
      <c r="AE265" s="13"/>
      <c r="AT265" s="247" t="s">
        <v>150</v>
      </c>
      <c r="AU265" s="247" t="s">
        <v>21</v>
      </c>
      <c r="AV265" s="13" t="s">
        <v>21</v>
      </c>
      <c r="AW265" s="13" t="s">
        <v>34</v>
      </c>
      <c r="AX265" s="13" t="s">
        <v>79</v>
      </c>
      <c r="AY265" s="247" t="s">
        <v>135</v>
      </c>
    </row>
    <row r="266" spans="1:51" s="14" customFormat="1" ht="12">
      <c r="A266" s="14"/>
      <c r="B266" s="248"/>
      <c r="C266" s="249"/>
      <c r="D266" s="232" t="s">
        <v>150</v>
      </c>
      <c r="E266" s="250" t="s">
        <v>1</v>
      </c>
      <c r="F266" s="251" t="s">
        <v>159</v>
      </c>
      <c r="G266" s="249"/>
      <c r="H266" s="252">
        <v>551</v>
      </c>
      <c r="I266" s="253"/>
      <c r="J266" s="249"/>
      <c r="K266" s="249"/>
      <c r="L266" s="254"/>
      <c r="M266" s="255"/>
      <c r="N266" s="256"/>
      <c r="O266" s="256"/>
      <c r="P266" s="256"/>
      <c r="Q266" s="256"/>
      <c r="R266" s="256"/>
      <c r="S266" s="256"/>
      <c r="T266" s="257"/>
      <c r="U266" s="14"/>
      <c r="V266" s="14"/>
      <c r="W266" s="14"/>
      <c r="X266" s="14"/>
      <c r="Y266" s="14"/>
      <c r="Z266" s="14"/>
      <c r="AA266" s="14"/>
      <c r="AB266" s="14"/>
      <c r="AC266" s="14"/>
      <c r="AD266" s="14"/>
      <c r="AE266" s="14"/>
      <c r="AT266" s="258" t="s">
        <v>150</v>
      </c>
      <c r="AU266" s="258" t="s">
        <v>21</v>
      </c>
      <c r="AV266" s="14" t="s">
        <v>141</v>
      </c>
      <c r="AW266" s="14" t="s">
        <v>34</v>
      </c>
      <c r="AX266" s="14" t="s">
        <v>87</v>
      </c>
      <c r="AY266" s="258" t="s">
        <v>135</v>
      </c>
    </row>
    <row r="267" spans="1:65" s="2" customFormat="1" ht="24.15" customHeight="1">
      <c r="A267" s="37"/>
      <c r="B267" s="38"/>
      <c r="C267" s="259" t="s">
        <v>379</v>
      </c>
      <c r="D267" s="259" t="s">
        <v>266</v>
      </c>
      <c r="E267" s="260" t="s">
        <v>614</v>
      </c>
      <c r="F267" s="261" t="s">
        <v>615</v>
      </c>
      <c r="G267" s="262" t="s">
        <v>155</v>
      </c>
      <c r="H267" s="263">
        <v>750.558</v>
      </c>
      <c r="I267" s="264"/>
      <c r="J267" s="265">
        <f>ROUND(I267*H267,2)</f>
        <v>0</v>
      </c>
      <c r="K267" s="266"/>
      <c r="L267" s="267"/>
      <c r="M267" s="268" t="s">
        <v>1</v>
      </c>
      <c r="N267" s="269" t="s">
        <v>44</v>
      </c>
      <c r="O267" s="90"/>
      <c r="P267" s="228">
        <f>O267*H267</f>
        <v>0</v>
      </c>
      <c r="Q267" s="228">
        <v>0.0003</v>
      </c>
      <c r="R267" s="228">
        <f>Q267*H267</f>
        <v>0.2251674</v>
      </c>
      <c r="S267" s="228">
        <v>0</v>
      </c>
      <c r="T267" s="229">
        <f>S267*H267</f>
        <v>0</v>
      </c>
      <c r="U267" s="37"/>
      <c r="V267" s="37"/>
      <c r="W267" s="37"/>
      <c r="X267" s="37"/>
      <c r="Y267" s="37"/>
      <c r="Z267" s="37"/>
      <c r="AA267" s="37"/>
      <c r="AB267" s="37"/>
      <c r="AC267" s="37"/>
      <c r="AD267" s="37"/>
      <c r="AE267" s="37"/>
      <c r="AR267" s="230" t="s">
        <v>181</v>
      </c>
      <c r="AT267" s="230" t="s">
        <v>266</v>
      </c>
      <c r="AU267" s="230" t="s">
        <v>21</v>
      </c>
      <c r="AY267" s="16" t="s">
        <v>135</v>
      </c>
      <c r="BE267" s="231">
        <f>IF(N267="základní",J267,0)</f>
        <v>0</v>
      </c>
      <c r="BF267" s="231">
        <f>IF(N267="snížená",J267,0)</f>
        <v>0</v>
      </c>
      <c r="BG267" s="231">
        <f>IF(N267="zákl. přenesená",J267,0)</f>
        <v>0</v>
      </c>
      <c r="BH267" s="231">
        <f>IF(N267="sníž. přenesená",J267,0)</f>
        <v>0</v>
      </c>
      <c r="BI267" s="231">
        <f>IF(N267="nulová",J267,0)</f>
        <v>0</v>
      </c>
      <c r="BJ267" s="16" t="s">
        <v>87</v>
      </c>
      <c r="BK267" s="231">
        <f>ROUND(I267*H267,2)</f>
        <v>0</v>
      </c>
      <c r="BL267" s="16" t="s">
        <v>141</v>
      </c>
      <c r="BM267" s="230" t="s">
        <v>616</v>
      </c>
    </row>
    <row r="268" spans="1:47" s="2" customFormat="1" ht="12">
      <c r="A268" s="37"/>
      <c r="B268" s="38"/>
      <c r="C268" s="39"/>
      <c r="D268" s="232" t="s">
        <v>143</v>
      </c>
      <c r="E268" s="39"/>
      <c r="F268" s="233" t="s">
        <v>271</v>
      </c>
      <c r="G268" s="39"/>
      <c r="H268" s="39"/>
      <c r="I268" s="234"/>
      <c r="J268" s="39"/>
      <c r="K268" s="39"/>
      <c r="L268" s="43"/>
      <c r="M268" s="235"/>
      <c r="N268" s="236"/>
      <c r="O268" s="90"/>
      <c r="P268" s="90"/>
      <c r="Q268" s="90"/>
      <c r="R268" s="90"/>
      <c r="S268" s="90"/>
      <c r="T268" s="91"/>
      <c r="U268" s="37"/>
      <c r="V268" s="37"/>
      <c r="W268" s="37"/>
      <c r="X268" s="37"/>
      <c r="Y268" s="37"/>
      <c r="Z268" s="37"/>
      <c r="AA268" s="37"/>
      <c r="AB268" s="37"/>
      <c r="AC268" s="37"/>
      <c r="AD268" s="37"/>
      <c r="AE268" s="37"/>
      <c r="AT268" s="16" t="s">
        <v>143</v>
      </c>
      <c r="AU268" s="16" t="s">
        <v>21</v>
      </c>
    </row>
    <row r="269" spans="1:51" s="13" customFormat="1" ht="12">
      <c r="A269" s="13"/>
      <c r="B269" s="237"/>
      <c r="C269" s="238"/>
      <c r="D269" s="232" t="s">
        <v>150</v>
      </c>
      <c r="E269" s="239" t="s">
        <v>1</v>
      </c>
      <c r="F269" s="240" t="s">
        <v>617</v>
      </c>
      <c r="G269" s="238"/>
      <c r="H269" s="241">
        <v>633.65</v>
      </c>
      <c r="I269" s="242"/>
      <c r="J269" s="238"/>
      <c r="K269" s="238"/>
      <c r="L269" s="243"/>
      <c r="M269" s="244"/>
      <c r="N269" s="245"/>
      <c r="O269" s="245"/>
      <c r="P269" s="245"/>
      <c r="Q269" s="245"/>
      <c r="R269" s="245"/>
      <c r="S269" s="245"/>
      <c r="T269" s="246"/>
      <c r="U269" s="13"/>
      <c r="V269" s="13"/>
      <c r="W269" s="13"/>
      <c r="X269" s="13"/>
      <c r="Y269" s="13"/>
      <c r="Z269" s="13"/>
      <c r="AA269" s="13"/>
      <c r="AB269" s="13"/>
      <c r="AC269" s="13"/>
      <c r="AD269" s="13"/>
      <c r="AE269" s="13"/>
      <c r="AT269" s="247" t="s">
        <v>150</v>
      </c>
      <c r="AU269" s="247" t="s">
        <v>21</v>
      </c>
      <c r="AV269" s="13" t="s">
        <v>21</v>
      </c>
      <c r="AW269" s="13" t="s">
        <v>34</v>
      </c>
      <c r="AX269" s="13" t="s">
        <v>79</v>
      </c>
      <c r="AY269" s="247" t="s">
        <v>135</v>
      </c>
    </row>
    <row r="270" spans="1:51" s="14" customFormat="1" ht="12">
      <c r="A270" s="14"/>
      <c r="B270" s="248"/>
      <c r="C270" s="249"/>
      <c r="D270" s="232" t="s">
        <v>150</v>
      </c>
      <c r="E270" s="250" t="s">
        <v>1</v>
      </c>
      <c r="F270" s="251" t="s">
        <v>159</v>
      </c>
      <c r="G270" s="249"/>
      <c r="H270" s="252">
        <v>633.65</v>
      </c>
      <c r="I270" s="253"/>
      <c r="J270" s="249"/>
      <c r="K270" s="249"/>
      <c r="L270" s="254"/>
      <c r="M270" s="255"/>
      <c r="N270" s="256"/>
      <c r="O270" s="256"/>
      <c r="P270" s="256"/>
      <c r="Q270" s="256"/>
      <c r="R270" s="256"/>
      <c r="S270" s="256"/>
      <c r="T270" s="257"/>
      <c r="U270" s="14"/>
      <c r="V270" s="14"/>
      <c r="W270" s="14"/>
      <c r="X270" s="14"/>
      <c r="Y270" s="14"/>
      <c r="Z270" s="14"/>
      <c r="AA270" s="14"/>
      <c r="AB270" s="14"/>
      <c r="AC270" s="14"/>
      <c r="AD270" s="14"/>
      <c r="AE270" s="14"/>
      <c r="AT270" s="258" t="s">
        <v>150</v>
      </c>
      <c r="AU270" s="258" t="s">
        <v>21</v>
      </c>
      <c r="AV270" s="14" t="s">
        <v>141</v>
      </c>
      <c r="AW270" s="14" t="s">
        <v>34</v>
      </c>
      <c r="AX270" s="14" t="s">
        <v>87</v>
      </c>
      <c r="AY270" s="258" t="s">
        <v>135</v>
      </c>
    </row>
    <row r="271" spans="1:51" s="13" customFormat="1" ht="12">
      <c r="A271" s="13"/>
      <c r="B271" s="237"/>
      <c r="C271" s="238"/>
      <c r="D271" s="232" t="s">
        <v>150</v>
      </c>
      <c r="E271" s="238"/>
      <c r="F271" s="240" t="s">
        <v>618</v>
      </c>
      <c r="G271" s="238"/>
      <c r="H271" s="241">
        <v>750.558</v>
      </c>
      <c r="I271" s="242"/>
      <c r="J271" s="238"/>
      <c r="K271" s="238"/>
      <c r="L271" s="243"/>
      <c r="M271" s="244"/>
      <c r="N271" s="245"/>
      <c r="O271" s="245"/>
      <c r="P271" s="245"/>
      <c r="Q271" s="245"/>
      <c r="R271" s="245"/>
      <c r="S271" s="245"/>
      <c r="T271" s="246"/>
      <c r="U271" s="13"/>
      <c r="V271" s="13"/>
      <c r="W271" s="13"/>
      <c r="X271" s="13"/>
      <c r="Y271" s="13"/>
      <c r="Z271" s="13"/>
      <c r="AA271" s="13"/>
      <c r="AB271" s="13"/>
      <c r="AC271" s="13"/>
      <c r="AD271" s="13"/>
      <c r="AE271" s="13"/>
      <c r="AT271" s="247" t="s">
        <v>150</v>
      </c>
      <c r="AU271" s="247" t="s">
        <v>21</v>
      </c>
      <c r="AV271" s="13" t="s">
        <v>21</v>
      </c>
      <c r="AW271" s="13" t="s">
        <v>4</v>
      </c>
      <c r="AX271" s="13" t="s">
        <v>87</v>
      </c>
      <c r="AY271" s="247" t="s">
        <v>135</v>
      </c>
    </row>
    <row r="272" spans="1:63" s="12" customFormat="1" ht="22.8" customHeight="1">
      <c r="A272" s="12"/>
      <c r="B272" s="202"/>
      <c r="C272" s="203"/>
      <c r="D272" s="204" t="s">
        <v>78</v>
      </c>
      <c r="E272" s="216" t="s">
        <v>619</v>
      </c>
      <c r="F272" s="216" t="s">
        <v>620</v>
      </c>
      <c r="G272" s="203"/>
      <c r="H272" s="203"/>
      <c r="I272" s="206"/>
      <c r="J272" s="217">
        <f>BK272</f>
        <v>0</v>
      </c>
      <c r="K272" s="203"/>
      <c r="L272" s="208"/>
      <c r="M272" s="209"/>
      <c r="N272" s="210"/>
      <c r="O272" s="210"/>
      <c r="P272" s="211">
        <f>SUM(P273:P307)</f>
        <v>0</v>
      </c>
      <c r="Q272" s="210"/>
      <c r="R272" s="211">
        <f>SUM(R273:R307)</f>
        <v>160.93568000000002</v>
      </c>
      <c r="S272" s="210"/>
      <c r="T272" s="212">
        <f>SUM(T273:T307)</f>
        <v>0</v>
      </c>
      <c r="U272" s="12"/>
      <c r="V272" s="12"/>
      <c r="W272" s="12"/>
      <c r="X272" s="12"/>
      <c r="Y272" s="12"/>
      <c r="Z272" s="12"/>
      <c r="AA272" s="12"/>
      <c r="AB272" s="12"/>
      <c r="AC272" s="12"/>
      <c r="AD272" s="12"/>
      <c r="AE272" s="12"/>
      <c r="AR272" s="213" t="s">
        <v>87</v>
      </c>
      <c r="AT272" s="214" t="s">
        <v>78</v>
      </c>
      <c r="AU272" s="214" t="s">
        <v>87</v>
      </c>
      <c r="AY272" s="213" t="s">
        <v>135</v>
      </c>
      <c r="BK272" s="215">
        <f>SUM(BK273:BK307)</f>
        <v>0</v>
      </c>
    </row>
    <row r="273" spans="1:65" s="2" customFormat="1" ht="24.15" customHeight="1">
      <c r="A273" s="37"/>
      <c r="B273" s="38"/>
      <c r="C273" s="218" t="s">
        <v>393</v>
      </c>
      <c r="D273" s="218" t="s">
        <v>137</v>
      </c>
      <c r="E273" s="219" t="s">
        <v>621</v>
      </c>
      <c r="F273" s="220" t="s">
        <v>622</v>
      </c>
      <c r="G273" s="221" t="s">
        <v>155</v>
      </c>
      <c r="H273" s="222">
        <v>580</v>
      </c>
      <c r="I273" s="223"/>
      <c r="J273" s="224">
        <f>ROUND(I273*H273,2)</f>
        <v>0</v>
      </c>
      <c r="K273" s="225"/>
      <c r="L273" s="43"/>
      <c r="M273" s="226" t="s">
        <v>1</v>
      </c>
      <c r="N273" s="227" t="s">
        <v>44</v>
      </c>
      <c r="O273" s="90"/>
      <c r="P273" s="228">
        <f>O273*H273</f>
        <v>0</v>
      </c>
      <c r="Q273" s="228">
        <v>0.10362</v>
      </c>
      <c r="R273" s="228">
        <f>Q273*H273</f>
        <v>60.0996</v>
      </c>
      <c r="S273" s="228">
        <v>0</v>
      </c>
      <c r="T273" s="229">
        <f>S273*H273</f>
        <v>0</v>
      </c>
      <c r="U273" s="37"/>
      <c r="V273" s="37"/>
      <c r="W273" s="37"/>
      <c r="X273" s="37"/>
      <c r="Y273" s="37"/>
      <c r="Z273" s="37"/>
      <c r="AA273" s="37"/>
      <c r="AB273" s="37"/>
      <c r="AC273" s="37"/>
      <c r="AD273" s="37"/>
      <c r="AE273" s="37"/>
      <c r="AR273" s="230" t="s">
        <v>141</v>
      </c>
      <c r="AT273" s="230" t="s">
        <v>137</v>
      </c>
      <c r="AU273" s="230" t="s">
        <v>21</v>
      </c>
      <c r="AY273" s="16" t="s">
        <v>135</v>
      </c>
      <c r="BE273" s="231">
        <f>IF(N273="základní",J273,0)</f>
        <v>0</v>
      </c>
      <c r="BF273" s="231">
        <f>IF(N273="snížená",J273,0)</f>
        <v>0</v>
      </c>
      <c r="BG273" s="231">
        <f>IF(N273="zákl. přenesená",J273,0)</f>
        <v>0</v>
      </c>
      <c r="BH273" s="231">
        <f>IF(N273="sníž. přenesená",J273,0)</f>
        <v>0</v>
      </c>
      <c r="BI273" s="231">
        <f>IF(N273="nulová",J273,0)</f>
        <v>0</v>
      </c>
      <c r="BJ273" s="16" t="s">
        <v>87</v>
      </c>
      <c r="BK273" s="231">
        <f>ROUND(I273*H273,2)</f>
        <v>0</v>
      </c>
      <c r="BL273" s="16" t="s">
        <v>141</v>
      </c>
      <c r="BM273" s="230" t="s">
        <v>623</v>
      </c>
    </row>
    <row r="274" spans="1:47" s="2" customFormat="1" ht="12">
      <c r="A274" s="37"/>
      <c r="B274" s="38"/>
      <c r="C274" s="39"/>
      <c r="D274" s="232" t="s">
        <v>143</v>
      </c>
      <c r="E274" s="39"/>
      <c r="F274" s="233" t="s">
        <v>624</v>
      </c>
      <c r="G274" s="39"/>
      <c r="H274" s="39"/>
      <c r="I274" s="234"/>
      <c r="J274" s="39"/>
      <c r="K274" s="39"/>
      <c r="L274" s="43"/>
      <c r="M274" s="235"/>
      <c r="N274" s="236"/>
      <c r="O274" s="90"/>
      <c r="P274" s="90"/>
      <c r="Q274" s="90"/>
      <c r="R274" s="90"/>
      <c r="S274" s="90"/>
      <c r="T274" s="91"/>
      <c r="U274" s="37"/>
      <c r="V274" s="37"/>
      <c r="W274" s="37"/>
      <c r="X274" s="37"/>
      <c r="Y274" s="37"/>
      <c r="Z274" s="37"/>
      <c r="AA274" s="37"/>
      <c r="AB274" s="37"/>
      <c r="AC274" s="37"/>
      <c r="AD274" s="37"/>
      <c r="AE274" s="37"/>
      <c r="AT274" s="16" t="s">
        <v>143</v>
      </c>
      <c r="AU274" s="16" t="s">
        <v>21</v>
      </c>
    </row>
    <row r="275" spans="1:51" s="13" customFormat="1" ht="12">
      <c r="A275" s="13"/>
      <c r="B275" s="237"/>
      <c r="C275" s="238"/>
      <c r="D275" s="232" t="s">
        <v>150</v>
      </c>
      <c r="E275" s="239" t="s">
        <v>1</v>
      </c>
      <c r="F275" s="240" t="s">
        <v>625</v>
      </c>
      <c r="G275" s="238"/>
      <c r="H275" s="241">
        <v>580</v>
      </c>
      <c r="I275" s="242"/>
      <c r="J275" s="238"/>
      <c r="K275" s="238"/>
      <c r="L275" s="243"/>
      <c r="M275" s="244"/>
      <c r="N275" s="245"/>
      <c r="O275" s="245"/>
      <c r="P275" s="245"/>
      <c r="Q275" s="245"/>
      <c r="R275" s="245"/>
      <c r="S275" s="245"/>
      <c r="T275" s="246"/>
      <c r="U275" s="13"/>
      <c r="V275" s="13"/>
      <c r="W275" s="13"/>
      <c r="X275" s="13"/>
      <c r="Y275" s="13"/>
      <c r="Z275" s="13"/>
      <c r="AA275" s="13"/>
      <c r="AB275" s="13"/>
      <c r="AC275" s="13"/>
      <c r="AD275" s="13"/>
      <c r="AE275" s="13"/>
      <c r="AT275" s="247" t="s">
        <v>150</v>
      </c>
      <c r="AU275" s="247" t="s">
        <v>21</v>
      </c>
      <c r="AV275" s="13" t="s">
        <v>21</v>
      </c>
      <c r="AW275" s="13" t="s">
        <v>34</v>
      </c>
      <c r="AX275" s="13" t="s">
        <v>79</v>
      </c>
      <c r="AY275" s="247" t="s">
        <v>135</v>
      </c>
    </row>
    <row r="276" spans="1:51" s="14" customFormat="1" ht="12">
      <c r="A276" s="14"/>
      <c r="B276" s="248"/>
      <c r="C276" s="249"/>
      <c r="D276" s="232" t="s">
        <v>150</v>
      </c>
      <c r="E276" s="250" t="s">
        <v>1</v>
      </c>
      <c r="F276" s="251" t="s">
        <v>159</v>
      </c>
      <c r="G276" s="249"/>
      <c r="H276" s="252">
        <v>580</v>
      </c>
      <c r="I276" s="253"/>
      <c r="J276" s="249"/>
      <c r="K276" s="249"/>
      <c r="L276" s="254"/>
      <c r="M276" s="255"/>
      <c r="N276" s="256"/>
      <c r="O276" s="256"/>
      <c r="P276" s="256"/>
      <c r="Q276" s="256"/>
      <c r="R276" s="256"/>
      <c r="S276" s="256"/>
      <c r="T276" s="257"/>
      <c r="U276" s="14"/>
      <c r="V276" s="14"/>
      <c r="W276" s="14"/>
      <c r="X276" s="14"/>
      <c r="Y276" s="14"/>
      <c r="Z276" s="14"/>
      <c r="AA276" s="14"/>
      <c r="AB276" s="14"/>
      <c r="AC276" s="14"/>
      <c r="AD276" s="14"/>
      <c r="AE276" s="14"/>
      <c r="AT276" s="258" t="s">
        <v>150</v>
      </c>
      <c r="AU276" s="258" t="s">
        <v>21</v>
      </c>
      <c r="AV276" s="14" t="s">
        <v>141</v>
      </c>
      <c r="AW276" s="14" t="s">
        <v>34</v>
      </c>
      <c r="AX276" s="14" t="s">
        <v>87</v>
      </c>
      <c r="AY276" s="258" t="s">
        <v>135</v>
      </c>
    </row>
    <row r="277" spans="1:65" s="2" customFormat="1" ht="21.75" customHeight="1">
      <c r="A277" s="37"/>
      <c r="B277" s="38"/>
      <c r="C277" s="259" t="s">
        <v>397</v>
      </c>
      <c r="D277" s="259" t="s">
        <v>266</v>
      </c>
      <c r="E277" s="260" t="s">
        <v>626</v>
      </c>
      <c r="F277" s="261" t="s">
        <v>627</v>
      </c>
      <c r="G277" s="262" t="s">
        <v>155</v>
      </c>
      <c r="H277" s="263">
        <v>597.4</v>
      </c>
      <c r="I277" s="264"/>
      <c r="J277" s="265">
        <f>ROUND(I277*H277,2)</f>
        <v>0</v>
      </c>
      <c r="K277" s="266"/>
      <c r="L277" s="267"/>
      <c r="M277" s="268" t="s">
        <v>1</v>
      </c>
      <c r="N277" s="269" t="s">
        <v>44</v>
      </c>
      <c r="O277" s="90"/>
      <c r="P277" s="228">
        <f>O277*H277</f>
        <v>0</v>
      </c>
      <c r="Q277" s="228">
        <v>0.165</v>
      </c>
      <c r="R277" s="228">
        <f>Q277*H277</f>
        <v>98.571</v>
      </c>
      <c r="S277" s="228">
        <v>0</v>
      </c>
      <c r="T277" s="229">
        <f>S277*H277</f>
        <v>0</v>
      </c>
      <c r="U277" s="37"/>
      <c r="V277" s="37"/>
      <c r="W277" s="37"/>
      <c r="X277" s="37"/>
      <c r="Y277" s="37"/>
      <c r="Z277" s="37"/>
      <c r="AA277" s="37"/>
      <c r="AB277" s="37"/>
      <c r="AC277" s="37"/>
      <c r="AD277" s="37"/>
      <c r="AE277" s="37"/>
      <c r="AR277" s="230" t="s">
        <v>181</v>
      </c>
      <c r="AT277" s="230" t="s">
        <v>266</v>
      </c>
      <c r="AU277" s="230" t="s">
        <v>21</v>
      </c>
      <c r="AY277" s="16" t="s">
        <v>135</v>
      </c>
      <c r="BE277" s="231">
        <f>IF(N277="základní",J277,0)</f>
        <v>0</v>
      </c>
      <c r="BF277" s="231">
        <f>IF(N277="snížená",J277,0)</f>
        <v>0</v>
      </c>
      <c r="BG277" s="231">
        <f>IF(N277="zákl. přenesená",J277,0)</f>
        <v>0</v>
      </c>
      <c r="BH277" s="231">
        <f>IF(N277="sníž. přenesená",J277,0)</f>
        <v>0</v>
      </c>
      <c r="BI277" s="231">
        <f>IF(N277="nulová",J277,0)</f>
        <v>0</v>
      </c>
      <c r="BJ277" s="16" t="s">
        <v>87</v>
      </c>
      <c r="BK277" s="231">
        <f>ROUND(I277*H277,2)</f>
        <v>0</v>
      </c>
      <c r="BL277" s="16" t="s">
        <v>141</v>
      </c>
      <c r="BM277" s="230" t="s">
        <v>628</v>
      </c>
    </row>
    <row r="278" spans="1:47" s="2" customFormat="1" ht="12">
      <c r="A278" s="37"/>
      <c r="B278" s="38"/>
      <c r="C278" s="39"/>
      <c r="D278" s="232" t="s">
        <v>143</v>
      </c>
      <c r="E278" s="39"/>
      <c r="F278" s="233" t="s">
        <v>629</v>
      </c>
      <c r="G278" s="39"/>
      <c r="H278" s="39"/>
      <c r="I278" s="234"/>
      <c r="J278" s="39"/>
      <c r="K278" s="39"/>
      <c r="L278" s="43"/>
      <c r="M278" s="235"/>
      <c r="N278" s="236"/>
      <c r="O278" s="90"/>
      <c r="P278" s="90"/>
      <c r="Q278" s="90"/>
      <c r="R278" s="90"/>
      <c r="S278" s="90"/>
      <c r="T278" s="91"/>
      <c r="U278" s="37"/>
      <c r="V278" s="37"/>
      <c r="W278" s="37"/>
      <c r="X278" s="37"/>
      <c r="Y278" s="37"/>
      <c r="Z278" s="37"/>
      <c r="AA278" s="37"/>
      <c r="AB278" s="37"/>
      <c r="AC278" s="37"/>
      <c r="AD278" s="37"/>
      <c r="AE278" s="37"/>
      <c r="AT278" s="16" t="s">
        <v>143</v>
      </c>
      <c r="AU278" s="16" t="s">
        <v>21</v>
      </c>
    </row>
    <row r="279" spans="1:51" s="13" customFormat="1" ht="12">
      <c r="A279" s="13"/>
      <c r="B279" s="237"/>
      <c r="C279" s="238"/>
      <c r="D279" s="232" t="s">
        <v>150</v>
      </c>
      <c r="E279" s="239" t="s">
        <v>1</v>
      </c>
      <c r="F279" s="240" t="s">
        <v>630</v>
      </c>
      <c r="G279" s="238"/>
      <c r="H279" s="241">
        <v>597.4</v>
      </c>
      <c r="I279" s="242"/>
      <c r="J279" s="238"/>
      <c r="K279" s="238"/>
      <c r="L279" s="243"/>
      <c r="M279" s="244"/>
      <c r="N279" s="245"/>
      <c r="O279" s="245"/>
      <c r="P279" s="245"/>
      <c r="Q279" s="245"/>
      <c r="R279" s="245"/>
      <c r="S279" s="245"/>
      <c r="T279" s="246"/>
      <c r="U279" s="13"/>
      <c r="V279" s="13"/>
      <c r="W279" s="13"/>
      <c r="X279" s="13"/>
      <c r="Y279" s="13"/>
      <c r="Z279" s="13"/>
      <c r="AA279" s="13"/>
      <c r="AB279" s="13"/>
      <c r="AC279" s="13"/>
      <c r="AD279" s="13"/>
      <c r="AE279" s="13"/>
      <c r="AT279" s="247" t="s">
        <v>150</v>
      </c>
      <c r="AU279" s="247" t="s">
        <v>21</v>
      </c>
      <c r="AV279" s="13" t="s">
        <v>21</v>
      </c>
      <c r="AW279" s="13" t="s">
        <v>34</v>
      </c>
      <c r="AX279" s="13" t="s">
        <v>79</v>
      </c>
      <c r="AY279" s="247" t="s">
        <v>135</v>
      </c>
    </row>
    <row r="280" spans="1:51" s="14" customFormat="1" ht="12">
      <c r="A280" s="14"/>
      <c r="B280" s="248"/>
      <c r="C280" s="249"/>
      <c r="D280" s="232" t="s">
        <v>150</v>
      </c>
      <c r="E280" s="250" t="s">
        <v>1</v>
      </c>
      <c r="F280" s="251" t="s">
        <v>159</v>
      </c>
      <c r="G280" s="249"/>
      <c r="H280" s="252">
        <v>597.4</v>
      </c>
      <c r="I280" s="253"/>
      <c r="J280" s="249"/>
      <c r="K280" s="249"/>
      <c r="L280" s="254"/>
      <c r="M280" s="255"/>
      <c r="N280" s="256"/>
      <c r="O280" s="256"/>
      <c r="P280" s="256"/>
      <c r="Q280" s="256"/>
      <c r="R280" s="256"/>
      <c r="S280" s="256"/>
      <c r="T280" s="257"/>
      <c r="U280" s="14"/>
      <c r="V280" s="14"/>
      <c r="W280" s="14"/>
      <c r="X280" s="14"/>
      <c r="Y280" s="14"/>
      <c r="Z280" s="14"/>
      <c r="AA280" s="14"/>
      <c r="AB280" s="14"/>
      <c r="AC280" s="14"/>
      <c r="AD280" s="14"/>
      <c r="AE280" s="14"/>
      <c r="AT280" s="258" t="s">
        <v>150</v>
      </c>
      <c r="AU280" s="258" t="s">
        <v>21</v>
      </c>
      <c r="AV280" s="14" t="s">
        <v>141</v>
      </c>
      <c r="AW280" s="14" t="s">
        <v>34</v>
      </c>
      <c r="AX280" s="14" t="s">
        <v>87</v>
      </c>
      <c r="AY280" s="258" t="s">
        <v>135</v>
      </c>
    </row>
    <row r="281" spans="1:65" s="2" customFormat="1" ht="24.15" customHeight="1">
      <c r="A281" s="37"/>
      <c r="B281" s="38"/>
      <c r="C281" s="259" t="s">
        <v>404</v>
      </c>
      <c r="D281" s="259" t="s">
        <v>266</v>
      </c>
      <c r="E281" s="260" t="s">
        <v>631</v>
      </c>
      <c r="F281" s="261" t="s">
        <v>632</v>
      </c>
      <c r="G281" s="262" t="s">
        <v>155</v>
      </c>
      <c r="H281" s="263">
        <v>16.16</v>
      </c>
      <c r="I281" s="264"/>
      <c r="J281" s="265">
        <f>ROUND(I281*H281,2)</f>
        <v>0</v>
      </c>
      <c r="K281" s="266"/>
      <c r="L281" s="267"/>
      <c r="M281" s="268" t="s">
        <v>1</v>
      </c>
      <c r="N281" s="269" t="s">
        <v>44</v>
      </c>
      <c r="O281" s="90"/>
      <c r="P281" s="228">
        <f>O281*H281</f>
        <v>0</v>
      </c>
      <c r="Q281" s="228">
        <v>0.121</v>
      </c>
      <c r="R281" s="228">
        <f>Q281*H281</f>
        <v>1.95536</v>
      </c>
      <c r="S281" s="228">
        <v>0</v>
      </c>
      <c r="T281" s="229">
        <f>S281*H281</f>
        <v>0</v>
      </c>
      <c r="U281" s="37"/>
      <c r="V281" s="37"/>
      <c r="W281" s="37"/>
      <c r="X281" s="37"/>
      <c r="Y281" s="37"/>
      <c r="Z281" s="37"/>
      <c r="AA281" s="37"/>
      <c r="AB281" s="37"/>
      <c r="AC281" s="37"/>
      <c r="AD281" s="37"/>
      <c r="AE281" s="37"/>
      <c r="AR281" s="230" t="s">
        <v>181</v>
      </c>
      <c r="AT281" s="230" t="s">
        <v>266</v>
      </c>
      <c r="AU281" s="230" t="s">
        <v>21</v>
      </c>
      <c r="AY281" s="16" t="s">
        <v>135</v>
      </c>
      <c r="BE281" s="231">
        <f>IF(N281="základní",J281,0)</f>
        <v>0</v>
      </c>
      <c r="BF281" s="231">
        <f>IF(N281="snížená",J281,0)</f>
        <v>0</v>
      </c>
      <c r="BG281" s="231">
        <f>IF(N281="zákl. přenesená",J281,0)</f>
        <v>0</v>
      </c>
      <c r="BH281" s="231">
        <f>IF(N281="sníž. přenesená",J281,0)</f>
        <v>0</v>
      </c>
      <c r="BI281" s="231">
        <f>IF(N281="nulová",J281,0)</f>
        <v>0</v>
      </c>
      <c r="BJ281" s="16" t="s">
        <v>87</v>
      </c>
      <c r="BK281" s="231">
        <f>ROUND(I281*H281,2)</f>
        <v>0</v>
      </c>
      <c r="BL281" s="16" t="s">
        <v>141</v>
      </c>
      <c r="BM281" s="230" t="s">
        <v>633</v>
      </c>
    </row>
    <row r="282" spans="1:47" s="2" customFormat="1" ht="12">
      <c r="A282" s="37"/>
      <c r="B282" s="38"/>
      <c r="C282" s="39"/>
      <c r="D282" s="232" t="s">
        <v>143</v>
      </c>
      <c r="E282" s="39"/>
      <c r="F282" s="233" t="s">
        <v>634</v>
      </c>
      <c r="G282" s="39"/>
      <c r="H282" s="39"/>
      <c r="I282" s="234"/>
      <c r="J282" s="39"/>
      <c r="K282" s="39"/>
      <c r="L282" s="43"/>
      <c r="M282" s="235"/>
      <c r="N282" s="236"/>
      <c r="O282" s="90"/>
      <c r="P282" s="90"/>
      <c r="Q282" s="90"/>
      <c r="R282" s="90"/>
      <c r="S282" s="90"/>
      <c r="T282" s="91"/>
      <c r="U282" s="37"/>
      <c r="V282" s="37"/>
      <c r="W282" s="37"/>
      <c r="X282" s="37"/>
      <c r="Y282" s="37"/>
      <c r="Z282" s="37"/>
      <c r="AA282" s="37"/>
      <c r="AB282" s="37"/>
      <c r="AC282" s="37"/>
      <c r="AD282" s="37"/>
      <c r="AE282" s="37"/>
      <c r="AT282" s="16" t="s">
        <v>143</v>
      </c>
      <c r="AU282" s="16" t="s">
        <v>21</v>
      </c>
    </row>
    <row r="283" spans="1:51" s="13" customFormat="1" ht="12">
      <c r="A283" s="13"/>
      <c r="B283" s="237"/>
      <c r="C283" s="238"/>
      <c r="D283" s="232" t="s">
        <v>150</v>
      </c>
      <c r="E283" s="239" t="s">
        <v>1</v>
      </c>
      <c r="F283" s="240" t="s">
        <v>635</v>
      </c>
      <c r="G283" s="238"/>
      <c r="H283" s="241">
        <v>9.44</v>
      </c>
      <c r="I283" s="242"/>
      <c r="J283" s="238"/>
      <c r="K283" s="238"/>
      <c r="L283" s="243"/>
      <c r="M283" s="244"/>
      <c r="N283" s="245"/>
      <c r="O283" s="245"/>
      <c r="P283" s="245"/>
      <c r="Q283" s="245"/>
      <c r="R283" s="245"/>
      <c r="S283" s="245"/>
      <c r="T283" s="246"/>
      <c r="U283" s="13"/>
      <c r="V283" s="13"/>
      <c r="W283" s="13"/>
      <c r="X283" s="13"/>
      <c r="Y283" s="13"/>
      <c r="Z283" s="13"/>
      <c r="AA283" s="13"/>
      <c r="AB283" s="13"/>
      <c r="AC283" s="13"/>
      <c r="AD283" s="13"/>
      <c r="AE283" s="13"/>
      <c r="AT283" s="247" t="s">
        <v>150</v>
      </c>
      <c r="AU283" s="247" t="s">
        <v>21</v>
      </c>
      <c r="AV283" s="13" t="s">
        <v>21</v>
      </c>
      <c r="AW283" s="13" t="s">
        <v>34</v>
      </c>
      <c r="AX283" s="13" t="s">
        <v>79</v>
      </c>
      <c r="AY283" s="247" t="s">
        <v>135</v>
      </c>
    </row>
    <row r="284" spans="1:51" s="13" customFormat="1" ht="12">
      <c r="A284" s="13"/>
      <c r="B284" s="237"/>
      <c r="C284" s="238"/>
      <c r="D284" s="232" t="s">
        <v>150</v>
      </c>
      <c r="E284" s="239" t="s">
        <v>1</v>
      </c>
      <c r="F284" s="240" t="s">
        <v>636</v>
      </c>
      <c r="G284" s="238"/>
      <c r="H284" s="241">
        <v>6.72</v>
      </c>
      <c r="I284" s="242"/>
      <c r="J284" s="238"/>
      <c r="K284" s="238"/>
      <c r="L284" s="243"/>
      <c r="M284" s="244"/>
      <c r="N284" s="245"/>
      <c r="O284" s="245"/>
      <c r="P284" s="245"/>
      <c r="Q284" s="245"/>
      <c r="R284" s="245"/>
      <c r="S284" s="245"/>
      <c r="T284" s="246"/>
      <c r="U284" s="13"/>
      <c r="V284" s="13"/>
      <c r="W284" s="13"/>
      <c r="X284" s="13"/>
      <c r="Y284" s="13"/>
      <c r="Z284" s="13"/>
      <c r="AA284" s="13"/>
      <c r="AB284" s="13"/>
      <c r="AC284" s="13"/>
      <c r="AD284" s="13"/>
      <c r="AE284" s="13"/>
      <c r="AT284" s="247" t="s">
        <v>150</v>
      </c>
      <c r="AU284" s="247" t="s">
        <v>21</v>
      </c>
      <c r="AV284" s="13" t="s">
        <v>21</v>
      </c>
      <c r="AW284" s="13" t="s">
        <v>34</v>
      </c>
      <c r="AX284" s="13" t="s">
        <v>79</v>
      </c>
      <c r="AY284" s="247" t="s">
        <v>135</v>
      </c>
    </row>
    <row r="285" spans="1:51" s="14" customFormat="1" ht="12">
      <c r="A285" s="14"/>
      <c r="B285" s="248"/>
      <c r="C285" s="249"/>
      <c r="D285" s="232" t="s">
        <v>150</v>
      </c>
      <c r="E285" s="250" t="s">
        <v>1</v>
      </c>
      <c r="F285" s="251" t="s">
        <v>159</v>
      </c>
      <c r="G285" s="249"/>
      <c r="H285" s="252">
        <v>16.16</v>
      </c>
      <c r="I285" s="253"/>
      <c r="J285" s="249"/>
      <c r="K285" s="249"/>
      <c r="L285" s="254"/>
      <c r="M285" s="255"/>
      <c r="N285" s="256"/>
      <c r="O285" s="256"/>
      <c r="P285" s="256"/>
      <c r="Q285" s="256"/>
      <c r="R285" s="256"/>
      <c r="S285" s="256"/>
      <c r="T285" s="257"/>
      <c r="U285" s="14"/>
      <c r="V285" s="14"/>
      <c r="W285" s="14"/>
      <c r="X285" s="14"/>
      <c r="Y285" s="14"/>
      <c r="Z285" s="14"/>
      <c r="AA285" s="14"/>
      <c r="AB285" s="14"/>
      <c r="AC285" s="14"/>
      <c r="AD285" s="14"/>
      <c r="AE285" s="14"/>
      <c r="AT285" s="258" t="s">
        <v>150</v>
      </c>
      <c r="AU285" s="258" t="s">
        <v>21</v>
      </c>
      <c r="AV285" s="14" t="s">
        <v>141</v>
      </c>
      <c r="AW285" s="14" t="s">
        <v>34</v>
      </c>
      <c r="AX285" s="14" t="s">
        <v>87</v>
      </c>
      <c r="AY285" s="258" t="s">
        <v>135</v>
      </c>
    </row>
    <row r="286" spans="1:65" s="2" customFormat="1" ht="24.15" customHeight="1">
      <c r="A286" s="37"/>
      <c r="B286" s="38"/>
      <c r="C286" s="218" t="s">
        <v>410</v>
      </c>
      <c r="D286" s="218" t="s">
        <v>137</v>
      </c>
      <c r="E286" s="219" t="s">
        <v>637</v>
      </c>
      <c r="F286" s="220" t="s">
        <v>638</v>
      </c>
      <c r="G286" s="221" t="s">
        <v>155</v>
      </c>
      <c r="H286" s="222">
        <v>609</v>
      </c>
      <c r="I286" s="223"/>
      <c r="J286" s="224">
        <f>ROUND(I286*H286,2)</f>
        <v>0</v>
      </c>
      <c r="K286" s="225"/>
      <c r="L286" s="43"/>
      <c r="M286" s="226" t="s">
        <v>1</v>
      </c>
      <c r="N286" s="227" t="s">
        <v>44</v>
      </c>
      <c r="O286" s="90"/>
      <c r="P286" s="228">
        <f>O286*H286</f>
        <v>0</v>
      </c>
      <c r="Q286" s="228">
        <v>0</v>
      </c>
      <c r="R286" s="228">
        <f>Q286*H286</f>
        <v>0</v>
      </c>
      <c r="S286" s="228">
        <v>0</v>
      </c>
      <c r="T286" s="229">
        <f>S286*H286</f>
        <v>0</v>
      </c>
      <c r="U286" s="37"/>
      <c r="V286" s="37"/>
      <c r="W286" s="37"/>
      <c r="X286" s="37"/>
      <c r="Y286" s="37"/>
      <c r="Z286" s="37"/>
      <c r="AA286" s="37"/>
      <c r="AB286" s="37"/>
      <c r="AC286" s="37"/>
      <c r="AD286" s="37"/>
      <c r="AE286" s="37"/>
      <c r="AR286" s="230" t="s">
        <v>141</v>
      </c>
      <c r="AT286" s="230" t="s">
        <v>137</v>
      </c>
      <c r="AU286" s="230" t="s">
        <v>21</v>
      </c>
      <c r="AY286" s="16" t="s">
        <v>135</v>
      </c>
      <c r="BE286" s="231">
        <f>IF(N286="základní",J286,0)</f>
        <v>0</v>
      </c>
      <c r="BF286" s="231">
        <f>IF(N286="snížená",J286,0)</f>
        <v>0</v>
      </c>
      <c r="BG286" s="231">
        <f>IF(N286="zákl. přenesená",J286,0)</f>
        <v>0</v>
      </c>
      <c r="BH286" s="231">
        <f>IF(N286="sníž. přenesená",J286,0)</f>
        <v>0</v>
      </c>
      <c r="BI286" s="231">
        <f>IF(N286="nulová",J286,0)</f>
        <v>0</v>
      </c>
      <c r="BJ286" s="16" t="s">
        <v>87</v>
      </c>
      <c r="BK286" s="231">
        <f>ROUND(I286*H286,2)</f>
        <v>0</v>
      </c>
      <c r="BL286" s="16" t="s">
        <v>141</v>
      </c>
      <c r="BM286" s="230" t="s">
        <v>639</v>
      </c>
    </row>
    <row r="287" spans="1:51" s="13" customFormat="1" ht="12">
      <c r="A287" s="13"/>
      <c r="B287" s="237"/>
      <c r="C287" s="238"/>
      <c r="D287" s="232" t="s">
        <v>150</v>
      </c>
      <c r="E287" s="239" t="s">
        <v>1</v>
      </c>
      <c r="F287" s="240" t="s">
        <v>640</v>
      </c>
      <c r="G287" s="238"/>
      <c r="H287" s="241">
        <v>609</v>
      </c>
      <c r="I287" s="242"/>
      <c r="J287" s="238"/>
      <c r="K287" s="238"/>
      <c r="L287" s="243"/>
      <c r="M287" s="244"/>
      <c r="N287" s="245"/>
      <c r="O287" s="245"/>
      <c r="P287" s="245"/>
      <c r="Q287" s="245"/>
      <c r="R287" s="245"/>
      <c r="S287" s="245"/>
      <c r="T287" s="246"/>
      <c r="U287" s="13"/>
      <c r="V287" s="13"/>
      <c r="W287" s="13"/>
      <c r="X287" s="13"/>
      <c r="Y287" s="13"/>
      <c r="Z287" s="13"/>
      <c r="AA287" s="13"/>
      <c r="AB287" s="13"/>
      <c r="AC287" s="13"/>
      <c r="AD287" s="13"/>
      <c r="AE287" s="13"/>
      <c r="AT287" s="247" t="s">
        <v>150</v>
      </c>
      <c r="AU287" s="247" t="s">
        <v>21</v>
      </c>
      <c r="AV287" s="13" t="s">
        <v>21</v>
      </c>
      <c r="AW287" s="13" t="s">
        <v>34</v>
      </c>
      <c r="AX287" s="13" t="s">
        <v>79</v>
      </c>
      <c r="AY287" s="247" t="s">
        <v>135</v>
      </c>
    </row>
    <row r="288" spans="1:51" s="14" customFormat="1" ht="12">
      <c r="A288" s="14"/>
      <c r="B288" s="248"/>
      <c r="C288" s="249"/>
      <c r="D288" s="232" t="s">
        <v>150</v>
      </c>
      <c r="E288" s="250" t="s">
        <v>1</v>
      </c>
      <c r="F288" s="251" t="s">
        <v>159</v>
      </c>
      <c r="G288" s="249"/>
      <c r="H288" s="252">
        <v>609</v>
      </c>
      <c r="I288" s="253"/>
      <c r="J288" s="249"/>
      <c r="K288" s="249"/>
      <c r="L288" s="254"/>
      <c r="M288" s="255"/>
      <c r="N288" s="256"/>
      <c r="O288" s="256"/>
      <c r="P288" s="256"/>
      <c r="Q288" s="256"/>
      <c r="R288" s="256"/>
      <c r="S288" s="256"/>
      <c r="T288" s="257"/>
      <c r="U288" s="14"/>
      <c r="V288" s="14"/>
      <c r="W288" s="14"/>
      <c r="X288" s="14"/>
      <c r="Y288" s="14"/>
      <c r="Z288" s="14"/>
      <c r="AA288" s="14"/>
      <c r="AB288" s="14"/>
      <c r="AC288" s="14"/>
      <c r="AD288" s="14"/>
      <c r="AE288" s="14"/>
      <c r="AT288" s="258" t="s">
        <v>150</v>
      </c>
      <c r="AU288" s="258" t="s">
        <v>21</v>
      </c>
      <c r="AV288" s="14" t="s">
        <v>141</v>
      </c>
      <c r="AW288" s="14" t="s">
        <v>34</v>
      </c>
      <c r="AX288" s="14" t="s">
        <v>87</v>
      </c>
      <c r="AY288" s="258" t="s">
        <v>135</v>
      </c>
    </row>
    <row r="289" spans="1:65" s="2" customFormat="1" ht="24.15" customHeight="1">
      <c r="A289" s="37"/>
      <c r="B289" s="38"/>
      <c r="C289" s="218" t="s">
        <v>415</v>
      </c>
      <c r="D289" s="218" t="s">
        <v>137</v>
      </c>
      <c r="E289" s="219" t="s">
        <v>641</v>
      </c>
      <c r="F289" s="220" t="s">
        <v>642</v>
      </c>
      <c r="G289" s="221" t="s">
        <v>155</v>
      </c>
      <c r="H289" s="222">
        <v>638</v>
      </c>
      <c r="I289" s="223"/>
      <c r="J289" s="224">
        <f>ROUND(I289*H289,2)</f>
        <v>0</v>
      </c>
      <c r="K289" s="225"/>
      <c r="L289" s="43"/>
      <c r="M289" s="226" t="s">
        <v>1</v>
      </c>
      <c r="N289" s="227" t="s">
        <v>44</v>
      </c>
      <c r="O289" s="90"/>
      <c r="P289" s="228">
        <f>O289*H289</f>
        <v>0</v>
      </c>
      <c r="Q289" s="228">
        <v>0</v>
      </c>
      <c r="R289" s="228">
        <f>Q289*H289</f>
        <v>0</v>
      </c>
      <c r="S289" s="228">
        <v>0</v>
      </c>
      <c r="T289" s="229">
        <f>S289*H289</f>
        <v>0</v>
      </c>
      <c r="U289" s="37"/>
      <c r="V289" s="37"/>
      <c r="W289" s="37"/>
      <c r="X289" s="37"/>
      <c r="Y289" s="37"/>
      <c r="Z289" s="37"/>
      <c r="AA289" s="37"/>
      <c r="AB289" s="37"/>
      <c r="AC289" s="37"/>
      <c r="AD289" s="37"/>
      <c r="AE289" s="37"/>
      <c r="AR289" s="230" t="s">
        <v>141</v>
      </c>
      <c r="AT289" s="230" t="s">
        <v>137</v>
      </c>
      <c r="AU289" s="230" t="s">
        <v>21</v>
      </c>
      <c r="AY289" s="16" t="s">
        <v>135</v>
      </c>
      <c r="BE289" s="231">
        <f>IF(N289="základní",J289,0)</f>
        <v>0</v>
      </c>
      <c r="BF289" s="231">
        <f>IF(N289="snížená",J289,0)</f>
        <v>0</v>
      </c>
      <c r="BG289" s="231">
        <f>IF(N289="zákl. přenesená",J289,0)</f>
        <v>0</v>
      </c>
      <c r="BH289" s="231">
        <f>IF(N289="sníž. přenesená",J289,0)</f>
        <v>0</v>
      </c>
      <c r="BI289" s="231">
        <f>IF(N289="nulová",J289,0)</f>
        <v>0</v>
      </c>
      <c r="BJ289" s="16" t="s">
        <v>87</v>
      </c>
      <c r="BK289" s="231">
        <f>ROUND(I289*H289,2)</f>
        <v>0</v>
      </c>
      <c r="BL289" s="16" t="s">
        <v>141</v>
      </c>
      <c r="BM289" s="230" t="s">
        <v>643</v>
      </c>
    </row>
    <row r="290" spans="1:51" s="13" customFormat="1" ht="12">
      <c r="A290" s="13"/>
      <c r="B290" s="237"/>
      <c r="C290" s="238"/>
      <c r="D290" s="232" t="s">
        <v>150</v>
      </c>
      <c r="E290" s="239" t="s">
        <v>1</v>
      </c>
      <c r="F290" s="240" t="s">
        <v>644</v>
      </c>
      <c r="G290" s="238"/>
      <c r="H290" s="241">
        <v>638</v>
      </c>
      <c r="I290" s="242"/>
      <c r="J290" s="238"/>
      <c r="K290" s="238"/>
      <c r="L290" s="243"/>
      <c r="M290" s="244"/>
      <c r="N290" s="245"/>
      <c r="O290" s="245"/>
      <c r="P290" s="245"/>
      <c r="Q290" s="245"/>
      <c r="R290" s="245"/>
      <c r="S290" s="245"/>
      <c r="T290" s="246"/>
      <c r="U290" s="13"/>
      <c r="V290" s="13"/>
      <c r="W290" s="13"/>
      <c r="X290" s="13"/>
      <c r="Y290" s="13"/>
      <c r="Z290" s="13"/>
      <c r="AA290" s="13"/>
      <c r="AB290" s="13"/>
      <c r="AC290" s="13"/>
      <c r="AD290" s="13"/>
      <c r="AE290" s="13"/>
      <c r="AT290" s="247" t="s">
        <v>150</v>
      </c>
      <c r="AU290" s="247" t="s">
        <v>21</v>
      </c>
      <c r="AV290" s="13" t="s">
        <v>21</v>
      </c>
      <c r="AW290" s="13" t="s">
        <v>34</v>
      </c>
      <c r="AX290" s="13" t="s">
        <v>79</v>
      </c>
      <c r="AY290" s="247" t="s">
        <v>135</v>
      </c>
    </row>
    <row r="291" spans="1:51" s="14" customFormat="1" ht="12">
      <c r="A291" s="14"/>
      <c r="B291" s="248"/>
      <c r="C291" s="249"/>
      <c r="D291" s="232" t="s">
        <v>150</v>
      </c>
      <c r="E291" s="250" t="s">
        <v>1</v>
      </c>
      <c r="F291" s="251" t="s">
        <v>159</v>
      </c>
      <c r="G291" s="249"/>
      <c r="H291" s="252">
        <v>638</v>
      </c>
      <c r="I291" s="253"/>
      <c r="J291" s="249"/>
      <c r="K291" s="249"/>
      <c r="L291" s="254"/>
      <c r="M291" s="255"/>
      <c r="N291" s="256"/>
      <c r="O291" s="256"/>
      <c r="P291" s="256"/>
      <c r="Q291" s="256"/>
      <c r="R291" s="256"/>
      <c r="S291" s="256"/>
      <c r="T291" s="257"/>
      <c r="U291" s="14"/>
      <c r="V291" s="14"/>
      <c r="W291" s="14"/>
      <c r="X291" s="14"/>
      <c r="Y291" s="14"/>
      <c r="Z291" s="14"/>
      <c r="AA291" s="14"/>
      <c r="AB291" s="14"/>
      <c r="AC291" s="14"/>
      <c r="AD291" s="14"/>
      <c r="AE291" s="14"/>
      <c r="AT291" s="258" t="s">
        <v>150</v>
      </c>
      <c r="AU291" s="258" t="s">
        <v>21</v>
      </c>
      <c r="AV291" s="14" t="s">
        <v>141</v>
      </c>
      <c r="AW291" s="14" t="s">
        <v>34</v>
      </c>
      <c r="AX291" s="14" t="s">
        <v>87</v>
      </c>
      <c r="AY291" s="258" t="s">
        <v>135</v>
      </c>
    </row>
    <row r="292" spans="1:65" s="2" customFormat="1" ht="24.15" customHeight="1">
      <c r="A292" s="37"/>
      <c r="B292" s="38"/>
      <c r="C292" s="218" t="s">
        <v>645</v>
      </c>
      <c r="D292" s="218" t="s">
        <v>137</v>
      </c>
      <c r="E292" s="219" t="s">
        <v>646</v>
      </c>
      <c r="F292" s="220" t="s">
        <v>599</v>
      </c>
      <c r="G292" s="221" t="s">
        <v>155</v>
      </c>
      <c r="H292" s="222">
        <v>667</v>
      </c>
      <c r="I292" s="223"/>
      <c r="J292" s="224">
        <f>ROUND(I292*H292,2)</f>
        <v>0</v>
      </c>
      <c r="K292" s="225"/>
      <c r="L292" s="43"/>
      <c r="M292" s="226" t="s">
        <v>1</v>
      </c>
      <c r="N292" s="227" t="s">
        <v>44</v>
      </c>
      <c r="O292" s="90"/>
      <c r="P292" s="228">
        <f>O292*H292</f>
        <v>0</v>
      </c>
      <c r="Q292" s="228">
        <v>0</v>
      </c>
      <c r="R292" s="228">
        <f>Q292*H292</f>
        <v>0</v>
      </c>
      <c r="S292" s="228">
        <v>0</v>
      </c>
      <c r="T292" s="229">
        <f>S292*H292</f>
        <v>0</v>
      </c>
      <c r="U292" s="37"/>
      <c r="V292" s="37"/>
      <c r="W292" s="37"/>
      <c r="X292" s="37"/>
      <c r="Y292" s="37"/>
      <c r="Z292" s="37"/>
      <c r="AA292" s="37"/>
      <c r="AB292" s="37"/>
      <c r="AC292" s="37"/>
      <c r="AD292" s="37"/>
      <c r="AE292" s="37"/>
      <c r="AR292" s="230" t="s">
        <v>141</v>
      </c>
      <c r="AT292" s="230" t="s">
        <v>137</v>
      </c>
      <c r="AU292" s="230" t="s">
        <v>21</v>
      </c>
      <c r="AY292" s="16" t="s">
        <v>135</v>
      </c>
      <c r="BE292" s="231">
        <f>IF(N292="základní",J292,0)</f>
        <v>0</v>
      </c>
      <c r="BF292" s="231">
        <f>IF(N292="snížená",J292,0)</f>
        <v>0</v>
      </c>
      <c r="BG292" s="231">
        <f>IF(N292="zákl. přenesená",J292,0)</f>
        <v>0</v>
      </c>
      <c r="BH292" s="231">
        <f>IF(N292="sníž. přenesená",J292,0)</f>
        <v>0</v>
      </c>
      <c r="BI292" s="231">
        <f>IF(N292="nulová",J292,0)</f>
        <v>0</v>
      </c>
      <c r="BJ292" s="16" t="s">
        <v>87</v>
      </c>
      <c r="BK292" s="231">
        <f>ROUND(I292*H292,2)</f>
        <v>0</v>
      </c>
      <c r="BL292" s="16" t="s">
        <v>141</v>
      </c>
      <c r="BM292" s="230" t="s">
        <v>647</v>
      </c>
    </row>
    <row r="293" spans="1:51" s="13" customFormat="1" ht="12">
      <c r="A293" s="13"/>
      <c r="B293" s="237"/>
      <c r="C293" s="238"/>
      <c r="D293" s="232" t="s">
        <v>150</v>
      </c>
      <c r="E293" s="239" t="s">
        <v>1</v>
      </c>
      <c r="F293" s="240" t="s">
        <v>648</v>
      </c>
      <c r="G293" s="238"/>
      <c r="H293" s="241">
        <v>667</v>
      </c>
      <c r="I293" s="242"/>
      <c r="J293" s="238"/>
      <c r="K293" s="238"/>
      <c r="L293" s="243"/>
      <c r="M293" s="244"/>
      <c r="N293" s="245"/>
      <c r="O293" s="245"/>
      <c r="P293" s="245"/>
      <c r="Q293" s="245"/>
      <c r="R293" s="245"/>
      <c r="S293" s="245"/>
      <c r="T293" s="246"/>
      <c r="U293" s="13"/>
      <c r="V293" s="13"/>
      <c r="W293" s="13"/>
      <c r="X293" s="13"/>
      <c r="Y293" s="13"/>
      <c r="Z293" s="13"/>
      <c r="AA293" s="13"/>
      <c r="AB293" s="13"/>
      <c r="AC293" s="13"/>
      <c r="AD293" s="13"/>
      <c r="AE293" s="13"/>
      <c r="AT293" s="247" t="s">
        <v>150</v>
      </c>
      <c r="AU293" s="247" t="s">
        <v>21</v>
      </c>
      <c r="AV293" s="13" t="s">
        <v>21</v>
      </c>
      <c r="AW293" s="13" t="s">
        <v>34</v>
      </c>
      <c r="AX293" s="13" t="s">
        <v>79</v>
      </c>
      <c r="AY293" s="247" t="s">
        <v>135</v>
      </c>
    </row>
    <row r="294" spans="1:51" s="14" customFormat="1" ht="12">
      <c r="A294" s="14"/>
      <c r="B294" s="248"/>
      <c r="C294" s="249"/>
      <c r="D294" s="232" t="s">
        <v>150</v>
      </c>
      <c r="E294" s="250" t="s">
        <v>1</v>
      </c>
      <c r="F294" s="251" t="s">
        <v>159</v>
      </c>
      <c r="G294" s="249"/>
      <c r="H294" s="252">
        <v>667</v>
      </c>
      <c r="I294" s="253"/>
      <c r="J294" s="249"/>
      <c r="K294" s="249"/>
      <c r="L294" s="254"/>
      <c r="M294" s="255"/>
      <c r="N294" s="256"/>
      <c r="O294" s="256"/>
      <c r="P294" s="256"/>
      <c r="Q294" s="256"/>
      <c r="R294" s="256"/>
      <c r="S294" s="256"/>
      <c r="T294" s="257"/>
      <c r="U294" s="14"/>
      <c r="V294" s="14"/>
      <c r="W294" s="14"/>
      <c r="X294" s="14"/>
      <c r="Y294" s="14"/>
      <c r="Z294" s="14"/>
      <c r="AA294" s="14"/>
      <c r="AB294" s="14"/>
      <c r="AC294" s="14"/>
      <c r="AD294" s="14"/>
      <c r="AE294" s="14"/>
      <c r="AT294" s="258" t="s">
        <v>150</v>
      </c>
      <c r="AU294" s="258" t="s">
        <v>21</v>
      </c>
      <c r="AV294" s="14" t="s">
        <v>141</v>
      </c>
      <c r="AW294" s="14" t="s">
        <v>34</v>
      </c>
      <c r="AX294" s="14" t="s">
        <v>87</v>
      </c>
      <c r="AY294" s="258" t="s">
        <v>135</v>
      </c>
    </row>
    <row r="295" spans="1:65" s="2" customFormat="1" ht="24.15" customHeight="1">
      <c r="A295" s="37"/>
      <c r="B295" s="38"/>
      <c r="C295" s="218" t="s">
        <v>649</v>
      </c>
      <c r="D295" s="218" t="s">
        <v>137</v>
      </c>
      <c r="E295" s="219" t="s">
        <v>650</v>
      </c>
      <c r="F295" s="220" t="s">
        <v>603</v>
      </c>
      <c r="G295" s="221" t="s">
        <v>155</v>
      </c>
      <c r="H295" s="222">
        <v>696</v>
      </c>
      <c r="I295" s="223"/>
      <c r="J295" s="224">
        <f>ROUND(I295*H295,2)</f>
        <v>0</v>
      </c>
      <c r="K295" s="225"/>
      <c r="L295" s="43"/>
      <c r="M295" s="226" t="s">
        <v>1</v>
      </c>
      <c r="N295" s="227" t="s">
        <v>44</v>
      </c>
      <c r="O295" s="90"/>
      <c r="P295" s="228">
        <f>O295*H295</f>
        <v>0</v>
      </c>
      <c r="Q295" s="228">
        <v>0</v>
      </c>
      <c r="R295" s="228">
        <f>Q295*H295</f>
        <v>0</v>
      </c>
      <c r="S295" s="228">
        <v>0</v>
      </c>
      <c r="T295" s="229">
        <f>S295*H295</f>
        <v>0</v>
      </c>
      <c r="U295" s="37"/>
      <c r="V295" s="37"/>
      <c r="W295" s="37"/>
      <c r="X295" s="37"/>
      <c r="Y295" s="37"/>
      <c r="Z295" s="37"/>
      <c r="AA295" s="37"/>
      <c r="AB295" s="37"/>
      <c r="AC295" s="37"/>
      <c r="AD295" s="37"/>
      <c r="AE295" s="37"/>
      <c r="AR295" s="230" t="s">
        <v>141</v>
      </c>
      <c r="AT295" s="230" t="s">
        <v>137</v>
      </c>
      <c r="AU295" s="230" t="s">
        <v>21</v>
      </c>
      <c r="AY295" s="16" t="s">
        <v>135</v>
      </c>
      <c r="BE295" s="231">
        <f>IF(N295="základní",J295,0)</f>
        <v>0</v>
      </c>
      <c r="BF295" s="231">
        <f>IF(N295="snížená",J295,0)</f>
        <v>0</v>
      </c>
      <c r="BG295" s="231">
        <f>IF(N295="zákl. přenesená",J295,0)</f>
        <v>0</v>
      </c>
      <c r="BH295" s="231">
        <f>IF(N295="sníž. přenesená",J295,0)</f>
        <v>0</v>
      </c>
      <c r="BI295" s="231">
        <f>IF(N295="nulová",J295,0)</f>
        <v>0</v>
      </c>
      <c r="BJ295" s="16" t="s">
        <v>87</v>
      </c>
      <c r="BK295" s="231">
        <f>ROUND(I295*H295,2)</f>
        <v>0</v>
      </c>
      <c r="BL295" s="16" t="s">
        <v>141</v>
      </c>
      <c r="BM295" s="230" t="s">
        <v>651</v>
      </c>
    </row>
    <row r="296" spans="1:51" s="13" customFormat="1" ht="12">
      <c r="A296" s="13"/>
      <c r="B296" s="237"/>
      <c r="C296" s="238"/>
      <c r="D296" s="232" t="s">
        <v>150</v>
      </c>
      <c r="E296" s="239" t="s">
        <v>1</v>
      </c>
      <c r="F296" s="240" t="s">
        <v>652</v>
      </c>
      <c r="G296" s="238"/>
      <c r="H296" s="241">
        <v>696</v>
      </c>
      <c r="I296" s="242"/>
      <c r="J296" s="238"/>
      <c r="K296" s="238"/>
      <c r="L296" s="243"/>
      <c r="M296" s="244"/>
      <c r="N296" s="245"/>
      <c r="O296" s="245"/>
      <c r="P296" s="245"/>
      <c r="Q296" s="245"/>
      <c r="R296" s="245"/>
      <c r="S296" s="245"/>
      <c r="T296" s="246"/>
      <c r="U296" s="13"/>
      <c r="V296" s="13"/>
      <c r="W296" s="13"/>
      <c r="X296" s="13"/>
      <c r="Y296" s="13"/>
      <c r="Z296" s="13"/>
      <c r="AA296" s="13"/>
      <c r="AB296" s="13"/>
      <c r="AC296" s="13"/>
      <c r="AD296" s="13"/>
      <c r="AE296" s="13"/>
      <c r="AT296" s="247" t="s">
        <v>150</v>
      </c>
      <c r="AU296" s="247" t="s">
        <v>21</v>
      </c>
      <c r="AV296" s="13" t="s">
        <v>21</v>
      </c>
      <c r="AW296" s="13" t="s">
        <v>34</v>
      </c>
      <c r="AX296" s="13" t="s">
        <v>79</v>
      </c>
      <c r="AY296" s="247" t="s">
        <v>135</v>
      </c>
    </row>
    <row r="297" spans="1:51" s="14" customFormat="1" ht="12">
      <c r="A297" s="14"/>
      <c r="B297" s="248"/>
      <c r="C297" s="249"/>
      <c r="D297" s="232" t="s">
        <v>150</v>
      </c>
      <c r="E297" s="250" t="s">
        <v>1</v>
      </c>
      <c r="F297" s="251" t="s">
        <v>159</v>
      </c>
      <c r="G297" s="249"/>
      <c r="H297" s="252">
        <v>696</v>
      </c>
      <c r="I297" s="253"/>
      <c r="J297" s="249"/>
      <c r="K297" s="249"/>
      <c r="L297" s="254"/>
      <c r="M297" s="255"/>
      <c r="N297" s="256"/>
      <c r="O297" s="256"/>
      <c r="P297" s="256"/>
      <c r="Q297" s="256"/>
      <c r="R297" s="256"/>
      <c r="S297" s="256"/>
      <c r="T297" s="257"/>
      <c r="U297" s="14"/>
      <c r="V297" s="14"/>
      <c r="W297" s="14"/>
      <c r="X297" s="14"/>
      <c r="Y297" s="14"/>
      <c r="Z297" s="14"/>
      <c r="AA297" s="14"/>
      <c r="AB297" s="14"/>
      <c r="AC297" s="14"/>
      <c r="AD297" s="14"/>
      <c r="AE297" s="14"/>
      <c r="AT297" s="258" t="s">
        <v>150</v>
      </c>
      <c r="AU297" s="258" t="s">
        <v>21</v>
      </c>
      <c r="AV297" s="14" t="s">
        <v>141</v>
      </c>
      <c r="AW297" s="14" t="s">
        <v>34</v>
      </c>
      <c r="AX297" s="14" t="s">
        <v>87</v>
      </c>
      <c r="AY297" s="258" t="s">
        <v>135</v>
      </c>
    </row>
    <row r="298" spans="1:65" s="2" customFormat="1" ht="24.15" customHeight="1">
      <c r="A298" s="37"/>
      <c r="B298" s="38"/>
      <c r="C298" s="218" t="s">
        <v>653</v>
      </c>
      <c r="D298" s="218" t="s">
        <v>137</v>
      </c>
      <c r="E298" s="219" t="s">
        <v>654</v>
      </c>
      <c r="F298" s="220" t="s">
        <v>607</v>
      </c>
      <c r="G298" s="221" t="s">
        <v>155</v>
      </c>
      <c r="H298" s="222">
        <v>696</v>
      </c>
      <c r="I298" s="223"/>
      <c r="J298" s="224">
        <f>ROUND(I298*H298,2)</f>
        <v>0</v>
      </c>
      <c r="K298" s="225"/>
      <c r="L298" s="43"/>
      <c r="M298" s="226" t="s">
        <v>1</v>
      </c>
      <c r="N298" s="227" t="s">
        <v>44</v>
      </c>
      <c r="O298" s="90"/>
      <c r="P298" s="228">
        <f>O298*H298</f>
        <v>0</v>
      </c>
      <c r="Q298" s="228">
        <v>0</v>
      </c>
      <c r="R298" s="228">
        <f>Q298*H298</f>
        <v>0</v>
      </c>
      <c r="S298" s="228">
        <v>0</v>
      </c>
      <c r="T298" s="229">
        <f>S298*H298</f>
        <v>0</v>
      </c>
      <c r="U298" s="37"/>
      <c r="V298" s="37"/>
      <c r="W298" s="37"/>
      <c r="X298" s="37"/>
      <c r="Y298" s="37"/>
      <c r="Z298" s="37"/>
      <c r="AA298" s="37"/>
      <c r="AB298" s="37"/>
      <c r="AC298" s="37"/>
      <c r="AD298" s="37"/>
      <c r="AE298" s="37"/>
      <c r="AR298" s="230" t="s">
        <v>141</v>
      </c>
      <c r="AT298" s="230" t="s">
        <v>137</v>
      </c>
      <c r="AU298" s="230" t="s">
        <v>21</v>
      </c>
      <c r="AY298" s="16" t="s">
        <v>135</v>
      </c>
      <c r="BE298" s="231">
        <f>IF(N298="základní",J298,0)</f>
        <v>0</v>
      </c>
      <c r="BF298" s="231">
        <f>IF(N298="snížená",J298,0)</f>
        <v>0</v>
      </c>
      <c r="BG298" s="231">
        <f>IF(N298="zákl. přenesená",J298,0)</f>
        <v>0</v>
      </c>
      <c r="BH298" s="231">
        <f>IF(N298="sníž. přenesená",J298,0)</f>
        <v>0</v>
      </c>
      <c r="BI298" s="231">
        <f>IF(N298="nulová",J298,0)</f>
        <v>0</v>
      </c>
      <c r="BJ298" s="16" t="s">
        <v>87</v>
      </c>
      <c r="BK298" s="231">
        <f>ROUND(I298*H298,2)</f>
        <v>0</v>
      </c>
      <c r="BL298" s="16" t="s">
        <v>141</v>
      </c>
      <c r="BM298" s="230" t="s">
        <v>655</v>
      </c>
    </row>
    <row r="299" spans="1:51" s="13" customFormat="1" ht="12">
      <c r="A299" s="13"/>
      <c r="B299" s="237"/>
      <c r="C299" s="238"/>
      <c r="D299" s="232" t="s">
        <v>150</v>
      </c>
      <c r="E299" s="239" t="s">
        <v>1</v>
      </c>
      <c r="F299" s="240" t="s">
        <v>656</v>
      </c>
      <c r="G299" s="238"/>
      <c r="H299" s="241">
        <v>696</v>
      </c>
      <c r="I299" s="242"/>
      <c r="J299" s="238"/>
      <c r="K299" s="238"/>
      <c r="L299" s="243"/>
      <c r="M299" s="244"/>
      <c r="N299" s="245"/>
      <c r="O299" s="245"/>
      <c r="P299" s="245"/>
      <c r="Q299" s="245"/>
      <c r="R299" s="245"/>
      <c r="S299" s="245"/>
      <c r="T299" s="246"/>
      <c r="U299" s="13"/>
      <c r="V299" s="13"/>
      <c r="W299" s="13"/>
      <c r="X299" s="13"/>
      <c r="Y299" s="13"/>
      <c r="Z299" s="13"/>
      <c r="AA299" s="13"/>
      <c r="AB299" s="13"/>
      <c r="AC299" s="13"/>
      <c r="AD299" s="13"/>
      <c r="AE299" s="13"/>
      <c r="AT299" s="247" t="s">
        <v>150</v>
      </c>
      <c r="AU299" s="247" t="s">
        <v>21</v>
      </c>
      <c r="AV299" s="13" t="s">
        <v>21</v>
      </c>
      <c r="AW299" s="13" t="s">
        <v>34</v>
      </c>
      <c r="AX299" s="13" t="s">
        <v>79</v>
      </c>
      <c r="AY299" s="247" t="s">
        <v>135</v>
      </c>
    </row>
    <row r="300" spans="1:51" s="14" customFormat="1" ht="12">
      <c r="A300" s="14"/>
      <c r="B300" s="248"/>
      <c r="C300" s="249"/>
      <c r="D300" s="232" t="s">
        <v>150</v>
      </c>
      <c r="E300" s="250" t="s">
        <v>1</v>
      </c>
      <c r="F300" s="251" t="s">
        <v>159</v>
      </c>
      <c r="G300" s="249"/>
      <c r="H300" s="252">
        <v>696</v>
      </c>
      <c r="I300" s="253"/>
      <c r="J300" s="249"/>
      <c r="K300" s="249"/>
      <c r="L300" s="254"/>
      <c r="M300" s="255"/>
      <c r="N300" s="256"/>
      <c r="O300" s="256"/>
      <c r="P300" s="256"/>
      <c r="Q300" s="256"/>
      <c r="R300" s="256"/>
      <c r="S300" s="256"/>
      <c r="T300" s="257"/>
      <c r="U300" s="14"/>
      <c r="V300" s="14"/>
      <c r="W300" s="14"/>
      <c r="X300" s="14"/>
      <c r="Y300" s="14"/>
      <c r="Z300" s="14"/>
      <c r="AA300" s="14"/>
      <c r="AB300" s="14"/>
      <c r="AC300" s="14"/>
      <c r="AD300" s="14"/>
      <c r="AE300" s="14"/>
      <c r="AT300" s="258" t="s">
        <v>150</v>
      </c>
      <c r="AU300" s="258" t="s">
        <v>21</v>
      </c>
      <c r="AV300" s="14" t="s">
        <v>141</v>
      </c>
      <c r="AW300" s="14" t="s">
        <v>34</v>
      </c>
      <c r="AX300" s="14" t="s">
        <v>87</v>
      </c>
      <c r="AY300" s="258" t="s">
        <v>135</v>
      </c>
    </row>
    <row r="301" spans="1:65" s="2" customFormat="1" ht="24.15" customHeight="1">
      <c r="A301" s="37"/>
      <c r="B301" s="38"/>
      <c r="C301" s="218" t="s">
        <v>657</v>
      </c>
      <c r="D301" s="218" t="s">
        <v>137</v>
      </c>
      <c r="E301" s="219" t="s">
        <v>658</v>
      </c>
      <c r="F301" s="220" t="s">
        <v>610</v>
      </c>
      <c r="G301" s="221" t="s">
        <v>155</v>
      </c>
      <c r="H301" s="222">
        <v>696</v>
      </c>
      <c r="I301" s="223"/>
      <c r="J301" s="224">
        <f>ROUND(I301*H301,2)</f>
        <v>0</v>
      </c>
      <c r="K301" s="225"/>
      <c r="L301" s="43"/>
      <c r="M301" s="226" t="s">
        <v>1</v>
      </c>
      <c r="N301" s="227" t="s">
        <v>44</v>
      </c>
      <c r="O301" s="90"/>
      <c r="P301" s="228">
        <f>O301*H301</f>
        <v>0</v>
      </c>
      <c r="Q301" s="228">
        <v>0.0001</v>
      </c>
      <c r="R301" s="228">
        <f>Q301*H301</f>
        <v>0.06960000000000001</v>
      </c>
      <c r="S301" s="228">
        <v>0</v>
      </c>
      <c r="T301" s="229">
        <f>S301*H301</f>
        <v>0</v>
      </c>
      <c r="U301" s="37"/>
      <c r="V301" s="37"/>
      <c r="W301" s="37"/>
      <c r="X301" s="37"/>
      <c r="Y301" s="37"/>
      <c r="Z301" s="37"/>
      <c r="AA301" s="37"/>
      <c r="AB301" s="37"/>
      <c r="AC301" s="37"/>
      <c r="AD301" s="37"/>
      <c r="AE301" s="37"/>
      <c r="AR301" s="230" t="s">
        <v>141</v>
      </c>
      <c r="AT301" s="230" t="s">
        <v>137</v>
      </c>
      <c r="AU301" s="230" t="s">
        <v>21</v>
      </c>
      <c r="AY301" s="16" t="s">
        <v>135</v>
      </c>
      <c r="BE301" s="231">
        <f>IF(N301="základní",J301,0)</f>
        <v>0</v>
      </c>
      <c r="BF301" s="231">
        <f>IF(N301="snížená",J301,0)</f>
        <v>0</v>
      </c>
      <c r="BG301" s="231">
        <f>IF(N301="zákl. přenesená",J301,0)</f>
        <v>0</v>
      </c>
      <c r="BH301" s="231">
        <f>IF(N301="sníž. přenesená",J301,0)</f>
        <v>0</v>
      </c>
      <c r="BI301" s="231">
        <f>IF(N301="nulová",J301,0)</f>
        <v>0</v>
      </c>
      <c r="BJ301" s="16" t="s">
        <v>87</v>
      </c>
      <c r="BK301" s="231">
        <f>ROUND(I301*H301,2)</f>
        <v>0</v>
      </c>
      <c r="BL301" s="16" t="s">
        <v>141</v>
      </c>
      <c r="BM301" s="230" t="s">
        <v>659</v>
      </c>
    </row>
    <row r="302" spans="1:47" s="2" customFormat="1" ht="12">
      <c r="A302" s="37"/>
      <c r="B302" s="38"/>
      <c r="C302" s="39"/>
      <c r="D302" s="232" t="s">
        <v>143</v>
      </c>
      <c r="E302" s="39"/>
      <c r="F302" s="233" t="s">
        <v>612</v>
      </c>
      <c r="G302" s="39"/>
      <c r="H302" s="39"/>
      <c r="I302" s="234"/>
      <c r="J302" s="39"/>
      <c r="K302" s="39"/>
      <c r="L302" s="43"/>
      <c r="M302" s="235"/>
      <c r="N302" s="236"/>
      <c r="O302" s="90"/>
      <c r="P302" s="90"/>
      <c r="Q302" s="90"/>
      <c r="R302" s="90"/>
      <c r="S302" s="90"/>
      <c r="T302" s="91"/>
      <c r="U302" s="37"/>
      <c r="V302" s="37"/>
      <c r="W302" s="37"/>
      <c r="X302" s="37"/>
      <c r="Y302" s="37"/>
      <c r="Z302" s="37"/>
      <c r="AA302" s="37"/>
      <c r="AB302" s="37"/>
      <c r="AC302" s="37"/>
      <c r="AD302" s="37"/>
      <c r="AE302" s="37"/>
      <c r="AT302" s="16" t="s">
        <v>143</v>
      </c>
      <c r="AU302" s="16" t="s">
        <v>21</v>
      </c>
    </row>
    <row r="303" spans="1:51" s="13" customFormat="1" ht="12">
      <c r="A303" s="13"/>
      <c r="B303" s="237"/>
      <c r="C303" s="238"/>
      <c r="D303" s="232" t="s">
        <v>150</v>
      </c>
      <c r="E303" s="239" t="s">
        <v>1</v>
      </c>
      <c r="F303" s="240" t="s">
        <v>656</v>
      </c>
      <c r="G303" s="238"/>
      <c r="H303" s="241">
        <v>696</v>
      </c>
      <c r="I303" s="242"/>
      <c r="J303" s="238"/>
      <c r="K303" s="238"/>
      <c r="L303" s="243"/>
      <c r="M303" s="244"/>
      <c r="N303" s="245"/>
      <c r="O303" s="245"/>
      <c r="P303" s="245"/>
      <c r="Q303" s="245"/>
      <c r="R303" s="245"/>
      <c r="S303" s="245"/>
      <c r="T303" s="246"/>
      <c r="U303" s="13"/>
      <c r="V303" s="13"/>
      <c r="W303" s="13"/>
      <c r="X303" s="13"/>
      <c r="Y303" s="13"/>
      <c r="Z303" s="13"/>
      <c r="AA303" s="13"/>
      <c r="AB303" s="13"/>
      <c r="AC303" s="13"/>
      <c r="AD303" s="13"/>
      <c r="AE303" s="13"/>
      <c r="AT303" s="247" t="s">
        <v>150</v>
      </c>
      <c r="AU303" s="247" t="s">
        <v>21</v>
      </c>
      <c r="AV303" s="13" t="s">
        <v>21</v>
      </c>
      <c r="AW303" s="13" t="s">
        <v>34</v>
      </c>
      <c r="AX303" s="13" t="s">
        <v>79</v>
      </c>
      <c r="AY303" s="247" t="s">
        <v>135</v>
      </c>
    </row>
    <row r="304" spans="1:51" s="14" customFormat="1" ht="12">
      <c r="A304" s="14"/>
      <c r="B304" s="248"/>
      <c r="C304" s="249"/>
      <c r="D304" s="232" t="s">
        <v>150</v>
      </c>
      <c r="E304" s="250" t="s">
        <v>1</v>
      </c>
      <c r="F304" s="251" t="s">
        <v>159</v>
      </c>
      <c r="G304" s="249"/>
      <c r="H304" s="252">
        <v>696</v>
      </c>
      <c r="I304" s="253"/>
      <c r="J304" s="249"/>
      <c r="K304" s="249"/>
      <c r="L304" s="254"/>
      <c r="M304" s="255"/>
      <c r="N304" s="256"/>
      <c r="O304" s="256"/>
      <c r="P304" s="256"/>
      <c r="Q304" s="256"/>
      <c r="R304" s="256"/>
      <c r="S304" s="256"/>
      <c r="T304" s="257"/>
      <c r="U304" s="14"/>
      <c r="V304" s="14"/>
      <c r="W304" s="14"/>
      <c r="X304" s="14"/>
      <c r="Y304" s="14"/>
      <c r="Z304" s="14"/>
      <c r="AA304" s="14"/>
      <c r="AB304" s="14"/>
      <c r="AC304" s="14"/>
      <c r="AD304" s="14"/>
      <c r="AE304" s="14"/>
      <c r="AT304" s="258" t="s">
        <v>150</v>
      </c>
      <c r="AU304" s="258" t="s">
        <v>21</v>
      </c>
      <c r="AV304" s="14" t="s">
        <v>141</v>
      </c>
      <c r="AW304" s="14" t="s">
        <v>34</v>
      </c>
      <c r="AX304" s="14" t="s">
        <v>87</v>
      </c>
      <c r="AY304" s="258" t="s">
        <v>135</v>
      </c>
    </row>
    <row r="305" spans="1:65" s="2" customFormat="1" ht="24.15" customHeight="1">
      <c r="A305" s="37"/>
      <c r="B305" s="38"/>
      <c r="C305" s="259" t="s">
        <v>660</v>
      </c>
      <c r="D305" s="259" t="s">
        <v>266</v>
      </c>
      <c r="E305" s="260" t="s">
        <v>661</v>
      </c>
      <c r="F305" s="261" t="s">
        <v>615</v>
      </c>
      <c r="G305" s="262" t="s">
        <v>155</v>
      </c>
      <c r="H305" s="263">
        <v>800.4</v>
      </c>
      <c r="I305" s="264"/>
      <c r="J305" s="265">
        <f>ROUND(I305*H305,2)</f>
        <v>0</v>
      </c>
      <c r="K305" s="266"/>
      <c r="L305" s="267"/>
      <c r="M305" s="268" t="s">
        <v>1</v>
      </c>
      <c r="N305" s="269" t="s">
        <v>44</v>
      </c>
      <c r="O305" s="90"/>
      <c r="P305" s="228">
        <f>O305*H305</f>
        <v>0</v>
      </c>
      <c r="Q305" s="228">
        <v>0.0003</v>
      </c>
      <c r="R305" s="228">
        <f>Q305*H305</f>
        <v>0.24011999999999997</v>
      </c>
      <c r="S305" s="228">
        <v>0</v>
      </c>
      <c r="T305" s="229">
        <f>S305*H305</f>
        <v>0</v>
      </c>
      <c r="U305" s="37"/>
      <c r="V305" s="37"/>
      <c r="W305" s="37"/>
      <c r="X305" s="37"/>
      <c r="Y305" s="37"/>
      <c r="Z305" s="37"/>
      <c r="AA305" s="37"/>
      <c r="AB305" s="37"/>
      <c r="AC305" s="37"/>
      <c r="AD305" s="37"/>
      <c r="AE305" s="37"/>
      <c r="AR305" s="230" t="s">
        <v>181</v>
      </c>
      <c r="AT305" s="230" t="s">
        <v>266</v>
      </c>
      <c r="AU305" s="230" t="s">
        <v>21</v>
      </c>
      <c r="AY305" s="16" t="s">
        <v>135</v>
      </c>
      <c r="BE305" s="231">
        <f>IF(N305="základní",J305,0)</f>
        <v>0</v>
      </c>
      <c r="BF305" s="231">
        <f>IF(N305="snížená",J305,0)</f>
        <v>0</v>
      </c>
      <c r="BG305" s="231">
        <f>IF(N305="zákl. přenesená",J305,0)</f>
        <v>0</v>
      </c>
      <c r="BH305" s="231">
        <f>IF(N305="sníž. přenesená",J305,0)</f>
        <v>0</v>
      </c>
      <c r="BI305" s="231">
        <f>IF(N305="nulová",J305,0)</f>
        <v>0</v>
      </c>
      <c r="BJ305" s="16" t="s">
        <v>87</v>
      </c>
      <c r="BK305" s="231">
        <f>ROUND(I305*H305,2)</f>
        <v>0</v>
      </c>
      <c r="BL305" s="16" t="s">
        <v>141</v>
      </c>
      <c r="BM305" s="230" t="s">
        <v>662</v>
      </c>
    </row>
    <row r="306" spans="1:47" s="2" customFormat="1" ht="12">
      <c r="A306" s="37"/>
      <c r="B306" s="38"/>
      <c r="C306" s="39"/>
      <c r="D306" s="232" t="s">
        <v>143</v>
      </c>
      <c r="E306" s="39"/>
      <c r="F306" s="233" t="s">
        <v>271</v>
      </c>
      <c r="G306" s="39"/>
      <c r="H306" s="39"/>
      <c r="I306" s="234"/>
      <c r="J306" s="39"/>
      <c r="K306" s="39"/>
      <c r="L306" s="43"/>
      <c r="M306" s="235"/>
      <c r="N306" s="236"/>
      <c r="O306" s="90"/>
      <c r="P306" s="90"/>
      <c r="Q306" s="90"/>
      <c r="R306" s="90"/>
      <c r="S306" s="90"/>
      <c r="T306" s="91"/>
      <c r="U306" s="37"/>
      <c r="V306" s="37"/>
      <c r="W306" s="37"/>
      <c r="X306" s="37"/>
      <c r="Y306" s="37"/>
      <c r="Z306" s="37"/>
      <c r="AA306" s="37"/>
      <c r="AB306" s="37"/>
      <c r="AC306" s="37"/>
      <c r="AD306" s="37"/>
      <c r="AE306" s="37"/>
      <c r="AT306" s="16" t="s">
        <v>143</v>
      </c>
      <c r="AU306" s="16" t="s">
        <v>21</v>
      </c>
    </row>
    <row r="307" spans="1:51" s="13" customFormat="1" ht="12">
      <c r="A307" s="13"/>
      <c r="B307" s="237"/>
      <c r="C307" s="238"/>
      <c r="D307" s="232" t="s">
        <v>150</v>
      </c>
      <c r="E307" s="238"/>
      <c r="F307" s="240" t="s">
        <v>663</v>
      </c>
      <c r="G307" s="238"/>
      <c r="H307" s="241">
        <v>800.4</v>
      </c>
      <c r="I307" s="242"/>
      <c r="J307" s="238"/>
      <c r="K307" s="238"/>
      <c r="L307" s="243"/>
      <c r="M307" s="244"/>
      <c r="N307" s="245"/>
      <c r="O307" s="245"/>
      <c r="P307" s="245"/>
      <c r="Q307" s="245"/>
      <c r="R307" s="245"/>
      <c r="S307" s="245"/>
      <c r="T307" s="246"/>
      <c r="U307" s="13"/>
      <c r="V307" s="13"/>
      <c r="W307" s="13"/>
      <c r="X307" s="13"/>
      <c r="Y307" s="13"/>
      <c r="Z307" s="13"/>
      <c r="AA307" s="13"/>
      <c r="AB307" s="13"/>
      <c r="AC307" s="13"/>
      <c r="AD307" s="13"/>
      <c r="AE307" s="13"/>
      <c r="AT307" s="247" t="s">
        <v>150</v>
      </c>
      <c r="AU307" s="247" t="s">
        <v>21</v>
      </c>
      <c r="AV307" s="13" t="s">
        <v>21</v>
      </c>
      <c r="AW307" s="13" t="s">
        <v>4</v>
      </c>
      <c r="AX307" s="13" t="s">
        <v>87</v>
      </c>
      <c r="AY307" s="247" t="s">
        <v>135</v>
      </c>
    </row>
    <row r="308" spans="1:63" s="12" customFormat="1" ht="22.8" customHeight="1">
      <c r="A308" s="12"/>
      <c r="B308" s="202"/>
      <c r="C308" s="203"/>
      <c r="D308" s="204" t="s">
        <v>78</v>
      </c>
      <c r="E308" s="216" t="s">
        <v>664</v>
      </c>
      <c r="F308" s="216" t="s">
        <v>665</v>
      </c>
      <c r="G308" s="203"/>
      <c r="H308" s="203"/>
      <c r="I308" s="206"/>
      <c r="J308" s="217">
        <f>BK308</f>
        <v>0</v>
      </c>
      <c r="K308" s="203"/>
      <c r="L308" s="208"/>
      <c r="M308" s="209"/>
      <c r="N308" s="210"/>
      <c r="O308" s="210"/>
      <c r="P308" s="211">
        <f>SUM(P309:P325)</f>
        <v>0</v>
      </c>
      <c r="Q308" s="210"/>
      <c r="R308" s="211">
        <f>SUM(R309:R325)</f>
        <v>115.1893</v>
      </c>
      <c r="S308" s="210"/>
      <c r="T308" s="212">
        <f>SUM(T309:T325)</f>
        <v>0</v>
      </c>
      <c r="U308" s="12"/>
      <c r="V308" s="12"/>
      <c r="W308" s="12"/>
      <c r="X308" s="12"/>
      <c r="Y308" s="12"/>
      <c r="Z308" s="12"/>
      <c r="AA308" s="12"/>
      <c r="AB308" s="12"/>
      <c r="AC308" s="12"/>
      <c r="AD308" s="12"/>
      <c r="AE308" s="12"/>
      <c r="AR308" s="213" t="s">
        <v>87</v>
      </c>
      <c r="AT308" s="214" t="s">
        <v>78</v>
      </c>
      <c r="AU308" s="214" t="s">
        <v>87</v>
      </c>
      <c r="AY308" s="213" t="s">
        <v>135</v>
      </c>
      <c r="BK308" s="215">
        <f>SUM(BK309:BK325)</f>
        <v>0</v>
      </c>
    </row>
    <row r="309" spans="1:65" s="2" customFormat="1" ht="24.15" customHeight="1">
      <c r="A309" s="37"/>
      <c r="B309" s="38"/>
      <c r="C309" s="218" t="s">
        <v>666</v>
      </c>
      <c r="D309" s="218" t="s">
        <v>137</v>
      </c>
      <c r="E309" s="219" t="s">
        <v>667</v>
      </c>
      <c r="F309" s="220" t="s">
        <v>668</v>
      </c>
      <c r="G309" s="221" t="s">
        <v>155</v>
      </c>
      <c r="H309" s="222">
        <v>513</v>
      </c>
      <c r="I309" s="223"/>
      <c r="J309" s="224">
        <f>ROUND(I309*H309,2)</f>
        <v>0</v>
      </c>
      <c r="K309" s="225"/>
      <c r="L309" s="43"/>
      <c r="M309" s="226" t="s">
        <v>1</v>
      </c>
      <c r="N309" s="227" t="s">
        <v>44</v>
      </c>
      <c r="O309" s="90"/>
      <c r="P309" s="228">
        <f>O309*H309</f>
        <v>0</v>
      </c>
      <c r="Q309" s="228">
        <v>0.08922</v>
      </c>
      <c r="R309" s="228">
        <f>Q309*H309</f>
        <v>45.769859999999994</v>
      </c>
      <c r="S309" s="228">
        <v>0</v>
      </c>
      <c r="T309" s="229">
        <f>S309*H309</f>
        <v>0</v>
      </c>
      <c r="U309" s="37"/>
      <c r="V309" s="37"/>
      <c r="W309" s="37"/>
      <c r="X309" s="37"/>
      <c r="Y309" s="37"/>
      <c r="Z309" s="37"/>
      <c r="AA309" s="37"/>
      <c r="AB309" s="37"/>
      <c r="AC309" s="37"/>
      <c r="AD309" s="37"/>
      <c r="AE309" s="37"/>
      <c r="AR309" s="230" t="s">
        <v>141</v>
      </c>
      <c r="AT309" s="230" t="s">
        <v>137</v>
      </c>
      <c r="AU309" s="230" t="s">
        <v>21</v>
      </c>
      <c r="AY309" s="16" t="s">
        <v>135</v>
      </c>
      <c r="BE309" s="231">
        <f>IF(N309="základní",J309,0)</f>
        <v>0</v>
      </c>
      <c r="BF309" s="231">
        <f>IF(N309="snížená",J309,0)</f>
        <v>0</v>
      </c>
      <c r="BG309" s="231">
        <f>IF(N309="zákl. přenesená",J309,0)</f>
        <v>0</v>
      </c>
      <c r="BH309" s="231">
        <f>IF(N309="sníž. přenesená",J309,0)</f>
        <v>0</v>
      </c>
      <c r="BI309" s="231">
        <f>IF(N309="nulová",J309,0)</f>
        <v>0</v>
      </c>
      <c r="BJ309" s="16" t="s">
        <v>87</v>
      </c>
      <c r="BK309" s="231">
        <f>ROUND(I309*H309,2)</f>
        <v>0</v>
      </c>
      <c r="BL309" s="16" t="s">
        <v>141</v>
      </c>
      <c r="BM309" s="230" t="s">
        <v>669</v>
      </c>
    </row>
    <row r="310" spans="1:47" s="2" customFormat="1" ht="12">
      <c r="A310" s="37"/>
      <c r="B310" s="38"/>
      <c r="C310" s="39"/>
      <c r="D310" s="232" t="s">
        <v>143</v>
      </c>
      <c r="E310" s="39"/>
      <c r="F310" s="233" t="s">
        <v>670</v>
      </c>
      <c r="G310" s="39"/>
      <c r="H310" s="39"/>
      <c r="I310" s="234"/>
      <c r="J310" s="39"/>
      <c r="K310" s="39"/>
      <c r="L310" s="43"/>
      <c r="M310" s="235"/>
      <c r="N310" s="236"/>
      <c r="O310" s="90"/>
      <c r="P310" s="90"/>
      <c r="Q310" s="90"/>
      <c r="R310" s="90"/>
      <c r="S310" s="90"/>
      <c r="T310" s="91"/>
      <c r="U310" s="37"/>
      <c r="V310" s="37"/>
      <c r="W310" s="37"/>
      <c r="X310" s="37"/>
      <c r="Y310" s="37"/>
      <c r="Z310" s="37"/>
      <c r="AA310" s="37"/>
      <c r="AB310" s="37"/>
      <c r="AC310" s="37"/>
      <c r="AD310" s="37"/>
      <c r="AE310" s="37"/>
      <c r="AT310" s="16" t="s">
        <v>143</v>
      </c>
      <c r="AU310" s="16" t="s">
        <v>21</v>
      </c>
    </row>
    <row r="311" spans="1:51" s="13" customFormat="1" ht="12">
      <c r="A311" s="13"/>
      <c r="B311" s="237"/>
      <c r="C311" s="238"/>
      <c r="D311" s="232" t="s">
        <v>150</v>
      </c>
      <c r="E311" s="239" t="s">
        <v>1</v>
      </c>
      <c r="F311" s="240" t="s">
        <v>671</v>
      </c>
      <c r="G311" s="238"/>
      <c r="H311" s="241">
        <v>513</v>
      </c>
      <c r="I311" s="242"/>
      <c r="J311" s="238"/>
      <c r="K311" s="238"/>
      <c r="L311" s="243"/>
      <c r="M311" s="244"/>
      <c r="N311" s="245"/>
      <c r="O311" s="245"/>
      <c r="P311" s="245"/>
      <c r="Q311" s="245"/>
      <c r="R311" s="245"/>
      <c r="S311" s="245"/>
      <c r="T311" s="246"/>
      <c r="U311" s="13"/>
      <c r="V311" s="13"/>
      <c r="W311" s="13"/>
      <c r="X311" s="13"/>
      <c r="Y311" s="13"/>
      <c r="Z311" s="13"/>
      <c r="AA311" s="13"/>
      <c r="AB311" s="13"/>
      <c r="AC311" s="13"/>
      <c r="AD311" s="13"/>
      <c r="AE311" s="13"/>
      <c r="AT311" s="247" t="s">
        <v>150</v>
      </c>
      <c r="AU311" s="247" t="s">
        <v>21</v>
      </c>
      <c r="AV311" s="13" t="s">
        <v>21</v>
      </c>
      <c r="AW311" s="13" t="s">
        <v>34</v>
      </c>
      <c r="AX311" s="13" t="s">
        <v>79</v>
      </c>
      <c r="AY311" s="247" t="s">
        <v>135</v>
      </c>
    </row>
    <row r="312" spans="1:51" s="14" customFormat="1" ht="12">
      <c r="A312" s="14"/>
      <c r="B312" s="248"/>
      <c r="C312" s="249"/>
      <c r="D312" s="232" t="s">
        <v>150</v>
      </c>
      <c r="E312" s="250" t="s">
        <v>1</v>
      </c>
      <c r="F312" s="251" t="s">
        <v>159</v>
      </c>
      <c r="G312" s="249"/>
      <c r="H312" s="252">
        <v>513</v>
      </c>
      <c r="I312" s="253"/>
      <c r="J312" s="249"/>
      <c r="K312" s="249"/>
      <c r="L312" s="254"/>
      <c r="M312" s="255"/>
      <c r="N312" s="256"/>
      <c r="O312" s="256"/>
      <c r="P312" s="256"/>
      <c r="Q312" s="256"/>
      <c r="R312" s="256"/>
      <c r="S312" s="256"/>
      <c r="T312" s="257"/>
      <c r="U312" s="14"/>
      <c r="V312" s="14"/>
      <c r="W312" s="14"/>
      <c r="X312" s="14"/>
      <c r="Y312" s="14"/>
      <c r="Z312" s="14"/>
      <c r="AA312" s="14"/>
      <c r="AB312" s="14"/>
      <c r="AC312" s="14"/>
      <c r="AD312" s="14"/>
      <c r="AE312" s="14"/>
      <c r="AT312" s="258" t="s">
        <v>150</v>
      </c>
      <c r="AU312" s="258" t="s">
        <v>21</v>
      </c>
      <c r="AV312" s="14" t="s">
        <v>141</v>
      </c>
      <c r="AW312" s="14" t="s">
        <v>34</v>
      </c>
      <c r="AX312" s="14" t="s">
        <v>87</v>
      </c>
      <c r="AY312" s="258" t="s">
        <v>135</v>
      </c>
    </row>
    <row r="313" spans="1:65" s="2" customFormat="1" ht="21.75" customHeight="1">
      <c r="A313" s="37"/>
      <c r="B313" s="38"/>
      <c r="C313" s="259" t="s">
        <v>672</v>
      </c>
      <c r="D313" s="259" t="s">
        <v>266</v>
      </c>
      <c r="E313" s="260" t="s">
        <v>673</v>
      </c>
      <c r="F313" s="261" t="s">
        <v>674</v>
      </c>
      <c r="G313" s="262" t="s">
        <v>155</v>
      </c>
      <c r="H313" s="263">
        <v>523.24</v>
      </c>
      <c r="I313" s="264"/>
      <c r="J313" s="265">
        <f>ROUND(I313*H313,2)</f>
        <v>0</v>
      </c>
      <c r="K313" s="266"/>
      <c r="L313" s="267"/>
      <c r="M313" s="268" t="s">
        <v>1</v>
      </c>
      <c r="N313" s="269" t="s">
        <v>44</v>
      </c>
      <c r="O313" s="90"/>
      <c r="P313" s="228">
        <f>O313*H313</f>
        <v>0</v>
      </c>
      <c r="Q313" s="228">
        <v>0.131</v>
      </c>
      <c r="R313" s="228">
        <f>Q313*H313</f>
        <v>68.54444000000001</v>
      </c>
      <c r="S313" s="228">
        <v>0</v>
      </c>
      <c r="T313" s="229">
        <f>S313*H313</f>
        <v>0</v>
      </c>
      <c r="U313" s="37"/>
      <c r="V313" s="37"/>
      <c r="W313" s="37"/>
      <c r="X313" s="37"/>
      <c r="Y313" s="37"/>
      <c r="Z313" s="37"/>
      <c r="AA313" s="37"/>
      <c r="AB313" s="37"/>
      <c r="AC313" s="37"/>
      <c r="AD313" s="37"/>
      <c r="AE313" s="37"/>
      <c r="AR313" s="230" t="s">
        <v>181</v>
      </c>
      <c r="AT313" s="230" t="s">
        <v>266</v>
      </c>
      <c r="AU313" s="230" t="s">
        <v>21</v>
      </c>
      <c r="AY313" s="16" t="s">
        <v>135</v>
      </c>
      <c r="BE313" s="231">
        <f>IF(N313="základní",J313,0)</f>
        <v>0</v>
      </c>
      <c r="BF313" s="231">
        <f>IF(N313="snížená",J313,0)</f>
        <v>0</v>
      </c>
      <c r="BG313" s="231">
        <f>IF(N313="zákl. přenesená",J313,0)</f>
        <v>0</v>
      </c>
      <c r="BH313" s="231">
        <f>IF(N313="sníž. přenesená",J313,0)</f>
        <v>0</v>
      </c>
      <c r="BI313" s="231">
        <f>IF(N313="nulová",J313,0)</f>
        <v>0</v>
      </c>
      <c r="BJ313" s="16" t="s">
        <v>87</v>
      </c>
      <c r="BK313" s="231">
        <f>ROUND(I313*H313,2)</f>
        <v>0</v>
      </c>
      <c r="BL313" s="16" t="s">
        <v>141</v>
      </c>
      <c r="BM313" s="230" t="s">
        <v>675</v>
      </c>
    </row>
    <row r="314" spans="1:47" s="2" customFormat="1" ht="12">
      <c r="A314" s="37"/>
      <c r="B314" s="38"/>
      <c r="C314" s="39"/>
      <c r="D314" s="232" t="s">
        <v>143</v>
      </c>
      <c r="E314" s="39"/>
      <c r="F314" s="233" t="s">
        <v>676</v>
      </c>
      <c r="G314" s="39"/>
      <c r="H314" s="39"/>
      <c r="I314" s="234"/>
      <c r="J314" s="39"/>
      <c r="K314" s="39"/>
      <c r="L314" s="43"/>
      <c r="M314" s="235"/>
      <c r="N314" s="236"/>
      <c r="O314" s="90"/>
      <c r="P314" s="90"/>
      <c r="Q314" s="90"/>
      <c r="R314" s="90"/>
      <c r="S314" s="90"/>
      <c r="T314" s="91"/>
      <c r="U314" s="37"/>
      <c r="V314" s="37"/>
      <c r="W314" s="37"/>
      <c r="X314" s="37"/>
      <c r="Y314" s="37"/>
      <c r="Z314" s="37"/>
      <c r="AA314" s="37"/>
      <c r="AB314" s="37"/>
      <c r="AC314" s="37"/>
      <c r="AD314" s="37"/>
      <c r="AE314" s="37"/>
      <c r="AT314" s="16" t="s">
        <v>143</v>
      </c>
      <c r="AU314" s="16" t="s">
        <v>21</v>
      </c>
    </row>
    <row r="315" spans="1:51" s="13" customFormat="1" ht="12">
      <c r="A315" s="13"/>
      <c r="B315" s="237"/>
      <c r="C315" s="238"/>
      <c r="D315" s="232" t="s">
        <v>150</v>
      </c>
      <c r="E315" s="239" t="s">
        <v>1</v>
      </c>
      <c r="F315" s="240" t="s">
        <v>677</v>
      </c>
      <c r="G315" s="238"/>
      <c r="H315" s="241">
        <v>523.24</v>
      </c>
      <c r="I315" s="242"/>
      <c r="J315" s="238"/>
      <c r="K315" s="238"/>
      <c r="L315" s="243"/>
      <c r="M315" s="244"/>
      <c r="N315" s="245"/>
      <c r="O315" s="245"/>
      <c r="P315" s="245"/>
      <c r="Q315" s="245"/>
      <c r="R315" s="245"/>
      <c r="S315" s="245"/>
      <c r="T315" s="246"/>
      <c r="U315" s="13"/>
      <c r="V315" s="13"/>
      <c r="W315" s="13"/>
      <c r="X315" s="13"/>
      <c r="Y315" s="13"/>
      <c r="Z315" s="13"/>
      <c r="AA315" s="13"/>
      <c r="AB315" s="13"/>
      <c r="AC315" s="13"/>
      <c r="AD315" s="13"/>
      <c r="AE315" s="13"/>
      <c r="AT315" s="247" t="s">
        <v>150</v>
      </c>
      <c r="AU315" s="247" t="s">
        <v>21</v>
      </c>
      <c r="AV315" s="13" t="s">
        <v>21</v>
      </c>
      <c r="AW315" s="13" t="s">
        <v>34</v>
      </c>
      <c r="AX315" s="13" t="s">
        <v>79</v>
      </c>
      <c r="AY315" s="247" t="s">
        <v>135</v>
      </c>
    </row>
    <row r="316" spans="1:51" s="14" customFormat="1" ht="12">
      <c r="A316" s="14"/>
      <c r="B316" s="248"/>
      <c r="C316" s="249"/>
      <c r="D316" s="232" t="s">
        <v>150</v>
      </c>
      <c r="E316" s="250" t="s">
        <v>1</v>
      </c>
      <c r="F316" s="251" t="s">
        <v>159</v>
      </c>
      <c r="G316" s="249"/>
      <c r="H316" s="252">
        <v>523.24</v>
      </c>
      <c r="I316" s="253"/>
      <c r="J316" s="249"/>
      <c r="K316" s="249"/>
      <c r="L316" s="254"/>
      <c r="M316" s="255"/>
      <c r="N316" s="256"/>
      <c r="O316" s="256"/>
      <c r="P316" s="256"/>
      <c r="Q316" s="256"/>
      <c r="R316" s="256"/>
      <c r="S316" s="256"/>
      <c r="T316" s="257"/>
      <c r="U316" s="14"/>
      <c r="V316" s="14"/>
      <c r="W316" s="14"/>
      <c r="X316" s="14"/>
      <c r="Y316" s="14"/>
      <c r="Z316" s="14"/>
      <c r="AA316" s="14"/>
      <c r="AB316" s="14"/>
      <c r="AC316" s="14"/>
      <c r="AD316" s="14"/>
      <c r="AE316" s="14"/>
      <c r="AT316" s="258" t="s">
        <v>150</v>
      </c>
      <c r="AU316" s="258" t="s">
        <v>21</v>
      </c>
      <c r="AV316" s="14" t="s">
        <v>141</v>
      </c>
      <c r="AW316" s="14" t="s">
        <v>34</v>
      </c>
      <c r="AX316" s="14" t="s">
        <v>87</v>
      </c>
      <c r="AY316" s="258" t="s">
        <v>135</v>
      </c>
    </row>
    <row r="317" spans="1:65" s="2" customFormat="1" ht="24.15" customHeight="1">
      <c r="A317" s="37"/>
      <c r="B317" s="38"/>
      <c r="C317" s="259" t="s">
        <v>678</v>
      </c>
      <c r="D317" s="259" t="s">
        <v>266</v>
      </c>
      <c r="E317" s="260" t="s">
        <v>679</v>
      </c>
      <c r="F317" s="261" t="s">
        <v>552</v>
      </c>
      <c r="G317" s="262" t="s">
        <v>155</v>
      </c>
      <c r="H317" s="263">
        <v>5</v>
      </c>
      <c r="I317" s="264"/>
      <c r="J317" s="265">
        <f>ROUND(I317*H317,2)</f>
        <v>0</v>
      </c>
      <c r="K317" s="266"/>
      <c r="L317" s="267"/>
      <c r="M317" s="268" t="s">
        <v>1</v>
      </c>
      <c r="N317" s="269" t="s">
        <v>44</v>
      </c>
      <c r="O317" s="90"/>
      <c r="P317" s="228">
        <f>O317*H317</f>
        <v>0</v>
      </c>
      <c r="Q317" s="228">
        <v>0.175</v>
      </c>
      <c r="R317" s="228">
        <f>Q317*H317</f>
        <v>0.875</v>
      </c>
      <c r="S317" s="228">
        <v>0</v>
      </c>
      <c r="T317" s="229">
        <f>S317*H317</f>
        <v>0</v>
      </c>
      <c r="U317" s="37"/>
      <c r="V317" s="37"/>
      <c r="W317" s="37"/>
      <c r="X317" s="37"/>
      <c r="Y317" s="37"/>
      <c r="Z317" s="37"/>
      <c r="AA317" s="37"/>
      <c r="AB317" s="37"/>
      <c r="AC317" s="37"/>
      <c r="AD317" s="37"/>
      <c r="AE317" s="37"/>
      <c r="AR317" s="230" t="s">
        <v>181</v>
      </c>
      <c r="AT317" s="230" t="s">
        <v>266</v>
      </c>
      <c r="AU317" s="230" t="s">
        <v>21</v>
      </c>
      <c r="AY317" s="16" t="s">
        <v>135</v>
      </c>
      <c r="BE317" s="231">
        <f>IF(N317="základní",J317,0)</f>
        <v>0</v>
      </c>
      <c r="BF317" s="231">
        <f>IF(N317="snížená",J317,0)</f>
        <v>0</v>
      </c>
      <c r="BG317" s="231">
        <f>IF(N317="zákl. přenesená",J317,0)</f>
        <v>0</v>
      </c>
      <c r="BH317" s="231">
        <f>IF(N317="sníž. přenesená",J317,0)</f>
        <v>0</v>
      </c>
      <c r="BI317" s="231">
        <f>IF(N317="nulová",J317,0)</f>
        <v>0</v>
      </c>
      <c r="BJ317" s="16" t="s">
        <v>87</v>
      </c>
      <c r="BK317" s="231">
        <f>ROUND(I317*H317,2)</f>
        <v>0</v>
      </c>
      <c r="BL317" s="16" t="s">
        <v>141</v>
      </c>
      <c r="BM317" s="230" t="s">
        <v>680</v>
      </c>
    </row>
    <row r="318" spans="1:47" s="2" customFormat="1" ht="12">
      <c r="A318" s="37"/>
      <c r="B318" s="38"/>
      <c r="C318" s="39"/>
      <c r="D318" s="232" t="s">
        <v>143</v>
      </c>
      <c r="E318" s="39"/>
      <c r="F318" s="233" t="s">
        <v>676</v>
      </c>
      <c r="G318" s="39"/>
      <c r="H318" s="39"/>
      <c r="I318" s="234"/>
      <c r="J318" s="39"/>
      <c r="K318" s="39"/>
      <c r="L318" s="43"/>
      <c r="M318" s="235"/>
      <c r="N318" s="236"/>
      <c r="O318" s="90"/>
      <c r="P318" s="90"/>
      <c r="Q318" s="90"/>
      <c r="R318" s="90"/>
      <c r="S318" s="90"/>
      <c r="T318" s="91"/>
      <c r="U318" s="37"/>
      <c r="V318" s="37"/>
      <c r="W318" s="37"/>
      <c r="X318" s="37"/>
      <c r="Y318" s="37"/>
      <c r="Z318" s="37"/>
      <c r="AA318" s="37"/>
      <c r="AB318" s="37"/>
      <c r="AC318" s="37"/>
      <c r="AD318" s="37"/>
      <c r="AE318" s="37"/>
      <c r="AT318" s="16" t="s">
        <v>143</v>
      </c>
      <c r="AU318" s="16" t="s">
        <v>21</v>
      </c>
    </row>
    <row r="319" spans="1:65" s="2" customFormat="1" ht="16.5" customHeight="1">
      <c r="A319" s="37"/>
      <c r="B319" s="38"/>
      <c r="C319" s="218" t="s">
        <v>681</v>
      </c>
      <c r="D319" s="218" t="s">
        <v>137</v>
      </c>
      <c r="E319" s="219" t="s">
        <v>682</v>
      </c>
      <c r="F319" s="220" t="s">
        <v>683</v>
      </c>
      <c r="G319" s="221" t="s">
        <v>155</v>
      </c>
      <c r="H319" s="222">
        <v>513</v>
      </c>
      <c r="I319" s="223"/>
      <c r="J319" s="224">
        <f>ROUND(I319*H319,2)</f>
        <v>0</v>
      </c>
      <c r="K319" s="225"/>
      <c r="L319" s="43"/>
      <c r="M319" s="226" t="s">
        <v>1</v>
      </c>
      <c r="N319" s="227" t="s">
        <v>44</v>
      </c>
      <c r="O319" s="90"/>
      <c r="P319" s="228">
        <f>O319*H319</f>
        <v>0</v>
      </c>
      <c r="Q319" s="228">
        <v>0</v>
      </c>
      <c r="R319" s="228">
        <f>Q319*H319</f>
        <v>0</v>
      </c>
      <c r="S319" s="228">
        <v>0</v>
      </c>
      <c r="T319" s="229">
        <f>S319*H319</f>
        <v>0</v>
      </c>
      <c r="U319" s="37"/>
      <c r="V319" s="37"/>
      <c r="W319" s="37"/>
      <c r="X319" s="37"/>
      <c r="Y319" s="37"/>
      <c r="Z319" s="37"/>
      <c r="AA319" s="37"/>
      <c r="AB319" s="37"/>
      <c r="AC319" s="37"/>
      <c r="AD319" s="37"/>
      <c r="AE319" s="37"/>
      <c r="AR319" s="230" t="s">
        <v>141</v>
      </c>
      <c r="AT319" s="230" t="s">
        <v>137</v>
      </c>
      <c r="AU319" s="230" t="s">
        <v>21</v>
      </c>
      <c r="AY319" s="16" t="s">
        <v>135</v>
      </c>
      <c r="BE319" s="231">
        <f>IF(N319="základní",J319,0)</f>
        <v>0</v>
      </c>
      <c r="BF319" s="231">
        <f>IF(N319="snížená",J319,0)</f>
        <v>0</v>
      </c>
      <c r="BG319" s="231">
        <f>IF(N319="zákl. přenesená",J319,0)</f>
        <v>0</v>
      </c>
      <c r="BH319" s="231">
        <f>IF(N319="sníž. přenesená",J319,0)</f>
        <v>0</v>
      </c>
      <c r="BI319" s="231">
        <f>IF(N319="nulová",J319,0)</f>
        <v>0</v>
      </c>
      <c r="BJ319" s="16" t="s">
        <v>87</v>
      </c>
      <c r="BK319" s="231">
        <f>ROUND(I319*H319,2)</f>
        <v>0</v>
      </c>
      <c r="BL319" s="16" t="s">
        <v>141</v>
      </c>
      <c r="BM319" s="230" t="s">
        <v>684</v>
      </c>
    </row>
    <row r="320" spans="1:47" s="2" customFormat="1" ht="12">
      <c r="A320" s="37"/>
      <c r="B320" s="38"/>
      <c r="C320" s="39"/>
      <c r="D320" s="232" t="s">
        <v>143</v>
      </c>
      <c r="E320" s="39"/>
      <c r="F320" s="233" t="s">
        <v>685</v>
      </c>
      <c r="G320" s="39"/>
      <c r="H320" s="39"/>
      <c r="I320" s="234"/>
      <c r="J320" s="39"/>
      <c r="K320" s="39"/>
      <c r="L320" s="43"/>
      <c r="M320" s="235"/>
      <c r="N320" s="236"/>
      <c r="O320" s="90"/>
      <c r="P320" s="90"/>
      <c r="Q320" s="90"/>
      <c r="R320" s="90"/>
      <c r="S320" s="90"/>
      <c r="T320" s="91"/>
      <c r="U320" s="37"/>
      <c r="V320" s="37"/>
      <c r="W320" s="37"/>
      <c r="X320" s="37"/>
      <c r="Y320" s="37"/>
      <c r="Z320" s="37"/>
      <c r="AA320" s="37"/>
      <c r="AB320" s="37"/>
      <c r="AC320" s="37"/>
      <c r="AD320" s="37"/>
      <c r="AE320" s="37"/>
      <c r="AT320" s="16" t="s">
        <v>143</v>
      </c>
      <c r="AU320" s="16" t="s">
        <v>21</v>
      </c>
    </row>
    <row r="321" spans="1:51" s="13" customFormat="1" ht="12">
      <c r="A321" s="13"/>
      <c r="B321" s="237"/>
      <c r="C321" s="238"/>
      <c r="D321" s="232" t="s">
        <v>150</v>
      </c>
      <c r="E321" s="239" t="s">
        <v>1</v>
      </c>
      <c r="F321" s="240" t="s">
        <v>686</v>
      </c>
      <c r="G321" s="238"/>
      <c r="H321" s="241">
        <v>513</v>
      </c>
      <c r="I321" s="242"/>
      <c r="J321" s="238"/>
      <c r="K321" s="238"/>
      <c r="L321" s="243"/>
      <c r="M321" s="244"/>
      <c r="N321" s="245"/>
      <c r="O321" s="245"/>
      <c r="P321" s="245"/>
      <c r="Q321" s="245"/>
      <c r="R321" s="245"/>
      <c r="S321" s="245"/>
      <c r="T321" s="246"/>
      <c r="U321" s="13"/>
      <c r="V321" s="13"/>
      <c r="W321" s="13"/>
      <c r="X321" s="13"/>
      <c r="Y321" s="13"/>
      <c r="Z321" s="13"/>
      <c r="AA321" s="13"/>
      <c r="AB321" s="13"/>
      <c r="AC321" s="13"/>
      <c r="AD321" s="13"/>
      <c r="AE321" s="13"/>
      <c r="AT321" s="247" t="s">
        <v>150</v>
      </c>
      <c r="AU321" s="247" t="s">
        <v>21</v>
      </c>
      <c r="AV321" s="13" t="s">
        <v>21</v>
      </c>
      <c r="AW321" s="13" t="s">
        <v>34</v>
      </c>
      <c r="AX321" s="13" t="s">
        <v>79</v>
      </c>
      <c r="AY321" s="247" t="s">
        <v>135</v>
      </c>
    </row>
    <row r="322" spans="1:51" s="14" customFormat="1" ht="12">
      <c r="A322" s="14"/>
      <c r="B322" s="248"/>
      <c r="C322" s="249"/>
      <c r="D322" s="232" t="s">
        <v>150</v>
      </c>
      <c r="E322" s="250" t="s">
        <v>1</v>
      </c>
      <c r="F322" s="251" t="s">
        <v>159</v>
      </c>
      <c r="G322" s="249"/>
      <c r="H322" s="252">
        <v>513</v>
      </c>
      <c r="I322" s="253"/>
      <c r="J322" s="249"/>
      <c r="K322" s="249"/>
      <c r="L322" s="254"/>
      <c r="M322" s="255"/>
      <c r="N322" s="256"/>
      <c r="O322" s="256"/>
      <c r="P322" s="256"/>
      <c r="Q322" s="256"/>
      <c r="R322" s="256"/>
      <c r="S322" s="256"/>
      <c r="T322" s="257"/>
      <c r="U322" s="14"/>
      <c r="V322" s="14"/>
      <c r="W322" s="14"/>
      <c r="X322" s="14"/>
      <c r="Y322" s="14"/>
      <c r="Z322" s="14"/>
      <c r="AA322" s="14"/>
      <c r="AB322" s="14"/>
      <c r="AC322" s="14"/>
      <c r="AD322" s="14"/>
      <c r="AE322" s="14"/>
      <c r="AT322" s="258" t="s">
        <v>150</v>
      </c>
      <c r="AU322" s="258" t="s">
        <v>21</v>
      </c>
      <c r="AV322" s="14" t="s">
        <v>141</v>
      </c>
      <c r="AW322" s="14" t="s">
        <v>34</v>
      </c>
      <c r="AX322" s="14" t="s">
        <v>87</v>
      </c>
      <c r="AY322" s="258" t="s">
        <v>135</v>
      </c>
    </row>
    <row r="323" spans="1:65" s="2" customFormat="1" ht="33" customHeight="1">
      <c r="A323" s="37"/>
      <c r="B323" s="38"/>
      <c r="C323" s="218" t="s">
        <v>687</v>
      </c>
      <c r="D323" s="218" t="s">
        <v>137</v>
      </c>
      <c r="E323" s="219" t="s">
        <v>688</v>
      </c>
      <c r="F323" s="220" t="s">
        <v>689</v>
      </c>
      <c r="G323" s="221" t="s">
        <v>155</v>
      </c>
      <c r="H323" s="222">
        <v>513</v>
      </c>
      <c r="I323" s="223"/>
      <c r="J323" s="224">
        <f>ROUND(I323*H323,2)</f>
        <v>0</v>
      </c>
      <c r="K323" s="225"/>
      <c r="L323" s="43"/>
      <c r="M323" s="226" t="s">
        <v>1</v>
      </c>
      <c r="N323" s="227" t="s">
        <v>44</v>
      </c>
      <c r="O323" s="90"/>
      <c r="P323" s="228">
        <f>O323*H323</f>
        <v>0</v>
      </c>
      <c r="Q323" s="228">
        <v>0</v>
      </c>
      <c r="R323" s="228">
        <f>Q323*H323</f>
        <v>0</v>
      </c>
      <c r="S323" s="228">
        <v>0</v>
      </c>
      <c r="T323" s="229">
        <f>S323*H323</f>
        <v>0</v>
      </c>
      <c r="U323" s="37"/>
      <c r="V323" s="37"/>
      <c r="W323" s="37"/>
      <c r="X323" s="37"/>
      <c r="Y323" s="37"/>
      <c r="Z323" s="37"/>
      <c r="AA323" s="37"/>
      <c r="AB323" s="37"/>
      <c r="AC323" s="37"/>
      <c r="AD323" s="37"/>
      <c r="AE323" s="37"/>
      <c r="AR323" s="230" t="s">
        <v>141</v>
      </c>
      <c r="AT323" s="230" t="s">
        <v>137</v>
      </c>
      <c r="AU323" s="230" t="s">
        <v>21</v>
      </c>
      <c r="AY323" s="16" t="s">
        <v>135</v>
      </c>
      <c r="BE323" s="231">
        <f>IF(N323="základní",J323,0)</f>
        <v>0</v>
      </c>
      <c r="BF323" s="231">
        <f>IF(N323="snížená",J323,0)</f>
        <v>0</v>
      </c>
      <c r="BG323" s="231">
        <f>IF(N323="zákl. přenesená",J323,0)</f>
        <v>0</v>
      </c>
      <c r="BH323" s="231">
        <f>IF(N323="sníž. přenesená",J323,0)</f>
        <v>0</v>
      </c>
      <c r="BI323" s="231">
        <f>IF(N323="nulová",J323,0)</f>
        <v>0</v>
      </c>
      <c r="BJ323" s="16" t="s">
        <v>87</v>
      </c>
      <c r="BK323" s="231">
        <f>ROUND(I323*H323,2)</f>
        <v>0</v>
      </c>
      <c r="BL323" s="16" t="s">
        <v>141</v>
      </c>
      <c r="BM323" s="230" t="s">
        <v>690</v>
      </c>
    </row>
    <row r="324" spans="1:51" s="13" customFormat="1" ht="12">
      <c r="A324" s="13"/>
      <c r="B324" s="237"/>
      <c r="C324" s="238"/>
      <c r="D324" s="232" t="s">
        <v>150</v>
      </c>
      <c r="E324" s="239" t="s">
        <v>1</v>
      </c>
      <c r="F324" s="240" t="s">
        <v>686</v>
      </c>
      <c r="G324" s="238"/>
      <c r="H324" s="241">
        <v>513</v>
      </c>
      <c r="I324" s="242"/>
      <c r="J324" s="238"/>
      <c r="K324" s="238"/>
      <c r="L324" s="243"/>
      <c r="M324" s="244"/>
      <c r="N324" s="245"/>
      <c r="O324" s="245"/>
      <c r="P324" s="245"/>
      <c r="Q324" s="245"/>
      <c r="R324" s="245"/>
      <c r="S324" s="245"/>
      <c r="T324" s="246"/>
      <c r="U324" s="13"/>
      <c r="V324" s="13"/>
      <c r="W324" s="13"/>
      <c r="X324" s="13"/>
      <c r="Y324" s="13"/>
      <c r="Z324" s="13"/>
      <c r="AA324" s="13"/>
      <c r="AB324" s="13"/>
      <c r="AC324" s="13"/>
      <c r="AD324" s="13"/>
      <c r="AE324" s="13"/>
      <c r="AT324" s="247" t="s">
        <v>150</v>
      </c>
      <c r="AU324" s="247" t="s">
        <v>21</v>
      </c>
      <c r="AV324" s="13" t="s">
        <v>21</v>
      </c>
      <c r="AW324" s="13" t="s">
        <v>34</v>
      </c>
      <c r="AX324" s="13" t="s">
        <v>79</v>
      </c>
      <c r="AY324" s="247" t="s">
        <v>135</v>
      </c>
    </row>
    <row r="325" spans="1:51" s="14" customFormat="1" ht="12">
      <c r="A325" s="14"/>
      <c r="B325" s="248"/>
      <c r="C325" s="249"/>
      <c r="D325" s="232" t="s">
        <v>150</v>
      </c>
      <c r="E325" s="250" t="s">
        <v>1</v>
      </c>
      <c r="F325" s="251" t="s">
        <v>159</v>
      </c>
      <c r="G325" s="249"/>
      <c r="H325" s="252">
        <v>513</v>
      </c>
      <c r="I325" s="253"/>
      <c r="J325" s="249"/>
      <c r="K325" s="249"/>
      <c r="L325" s="254"/>
      <c r="M325" s="255"/>
      <c r="N325" s="256"/>
      <c r="O325" s="256"/>
      <c r="P325" s="256"/>
      <c r="Q325" s="256"/>
      <c r="R325" s="256"/>
      <c r="S325" s="256"/>
      <c r="T325" s="257"/>
      <c r="U325" s="14"/>
      <c r="V325" s="14"/>
      <c r="W325" s="14"/>
      <c r="X325" s="14"/>
      <c r="Y325" s="14"/>
      <c r="Z325" s="14"/>
      <c r="AA325" s="14"/>
      <c r="AB325" s="14"/>
      <c r="AC325" s="14"/>
      <c r="AD325" s="14"/>
      <c r="AE325" s="14"/>
      <c r="AT325" s="258" t="s">
        <v>150</v>
      </c>
      <c r="AU325" s="258" t="s">
        <v>21</v>
      </c>
      <c r="AV325" s="14" t="s">
        <v>141</v>
      </c>
      <c r="AW325" s="14" t="s">
        <v>34</v>
      </c>
      <c r="AX325" s="14" t="s">
        <v>87</v>
      </c>
      <c r="AY325" s="258" t="s">
        <v>135</v>
      </c>
    </row>
    <row r="326" spans="1:63" s="12" customFormat="1" ht="22.8" customHeight="1">
      <c r="A326" s="12"/>
      <c r="B326" s="202"/>
      <c r="C326" s="203"/>
      <c r="D326" s="204" t="s">
        <v>78</v>
      </c>
      <c r="E326" s="216" t="s">
        <v>691</v>
      </c>
      <c r="F326" s="216" t="s">
        <v>692</v>
      </c>
      <c r="G326" s="203"/>
      <c r="H326" s="203"/>
      <c r="I326" s="206"/>
      <c r="J326" s="217">
        <f>BK326</f>
        <v>0</v>
      </c>
      <c r="K326" s="203"/>
      <c r="L326" s="208"/>
      <c r="M326" s="209"/>
      <c r="N326" s="210"/>
      <c r="O326" s="210"/>
      <c r="P326" s="211">
        <f>SUM(P327:P339)</f>
        <v>0</v>
      </c>
      <c r="Q326" s="210"/>
      <c r="R326" s="211">
        <f>SUM(R327:R339)</f>
        <v>0</v>
      </c>
      <c r="S326" s="210"/>
      <c r="T326" s="212">
        <f>SUM(T327:T339)</f>
        <v>0</v>
      </c>
      <c r="U326" s="12"/>
      <c r="V326" s="12"/>
      <c r="W326" s="12"/>
      <c r="X326" s="12"/>
      <c r="Y326" s="12"/>
      <c r="Z326" s="12"/>
      <c r="AA326" s="12"/>
      <c r="AB326" s="12"/>
      <c r="AC326" s="12"/>
      <c r="AD326" s="12"/>
      <c r="AE326" s="12"/>
      <c r="AR326" s="213" t="s">
        <v>87</v>
      </c>
      <c r="AT326" s="214" t="s">
        <v>78</v>
      </c>
      <c r="AU326" s="214" t="s">
        <v>87</v>
      </c>
      <c r="AY326" s="213" t="s">
        <v>135</v>
      </c>
      <c r="BK326" s="215">
        <f>SUM(BK327:BK339)</f>
        <v>0</v>
      </c>
    </row>
    <row r="327" spans="1:65" s="2" customFormat="1" ht="33" customHeight="1">
      <c r="A327" s="37"/>
      <c r="B327" s="38"/>
      <c r="C327" s="218" t="s">
        <v>693</v>
      </c>
      <c r="D327" s="218" t="s">
        <v>137</v>
      </c>
      <c r="E327" s="219" t="s">
        <v>694</v>
      </c>
      <c r="F327" s="220" t="s">
        <v>577</v>
      </c>
      <c r="G327" s="221" t="s">
        <v>155</v>
      </c>
      <c r="H327" s="222">
        <v>8</v>
      </c>
      <c r="I327" s="223"/>
      <c r="J327" s="224">
        <f>ROUND(I327*H327,2)</f>
        <v>0</v>
      </c>
      <c r="K327" s="225"/>
      <c r="L327" s="43"/>
      <c r="M327" s="226" t="s">
        <v>1</v>
      </c>
      <c r="N327" s="227" t="s">
        <v>44</v>
      </c>
      <c r="O327" s="90"/>
      <c r="P327" s="228">
        <f>O327*H327</f>
        <v>0</v>
      </c>
      <c r="Q327" s="228">
        <v>0</v>
      </c>
      <c r="R327" s="228">
        <f>Q327*H327</f>
        <v>0</v>
      </c>
      <c r="S327" s="228">
        <v>0</v>
      </c>
      <c r="T327" s="229">
        <f>S327*H327</f>
        <v>0</v>
      </c>
      <c r="U327" s="37"/>
      <c r="V327" s="37"/>
      <c r="W327" s="37"/>
      <c r="X327" s="37"/>
      <c r="Y327" s="37"/>
      <c r="Z327" s="37"/>
      <c r="AA327" s="37"/>
      <c r="AB327" s="37"/>
      <c r="AC327" s="37"/>
      <c r="AD327" s="37"/>
      <c r="AE327" s="37"/>
      <c r="AR327" s="230" t="s">
        <v>141</v>
      </c>
      <c r="AT327" s="230" t="s">
        <v>137</v>
      </c>
      <c r="AU327" s="230" t="s">
        <v>21</v>
      </c>
      <c r="AY327" s="16" t="s">
        <v>135</v>
      </c>
      <c r="BE327" s="231">
        <f>IF(N327="základní",J327,0)</f>
        <v>0</v>
      </c>
      <c r="BF327" s="231">
        <f>IF(N327="snížená",J327,0)</f>
        <v>0</v>
      </c>
      <c r="BG327" s="231">
        <f>IF(N327="zákl. přenesená",J327,0)</f>
        <v>0</v>
      </c>
      <c r="BH327" s="231">
        <f>IF(N327="sníž. přenesená",J327,0)</f>
        <v>0</v>
      </c>
      <c r="BI327" s="231">
        <f>IF(N327="nulová",J327,0)</f>
        <v>0</v>
      </c>
      <c r="BJ327" s="16" t="s">
        <v>87</v>
      </c>
      <c r="BK327" s="231">
        <f>ROUND(I327*H327,2)</f>
        <v>0</v>
      </c>
      <c r="BL327" s="16" t="s">
        <v>141</v>
      </c>
      <c r="BM327" s="230" t="s">
        <v>695</v>
      </c>
    </row>
    <row r="328" spans="1:51" s="13" customFormat="1" ht="12">
      <c r="A328" s="13"/>
      <c r="B328" s="237"/>
      <c r="C328" s="238"/>
      <c r="D328" s="232" t="s">
        <v>150</v>
      </c>
      <c r="E328" s="239" t="s">
        <v>1</v>
      </c>
      <c r="F328" s="240" t="s">
        <v>696</v>
      </c>
      <c r="G328" s="238"/>
      <c r="H328" s="241">
        <v>8</v>
      </c>
      <c r="I328" s="242"/>
      <c r="J328" s="238"/>
      <c r="K328" s="238"/>
      <c r="L328" s="243"/>
      <c r="M328" s="244"/>
      <c r="N328" s="245"/>
      <c r="O328" s="245"/>
      <c r="P328" s="245"/>
      <c r="Q328" s="245"/>
      <c r="R328" s="245"/>
      <c r="S328" s="245"/>
      <c r="T328" s="246"/>
      <c r="U328" s="13"/>
      <c r="V328" s="13"/>
      <c r="W328" s="13"/>
      <c r="X328" s="13"/>
      <c r="Y328" s="13"/>
      <c r="Z328" s="13"/>
      <c r="AA328" s="13"/>
      <c r="AB328" s="13"/>
      <c r="AC328" s="13"/>
      <c r="AD328" s="13"/>
      <c r="AE328" s="13"/>
      <c r="AT328" s="247" t="s">
        <v>150</v>
      </c>
      <c r="AU328" s="247" t="s">
        <v>21</v>
      </c>
      <c r="AV328" s="13" t="s">
        <v>21</v>
      </c>
      <c r="AW328" s="13" t="s">
        <v>34</v>
      </c>
      <c r="AX328" s="13" t="s">
        <v>79</v>
      </c>
      <c r="AY328" s="247" t="s">
        <v>135</v>
      </c>
    </row>
    <row r="329" spans="1:51" s="14" customFormat="1" ht="12">
      <c r="A329" s="14"/>
      <c r="B329" s="248"/>
      <c r="C329" s="249"/>
      <c r="D329" s="232" t="s">
        <v>150</v>
      </c>
      <c r="E329" s="250" t="s">
        <v>1</v>
      </c>
      <c r="F329" s="251" t="s">
        <v>159</v>
      </c>
      <c r="G329" s="249"/>
      <c r="H329" s="252">
        <v>8</v>
      </c>
      <c r="I329" s="253"/>
      <c r="J329" s="249"/>
      <c r="K329" s="249"/>
      <c r="L329" s="254"/>
      <c r="M329" s="255"/>
      <c r="N329" s="256"/>
      <c r="O329" s="256"/>
      <c r="P329" s="256"/>
      <c r="Q329" s="256"/>
      <c r="R329" s="256"/>
      <c r="S329" s="256"/>
      <c r="T329" s="257"/>
      <c r="U329" s="14"/>
      <c r="V329" s="14"/>
      <c r="W329" s="14"/>
      <c r="X329" s="14"/>
      <c r="Y329" s="14"/>
      <c r="Z329" s="14"/>
      <c r="AA329" s="14"/>
      <c r="AB329" s="14"/>
      <c r="AC329" s="14"/>
      <c r="AD329" s="14"/>
      <c r="AE329" s="14"/>
      <c r="AT329" s="258" t="s">
        <v>150</v>
      </c>
      <c r="AU329" s="258" t="s">
        <v>21</v>
      </c>
      <c r="AV329" s="14" t="s">
        <v>141</v>
      </c>
      <c r="AW329" s="14" t="s">
        <v>34</v>
      </c>
      <c r="AX329" s="14" t="s">
        <v>87</v>
      </c>
      <c r="AY329" s="258" t="s">
        <v>135</v>
      </c>
    </row>
    <row r="330" spans="1:65" s="2" customFormat="1" ht="24.15" customHeight="1">
      <c r="A330" s="37"/>
      <c r="B330" s="38"/>
      <c r="C330" s="218" t="s">
        <v>697</v>
      </c>
      <c r="D330" s="218" t="s">
        <v>137</v>
      </c>
      <c r="E330" s="219" t="s">
        <v>698</v>
      </c>
      <c r="F330" s="220" t="s">
        <v>581</v>
      </c>
      <c r="G330" s="221" t="s">
        <v>155</v>
      </c>
      <c r="H330" s="222">
        <v>8</v>
      </c>
      <c r="I330" s="223"/>
      <c r="J330" s="224">
        <f>ROUND(I330*H330,2)</f>
        <v>0</v>
      </c>
      <c r="K330" s="225"/>
      <c r="L330" s="43"/>
      <c r="M330" s="226" t="s">
        <v>1</v>
      </c>
      <c r="N330" s="227" t="s">
        <v>44</v>
      </c>
      <c r="O330" s="90"/>
      <c r="P330" s="228">
        <f>O330*H330</f>
        <v>0</v>
      </c>
      <c r="Q330" s="228">
        <v>0</v>
      </c>
      <c r="R330" s="228">
        <f>Q330*H330</f>
        <v>0</v>
      </c>
      <c r="S330" s="228">
        <v>0</v>
      </c>
      <c r="T330" s="229">
        <f>S330*H330</f>
        <v>0</v>
      </c>
      <c r="U330" s="37"/>
      <c r="V330" s="37"/>
      <c r="W330" s="37"/>
      <c r="X330" s="37"/>
      <c r="Y330" s="37"/>
      <c r="Z330" s="37"/>
      <c r="AA330" s="37"/>
      <c r="AB330" s="37"/>
      <c r="AC330" s="37"/>
      <c r="AD330" s="37"/>
      <c r="AE330" s="37"/>
      <c r="AR330" s="230" t="s">
        <v>141</v>
      </c>
      <c r="AT330" s="230" t="s">
        <v>137</v>
      </c>
      <c r="AU330" s="230" t="s">
        <v>21</v>
      </c>
      <c r="AY330" s="16" t="s">
        <v>135</v>
      </c>
      <c r="BE330" s="231">
        <f>IF(N330="základní",J330,0)</f>
        <v>0</v>
      </c>
      <c r="BF330" s="231">
        <f>IF(N330="snížená",J330,0)</f>
        <v>0</v>
      </c>
      <c r="BG330" s="231">
        <f>IF(N330="zákl. přenesená",J330,0)</f>
        <v>0</v>
      </c>
      <c r="BH330" s="231">
        <f>IF(N330="sníž. přenesená",J330,0)</f>
        <v>0</v>
      </c>
      <c r="BI330" s="231">
        <f>IF(N330="nulová",J330,0)</f>
        <v>0</v>
      </c>
      <c r="BJ330" s="16" t="s">
        <v>87</v>
      </c>
      <c r="BK330" s="231">
        <f>ROUND(I330*H330,2)</f>
        <v>0</v>
      </c>
      <c r="BL330" s="16" t="s">
        <v>141</v>
      </c>
      <c r="BM330" s="230" t="s">
        <v>699</v>
      </c>
    </row>
    <row r="331" spans="1:65" s="2" customFormat="1" ht="33" customHeight="1">
      <c r="A331" s="37"/>
      <c r="B331" s="38"/>
      <c r="C331" s="218" t="s">
        <v>700</v>
      </c>
      <c r="D331" s="218" t="s">
        <v>137</v>
      </c>
      <c r="E331" s="219" t="s">
        <v>701</v>
      </c>
      <c r="F331" s="220" t="s">
        <v>584</v>
      </c>
      <c r="G331" s="221" t="s">
        <v>155</v>
      </c>
      <c r="H331" s="222">
        <v>8</v>
      </c>
      <c r="I331" s="223"/>
      <c r="J331" s="224">
        <f>ROUND(I331*H331,2)</f>
        <v>0</v>
      </c>
      <c r="K331" s="225"/>
      <c r="L331" s="43"/>
      <c r="M331" s="226" t="s">
        <v>1</v>
      </c>
      <c r="N331" s="227" t="s">
        <v>44</v>
      </c>
      <c r="O331" s="90"/>
      <c r="P331" s="228">
        <f>O331*H331</f>
        <v>0</v>
      </c>
      <c r="Q331" s="228">
        <v>0</v>
      </c>
      <c r="R331" s="228">
        <f>Q331*H331</f>
        <v>0</v>
      </c>
      <c r="S331" s="228">
        <v>0</v>
      </c>
      <c r="T331" s="229">
        <f>S331*H331</f>
        <v>0</v>
      </c>
      <c r="U331" s="37"/>
      <c r="V331" s="37"/>
      <c r="W331" s="37"/>
      <c r="X331" s="37"/>
      <c r="Y331" s="37"/>
      <c r="Z331" s="37"/>
      <c r="AA331" s="37"/>
      <c r="AB331" s="37"/>
      <c r="AC331" s="37"/>
      <c r="AD331" s="37"/>
      <c r="AE331" s="37"/>
      <c r="AR331" s="230" t="s">
        <v>141</v>
      </c>
      <c r="AT331" s="230" t="s">
        <v>137</v>
      </c>
      <c r="AU331" s="230" t="s">
        <v>21</v>
      </c>
      <c r="AY331" s="16" t="s">
        <v>135</v>
      </c>
      <c r="BE331" s="231">
        <f>IF(N331="základní",J331,0)</f>
        <v>0</v>
      </c>
      <c r="BF331" s="231">
        <f>IF(N331="snížená",J331,0)</f>
        <v>0</v>
      </c>
      <c r="BG331" s="231">
        <f>IF(N331="zákl. přenesená",J331,0)</f>
        <v>0</v>
      </c>
      <c r="BH331" s="231">
        <f>IF(N331="sníž. přenesená",J331,0)</f>
        <v>0</v>
      </c>
      <c r="BI331" s="231">
        <f>IF(N331="nulová",J331,0)</f>
        <v>0</v>
      </c>
      <c r="BJ331" s="16" t="s">
        <v>87</v>
      </c>
      <c r="BK331" s="231">
        <f>ROUND(I331*H331,2)</f>
        <v>0</v>
      </c>
      <c r="BL331" s="16" t="s">
        <v>141</v>
      </c>
      <c r="BM331" s="230" t="s">
        <v>702</v>
      </c>
    </row>
    <row r="332" spans="1:51" s="13" customFormat="1" ht="12">
      <c r="A332" s="13"/>
      <c r="B332" s="237"/>
      <c r="C332" s="238"/>
      <c r="D332" s="232" t="s">
        <v>150</v>
      </c>
      <c r="E332" s="239" t="s">
        <v>1</v>
      </c>
      <c r="F332" s="240" t="s">
        <v>181</v>
      </c>
      <c r="G332" s="238"/>
      <c r="H332" s="241">
        <v>8</v>
      </c>
      <c r="I332" s="242"/>
      <c r="J332" s="238"/>
      <c r="K332" s="238"/>
      <c r="L332" s="243"/>
      <c r="M332" s="244"/>
      <c r="N332" s="245"/>
      <c r="O332" s="245"/>
      <c r="P332" s="245"/>
      <c r="Q332" s="245"/>
      <c r="R332" s="245"/>
      <c r="S332" s="245"/>
      <c r="T332" s="246"/>
      <c r="U332" s="13"/>
      <c r="V332" s="13"/>
      <c r="W332" s="13"/>
      <c r="X332" s="13"/>
      <c r="Y332" s="13"/>
      <c r="Z332" s="13"/>
      <c r="AA332" s="13"/>
      <c r="AB332" s="13"/>
      <c r="AC332" s="13"/>
      <c r="AD332" s="13"/>
      <c r="AE332" s="13"/>
      <c r="AT332" s="247" t="s">
        <v>150</v>
      </c>
      <c r="AU332" s="247" t="s">
        <v>21</v>
      </c>
      <c r="AV332" s="13" t="s">
        <v>21</v>
      </c>
      <c r="AW332" s="13" t="s">
        <v>34</v>
      </c>
      <c r="AX332" s="13" t="s">
        <v>79</v>
      </c>
      <c r="AY332" s="247" t="s">
        <v>135</v>
      </c>
    </row>
    <row r="333" spans="1:51" s="14" customFormat="1" ht="12">
      <c r="A333" s="14"/>
      <c r="B333" s="248"/>
      <c r="C333" s="249"/>
      <c r="D333" s="232" t="s">
        <v>150</v>
      </c>
      <c r="E333" s="250" t="s">
        <v>1</v>
      </c>
      <c r="F333" s="251" t="s">
        <v>159</v>
      </c>
      <c r="G333" s="249"/>
      <c r="H333" s="252">
        <v>8</v>
      </c>
      <c r="I333" s="253"/>
      <c r="J333" s="249"/>
      <c r="K333" s="249"/>
      <c r="L333" s="254"/>
      <c r="M333" s="255"/>
      <c r="N333" s="256"/>
      <c r="O333" s="256"/>
      <c r="P333" s="256"/>
      <c r="Q333" s="256"/>
      <c r="R333" s="256"/>
      <c r="S333" s="256"/>
      <c r="T333" s="257"/>
      <c r="U333" s="14"/>
      <c r="V333" s="14"/>
      <c r="W333" s="14"/>
      <c r="X333" s="14"/>
      <c r="Y333" s="14"/>
      <c r="Z333" s="14"/>
      <c r="AA333" s="14"/>
      <c r="AB333" s="14"/>
      <c r="AC333" s="14"/>
      <c r="AD333" s="14"/>
      <c r="AE333" s="14"/>
      <c r="AT333" s="258" t="s">
        <v>150</v>
      </c>
      <c r="AU333" s="258" t="s">
        <v>21</v>
      </c>
      <c r="AV333" s="14" t="s">
        <v>141</v>
      </c>
      <c r="AW333" s="14" t="s">
        <v>34</v>
      </c>
      <c r="AX333" s="14" t="s">
        <v>87</v>
      </c>
      <c r="AY333" s="258" t="s">
        <v>135</v>
      </c>
    </row>
    <row r="334" spans="1:65" s="2" customFormat="1" ht="24.15" customHeight="1">
      <c r="A334" s="37"/>
      <c r="B334" s="38"/>
      <c r="C334" s="218" t="s">
        <v>703</v>
      </c>
      <c r="D334" s="218" t="s">
        <v>137</v>
      </c>
      <c r="E334" s="219" t="s">
        <v>704</v>
      </c>
      <c r="F334" s="220" t="s">
        <v>588</v>
      </c>
      <c r="G334" s="221" t="s">
        <v>155</v>
      </c>
      <c r="H334" s="222">
        <v>8</v>
      </c>
      <c r="I334" s="223"/>
      <c r="J334" s="224">
        <f>ROUND(I334*H334,2)</f>
        <v>0</v>
      </c>
      <c r="K334" s="225"/>
      <c r="L334" s="43"/>
      <c r="M334" s="226" t="s">
        <v>1</v>
      </c>
      <c r="N334" s="227" t="s">
        <v>44</v>
      </c>
      <c r="O334" s="90"/>
      <c r="P334" s="228">
        <f>O334*H334</f>
        <v>0</v>
      </c>
      <c r="Q334" s="228">
        <v>0</v>
      </c>
      <c r="R334" s="228">
        <f>Q334*H334</f>
        <v>0</v>
      </c>
      <c r="S334" s="228">
        <v>0</v>
      </c>
      <c r="T334" s="229">
        <f>S334*H334</f>
        <v>0</v>
      </c>
      <c r="U334" s="37"/>
      <c r="V334" s="37"/>
      <c r="W334" s="37"/>
      <c r="X334" s="37"/>
      <c r="Y334" s="37"/>
      <c r="Z334" s="37"/>
      <c r="AA334" s="37"/>
      <c r="AB334" s="37"/>
      <c r="AC334" s="37"/>
      <c r="AD334" s="37"/>
      <c r="AE334" s="37"/>
      <c r="AR334" s="230" t="s">
        <v>141</v>
      </c>
      <c r="AT334" s="230" t="s">
        <v>137</v>
      </c>
      <c r="AU334" s="230" t="s">
        <v>21</v>
      </c>
      <c r="AY334" s="16" t="s">
        <v>135</v>
      </c>
      <c r="BE334" s="231">
        <f>IF(N334="základní",J334,0)</f>
        <v>0</v>
      </c>
      <c r="BF334" s="231">
        <f>IF(N334="snížená",J334,0)</f>
        <v>0</v>
      </c>
      <c r="BG334" s="231">
        <f>IF(N334="zákl. přenesená",J334,0)</f>
        <v>0</v>
      </c>
      <c r="BH334" s="231">
        <f>IF(N334="sníž. přenesená",J334,0)</f>
        <v>0</v>
      </c>
      <c r="BI334" s="231">
        <f>IF(N334="nulová",J334,0)</f>
        <v>0</v>
      </c>
      <c r="BJ334" s="16" t="s">
        <v>87</v>
      </c>
      <c r="BK334" s="231">
        <f>ROUND(I334*H334,2)</f>
        <v>0</v>
      </c>
      <c r="BL334" s="16" t="s">
        <v>141</v>
      </c>
      <c r="BM334" s="230" t="s">
        <v>705</v>
      </c>
    </row>
    <row r="335" spans="1:51" s="13" customFormat="1" ht="12">
      <c r="A335" s="13"/>
      <c r="B335" s="237"/>
      <c r="C335" s="238"/>
      <c r="D335" s="232" t="s">
        <v>150</v>
      </c>
      <c r="E335" s="239" t="s">
        <v>1</v>
      </c>
      <c r="F335" s="240" t="s">
        <v>181</v>
      </c>
      <c r="G335" s="238"/>
      <c r="H335" s="241">
        <v>8</v>
      </c>
      <c r="I335" s="242"/>
      <c r="J335" s="238"/>
      <c r="K335" s="238"/>
      <c r="L335" s="243"/>
      <c r="M335" s="244"/>
      <c r="N335" s="245"/>
      <c r="O335" s="245"/>
      <c r="P335" s="245"/>
      <c r="Q335" s="245"/>
      <c r="R335" s="245"/>
      <c r="S335" s="245"/>
      <c r="T335" s="246"/>
      <c r="U335" s="13"/>
      <c r="V335" s="13"/>
      <c r="W335" s="13"/>
      <c r="X335" s="13"/>
      <c r="Y335" s="13"/>
      <c r="Z335" s="13"/>
      <c r="AA335" s="13"/>
      <c r="AB335" s="13"/>
      <c r="AC335" s="13"/>
      <c r="AD335" s="13"/>
      <c r="AE335" s="13"/>
      <c r="AT335" s="247" t="s">
        <v>150</v>
      </c>
      <c r="AU335" s="247" t="s">
        <v>21</v>
      </c>
      <c r="AV335" s="13" t="s">
        <v>21</v>
      </c>
      <c r="AW335" s="13" t="s">
        <v>34</v>
      </c>
      <c r="AX335" s="13" t="s">
        <v>79</v>
      </c>
      <c r="AY335" s="247" t="s">
        <v>135</v>
      </c>
    </row>
    <row r="336" spans="1:51" s="14" customFormat="1" ht="12">
      <c r="A336" s="14"/>
      <c r="B336" s="248"/>
      <c r="C336" s="249"/>
      <c r="D336" s="232" t="s">
        <v>150</v>
      </c>
      <c r="E336" s="250" t="s">
        <v>1</v>
      </c>
      <c r="F336" s="251" t="s">
        <v>159</v>
      </c>
      <c r="G336" s="249"/>
      <c r="H336" s="252">
        <v>8</v>
      </c>
      <c r="I336" s="253"/>
      <c r="J336" s="249"/>
      <c r="K336" s="249"/>
      <c r="L336" s="254"/>
      <c r="M336" s="255"/>
      <c r="N336" s="256"/>
      <c r="O336" s="256"/>
      <c r="P336" s="256"/>
      <c r="Q336" s="256"/>
      <c r="R336" s="256"/>
      <c r="S336" s="256"/>
      <c r="T336" s="257"/>
      <c r="U336" s="14"/>
      <c r="V336" s="14"/>
      <c r="W336" s="14"/>
      <c r="X336" s="14"/>
      <c r="Y336" s="14"/>
      <c r="Z336" s="14"/>
      <c r="AA336" s="14"/>
      <c r="AB336" s="14"/>
      <c r="AC336" s="14"/>
      <c r="AD336" s="14"/>
      <c r="AE336" s="14"/>
      <c r="AT336" s="258" t="s">
        <v>150</v>
      </c>
      <c r="AU336" s="258" t="s">
        <v>21</v>
      </c>
      <c r="AV336" s="14" t="s">
        <v>141</v>
      </c>
      <c r="AW336" s="14" t="s">
        <v>34</v>
      </c>
      <c r="AX336" s="14" t="s">
        <v>87</v>
      </c>
      <c r="AY336" s="258" t="s">
        <v>135</v>
      </c>
    </row>
    <row r="337" spans="1:65" s="2" customFormat="1" ht="24.15" customHeight="1">
      <c r="A337" s="37"/>
      <c r="B337" s="38"/>
      <c r="C337" s="218" t="s">
        <v>706</v>
      </c>
      <c r="D337" s="218" t="s">
        <v>137</v>
      </c>
      <c r="E337" s="219" t="s">
        <v>707</v>
      </c>
      <c r="F337" s="220" t="s">
        <v>708</v>
      </c>
      <c r="G337" s="221" t="s">
        <v>155</v>
      </c>
      <c r="H337" s="222">
        <v>8</v>
      </c>
      <c r="I337" s="223"/>
      <c r="J337" s="224">
        <f>ROUND(I337*H337,2)</f>
        <v>0</v>
      </c>
      <c r="K337" s="225"/>
      <c r="L337" s="43"/>
      <c r="M337" s="226" t="s">
        <v>1</v>
      </c>
      <c r="N337" s="227" t="s">
        <v>44</v>
      </c>
      <c r="O337" s="90"/>
      <c r="P337" s="228">
        <f>O337*H337</f>
        <v>0</v>
      </c>
      <c r="Q337" s="228">
        <v>0</v>
      </c>
      <c r="R337" s="228">
        <f>Q337*H337</f>
        <v>0</v>
      </c>
      <c r="S337" s="228">
        <v>0</v>
      </c>
      <c r="T337" s="229">
        <f>S337*H337</f>
        <v>0</v>
      </c>
      <c r="U337" s="37"/>
      <c r="V337" s="37"/>
      <c r="W337" s="37"/>
      <c r="X337" s="37"/>
      <c r="Y337" s="37"/>
      <c r="Z337" s="37"/>
      <c r="AA337" s="37"/>
      <c r="AB337" s="37"/>
      <c r="AC337" s="37"/>
      <c r="AD337" s="37"/>
      <c r="AE337" s="37"/>
      <c r="AR337" s="230" t="s">
        <v>141</v>
      </c>
      <c r="AT337" s="230" t="s">
        <v>137</v>
      </c>
      <c r="AU337" s="230" t="s">
        <v>21</v>
      </c>
      <c r="AY337" s="16" t="s">
        <v>135</v>
      </c>
      <c r="BE337" s="231">
        <f>IF(N337="základní",J337,0)</f>
        <v>0</v>
      </c>
      <c r="BF337" s="231">
        <f>IF(N337="snížená",J337,0)</f>
        <v>0</v>
      </c>
      <c r="BG337" s="231">
        <f>IF(N337="zákl. přenesená",J337,0)</f>
        <v>0</v>
      </c>
      <c r="BH337" s="231">
        <f>IF(N337="sníž. přenesená",J337,0)</f>
        <v>0</v>
      </c>
      <c r="BI337" s="231">
        <f>IF(N337="nulová",J337,0)</f>
        <v>0</v>
      </c>
      <c r="BJ337" s="16" t="s">
        <v>87</v>
      </c>
      <c r="BK337" s="231">
        <f>ROUND(I337*H337,2)</f>
        <v>0</v>
      </c>
      <c r="BL337" s="16" t="s">
        <v>141</v>
      </c>
      <c r="BM337" s="230" t="s">
        <v>709</v>
      </c>
    </row>
    <row r="338" spans="1:51" s="13" customFormat="1" ht="12">
      <c r="A338" s="13"/>
      <c r="B338" s="237"/>
      <c r="C338" s="238"/>
      <c r="D338" s="232" t="s">
        <v>150</v>
      </c>
      <c r="E338" s="239" t="s">
        <v>1</v>
      </c>
      <c r="F338" s="240" t="s">
        <v>181</v>
      </c>
      <c r="G338" s="238"/>
      <c r="H338" s="241">
        <v>8</v>
      </c>
      <c r="I338" s="242"/>
      <c r="J338" s="238"/>
      <c r="K338" s="238"/>
      <c r="L338" s="243"/>
      <c r="M338" s="244"/>
      <c r="N338" s="245"/>
      <c r="O338" s="245"/>
      <c r="P338" s="245"/>
      <c r="Q338" s="245"/>
      <c r="R338" s="245"/>
      <c r="S338" s="245"/>
      <c r="T338" s="246"/>
      <c r="U338" s="13"/>
      <c r="V338" s="13"/>
      <c r="W338" s="13"/>
      <c r="X338" s="13"/>
      <c r="Y338" s="13"/>
      <c r="Z338" s="13"/>
      <c r="AA338" s="13"/>
      <c r="AB338" s="13"/>
      <c r="AC338" s="13"/>
      <c r="AD338" s="13"/>
      <c r="AE338" s="13"/>
      <c r="AT338" s="247" t="s">
        <v>150</v>
      </c>
      <c r="AU338" s="247" t="s">
        <v>21</v>
      </c>
      <c r="AV338" s="13" t="s">
        <v>21</v>
      </c>
      <c r="AW338" s="13" t="s">
        <v>34</v>
      </c>
      <c r="AX338" s="13" t="s">
        <v>79</v>
      </c>
      <c r="AY338" s="247" t="s">
        <v>135</v>
      </c>
    </row>
    <row r="339" spans="1:51" s="14" customFormat="1" ht="12">
      <c r="A339" s="14"/>
      <c r="B339" s="248"/>
      <c r="C339" s="249"/>
      <c r="D339" s="232" t="s">
        <v>150</v>
      </c>
      <c r="E339" s="250" t="s">
        <v>1</v>
      </c>
      <c r="F339" s="251" t="s">
        <v>159</v>
      </c>
      <c r="G339" s="249"/>
      <c r="H339" s="252">
        <v>8</v>
      </c>
      <c r="I339" s="253"/>
      <c r="J339" s="249"/>
      <c r="K339" s="249"/>
      <c r="L339" s="254"/>
      <c r="M339" s="255"/>
      <c r="N339" s="256"/>
      <c r="O339" s="256"/>
      <c r="P339" s="256"/>
      <c r="Q339" s="256"/>
      <c r="R339" s="256"/>
      <c r="S339" s="256"/>
      <c r="T339" s="257"/>
      <c r="U339" s="14"/>
      <c r="V339" s="14"/>
      <c r="W339" s="14"/>
      <c r="X339" s="14"/>
      <c r="Y339" s="14"/>
      <c r="Z339" s="14"/>
      <c r="AA339" s="14"/>
      <c r="AB339" s="14"/>
      <c r="AC339" s="14"/>
      <c r="AD339" s="14"/>
      <c r="AE339" s="14"/>
      <c r="AT339" s="258" t="s">
        <v>150</v>
      </c>
      <c r="AU339" s="258" t="s">
        <v>21</v>
      </c>
      <c r="AV339" s="14" t="s">
        <v>141</v>
      </c>
      <c r="AW339" s="14" t="s">
        <v>34</v>
      </c>
      <c r="AX339" s="14" t="s">
        <v>87</v>
      </c>
      <c r="AY339" s="258" t="s">
        <v>135</v>
      </c>
    </row>
    <row r="340" spans="1:63" s="12" customFormat="1" ht="22.8" customHeight="1">
      <c r="A340" s="12"/>
      <c r="B340" s="202"/>
      <c r="C340" s="203"/>
      <c r="D340" s="204" t="s">
        <v>78</v>
      </c>
      <c r="E340" s="216" t="s">
        <v>710</v>
      </c>
      <c r="F340" s="216" t="s">
        <v>711</v>
      </c>
      <c r="G340" s="203"/>
      <c r="H340" s="203"/>
      <c r="I340" s="206"/>
      <c r="J340" s="217">
        <f>BK340</f>
        <v>0</v>
      </c>
      <c r="K340" s="203"/>
      <c r="L340" s="208"/>
      <c r="M340" s="209"/>
      <c r="N340" s="210"/>
      <c r="O340" s="210"/>
      <c r="P340" s="211">
        <f>SUM(P341:P363)</f>
        <v>0</v>
      </c>
      <c r="Q340" s="210"/>
      <c r="R340" s="211">
        <f>SUM(R341:R363)</f>
        <v>10.9313604</v>
      </c>
      <c r="S340" s="210"/>
      <c r="T340" s="212">
        <f>SUM(T341:T363)</f>
        <v>0</v>
      </c>
      <c r="U340" s="12"/>
      <c r="V340" s="12"/>
      <c r="W340" s="12"/>
      <c r="X340" s="12"/>
      <c r="Y340" s="12"/>
      <c r="Z340" s="12"/>
      <c r="AA340" s="12"/>
      <c r="AB340" s="12"/>
      <c r="AC340" s="12"/>
      <c r="AD340" s="12"/>
      <c r="AE340" s="12"/>
      <c r="AR340" s="213" t="s">
        <v>87</v>
      </c>
      <c r="AT340" s="214" t="s">
        <v>78</v>
      </c>
      <c r="AU340" s="214" t="s">
        <v>87</v>
      </c>
      <c r="AY340" s="213" t="s">
        <v>135</v>
      </c>
      <c r="BK340" s="215">
        <f>SUM(BK341:BK363)</f>
        <v>0</v>
      </c>
    </row>
    <row r="341" spans="1:65" s="2" customFormat="1" ht="24.15" customHeight="1">
      <c r="A341" s="37"/>
      <c r="B341" s="38"/>
      <c r="C341" s="218" t="s">
        <v>712</v>
      </c>
      <c r="D341" s="218" t="s">
        <v>137</v>
      </c>
      <c r="E341" s="219" t="s">
        <v>713</v>
      </c>
      <c r="F341" s="220" t="s">
        <v>543</v>
      </c>
      <c r="G341" s="221" t="s">
        <v>155</v>
      </c>
      <c r="H341" s="222">
        <v>34.68</v>
      </c>
      <c r="I341" s="223"/>
      <c r="J341" s="224">
        <f>ROUND(I341*H341,2)</f>
        <v>0</v>
      </c>
      <c r="K341" s="225"/>
      <c r="L341" s="43"/>
      <c r="M341" s="226" t="s">
        <v>1</v>
      </c>
      <c r="N341" s="227" t="s">
        <v>44</v>
      </c>
      <c r="O341" s="90"/>
      <c r="P341" s="228">
        <f>O341*H341</f>
        <v>0</v>
      </c>
      <c r="Q341" s="228">
        <v>0.11303</v>
      </c>
      <c r="R341" s="228">
        <f>Q341*H341</f>
        <v>3.9198804000000003</v>
      </c>
      <c r="S341" s="228">
        <v>0</v>
      </c>
      <c r="T341" s="229">
        <f>S341*H341</f>
        <v>0</v>
      </c>
      <c r="U341" s="37"/>
      <c r="V341" s="37"/>
      <c r="W341" s="37"/>
      <c r="X341" s="37"/>
      <c r="Y341" s="37"/>
      <c r="Z341" s="37"/>
      <c r="AA341" s="37"/>
      <c r="AB341" s="37"/>
      <c r="AC341" s="37"/>
      <c r="AD341" s="37"/>
      <c r="AE341" s="37"/>
      <c r="AR341" s="230" t="s">
        <v>141</v>
      </c>
      <c r="AT341" s="230" t="s">
        <v>137</v>
      </c>
      <c r="AU341" s="230" t="s">
        <v>21</v>
      </c>
      <c r="AY341" s="16" t="s">
        <v>135</v>
      </c>
      <c r="BE341" s="231">
        <f>IF(N341="základní",J341,0)</f>
        <v>0</v>
      </c>
      <c r="BF341" s="231">
        <f>IF(N341="snížená",J341,0)</f>
        <v>0</v>
      </c>
      <c r="BG341" s="231">
        <f>IF(N341="zákl. přenesená",J341,0)</f>
        <v>0</v>
      </c>
      <c r="BH341" s="231">
        <f>IF(N341="sníž. přenesená",J341,0)</f>
        <v>0</v>
      </c>
      <c r="BI341" s="231">
        <f>IF(N341="nulová",J341,0)</f>
        <v>0</v>
      </c>
      <c r="BJ341" s="16" t="s">
        <v>87</v>
      </c>
      <c r="BK341" s="231">
        <f>ROUND(I341*H341,2)</f>
        <v>0</v>
      </c>
      <c r="BL341" s="16" t="s">
        <v>141</v>
      </c>
      <c r="BM341" s="230" t="s">
        <v>714</v>
      </c>
    </row>
    <row r="342" spans="1:47" s="2" customFormat="1" ht="12">
      <c r="A342" s="37"/>
      <c r="B342" s="38"/>
      <c r="C342" s="39"/>
      <c r="D342" s="232" t="s">
        <v>143</v>
      </c>
      <c r="E342" s="39"/>
      <c r="F342" s="233" t="s">
        <v>545</v>
      </c>
      <c r="G342" s="39"/>
      <c r="H342" s="39"/>
      <c r="I342" s="234"/>
      <c r="J342" s="39"/>
      <c r="K342" s="39"/>
      <c r="L342" s="43"/>
      <c r="M342" s="235"/>
      <c r="N342" s="236"/>
      <c r="O342" s="90"/>
      <c r="P342" s="90"/>
      <c r="Q342" s="90"/>
      <c r="R342" s="90"/>
      <c r="S342" s="90"/>
      <c r="T342" s="91"/>
      <c r="U342" s="37"/>
      <c r="V342" s="37"/>
      <c r="W342" s="37"/>
      <c r="X342" s="37"/>
      <c r="Y342" s="37"/>
      <c r="Z342" s="37"/>
      <c r="AA342" s="37"/>
      <c r="AB342" s="37"/>
      <c r="AC342" s="37"/>
      <c r="AD342" s="37"/>
      <c r="AE342" s="37"/>
      <c r="AT342" s="16" t="s">
        <v>143</v>
      </c>
      <c r="AU342" s="16" t="s">
        <v>21</v>
      </c>
    </row>
    <row r="343" spans="1:51" s="13" customFormat="1" ht="12">
      <c r="A343" s="13"/>
      <c r="B343" s="237"/>
      <c r="C343" s="238"/>
      <c r="D343" s="232" t="s">
        <v>150</v>
      </c>
      <c r="E343" s="239" t="s">
        <v>1</v>
      </c>
      <c r="F343" s="240" t="s">
        <v>715</v>
      </c>
      <c r="G343" s="238"/>
      <c r="H343" s="241">
        <v>34.68</v>
      </c>
      <c r="I343" s="242"/>
      <c r="J343" s="238"/>
      <c r="K343" s="238"/>
      <c r="L343" s="243"/>
      <c r="M343" s="244"/>
      <c r="N343" s="245"/>
      <c r="O343" s="245"/>
      <c r="P343" s="245"/>
      <c r="Q343" s="245"/>
      <c r="R343" s="245"/>
      <c r="S343" s="245"/>
      <c r="T343" s="246"/>
      <c r="U343" s="13"/>
      <c r="V343" s="13"/>
      <c r="W343" s="13"/>
      <c r="X343" s="13"/>
      <c r="Y343" s="13"/>
      <c r="Z343" s="13"/>
      <c r="AA343" s="13"/>
      <c r="AB343" s="13"/>
      <c r="AC343" s="13"/>
      <c r="AD343" s="13"/>
      <c r="AE343" s="13"/>
      <c r="AT343" s="247" t="s">
        <v>150</v>
      </c>
      <c r="AU343" s="247" t="s">
        <v>21</v>
      </c>
      <c r="AV343" s="13" t="s">
        <v>21</v>
      </c>
      <c r="AW343" s="13" t="s">
        <v>34</v>
      </c>
      <c r="AX343" s="13" t="s">
        <v>79</v>
      </c>
      <c r="AY343" s="247" t="s">
        <v>135</v>
      </c>
    </row>
    <row r="344" spans="1:51" s="14" customFormat="1" ht="12">
      <c r="A344" s="14"/>
      <c r="B344" s="248"/>
      <c r="C344" s="249"/>
      <c r="D344" s="232" t="s">
        <v>150</v>
      </c>
      <c r="E344" s="250" t="s">
        <v>1</v>
      </c>
      <c r="F344" s="251" t="s">
        <v>159</v>
      </c>
      <c r="G344" s="249"/>
      <c r="H344" s="252">
        <v>34.68</v>
      </c>
      <c r="I344" s="253"/>
      <c r="J344" s="249"/>
      <c r="K344" s="249"/>
      <c r="L344" s="254"/>
      <c r="M344" s="255"/>
      <c r="N344" s="256"/>
      <c r="O344" s="256"/>
      <c r="P344" s="256"/>
      <c r="Q344" s="256"/>
      <c r="R344" s="256"/>
      <c r="S344" s="256"/>
      <c r="T344" s="257"/>
      <c r="U344" s="14"/>
      <c r="V344" s="14"/>
      <c r="W344" s="14"/>
      <c r="X344" s="14"/>
      <c r="Y344" s="14"/>
      <c r="Z344" s="14"/>
      <c r="AA344" s="14"/>
      <c r="AB344" s="14"/>
      <c r="AC344" s="14"/>
      <c r="AD344" s="14"/>
      <c r="AE344" s="14"/>
      <c r="AT344" s="258" t="s">
        <v>150</v>
      </c>
      <c r="AU344" s="258" t="s">
        <v>21</v>
      </c>
      <c r="AV344" s="14" t="s">
        <v>141</v>
      </c>
      <c r="AW344" s="14" t="s">
        <v>34</v>
      </c>
      <c r="AX344" s="14" t="s">
        <v>87</v>
      </c>
      <c r="AY344" s="258" t="s">
        <v>135</v>
      </c>
    </row>
    <row r="345" spans="1:65" s="2" customFormat="1" ht="24.15" customHeight="1">
      <c r="A345" s="37"/>
      <c r="B345" s="38"/>
      <c r="C345" s="259" t="s">
        <v>716</v>
      </c>
      <c r="D345" s="259" t="s">
        <v>266</v>
      </c>
      <c r="E345" s="260" t="s">
        <v>717</v>
      </c>
      <c r="F345" s="261" t="s">
        <v>548</v>
      </c>
      <c r="G345" s="262" t="s">
        <v>155</v>
      </c>
      <c r="H345" s="263">
        <v>8</v>
      </c>
      <c r="I345" s="264"/>
      <c r="J345" s="265">
        <f>ROUND(I345*H345,2)</f>
        <v>0</v>
      </c>
      <c r="K345" s="266"/>
      <c r="L345" s="267"/>
      <c r="M345" s="268" t="s">
        <v>1</v>
      </c>
      <c r="N345" s="269" t="s">
        <v>44</v>
      </c>
      <c r="O345" s="90"/>
      <c r="P345" s="228">
        <f>O345*H345</f>
        <v>0</v>
      </c>
      <c r="Q345" s="228">
        <v>0.175</v>
      </c>
      <c r="R345" s="228">
        <f>Q345*H345</f>
        <v>1.4</v>
      </c>
      <c r="S345" s="228">
        <v>0</v>
      </c>
      <c r="T345" s="229">
        <f>S345*H345</f>
        <v>0</v>
      </c>
      <c r="U345" s="37"/>
      <c r="V345" s="37"/>
      <c r="W345" s="37"/>
      <c r="X345" s="37"/>
      <c r="Y345" s="37"/>
      <c r="Z345" s="37"/>
      <c r="AA345" s="37"/>
      <c r="AB345" s="37"/>
      <c r="AC345" s="37"/>
      <c r="AD345" s="37"/>
      <c r="AE345" s="37"/>
      <c r="AR345" s="230" t="s">
        <v>181</v>
      </c>
      <c r="AT345" s="230" t="s">
        <v>266</v>
      </c>
      <c r="AU345" s="230" t="s">
        <v>21</v>
      </c>
      <c r="AY345" s="16" t="s">
        <v>135</v>
      </c>
      <c r="BE345" s="231">
        <f>IF(N345="základní",J345,0)</f>
        <v>0</v>
      </c>
      <c r="BF345" s="231">
        <f>IF(N345="snížená",J345,0)</f>
        <v>0</v>
      </c>
      <c r="BG345" s="231">
        <f>IF(N345="zákl. přenesená",J345,0)</f>
        <v>0</v>
      </c>
      <c r="BH345" s="231">
        <f>IF(N345="sníž. přenesená",J345,0)</f>
        <v>0</v>
      </c>
      <c r="BI345" s="231">
        <f>IF(N345="nulová",J345,0)</f>
        <v>0</v>
      </c>
      <c r="BJ345" s="16" t="s">
        <v>87</v>
      </c>
      <c r="BK345" s="231">
        <f>ROUND(I345*H345,2)</f>
        <v>0</v>
      </c>
      <c r="BL345" s="16" t="s">
        <v>141</v>
      </c>
      <c r="BM345" s="230" t="s">
        <v>718</v>
      </c>
    </row>
    <row r="346" spans="1:51" s="13" customFormat="1" ht="12">
      <c r="A346" s="13"/>
      <c r="B346" s="237"/>
      <c r="C346" s="238"/>
      <c r="D346" s="232" t="s">
        <v>150</v>
      </c>
      <c r="E346" s="239" t="s">
        <v>1</v>
      </c>
      <c r="F346" s="240" t="s">
        <v>181</v>
      </c>
      <c r="G346" s="238"/>
      <c r="H346" s="241">
        <v>8</v>
      </c>
      <c r="I346" s="242"/>
      <c r="J346" s="238"/>
      <c r="K346" s="238"/>
      <c r="L346" s="243"/>
      <c r="M346" s="244"/>
      <c r="N346" s="245"/>
      <c r="O346" s="245"/>
      <c r="P346" s="245"/>
      <c r="Q346" s="245"/>
      <c r="R346" s="245"/>
      <c r="S346" s="245"/>
      <c r="T346" s="246"/>
      <c r="U346" s="13"/>
      <c r="V346" s="13"/>
      <c r="W346" s="13"/>
      <c r="X346" s="13"/>
      <c r="Y346" s="13"/>
      <c r="Z346" s="13"/>
      <c r="AA346" s="13"/>
      <c r="AB346" s="13"/>
      <c r="AC346" s="13"/>
      <c r="AD346" s="13"/>
      <c r="AE346" s="13"/>
      <c r="AT346" s="247" t="s">
        <v>150</v>
      </c>
      <c r="AU346" s="247" t="s">
        <v>21</v>
      </c>
      <c r="AV346" s="13" t="s">
        <v>21</v>
      </c>
      <c r="AW346" s="13" t="s">
        <v>34</v>
      </c>
      <c r="AX346" s="13" t="s">
        <v>79</v>
      </c>
      <c r="AY346" s="247" t="s">
        <v>135</v>
      </c>
    </row>
    <row r="347" spans="1:51" s="14" customFormat="1" ht="12">
      <c r="A347" s="14"/>
      <c r="B347" s="248"/>
      <c r="C347" s="249"/>
      <c r="D347" s="232" t="s">
        <v>150</v>
      </c>
      <c r="E347" s="250" t="s">
        <v>1</v>
      </c>
      <c r="F347" s="251" t="s">
        <v>159</v>
      </c>
      <c r="G347" s="249"/>
      <c r="H347" s="252">
        <v>8</v>
      </c>
      <c r="I347" s="253"/>
      <c r="J347" s="249"/>
      <c r="K347" s="249"/>
      <c r="L347" s="254"/>
      <c r="M347" s="255"/>
      <c r="N347" s="256"/>
      <c r="O347" s="256"/>
      <c r="P347" s="256"/>
      <c r="Q347" s="256"/>
      <c r="R347" s="256"/>
      <c r="S347" s="256"/>
      <c r="T347" s="257"/>
      <c r="U347" s="14"/>
      <c r="V347" s="14"/>
      <c r="W347" s="14"/>
      <c r="X347" s="14"/>
      <c r="Y347" s="14"/>
      <c r="Z347" s="14"/>
      <c r="AA347" s="14"/>
      <c r="AB347" s="14"/>
      <c r="AC347" s="14"/>
      <c r="AD347" s="14"/>
      <c r="AE347" s="14"/>
      <c r="AT347" s="258" t="s">
        <v>150</v>
      </c>
      <c r="AU347" s="258" t="s">
        <v>21</v>
      </c>
      <c r="AV347" s="14" t="s">
        <v>141</v>
      </c>
      <c r="AW347" s="14" t="s">
        <v>34</v>
      </c>
      <c r="AX347" s="14" t="s">
        <v>87</v>
      </c>
      <c r="AY347" s="258" t="s">
        <v>135</v>
      </c>
    </row>
    <row r="348" spans="1:65" s="2" customFormat="1" ht="24.15" customHeight="1">
      <c r="A348" s="37"/>
      <c r="B348" s="38"/>
      <c r="C348" s="259" t="s">
        <v>719</v>
      </c>
      <c r="D348" s="259" t="s">
        <v>266</v>
      </c>
      <c r="E348" s="260" t="s">
        <v>720</v>
      </c>
      <c r="F348" s="261" t="s">
        <v>721</v>
      </c>
      <c r="G348" s="262" t="s">
        <v>155</v>
      </c>
      <c r="H348" s="263">
        <v>4.68</v>
      </c>
      <c r="I348" s="264"/>
      <c r="J348" s="265">
        <f>ROUND(I348*H348,2)</f>
        <v>0</v>
      </c>
      <c r="K348" s="266"/>
      <c r="L348" s="267"/>
      <c r="M348" s="268" t="s">
        <v>1</v>
      </c>
      <c r="N348" s="269" t="s">
        <v>44</v>
      </c>
      <c r="O348" s="90"/>
      <c r="P348" s="228">
        <f>O348*H348</f>
        <v>0</v>
      </c>
      <c r="Q348" s="228">
        <v>0.175</v>
      </c>
      <c r="R348" s="228">
        <f>Q348*H348</f>
        <v>0.819</v>
      </c>
      <c r="S348" s="228">
        <v>0</v>
      </c>
      <c r="T348" s="229">
        <f>S348*H348</f>
        <v>0</v>
      </c>
      <c r="U348" s="37"/>
      <c r="V348" s="37"/>
      <c r="W348" s="37"/>
      <c r="X348" s="37"/>
      <c r="Y348" s="37"/>
      <c r="Z348" s="37"/>
      <c r="AA348" s="37"/>
      <c r="AB348" s="37"/>
      <c r="AC348" s="37"/>
      <c r="AD348" s="37"/>
      <c r="AE348" s="37"/>
      <c r="AR348" s="230" t="s">
        <v>181</v>
      </c>
      <c r="AT348" s="230" t="s">
        <v>266</v>
      </c>
      <c r="AU348" s="230" t="s">
        <v>21</v>
      </c>
      <c r="AY348" s="16" t="s">
        <v>135</v>
      </c>
      <c r="BE348" s="231">
        <f>IF(N348="základní",J348,0)</f>
        <v>0</v>
      </c>
      <c r="BF348" s="231">
        <f>IF(N348="snížená",J348,0)</f>
        <v>0</v>
      </c>
      <c r="BG348" s="231">
        <f>IF(N348="zákl. přenesená",J348,0)</f>
        <v>0</v>
      </c>
      <c r="BH348" s="231">
        <f>IF(N348="sníž. přenesená",J348,0)</f>
        <v>0</v>
      </c>
      <c r="BI348" s="231">
        <f>IF(N348="nulová",J348,0)</f>
        <v>0</v>
      </c>
      <c r="BJ348" s="16" t="s">
        <v>87</v>
      </c>
      <c r="BK348" s="231">
        <f>ROUND(I348*H348,2)</f>
        <v>0</v>
      </c>
      <c r="BL348" s="16" t="s">
        <v>141</v>
      </c>
      <c r="BM348" s="230" t="s">
        <v>722</v>
      </c>
    </row>
    <row r="349" spans="1:47" s="2" customFormat="1" ht="12">
      <c r="A349" s="37"/>
      <c r="B349" s="38"/>
      <c r="C349" s="39"/>
      <c r="D349" s="232" t="s">
        <v>143</v>
      </c>
      <c r="E349" s="39"/>
      <c r="F349" s="233" t="s">
        <v>723</v>
      </c>
      <c r="G349" s="39"/>
      <c r="H349" s="39"/>
      <c r="I349" s="234"/>
      <c r="J349" s="39"/>
      <c r="K349" s="39"/>
      <c r="L349" s="43"/>
      <c r="M349" s="235"/>
      <c r="N349" s="236"/>
      <c r="O349" s="90"/>
      <c r="P349" s="90"/>
      <c r="Q349" s="90"/>
      <c r="R349" s="90"/>
      <c r="S349" s="90"/>
      <c r="T349" s="91"/>
      <c r="U349" s="37"/>
      <c r="V349" s="37"/>
      <c r="W349" s="37"/>
      <c r="X349" s="37"/>
      <c r="Y349" s="37"/>
      <c r="Z349" s="37"/>
      <c r="AA349" s="37"/>
      <c r="AB349" s="37"/>
      <c r="AC349" s="37"/>
      <c r="AD349" s="37"/>
      <c r="AE349" s="37"/>
      <c r="AT349" s="16" t="s">
        <v>143</v>
      </c>
      <c r="AU349" s="16" t="s">
        <v>21</v>
      </c>
    </row>
    <row r="350" spans="1:51" s="13" customFormat="1" ht="12">
      <c r="A350" s="13"/>
      <c r="B350" s="237"/>
      <c r="C350" s="238"/>
      <c r="D350" s="232" t="s">
        <v>150</v>
      </c>
      <c r="E350" s="239" t="s">
        <v>1</v>
      </c>
      <c r="F350" s="240" t="s">
        <v>724</v>
      </c>
      <c r="G350" s="238"/>
      <c r="H350" s="241">
        <v>4.68</v>
      </c>
      <c r="I350" s="242"/>
      <c r="J350" s="238"/>
      <c r="K350" s="238"/>
      <c r="L350" s="243"/>
      <c r="M350" s="244"/>
      <c r="N350" s="245"/>
      <c r="O350" s="245"/>
      <c r="P350" s="245"/>
      <c r="Q350" s="245"/>
      <c r="R350" s="245"/>
      <c r="S350" s="245"/>
      <c r="T350" s="246"/>
      <c r="U350" s="13"/>
      <c r="V350" s="13"/>
      <c r="W350" s="13"/>
      <c r="X350" s="13"/>
      <c r="Y350" s="13"/>
      <c r="Z350" s="13"/>
      <c r="AA350" s="13"/>
      <c r="AB350" s="13"/>
      <c r="AC350" s="13"/>
      <c r="AD350" s="13"/>
      <c r="AE350" s="13"/>
      <c r="AT350" s="247" t="s">
        <v>150</v>
      </c>
      <c r="AU350" s="247" t="s">
        <v>21</v>
      </c>
      <c r="AV350" s="13" t="s">
        <v>21</v>
      </c>
      <c r="AW350" s="13" t="s">
        <v>34</v>
      </c>
      <c r="AX350" s="13" t="s">
        <v>79</v>
      </c>
      <c r="AY350" s="247" t="s">
        <v>135</v>
      </c>
    </row>
    <row r="351" spans="1:51" s="14" customFormat="1" ht="12">
      <c r="A351" s="14"/>
      <c r="B351" s="248"/>
      <c r="C351" s="249"/>
      <c r="D351" s="232" t="s">
        <v>150</v>
      </c>
      <c r="E351" s="250" t="s">
        <v>1</v>
      </c>
      <c r="F351" s="251" t="s">
        <v>159</v>
      </c>
      <c r="G351" s="249"/>
      <c r="H351" s="252">
        <v>4.68</v>
      </c>
      <c r="I351" s="253"/>
      <c r="J351" s="249"/>
      <c r="K351" s="249"/>
      <c r="L351" s="254"/>
      <c r="M351" s="255"/>
      <c r="N351" s="256"/>
      <c r="O351" s="256"/>
      <c r="P351" s="256"/>
      <c r="Q351" s="256"/>
      <c r="R351" s="256"/>
      <c r="S351" s="256"/>
      <c r="T351" s="257"/>
      <c r="U351" s="14"/>
      <c r="V351" s="14"/>
      <c r="W351" s="14"/>
      <c r="X351" s="14"/>
      <c r="Y351" s="14"/>
      <c r="Z351" s="14"/>
      <c r="AA351" s="14"/>
      <c r="AB351" s="14"/>
      <c r="AC351" s="14"/>
      <c r="AD351" s="14"/>
      <c r="AE351" s="14"/>
      <c r="AT351" s="258" t="s">
        <v>150</v>
      </c>
      <c r="AU351" s="258" t="s">
        <v>21</v>
      </c>
      <c r="AV351" s="14" t="s">
        <v>141</v>
      </c>
      <c r="AW351" s="14" t="s">
        <v>34</v>
      </c>
      <c r="AX351" s="14" t="s">
        <v>87</v>
      </c>
      <c r="AY351" s="258" t="s">
        <v>135</v>
      </c>
    </row>
    <row r="352" spans="1:65" s="2" customFormat="1" ht="24.15" customHeight="1">
      <c r="A352" s="37"/>
      <c r="B352" s="38"/>
      <c r="C352" s="259" t="s">
        <v>725</v>
      </c>
      <c r="D352" s="259" t="s">
        <v>266</v>
      </c>
      <c r="E352" s="260" t="s">
        <v>726</v>
      </c>
      <c r="F352" s="261" t="s">
        <v>556</v>
      </c>
      <c r="G352" s="262" t="s">
        <v>155</v>
      </c>
      <c r="H352" s="263">
        <v>22</v>
      </c>
      <c r="I352" s="264"/>
      <c r="J352" s="265">
        <f>ROUND(I352*H352,2)</f>
        <v>0</v>
      </c>
      <c r="K352" s="266"/>
      <c r="L352" s="267"/>
      <c r="M352" s="268" t="s">
        <v>1</v>
      </c>
      <c r="N352" s="269" t="s">
        <v>44</v>
      </c>
      <c r="O352" s="90"/>
      <c r="P352" s="228">
        <f>O352*H352</f>
        <v>0</v>
      </c>
      <c r="Q352" s="228">
        <v>0.21784</v>
      </c>
      <c r="R352" s="228">
        <f>Q352*H352</f>
        <v>4.79248</v>
      </c>
      <c r="S352" s="228">
        <v>0</v>
      </c>
      <c r="T352" s="229">
        <f>S352*H352</f>
        <v>0</v>
      </c>
      <c r="U352" s="37"/>
      <c r="V352" s="37"/>
      <c r="W352" s="37"/>
      <c r="X352" s="37"/>
      <c r="Y352" s="37"/>
      <c r="Z352" s="37"/>
      <c r="AA352" s="37"/>
      <c r="AB352" s="37"/>
      <c r="AC352" s="37"/>
      <c r="AD352" s="37"/>
      <c r="AE352" s="37"/>
      <c r="AR352" s="230" t="s">
        <v>181</v>
      </c>
      <c r="AT352" s="230" t="s">
        <v>266</v>
      </c>
      <c r="AU352" s="230" t="s">
        <v>21</v>
      </c>
      <c r="AY352" s="16" t="s">
        <v>135</v>
      </c>
      <c r="BE352" s="231">
        <f>IF(N352="základní",J352,0)</f>
        <v>0</v>
      </c>
      <c r="BF352" s="231">
        <f>IF(N352="snížená",J352,0)</f>
        <v>0</v>
      </c>
      <c r="BG352" s="231">
        <f>IF(N352="zákl. přenesená",J352,0)</f>
        <v>0</v>
      </c>
      <c r="BH352" s="231">
        <f>IF(N352="sníž. přenesená",J352,0)</f>
        <v>0</v>
      </c>
      <c r="BI352" s="231">
        <f>IF(N352="nulová",J352,0)</f>
        <v>0</v>
      </c>
      <c r="BJ352" s="16" t="s">
        <v>87</v>
      </c>
      <c r="BK352" s="231">
        <f>ROUND(I352*H352,2)</f>
        <v>0</v>
      </c>
      <c r="BL352" s="16" t="s">
        <v>141</v>
      </c>
      <c r="BM352" s="230" t="s">
        <v>727</v>
      </c>
    </row>
    <row r="353" spans="1:51" s="13" customFormat="1" ht="12">
      <c r="A353" s="13"/>
      <c r="B353" s="237"/>
      <c r="C353" s="238"/>
      <c r="D353" s="232" t="s">
        <v>150</v>
      </c>
      <c r="E353" s="239" t="s">
        <v>1</v>
      </c>
      <c r="F353" s="240" t="s">
        <v>728</v>
      </c>
      <c r="G353" s="238"/>
      <c r="H353" s="241">
        <v>22</v>
      </c>
      <c r="I353" s="242"/>
      <c r="J353" s="238"/>
      <c r="K353" s="238"/>
      <c r="L353" s="243"/>
      <c r="M353" s="244"/>
      <c r="N353" s="245"/>
      <c r="O353" s="245"/>
      <c r="P353" s="245"/>
      <c r="Q353" s="245"/>
      <c r="R353" s="245"/>
      <c r="S353" s="245"/>
      <c r="T353" s="246"/>
      <c r="U353" s="13"/>
      <c r="V353" s="13"/>
      <c r="W353" s="13"/>
      <c r="X353" s="13"/>
      <c r="Y353" s="13"/>
      <c r="Z353" s="13"/>
      <c r="AA353" s="13"/>
      <c r="AB353" s="13"/>
      <c r="AC353" s="13"/>
      <c r="AD353" s="13"/>
      <c r="AE353" s="13"/>
      <c r="AT353" s="247" t="s">
        <v>150</v>
      </c>
      <c r="AU353" s="247" t="s">
        <v>21</v>
      </c>
      <c r="AV353" s="13" t="s">
        <v>21</v>
      </c>
      <c r="AW353" s="13" t="s">
        <v>34</v>
      </c>
      <c r="AX353" s="13" t="s">
        <v>79</v>
      </c>
      <c r="AY353" s="247" t="s">
        <v>135</v>
      </c>
    </row>
    <row r="354" spans="1:51" s="14" customFormat="1" ht="12">
      <c r="A354" s="14"/>
      <c r="B354" s="248"/>
      <c r="C354" s="249"/>
      <c r="D354" s="232" t="s">
        <v>150</v>
      </c>
      <c r="E354" s="250" t="s">
        <v>1</v>
      </c>
      <c r="F354" s="251" t="s">
        <v>159</v>
      </c>
      <c r="G354" s="249"/>
      <c r="H354" s="252">
        <v>22</v>
      </c>
      <c r="I354" s="253"/>
      <c r="J354" s="249"/>
      <c r="K354" s="249"/>
      <c r="L354" s="254"/>
      <c r="M354" s="255"/>
      <c r="N354" s="256"/>
      <c r="O354" s="256"/>
      <c r="P354" s="256"/>
      <c r="Q354" s="256"/>
      <c r="R354" s="256"/>
      <c r="S354" s="256"/>
      <c r="T354" s="257"/>
      <c r="U354" s="14"/>
      <c r="V354" s="14"/>
      <c r="W354" s="14"/>
      <c r="X354" s="14"/>
      <c r="Y354" s="14"/>
      <c r="Z354" s="14"/>
      <c r="AA354" s="14"/>
      <c r="AB354" s="14"/>
      <c r="AC354" s="14"/>
      <c r="AD354" s="14"/>
      <c r="AE354" s="14"/>
      <c r="AT354" s="258" t="s">
        <v>150</v>
      </c>
      <c r="AU354" s="258" t="s">
        <v>21</v>
      </c>
      <c r="AV354" s="14" t="s">
        <v>141</v>
      </c>
      <c r="AW354" s="14" t="s">
        <v>34</v>
      </c>
      <c r="AX354" s="14" t="s">
        <v>87</v>
      </c>
      <c r="AY354" s="258" t="s">
        <v>135</v>
      </c>
    </row>
    <row r="355" spans="1:65" s="2" customFormat="1" ht="24.15" customHeight="1">
      <c r="A355" s="37"/>
      <c r="B355" s="38"/>
      <c r="C355" s="218" t="s">
        <v>729</v>
      </c>
      <c r="D355" s="218" t="s">
        <v>137</v>
      </c>
      <c r="E355" s="219" t="s">
        <v>730</v>
      </c>
      <c r="F355" s="220" t="s">
        <v>560</v>
      </c>
      <c r="G355" s="221" t="s">
        <v>155</v>
      </c>
      <c r="H355" s="222">
        <v>36.75</v>
      </c>
      <c r="I355" s="223"/>
      <c r="J355" s="224">
        <f>ROUND(I355*H355,2)</f>
        <v>0</v>
      </c>
      <c r="K355" s="225"/>
      <c r="L355" s="43"/>
      <c r="M355" s="226" t="s">
        <v>1</v>
      </c>
      <c r="N355" s="227" t="s">
        <v>44</v>
      </c>
      <c r="O355" s="90"/>
      <c r="P355" s="228">
        <f>O355*H355</f>
        <v>0</v>
      </c>
      <c r="Q355" s="228">
        <v>0</v>
      </c>
      <c r="R355" s="228">
        <f>Q355*H355</f>
        <v>0</v>
      </c>
      <c r="S355" s="228">
        <v>0</v>
      </c>
      <c r="T355" s="229">
        <f>S355*H355</f>
        <v>0</v>
      </c>
      <c r="U355" s="37"/>
      <c r="V355" s="37"/>
      <c r="W355" s="37"/>
      <c r="X355" s="37"/>
      <c r="Y355" s="37"/>
      <c r="Z355" s="37"/>
      <c r="AA355" s="37"/>
      <c r="AB355" s="37"/>
      <c r="AC355" s="37"/>
      <c r="AD355" s="37"/>
      <c r="AE355" s="37"/>
      <c r="AR355" s="230" t="s">
        <v>141</v>
      </c>
      <c r="AT355" s="230" t="s">
        <v>137</v>
      </c>
      <c r="AU355" s="230" t="s">
        <v>21</v>
      </c>
      <c r="AY355" s="16" t="s">
        <v>135</v>
      </c>
      <c r="BE355" s="231">
        <f>IF(N355="základní",J355,0)</f>
        <v>0</v>
      </c>
      <c r="BF355" s="231">
        <f>IF(N355="snížená",J355,0)</f>
        <v>0</v>
      </c>
      <c r="BG355" s="231">
        <f>IF(N355="zákl. přenesená",J355,0)</f>
        <v>0</v>
      </c>
      <c r="BH355" s="231">
        <f>IF(N355="sníž. přenesená",J355,0)</f>
        <v>0</v>
      </c>
      <c r="BI355" s="231">
        <f>IF(N355="nulová",J355,0)</f>
        <v>0</v>
      </c>
      <c r="BJ355" s="16" t="s">
        <v>87</v>
      </c>
      <c r="BK355" s="231">
        <f>ROUND(I355*H355,2)</f>
        <v>0</v>
      </c>
      <c r="BL355" s="16" t="s">
        <v>141</v>
      </c>
      <c r="BM355" s="230" t="s">
        <v>731</v>
      </c>
    </row>
    <row r="356" spans="1:51" s="13" customFormat="1" ht="12">
      <c r="A356" s="13"/>
      <c r="B356" s="237"/>
      <c r="C356" s="238"/>
      <c r="D356" s="232" t="s">
        <v>150</v>
      </c>
      <c r="E356" s="239" t="s">
        <v>1</v>
      </c>
      <c r="F356" s="240" t="s">
        <v>732</v>
      </c>
      <c r="G356" s="238"/>
      <c r="H356" s="241">
        <v>36.75</v>
      </c>
      <c r="I356" s="242"/>
      <c r="J356" s="238"/>
      <c r="K356" s="238"/>
      <c r="L356" s="243"/>
      <c r="M356" s="244"/>
      <c r="N356" s="245"/>
      <c r="O356" s="245"/>
      <c r="P356" s="245"/>
      <c r="Q356" s="245"/>
      <c r="R356" s="245"/>
      <c r="S356" s="245"/>
      <c r="T356" s="246"/>
      <c r="U356" s="13"/>
      <c r="V356" s="13"/>
      <c r="W356" s="13"/>
      <c r="X356" s="13"/>
      <c r="Y356" s="13"/>
      <c r="Z356" s="13"/>
      <c r="AA356" s="13"/>
      <c r="AB356" s="13"/>
      <c r="AC356" s="13"/>
      <c r="AD356" s="13"/>
      <c r="AE356" s="13"/>
      <c r="AT356" s="247" t="s">
        <v>150</v>
      </c>
      <c r="AU356" s="247" t="s">
        <v>21</v>
      </c>
      <c r="AV356" s="13" t="s">
        <v>21</v>
      </c>
      <c r="AW356" s="13" t="s">
        <v>34</v>
      </c>
      <c r="AX356" s="13" t="s">
        <v>79</v>
      </c>
      <c r="AY356" s="247" t="s">
        <v>135</v>
      </c>
    </row>
    <row r="357" spans="1:51" s="14" customFormat="1" ht="12">
      <c r="A357" s="14"/>
      <c r="B357" s="248"/>
      <c r="C357" s="249"/>
      <c r="D357" s="232" t="s">
        <v>150</v>
      </c>
      <c r="E357" s="250" t="s">
        <v>1</v>
      </c>
      <c r="F357" s="251" t="s">
        <v>159</v>
      </c>
      <c r="G357" s="249"/>
      <c r="H357" s="252">
        <v>36.75</v>
      </c>
      <c r="I357" s="253"/>
      <c r="J357" s="249"/>
      <c r="K357" s="249"/>
      <c r="L357" s="254"/>
      <c r="M357" s="255"/>
      <c r="N357" s="256"/>
      <c r="O357" s="256"/>
      <c r="P357" s="256"/>
      <c r="Q357" s="256"/>
      <c r="R357" s="256"/>
      <c r="S357" s="256"/>
      <c r="T357" s="257"/>
      <c r="U357" s="14"/>
      <c r="V357" s="14"/>
      <c r="W357" s="14"/>
      <c r="X357" s="14"/>
      <c r="Y357" s="14"/>
      <c r="Z357" s="14"/>
      <c r="AA357" s="14"/>
      <c r="AB357" s="14"/>
      <c r="AC357" s="14"/>
      <c r="AD357" s="14"/>
      <c r="AE357" s="14"/>
      <c r="AT357" s="258" t="s">
        <v>150</v>
      </c>
      <c r="AU357" s="258" t="s">
        <v>21</v>
      </c>
      <c r="AV357" s="14" t="s">
        <v>141</v>
      </c>
      <c r="AW357" s="14" t="s">
        <v>34</v>
      </c>
      <c r="AX357" s="14" t="s">
        <v>87</v>
      </c>
      <c r="AY357" s="258" t="s">
        <v>135</v>
      </c>
    </row>
    <row r="358" spans="1:65" s="2" customFormat="1" ht="24.15" customHeight="1">
      <c r="A358" s="37"/>
      <c r="B358" s="38"/>
      <c r="C358" s="218" t="s">
        <v>733</v>
      </c>
      <c r="D358" s="218" t="s">
        <v>137</v>
      </c>
      <c r="E358" s="219" t="s">
        <v>734</v>
      </c>
      <c r="F358" s="220" t="s">
        <v>568</v>
      </c>
      <c r="G358" s="221" t="s">
        <v>155</v>
      </c>
      <c r="H358" s="222">
        <v>38.5</v>
      </c>
      <c r="I358" s="223"/>
      <c r="J358" s="224">
        <f>ROUND(I358*H358,2)</f>
        <v>0</v>
      </c>
      <c r="K358" s="225"/>
      <c r="L358" s="43"/>
      <c r="M358" s="226" t="s">
        <v>1</v>
      </c>
      <c r="N358" s="227" t="s">
        <v>44</v>
      </c>
      <c r="O358" s="90"/>
      <c r="P358" s="228">
        <f>O358*H358</f>
        <v>0</v>
      </c>
      <c r="Q358" s="228">
        <v>0</v>
      </c>
      <c r="R358" s="228">
        <f>Q358*H358</f>
        <v>0</v>
      </c>
      <c r="S358" s="228">
        <v>0</v>
      </c>
      <c r="T358" s="229">
        <f>S358*H358</f>
        <v>0</v>
      </c>
      <c r="U358" s="37"/>
      <c r="V358" s="37"/>
      <c r="W358" s="37"/>
      <c r="X358" s="37"/>
      <c r="Y358" s="37"/>
      <c r="Z358" s="37"/>
      <c r="AA358" s="37"/>
      <c r="AB358" s="37"/>
      <c r="AC358" s="37"/>
      <c r="AD358" s="37"/>
      <c r="AE358" s="37"/>
      <c r="AR358" s="230" t="s">
        <v>141</v>
      </c>
      <c r="AT358" s="230" t="s">
        <v>137</v>
      </c>
      <c r="AU358" s="230" t="s">
        <v>21</v>
      </c>
      <c r="AY358" s="16" t="s">
        <v>135</v>
      </c>
      <c r="BE358" s="231">
        <f>IF(N358="základní",J358,0)</f>
        <v>0</v>
      </c>
      <c r="BF358" s="231">
        <f>IF(N358="snížená",J358,0)</f>
        <v>0</v>
      </c>
      <c r="BG358" s="231">
        <f>IF(N358="zákl. přenesená",J358,0)</f>
        <v>0</v>
      </c>
      <c r="BH358" s="231">
        <f>IF(N358="sníž. přenesená",J358,0)</f>
        <v>0</v>
      </c>
      <c r="BI358" s="231">
        <f>IF(N358="nulová",J358,0)</f>
        <v>0</v>
      </c>
      <c r="BJ358" s="16" t="s">
        <v>87</v>
      </c>
      <c r="BK358" s="231">
        <f>ROUND(I358*H358,2)</f>
        <v>0</v>
      </c>
      <c r="BL358" s="16" t="s">
        <v>141</v>
      </c>
      <c r="BM358" s="230" t="s">
        <v>735</v>
      </c>
    </row>
    <row r="359" spans="1:51" s="13" customFormat="1" ht="12">
      <c r="A359" s="13"/>
      <c r="B359" s="237"/>
      <c r="C359" s="238"/>
      <c r="D359" s="232" t="s">
        <v>150</v>
      </c>
      <c r="E359" s="239" t="s">
        <v>1</v>
      </c>
      <c r="F359" s="240" t="s">
        <v>736</v>
      </c>
      <c r="G359" s="238"/>
      <c r="H359" s="241">
        <v>38.5</v>
      </c>
      <c r="I359" s="242"/>
      <c r="J359" s="238"/>
      <c r="K359" s="238"/>
      <c r="L359" s="243"/>
      <c r="M359" s="244"/>
      <c r="N359" s="245"/>
      <c r="O359" s="245"/>
      <c r="P359" s="245"/>
      <c r="Q359" s="245"/>
      <c r="R359" s="245"/>
      <c r="S359" s="245"/>
      <c r="T359" s="246"/>
      <c r="U359" s="13"/>
      <c r="V359" s="13"/>
      <c r="W359" s="13"/>
      <c r="X359" s="13"/>
      <c r="Y359" s="13"/>
      <c r="Z359" s="13"/>
      <c r="AA359" s="13"/>
      <c r="AB359" s="13"/>
      <c r="AC359" s="13"/>
      <c r="AD359" s="13"/>
      <c r="AE359" s="13"/>
      <c r="AT359" s="247" t="s">
        <v>150</v>
      </c>
      <c r="AU359" s="247" t="s">
        <v>21</v>
      </c>
      <c r="AV359" s="13" t="s">
        <v>21</v>
      </c>
      <c r="AW359" s="13" t="s">
        <v>34</v>
      </c>
      <c r="AX359" s="13" t="s">
        <v>79</v>
      </c>
      <c r="AY359" s="247" t="s">
        <v>135</v>
      </c>
    </row>
    <row r="360" spans="1:51" s="14" customFormat="1" ht="12">
      <c r="A360" s="14"/>
      <c r="B360" s="248"/>
      <c r="C360" s="249"/>
      <c r="D360" s="232" t="s">
        <v>150</v>
      </c>
      <c r="E360" s="250" t="s">
        <v>1</v>
      </c>
      <c r="F360" s="251" t="s">
        <v>159</v>
      </c>
      <c r="G360" s="249"/>
      <c r="H360" s="252">
        <v>38.5</v>
      </c>
      <c r="I360" s="253"/>
      <c r="J360" s="249"/>
      <c r="K360" s="249"/>
      <c r="L360" s="254"/>
      <c r="M360" s="255"/>
      <c r="N360" s="256"/>
      <c r="O360" s="256"/>
      <c r="P360" s="256"/>
      <c r="Q360" s="256"/>
      <c r="R360" s="256"/>
      <c r="S360" s="256"/>
      <c r="T360" s="257"/>
      <c r="U360" s="14"/>
      <c r="V360" s="14"/>
      <c r="W360" s="14"/>
      <c r="X360" s="14"/>
      <c r="Y360" s="14"/>
      <c r="Z360" s="14"/>
      <c r="AA360" s="14"/>
      <c r="AB360" s="14"/>
      <c r="AC360" s="14"/>
      <c r="AD360" s="14"/>
      <c r="AE360" s="14"/>
      <c r="AT360" s="258" t="s">
        <v>150</v>
      </c>
      <c r="AU360" s="258" t="s">
        <v>21</v>
      </c>
      <c r="AV360" s="14" t="s">
        <v>141</v>
      </c>
      <c r="AW360" s="14" t="s">
        <v>34</v>
      </c>
      <c r="AX360" s="14" t="s">
        <v>87</v>
      </c>
      <c r="AY360" s="258" t="s">
        <v>135</v>
      </c>
    </row>
    <row r="361" spans="1:65" s="2" customFormat="1" ht="33" customHeight="1">
      <c r="A361" s="37"/>
      <c r="B361" s="38"/>
      <c r="C361" s="218" t="s">
        <v>737</v>
      </c>
      <c r="D361" s="218" t="s">
        <v>137</v>
      </c>
      <c r="E361" s="219" t="s">
        <v>738</v>
      </c>
      <c r="F361" s="220" t="s">
        <v>572</v>
      </c>
      <c r="G361" s="221" t="s">
        <v>155</v>
      </c>
      <c r="H361" s="222">
        <v>40.25</v>
      </c>
      <c r="I361" s="223"/>
      <c r="J361" s="224">
        <f>ROUND(I361*H361,2)</f>
        <v>0</v>
      </c>
      <c r="K361" s="225"/>
      <c r="L361" s="43"/>
      <c r="M361" s="226" t="s">
        <v>1</v>
      </c>
      <c r="N361" s="227" t="s">
        <v>44</v>
      </c>
      <c r="O361" s="90"/>
      <c r="P361" s="228">
        <f>O361*H361</f>
        <v>0</v>
      </c>
      <c r="Q361" s="228">
        <v>0</v>
      </c>
      <c r="R361" s="228">
        <f>Q361*H361</f>
        <v>0</v>
      </c>
      <c r="S361" s="228">
        <v>0</v>
      </c>
      <c r="T361" s="229">
        <f>S361*H361</f>
        <v>0</v>
      </c>
      <c r="U361" s="37"/>
      <c r="V361" s="37"/>
      <c r="W361" s="37"/>
      <c r="X361" s="37"/>
      <c r="Y361" s="37"/>
      <c r="Z361" s="37"/>
      <c r="AA361" s="37"/>
      <c r="AB361" s="37"/>
      <c r="AC361" s="37"/>
      <c r="AD361" s="37"/>
      <c r="AE361" s="37"/>
      <c r="AR361" s="230" t="s">
        <v>141</v>
      </c>
      <c r="AT361" s="230" t="s">
        <v>137</v>
      </c>
      <c r="AU361" s="230" t="s">
        <v>21</v>
      </c>
      <c r="AY361" s="16" t="s">
        <v>135</v>
      </c>
      <c r="BE361" s="231">
        <f>IF(N361="základní",J361,0)</f>
        <v>0</v>
      </c>
      <c r="BF361" s="231">
        <f>IF(N361="snížená",J361,0)</f>
        <v>0</v>
      </c>
      <c r="BG361" s="231">
        <f>IF(N361="zákl. přenesená",J361,0)</f>
        <v>0</v>
      </c>
      <c r="BH361" s="231">
        <f>IF(N361="sníž. přenesená",J361,0)</f>
        <v>0</v>
      </c>
      <c r="BI361" s="231">
        <f>IF(N361="nulová",J361,0)</f>
        <v>0</v>
      </c>
      <c r="BJ361" s="16" t="s">
        <v>87</v>
      </c>
      <c r="BK361" s="231">
        <f>ROUND(I361*H361,2)</f>
        <v>0</v>
      </c>
      <c r="BL361" s="16" t="s">
        <v>141</v>
      </c>
      <c r="BM361" s="230" t="s">
        <v>739</v>
      </c>
    </row>
    <row r="362" spans="1:51" s="13" customFormat="1" ht="12">
      <c r="A362" s="13"/>
      <c r="B362" s="237"/>
      <c r="C362" s="238"/>
      <c r="D362" s="232" t="s">
        <v>150</v>
      </c>
      <c r="E362" s="239" t="s">
        <v>1</v>
      </c>
      <c r="F362" s="240" t="s">
        <v>740</v>
      </c>
      <c r="G362" s="238"/>
      <c r="H362" s="241">
        <v>40.25</v>
      </c>
      <c r="I362" s="242"/>
      <c r="J362" s="238"/>
      <c r="K362" s="238"/>
      <c r="L362" s="243"/>
      <c r="M362" s="244"/>
      <c r="N362" s="245"/>
      <c r="O362" s="245"/>
      <c r="P362" s="245"/>
      <c r="Q362" s="245"/>
      <c r="R362" s="245"/>
      <c r="S362" s="245"/>
      <c r="T362" s="246"/>
      <c r="U362" s="13"/>
      <c r="V362" s="13"/>
      <c r="W362" s="13"/>
      <c r="X362" s="13"/>
      <c r="Y362" s="13"/>
      <c r="Z362" s="13"/>
      <c r="AA362" s="13"/>
      <c r="AB362" s="13"/>
      <c r="AC362" s="13"/>
      <c r="AD362" s="13"/>
      <c r="AE362" s="13"/>
      <c r="AT362" s="247" t="s">
        <v>150</v>
      </c>
      <c r="AU362" s="247" t="s">
        <v>21</v>
      </c>
      <c r="AV362" s="13" t="s">
        <v>21</v>
      </c>
      <c r="AW362" s="13" t="s">
        <v>34</v>
      </c>
      <c r="AX362" s="13" t="s">
        <v>79</v>
      </c>
      <c r="AY362" s="247" t="s">
        <v>135</v>
      </c>
    </row>
    <row r="363" spans="1:51" s="14" customFormat="1" ht="12">
      <c r="A363" s="14"/>
      <c r="B363" s="248"/>
      <c r="C363" s="249"/>
      <c r="D363" s="232" t="s">
        <v>150</v>
      </c>
      <c r="E363" s="250" t="s">
        <v>1</v>
      </c>
      <c r="F363" s="251" t="s">
        <v>159</v>
      </c>
      <c r="G363" s="249"/>
      <c r="H363" s="252">
        <v>40.25</v>
      </c>
      <c r="I363" s="253"/>
      <c r="J363" s="249"/>
      <c r="K363" s="249"/>
      <c r="L363" s="254"/>
      <c r="M363" s="255"/>
      <c r="N363" s="256"/>
      <c r="O363" s="256"/>
      <c r="P363" s="256"/>
      <c r="Q363" s="256"/>
      <c r="R363" s="256"/>
      <c r="S363" s="256"/>
      <c r="T363" s="257"/>
      <c r="U363" s="14"/>
      <c r="V363" s="14"/>
      <c r="W363" s="14"/>
      <c r="X363" s="14"/>
      <c r="Y363" s="14"/>
      <c r="Z363" s="14"/>
      <c r="AA363" s="14"/>
      <c r="AB363" s="14"/>
      <c r="AC363" s="14"/>
      <c r="AD363" s="14"/>
      <c r="AE363" s="14"/>
      <c r="AT363" s="258" t="s">
        <v>150</v>
      </c>
      <c r="AU363" s="258" t="s">
        <v>21</v>
      </c>
      <c r="AV363" s="14" t="s">
        <v>141</v>
      </c>
      <c r="AW363" s="14" t="s">
        <v>34</v>
      </c>
      <c r="AX363" s="14" t="s">
        <v>87</v>
      </c>
      <c r="AY363" s="258" t="s">
        <v>135</v>
      </c>
    </row>
    <row r="364" spans="1:63" s="12" customFormat="1" ht="22.8" customHeight="1">
      <c r="A364" s="12"/>
      <c r="B364" s="202"/>
      <c r="C364" s="203"/>
      <c r="D364" s="204" t="s">
        <v>78</v>
      </c>
      <c r="E364" s="216" t="s">
        <v>741</v>
      </c>
      <c r="F364" s="216" t="s">
        <v>742</v>
      </c>
      <c r="G364" s="203"/>
      <c r="H364" s="203"/>
      <c r="I364" s="206"/>
      <c r="J364" s="217">
        <f>BK364</f>
        <v>0</v>
      </c>
      <c r="K364" s="203"/>
      <c r="L364" s="208"/>
      <c r="M364" s="209"/>
      <c r="N364" s="210"/>
      <c r="O364" s="210"/>
      <c r="P364" s="211">
        <f>SUM(P365:P377)</f>
        <v>0</v>
      </c>
      <c r="Q364" s="210"/>
      <c r="R364" s="211">
        <f>SUM(R365:R377)</f>
        <v>0</v>
      </c>
      <c r="S364" s="210"/>
      <c r="T364" s="212">
        <f>SUM(T365:T377)</f>
        <v>0</v>
      </c>
      <c r="U364" s="12"/>
      <c r="V364" s="12"/>
      <c r="W364" s="12"/>
      <c r="X364" s="12"/>
      <c r="Y364" s="12"/>
      <c r="Z364" s="12"/>
      <c r="AA364" s="12"/>
      <c r="AB364" s="12"/>
      <c r="AC364" s="12"/>
      <c r="AD364" s="12"/>
      <c r="AE364" s="12"/>
      <c r="AR364" s="213" t="s">
        <v>87</v>
      </c>
      <c r="AT364" s="214" t="s">
        <v>78</v>
      </c>
      <c r="AU364" s="214" t="s">
        <v>87</v>
      </c>
      <c r="AY364" s="213" t="s">
        <v>135</v>
      </c>
      <c r="BK364" s="215">
        <f>SUM(BK365:BK377)</f>
        <v>0</v>
      </c>
    </row>
    <row r="365" spans="1:65" s="2" customFormat="1" ht="33" customHeight="1">
      <c r="A365" s="37"/>
      <c r="B365" s="38"/>
      <c r="C365" s="218" t="s">
        <v>743</v>
      </c>
      <c r="D365" s="218" t="s">
        <v>137</v>
      </c>
      <c r="E365" s="219" t="s">
        <v>744</v>
      </c>
      <c r="F365" s="220" t="s">
        <v>577</v>
      </c>
      <c r="G365" s="221" t="s">
        <v>155</v>
      </c>
      <c r="H365" s="222">
        <v>9</v>
      </c>
      <c r="I365" s="223"/>
      <c r="J365" s="224">
        <f>ROUND(I365*H365,2)</f>
        <v>0</v>
      </c>
      <c r="K365" s="225"/>
      <c r="L365" s="43"/>
      <c r="M365" s="226" t="s">
        <v>1</v>
      </c>
      <c r="N365" s="227" t="s">
        <v>44</v>
      </c>
      <c r="O365" s="90"/>
      <c r="P365" s="228">
        <f>O365*H365</f>
        <v>0</v>
      </c>
      <c r="Q365" s="228">
        <v>0</v>
      </c>
      <c r="R365" s="228">
        <f>Q365*H365</f>
        <v>0</v>
      </c>
      <c r="S365" s="228">
        <v>0</v>
      </c>
      <c r="T365" s="229">
        <f>S365*H365</f>
        <v>0</v>
      </c>
      <c r="U365" s="37"/>
      <c r="V365" s="37"/>
      <c r="W365" s="37"/>
      <c r="X365" s="37"/>
      <c r="Y365" s="37"/>
      <c r="Z365" s="37"/>
      <c r="AA365" s="37"/>
      <c r="AB365" s="37"/>
      <c r="AC365" s="37"/>
      <c r="AD365" s="37"/>
      <c r="AE365" s="37"/>
      <c r="AR365" s="230" t="s">
        <v>141</v>
      </c>
      <c r="AT365" s="230" t="s">
        <v>137</v>
      </c>
      <c r="AU365" s="230" t="s">
        <v>21</v>
      </c>
      <c r="AY365" s="16" t="s">
        <v>135</v>
      </c>
      <c r="BE365" s="231">
        <f>IF(N365="základní",J365,0)</f>
        <v>0</v>
      </c>
      <c r="BF365" s="231">
        <f>IF(N365="snížená",J365,0)</f>
        <v>0</v>
      </c>
      <c r="BG365" s="231">
        <f>IF(N365="zákl. přenesená",J365,0)</f>
        <v>0</v>
      </c>
      <c r="BH365" s="231">
        <f>IF(N365="sníž. přenesená",J365,0)</f>
        <v>0</v>
      </c>
      <c r="BI365" s="231">
        <f>IF(N365="nulová",J365,0)</f>
        <v>0</v>
      </c>
      <c r="BJ365" s="16" t="s">
        <v>87</v>
      </c>
      <c r="BK365" s="231">
        <f>ROUND(I365*H365,2)</f>
        <v>0</v>
      </c>
      <c r="BL365" s="16" t="s">
        <v>141</v>
      </c>
      <c r="BM365" s="230" t="s">
        <v>745</v>
      </c>
    </row>
    <row r="366" spans="1:51" s="13" customFormat="1" ht="12">
      <c r="A366" s="13"/>
      <c r="B366" s="237"/>
      <c r="C366" s="238"/>
      <c r="D366" s="232" t="s">
        <v>150</v>
      </c>
      <c r="E366" s="239" t="s">
        <v>1</v>
      </c>
      <c r="F366" s="240" t="s">
        <v>746</v>
      </c>
      <c r="G366" s="238"/>
      <c r="H366" s="241">
        <v>9</v>
      </c>
      <c r="I366" s="242"/>
      <c r="J366" s="238"/>
      <c r="K366" s="238"/>
      <c r="L366" s="243"/>
      <c r="M366" s="244"/>
      <c r="N366" s="245"/>
      <c r="O366" s="245"/>
      <c r="P366" s="245"/>
      <c r="Q366" s="245"/>
      <c r="R366" s="245"/>
      <c r="S366" s="245"/>
      <c r="T366" s="246"/>
      <c r="U366" s="13"/>
      <c r="V366" s="13"/>
      <c r="W366" s="13"/>
      <c r="X366" s="13"/>
      <c r="Y366" s="13"/>
      <c r="Z366" s="13"/>
      <c r="AA366" s="13"/>
      <c r="AB366" s="13"/>
      <c r="AC366" s="13"/>
      <c r="AD366" s="13"/>
      <c r="AE366" s="13"/>
      <c r="AT366" s="247" t="s">
        <v>150</v>
      </c>
      <c r="AU366" s="247" t="s">
        <v>21</v>
      </c>
      <c r="AV366" s="13" t="s">
        <v>21</v>
      </c>
      <c r="AW366" s="13" t="s">
        <v>34</v>
      </c>
      <c r="AX366" s="13" t="s">
        <v>79</v>
      </c>
      <c r="AY366" s="247" t="s">
        <v>135</v>
      </c>
    </row>
    <row r="367" spans="1:51" s="14" customFormat="1" ht="12">
      <c r="A367" s="14"/>
      <c r="B367" s="248"/>
      <c r="C367" s="249"/>
      <c r="D367" s="232" t="s">
        <v>150</v>
      </c>
      <c r="E367" s="250" t="s">
        <v>1</v>
      </c>
      <c r="F367" s="251" t="s">
        <v>159</v>
      </c>
      <c r="G367" s="249"/>
      <c r="H367" s="252">
        <v>9</v>
      </c>
      <c r="I367" s="253"/>
      <c r="J367" s="249"/>
      <c r="K367" s="249"/>
      <c r="L367" s="254"/>
      <c r="M367" s="255"/>
      <c r="N367" s="256"/>
      <c r="O367" s="256"/>
      <c r="P367" s="256"/>
      <c r="Q367" s="256"/>
      <c r="R367" s="256"/>
      <c r="S367" s="256"/>
      <c r="T367" s="257"/>
      <c r="U367" s="14"/>
      <c r="V367" s="14"/>
      <c r="W367" s="14"/>
      <c r="X367" s="14"/>
      <c r="Y367" s="14"/>
      <c r="Z367" s="14"/>
      <c r="AA367" s="14"/>
      <c r="AB367" s="14"/>
      <c r="AC367" s="14"/>
      <c r="AD367" s="14"/>
      <c r="AE367" s="14"/>
      <c r="AT367" s="258" t="s">
        <v>150</v>
      </c>
      <c r="AU367" s="258" t="s">
        <v>21</v>
      </c>
      <c r="AV367" s="14" t="s">
        <v>141</v>
      </c>
      <c r="AW367" s="14" t="s">
        <v>34</v>
      </c>
      <c r="AX367" s="14" t="s">
        <v>87</v>
      </c>
      <c r="AY367" s="258" t="s">
        <v>135</v>
      </c>
    </row>
    <row r="368" spans="1:65" s="2" customFormat="1" ht="24.15" customHeight="1">
      <c r="A368" s="37"/>
      <c r="B368" s="38"/>
      <c r="C368" s="218" t="s">
        <v>747</v>
      </c>
      <c r="D368" s="218" t="s">
        <v>137</v>
      </c>
      <c r="E368" s="219" t="s">
        <v>748</v>
      </c>
      <c r="F368" s="220" t="s">
        <v>581</v>
      </c>
      <c r="G368" s="221" t="s">
        <v>155</v>
      </c>
      <c r="H368" s="222">
        <v>9</v>
      </c>
      <c r="I368" s="223"/>
      <c r="J368" s="224">
        <f>ROUND(I368*H368,2)</f>
        <v>0</v>
      </c>
      <c r="K368" s="225"/>
      <c r="L368" s="43"/>
      <c r="M368" s="226" t="s">
        <v>1</v>
      </c>
      <c r="N368" s="227" t="s">
        <v>44</v>
      </c>
      <c r="O368" s="90"/>
      <c r="P368" s="228">
        <f>O368*H368</f>
        <v>0</v>
      </c>
      <c r="Q368" s="228">
        <v>0</v>
      </c>
      <c r="R368" s="228">
        <f>Q368*H368</f>
        <v>0</v>
      </c>
      <c r="S368" s="228">
        <v>0</v>
      </c>
      <c r="T368" s="229">
        <f>S368*H368</f>
        <v>0</v>
      </c>
      <c r="U368" s="37"/>
      <c r="V368" s="37"/>
      <c r="W368" s="37"/>
      <c r="X368" s="37"/>
      <c r="Y368" s="37"/>
      <c r="Z368" s="37"/>
      <c r="AA368" s="37"/>
      <c r="AB368" s="37"/>
      <c r="AC368" s="37"/>
      <c r="AD368" s="37"/>
      <c r="AE368" s="37"/>
      <c r="AR368" s="230" t="s">
        <v>141</v>
      </c>
      <c r="AT368" s="230" t="s">
        <v>137</v>
      </c>
      <c r="AU368" s="230" t="s">
        <v>21</v>
      </c>
      <c r="AY368" s="16" t="s">
        <v>135</v>
      </c>
      <c r="BE368" s="231">
        <f>IF(N368="základní",J368,0)</f>
        <v>0</v>
      </c>
      <c r="BF368" s="231">
        <f>IF(N368="snížená",J368,0)</f>
        <v>0</v>
      </c>
      <c r="BG368" s="231">
        <f>IF(N368="zákl. přenesená",J368,0)</f>
        <v>0</v>
      </c>
      <c r="BH368" s="231">
        <f>IF(N368="sníž. přenesená",J368,0)</f>
        <v>0</v>
      </c>
      <c r="BI368" s="231">
        <f>IF(N368="nulová",J368,0)</f>
        <v>0</v>
      </c>
      <c r="BJ368" s="16" t="s">
        <v>87</v>
      </c>
      <c r="BK368" s="231">
        <f>ROUND(I368*H368,2)</f>
        <v>0</v>
      </c>
      <c r="BL368" s="16" t="s">
        <v>141</v>
      </c>
      <c r="BM368" s="230" t="s">
        <v>749</v>
      </c>
    </row>
    <row r="369" spans="1:65" s="2" customFormat="1" ht="33" customHeight="1">
      <c r="A369" s="37"/>
      <c r="B369" s="38"/>
      <c r="C369" s="218" t="s">
        <v>750</v>
      </c>
      <c r="D369" s="218" t="s">
        <v>137</v>
      </c>
      <c r="E369" s="219" t="s">
        <v>751</v>
      </c>
      <c r="F369" s="220" t="s">
        <v>584</v>
      </c>
      <c r="G369" s="221" t="s">
        <v>155</v>
      </c>
      <c r="H369" s="222">
        <v>9</v>
      </c>
      <c r="I369" s="223"/>
      <c r="J369" s="224">
        <f>ROUND(I369*H369,2)</f>
        <v>0</v>
      </c>
      <c r="K369" s="225"/>
      <c r="L369" s="43"/>
      <c r="M369" s="226" t="s">
        <v>1</v>
      </c>
      <c r="N369" s="227" t="s">
        <v>44</v>
      </c>
      <c r="O369" s="90"/>
      <c r="P369" s="228">
        <f>O369*H369</f>
        <v>0</v>
      </c>
      <c r="Q369" s="228">
        <v>0</v>
      </c>
      <c r="R369" s="228">
        <f>Q369*H369</f>
        <v>0</v>
      </c>
      <c r="S369" s="228">
        <v>0</v>
      </c>
      <c r="T369" s="229">
        <f>S369*H369</f>
        <v>0</v>
      </c>
      <c r="U369" s="37"/>
      <c r="V369" s="37"/>
      <c r="W369" s="37"/>
      <c r="X369" s="37"/>
      <c r="Y369" s="37"/>
      <c r="Z369" s="37"/>
      <c r="AA369" s="37"/>
      <c r="AB369" s="37"/>
      <c r="AC369" s="37"/>
      <c r="AD369" s="37"/>
      <c r="AE369" s="37"/>
      <c r="AR369" s="230" t="s">
        <v>141</v>
      </c>
      <c r="AT369" s="230" t="s">
        <v>137</v>
      </c>
      <c r="AU369" s="230" t="s">
        <v>21</v>
      </c>
      <c r="AY369" s="16" t="s">
        <v>135</v>
      </c>
      <c r="BE369" s="231">
        <f>IF(N369="základní",J369,0)</f>
        <v>0</v>
      </c>
      <c r="BF369" s="231">
        <f>IF(N369="snížená",J369,0)</f>
        <v>0</v>
      </c>
      <c r="BG369" s="231">
        <f>IF(N369="zákl. přenesená",J369,0)</f>
        <v>0</v>
      </c>
      <c r="BH369" s="231">
        <f>IF(N369="sníž. přenesená",J369,0)</f>
        <v>0</v>
      </c>
      <c r="BI369" s="231">
        <f>IF(N369="nulová",J369,0)</f>
        <v>0</v>
      </c>
      <c r="BJ369" s="16" t="s">
        <v>87</v>
      </c>
      <c r="BK369" s="231">
        <f>ROUND(I369*H369,2)</f>
        <v>0</v>
      </c>
      <c r="BL369" s="16" t="s">
        <v>141</v>
      </c>
      <c r="BM369" s="230" t="s">
        <v>752</v>
      </c>
    </row>
    <row r="370" spans="1:51" s="13" customFormat="1" ht="12">
      <c r="A370" s="13"/>
      <c r="B370" s="237"/>
      <c r="C370" s="238"/>
      <c r="D370" s="232" t="s">
        <v>150</v>
      </c>
      <c r="E370" s="239" t="s">
        <v>1</v>
      </c>
      <c r="F370" s="240" t="s">
        <v>187</v>
      </c>
      <c r="G370" s="238"/>
      <c r="H370" s="241">
        <v>9</v>
      </c>
      <c r="I370" s="242"/>
      <c r="J370" s="238"/>
      <c r="K370" s="238"/>
      <c r="L370" s="243"/>
      <c r="M370" s="244"/>
      <c r="N370" s="245"/>
      <c r="O370" s="245"/>
      <c r="P370" s="245"/>
      <c r="Q370" s="245"/>
      <c r="R370" s="245"/>
      <c r="S370" s="245"/>
      <c r="T370" s="246"/>
      <c r="U370" s="13"/>
      <c r="V370" s="13"/>
      <c r="W370" s="13"/>
      <c r="X370" s="13"/>
      <c r="Y370" s="13"/>
      <c r="Z370" s="13"/>
      <c r="AA370" s="13"/>
      <c r="AB370" s="13"/>
      <c r="AC370" s="13"/>
      <c r="AD370" s="13"/>
      <c r="AE370" s="13"/>
      <c r="AT370" s="247" t="s">
        <v>150</v>
      </c>
      <c r="AU370" s="247" t="s">
        <v>21</v>
      </c>
      <c r="AV370" s="13" t="s">
        <v>21</v>
      </c>
      <c r="AW370" s="13" t="s">
        <v>34</v>
      </c>
      <c r="AX370" s="13" t="s">
        <v>79</v>
      </c>
      <c r="AY370" s="247" t="s">
        <v>135</v>
      </c>
    </row>
    <row r="371" spans="1:51" s="14" customFormat="1" ht="12">
      <c r="A371" s="14"/>
      <c r="B371" s="248"/>
      <c r="C371" s="249"/>
      <c r="D371" s="232" t="s">
        <v>150</v>
      </c>
      <c r="E371" s="250" t="s">
        <v>1</v>
      </c>
      <c r="F371" s="251" t="s">
        <v>159</v>
      </c>
      <c r="G371" s="249"/>
      <c r="H371" s="252">
        <v>9</v>
      </c>
      <c r="I371" s="253"/>
      <c r="J371" s="249"/>
      <c r="K371" s="249"/>
      <c r="L371" s="254"/>
      <c r="M371" s="255"/>
      <c r="N371" s="256"/>
      <c r="O371" s="256"/>
      <c r="P371" s="256"/>
      <c r="Q371" s="256"/>
      <c r="R371" s="256"/>
      <c r="S371" s="256"/>
      <c r="T371" s="257"/>
      <c r="U371" s="14"/>
      <c r="V371" s="14"/>
      <c r="W371" s="14"/>
      <c r="X371" s="14"/>
      <c r="Y371" s="14"/>
      <c r="Z371" s="14"/>
      <c r="AA371" s="14"/>
      <c r="AB371" s="14"/>
      <c r="AC371" s="14"/>
      <c r="AD371" s="14"/>
      <c r="AE371" s="14"/>
      <c r="AT371" s="258" t="s">
        <v>150</v>
      </c>
      <c r="AU371" s="258" t="s">
        <v>21</v>
      </c>
      <c r="AV371" s="14" t="s">
        <v>141</v>
      </c>
      <c r="AW371" s="14" t="s">
        <v>34</v>
      </c>
      <c r="AX371" s="14" t="s">
        <v>87</v>
      </c>
      <c r="AY371" s="258" t="s">
        <v>135</v>
      </c>
    </row>
    <row r="372" spans="1:65" s="2" customFormat="1" ht="24.15" customHeight="1">
      <c r="A372" s="37"/>
      <c r="B372" s="38"/>
      <c r="C372" s="218" t="s">
        <v>753</v>
      </c>
      <c r="D372" s="218" t="s">
        <v>137</v>
      </c>
      <c r="E372" s="219" t="s">
        <v>754</v>
      </c>
      <c r="F372" s="220" t="s">
        <v>588</v>
      </c>
      <c r="G372" s="221" t="s">
        <v>155</v>
      </c>
      <c r="H372" s="222">
        <v>9</v>
      </c>
      <c r="I372" s="223"/>
      <c r="J372" s="224">
        <f>ROUND(I372*H372,2)</f>
        <v>0</v>
      </c>
      <c r="K372" s="225"/>
      <c r="L372" s="43"/>
      <c r="M372" s="226" t="s">
        <v>1</v>
      </c>
      <c r="N372" s="227" t="s">
        <v>44</v>
      </c>
      <c r="O372" s="90"/>
      <c r="P372" s="228">
        <f>O372*H372</f>
        <v>0</v>
      </c>
      <c r="Q372" s="228">
        <v>0</v>
      </c>
      <c r="R372" s="228">
        <f>Q372*H372</f>
        <v>0</v>
      </c>
      <c r="S372" s="228">
        <v>0</v>
      </c>
      <c r="T372" s="229">
        <f>S372*H372</f>
        <v>0</v>
      </c>
      <c r="U372" s="37"/>
      <c r="V372" s="37"/>
      <c r="W372" s="37"/>
      <c r="X372" s="37"/>
      <c r="Y372" s="37"/>
      <c r="Z372" s="37"/>
      <c r="AA372" s="37"/>
      <c r="AB372" s="37"/>
      <c r="AC372" s="37"/>
      <c r="AD372" s="37"/>
      <c r="AE372" s="37"/>
      <c r="AR372" s="230" t="s">
        <v>141</v>
      </c>
      <c r="AT372" s="230" t="s">
        <v>137</v>
      </c>
      <c r="AU372" s="230" t="s">
        <v>21</v>
      </c>
      <c r="AY372" s="16" t="s">
        <v>135</v>
      </c>
      <c r="BE372" s="231">
        <f>IF(N372="základní",J372,0)</f>
        <v>0</v>
      </c>
      <c r="BF372" s="231">
        <f>IF(N372="snížená",J372,0)</f>
        <v>0</v>
      </c>
      <c r="BG372" s="231">
        <f>IF(N372="zákl. přenesená",J372,0)</f>
        <v>0</v>
      </c>
      <c r="BH372" s="231">
        <f>IF(N372="sníž. přenesená",J372,0)</f>
        <v>0</v>
      </c>
      <c r="BI372" s="231">
        <f>IF(N372="nulová",J372,0)</f>
        <v>0</v>
      </c>
      <c r="BJ372" s="16" t="s">
        <v>87</v>
      </c>
      <c r="BK372" s="231">
        <f>ROUND(I372*H372,2)</f>
        <v>0</v>
      </c>
      <c r="BL372" s="16" t="s">
        <v>141</v>
      </c>
      <c r="BM372" s="230" t="s">
        <v>755</v>
      </c>
    </row>
    <row r="373" spans="1:51" s="13" customFormat="1" ht="12">
      <c r="A373" s="13"/>
      <c r="B373" s="237"/>
      <c r="C373" s="238"/>
      <c r="D373" s="232" t="s">
        <v>150</v>
      </c>
      <c r="E373" s="239" t="s">
        <v>1</v>
      </c>
      <c r="F373" s="240" t="s">
        <v>187</v>
      </c>
      <c r="G373" s="238"/>
      <c r="H373" s="241">
        <v>9</v>
      </c>
      <c r="I373" s="242"/>
      <c r="J373" s="238"/>
      <c r="K373" s="238"/>
      <c r="L373" s="243"/>
      <c r="M373" s="244"/>
      <c r="N373" s="245"/>
      <c r="O373" s="245"/>
      <c r="P373" s="245"/>
      <c r="Q373" s="245"/>
      <c r="R373" s="245"/>
      <c r="S373" s="245"/>
      <c r="T373" s="246"/>
      <c r="U373" s="13"/>
      <c r="V373" s="13"/>
      <c r="W373" s="13"/>
      <c r="X373" s="13"/>
      <c r="Y373" s="13"/>
      <c r="Z373" s="13"/>
      <c r="AA373" s="13"/>
      <c r="AB373" s="13"/>
      <c r="AC373" s="13"/>
      <c r="AD373" s="13"/>
      <c r="AE373" s="13"/>
      <c r="AT373" s="247" t="s">
        <v>150</v>
      </c>
      <c r="AU373" s="247" t="s">
        <v>21</v>
      </c>
      <c r="AV373" s="13" t="s">
        <v>21</v>
      </c>
      <c r="AW373" s="13" t="s">
        <v>34</v>
      </c>
      <c r="AX373" s="13" t="s">
        <v>79</v>
      </c>
      <c r="AY373" s="247" t="s">
        <v>135</v>
      </c>
    </row>
    <row r="374" spans="1:51" s="14" customFormat="1" ht="12">
      <c r="A374" s="14"/>
      <c r="B374" s="248"/>
      <c r="C374" s="249"/>
      <c r="D374" s="232" t="s">
        <v>150</v>
      </c>
      <c r="E374" s="250" t="s">
        <v>1</v>
      </c>
      <c r="F374" s="251" t="s">
        <v>159</v>
      </c>
      <c r="G374" s="249"/>
      <c r="H374" s="252">
        <v>9</v>
      </c>
      <c r="I374" s="253"/>
      <c r="J374" s="249"/>
      <c r="K374" s="249"/>
      <c r="L374" s="254"/>
      <c r="M374" s="255"/>
      <c r="N374" s="256"/>
      <c r="O374" s="256"/>
      <c r="P374" s="256"/>
      <c r="Q374" s="256"/>
      <c r="R374" s="256"/>
      <c r="S374" s="256"/>
      <c r="T374" s="257"/>
      <c r="U374" s="14"/>
      <c r="V374" s="14"/>
      <c r="W374" s="14"/>
      <c r="X374" s="14"/>
      <c r="Y374" s="14"/>
      <c r="Z374" s="14"/>
      <c r="AA374" s="14"/>
      <c r="AB374" s="14"/>
      <c r="AC374" s="14"/>
      <c r="AD374" s="14"/>
      <c r="AE374" s="14"/>
      <c r="AT374" s="258" t="s">
        <v>150</v>
      </c>
      <c r="AU374" s="258" t="s">
        <v>21</v>
      </c>
      <c r="AV374" s="14" t="s">
        <v>141</v>
      </c>
      <c r="AW374" s="14" t="s">
        <v>34</v>
      </c>
      <c r="AX374" s="14" t="s">
        <v>87</v>
      </c>
      <c r="AY374" s="258" t="s">
        <v>135</v>
      </c>
    </row>
    <row r="375" spans="1:65" s="2" customFormat="1" ht="24.15" customHeight="1">
      <c r="A375" s="37"/>
      <c r="B375" s="38"/>
      <c r="C375" s="218" t="s">
        <v>756</v>
      </c>
      <c r="D375" s="218" t="s">
        <v>137</v>
      </c>
      <c r="E375" s="219" t="s">
        <v>559</v>
      </c>
      <c r="F375" s="220" t="s">
        <v>560</v>
      </c>
      <c r="G375" s="221" t="s">
        <v>155</v>
      </c>
      <c r="H375" s="222">
        <v>9</v>
      </c>
      <c r="I375" s="223"/>
      <c r="J375" s="224">
        <f>ROUND(I375*H375,2)</f>
        <v>0</v>
      </c>
      <c r="K375" s="225"/>
      <c r="L375" s="43"/>
      <c r="M375" s="226" t="s">
        <v>1</v>
      </c>
      <c r="N375" s="227" t="s">
        <v>44</v>
      </c>
      <c r="O375" s="90"/>
      <c r="P375" s="228">
        <f>O375*H375</f>
        <v>0</v>
      </c>
      <c r="Q375" s="228">
        <v>0</v>
      </c>
      <c r="R375" s="228">
        <f>Q375*H375</f>
        <v>0</v>
      </c>
      <c r="S375" s="228">
        <v>0</v>
      </c>
      <c r="T375" s="229">
        <f>S375*H375</f>
        <v>0</v>
      </c>
      <c r="U375" s="37"/>
      <c r="V375" s="37"/>
      <c r="W375" s="37"/>
      <c r="X375" s="37"/>
      <c r="Y375" s="37"/>
      <c r="Z375" s="37"/>
      <c r="AA375" s="37"/>
      <c r="AB375" s="37"/>
      <c r="AC375" s="37"/>
      <c r="AD375" s="37"/>
      <c r="AE375" s="37"/>
      <c r="AR375" s="230" t="s">
        <v>141</v>
      </c>
      <c r="AT375" s="230" t="s">
        <v>137</v>
      </c>
      <c r="AU375" s="230" t="s">
        <v>21</v>
      </c>
      <c r="AY375" s="16" t="s">
        <v>135</v>
      </c>
      <c r="BE375" s="231">
        <f>IF(N375="základní",J375,0)</f>
        <v>0</v>
      </c>
      <c r="BF375" s="231">
        <f>IF(N375="snížená",J375,0)</f>
        <v>0</v>
      </c>
      <c r="BG375" s="231">
        <f>IF(N375="zákl. přenesená",J375,0)</f>
        <v>0</v>
      </c>
      <c r="BH375" s="231">
        <f>IF(N375="sníž. přenesená",J375,0)</f>
        <v>0</v>
      </c>
      <c r="BI375" s="231">
        <f>IF(N375="nulová",J375,0)</f>
        <v>0</v>
      </c>
      <c r="BJ375" s="16" t="s">
        <v>87</v>
      </c>
      <c r="BK375" s="231">
        <f>ROUND(I375*H375,2)</f>
        <v>0</v>
      </c>
      <c r="BL375" s="16" t="s">
        <v>141</v>
      </c>
      <c r="BM375" s="230" t="s">
        <v>757</v>
      </c>
    </row>
    <row r="376" spans="1:51" s="13" customFormat="1" ht="12">
      <c r="A376" s="13"/>
      <c r="B376" s="237"/>
      <c r="C376" s="238"/>
      <c r="D376" s="232" t="s">
        <v>150</v>
      </c>
      <c r="E376" s="239" t="s">
        <v>1</v>
      </c>
      <c r="F376" s="240" t="s">
        <v>187</v>
      </c>
      <c r="G376" s="238"/>
      <c r="H376" s="241">
        <v>9</v>
      </c>
      <c r="I376" s="242"/>
      <c r="J376" s="238"/>
      <c r="K376" s="238"/>
      <c r="L376" s="243"/>
      <c r="M376" s="244"/>
      <c r="N376" s="245"/>
      <c r="O376" s="245"/>
      <c r="P376" s="245"/>
      <c r="Q376" s="245"/>
      <c r="R376" s="245"/>
      <c r="S376" s="245"/>
      <c r="T376" s="246"/>
      <c r="U376" s="13"/>
      <c r="V376" s="13"/>
      <c r="W376" s="13"/>
      <c r="X376" s="13"/>
      <c r="Y376" s="13"/>
      <c r="Z376" s="13"/>
      <c r="AA376" s="13"/>
      <c r="AB376" s="13"/>
      <c r="AC376" s="13"/>
      <c r="AD376" s="13"/>
      <c r="AE376" s="13"/>
      <c r="AT376" s="247" t="s">
        <v>150</v>
      </c>
      <c r="AU376" s="247" t="s">
        <v>21</v>
      </c>
      <c r="AV376" s="13" t="s">
        <v>21</v>
      </c>
      <c r="AW376" s="13" t="s">
        <v>34</v>
      </c>
      <c r="AX376" s="13" t="s">
        <v>79</v>
      </c>
      <c r="AY376" s="247" t="s">
        <v>135</v>
      </c>
    </row>
    <row r="377" spans="1:51" s="14" customFormat="1" ht="12">
      <c r="A377" s="14"/>
      <c r="B377" s="248"/>
      <c r="C377" s="249"/>
      <c r="D377" s="232" t="s">
        <v>150</v>
      </c>
      <c r="E377" s="250" t="s">
        <v>1</v>
      </c>
      <c r="F377" s="251" t="s">
        <v>159</v>
      </c>
      <c r="G377" s="249"/>
      <c r="H377" s="252">
        <v>9</v>
      </c>
      <c r="I377" s="253"/>
      <c r="J377" s="249"/>
      <c r="K377" s="249"/>
      <c r="L377" s="254"/>
      <c r="M377" s="255"/>
      <c r="N377" s="256"/>
      <c r="O377" s="256"/>
      <c r="P377" s="256"/>
      <c r="Q377" s="256"/>
      <c r="R377" s="256"/>
      <c r="S377" s="256"/>
      <c r="T377" s="257"/>
      <c r="U377" s="14"/>
      <c r="V377" s="14"/>
      <c r="W377" s="14"/>
      <c r="X377" s="14"/>
      <c r="Y377" s="14"/>
      <c r="Z377" s="14"/>
      <c r="AA377" s="14"/>
      <c r="AB377" s="14"/>
      <c r="AC377" s="14"/>
      <c r="AD377" s="14"/>
      <c r="AE377" s="14"/>
      <c r="AT377" s="258" t="s">
        <v>150</v>
      </c>
      <c r="AU377" s="258" t="s">
        <v>21</v>
      </c>
      <c r="AV377" s="14" t="s">
        <v>141</v>
      </c>
      <c r="AW377" s="14" t="s">
        <v>34</v>
      </c>
      <c r="AX377" s="14" t="s">
        <v>87</v>
      </c>
      <c r="AY377" s="258" t="s">
        <v>135</v>
      </c>
    </row>
    <row r="378" spans="1:63" s="12" customFormat="1" ht="22.8" customHeight="1">
      <c r="A378" s="12"/>
      <c r="B378" s="202"/>
      <c r="C378" s="203"/>
      <c r="D378" s="204" t="s">
        <v>78</v>
      </c>
      <c r="E378" s="216" t="s">
        <v>181</v>
      </c>
      <c r="F378" s="216" t="s">
        <v>758</v>
      </c>
      <c r="G378" s="203"/>
      <c r="H378" s="203"/>
      <c r="I378" s="206"/>
      <c r="J378" s="217">
        <f>BK378</f>
        <v>0</v>
      </c>
      <c r="K378" s="203"/>
      <c r="L378" s="208"/>
      <c r="M378" s="209"/>
      <c r="N378" s="210"/>
      <c r="O378" s="210"/>
      <c r="P378" s="211">
        <f>SUM(P379:P442)</f>
        <v>0</v>
      </c>
      <c r="Q378" s="210"/>
      <c r="R378" s="211">
        <f>SUM(R379:R442)</f>
        <v>121.23166108000001</v>
      </c>
      <c r="S378" s="210"/>
      <c r="T378" s="212">
        <f>SUM(T379:T442)</f>
        <v>0</v>
      </c>
      <c r="U378" s="12"/>
      <c r="V378" s="12"/>
      <c r="W378" s="12"/>
      <c r="X378" s="12"/>
      <c r="Y378" s="12"/>
      <c r="Z378" s="12"/>
      <c r="AA378" s="12"/>
      <c r="AB378" s="12"/>
      <c r="AC378" s="12"/>
      <c r="AD378" s="12"/>
      <c r="AE378" s="12"/>
      <c r="AR378" s="213" t="s">
        <v>87</v>
      </c>
      <c r="AT378" s="214" t="s">
        <v>78</v>
      </c>
      <c r="AU378" s="214" t="s">
        <v>87</v>
      </c>
      <c r="AY378" s="213" t="s">
        <v>135</v>
      </c>
      <c r="BK378" s="215">
        <f>SUM(BK379:BK442)</f>
        <v>0</v>
      </c>
    </row>
    <row r="379" spans="1:65" s="2" customFormat="1" ht="33" customHeight="1">
      <c r="A379" s="37"/>
      <c r="B379" s="38"/>
      <c r="C379" s="218" t="s">
        <v>759</v>
      </c>
      <c r="D379" s="218" t="s">
        <v>137</v>
      </c>
      <c r="E379" s="219" t="s">
        <v>760</v>
      </c>
      <c r="F379" s="220" t="s">
        <v>761</v>
      </c>
      <c r="G379" s="221" t="s">
        <v>147</v>
      </c>
      <c r="H379" s="222">
        <v>55</v>
      </c>
      <c r="I379" s="223"/>
      <c r="J379" s="224">
        <f>ROUND(I379*H379,2)</f>
        <v>0</v>
      </c>
      <c r="K379" s="225"/>
      <c r="L379" s="43"/>
      <c r="M379" s="226" t="s">
        <v>1</v>
      </c>
      <c r="N379" s="227" t="s">
        <v>44</v>
      </c>
      <c r="O379" s="90"/>
      <c r="P379" s="228">
        <f>O379*H379</f>
        <v>0</v>
      </c>
      <c r="Q379" s="228">
        <v>0</v>
      </c>
      <c r="R379" s="228">
        <f>Q379*H379</f>
        <v>0</v>
      </c>
      <c r="S379" s="228">
        <v>0</v>
      </c>
      <c r="T379" s="229">
        <f>S379*H379</f>
        <v>0</v>
      </c>
      <c r="U379" s="37"/>
      <c r="V379" s="37"/>
      <c r="W379" s="37"/>
      <c r="X379" s="37"/>
      <c r="Y379" s="37"/>
      <c r="Z379" s="37"/>
      <c r="AA379" s="37"/>
      <c r="AB379" s="37"/>
      <c r="AC379" s="37"/>
      <c r="AD379" s="37"/>
      <c r="AE379" s="37"/>
      <c r="AR379" s="230" t="s">
        <v>141</v>
      </c>
      <c r="AT379" s="230" t="s">
        <v>137</v>
      </c>
      <c r="AU379" s="230" t="s">
        <v>21</v>
      </c>
      <c r="AY379" s="16" t="s">
        <v>135</v>
      </c>
      <c r="BE379" s="231">
        <f>IF(N379="základní",J379,0)</f>
        <v>0</v>
      </c>
      <c r="BF379" s="231">
        <f>IF(N379="snížená",J379,0)</f>
        <v>0</v>
      </c>
      <c r="BG379" s="231">
        <f>IF(N379="zákl. přenesená",J379,0)</f>
        <v>0</v>
      </c>
      <c r="BH379" s="231">
        <f>IF(N379="sníž. přenesená",J379,0)</f>
        <v>0</v>
      </c>
      <c r="BI379" s="231">
        <f>IF(N379="nulová",J379,0)</f>
        <v>0</v>
      </c>
      <c r="BJ379" s="16" t="s">
        <v>87</v>
      </c>
      <c r="BK379" s="231">
        <f>ROUND(I379*H379,2)</f>
        <v>0</v>
      </c>
      <c r="BL379" s="16" t="s">
        <v>141</v>
      </c>
      <c r="BM379" s="230" t="s">
        <v>762</v>
      </c>
    </row>
    <row r="380" spans="1:47" s="2" customFormat="1" ht="12">
      <c r="A380" s="37"/>
      <c r="B380" s="38"/>
      <c r="C380" s="39"/>
      <c r="D380" s="232" t="s">
        <v>143</v>
      </c>
      <c r="E380" s="39"/>
      <c r="F380" s="233" t="s">
        <v>763</v>
      </c>
      <c r="G380" s="39"/>
      <c r="H380" s="39"/>
      <c r="I380" s="234"/>
      <c r="J380" s="39"/>
      <c r="K380" s="39"/>
      <c r="L380" s="43"/>
      <c r="M380" s="235"/>
      <c r="N380" s="236"/>
      <c r="O380" s="90"/>
      <c r="P380" s="90"/>
      <c r="Q380" s="90"/>
      <c r="R380" s="90"/>
      <c r="S380" s="90"/>
      <c r="T380" s="91"/>
      <c r="U380" s="37"/>
      <c r="V380" s="37"/>
      <c r="W380" s="37"/>
      <c r="X380" s="37"/>
      <c r="Y380" s="37"/>
      <c r="Z380" s="37"/>
      <c r="AA380" s="37"/>
      <c r="AB380" s="37"/>
      <c r="AC380" s="37"/>
      <c r="AD380" s="37"/>
      <c r="AE380" s="37"/>
      <c r="AT380" s="16" t="s">
        <v>143</v>
      </c>
      <c r="AU380" s="16" t="s">
        <v>21</v>
      </c>
    </row>
    <row r="381" spans="1:51" s="13" customFormat="1" ht="12">
      <c r="A381" s="13"/>
      <c r="B381" s="237"/>
      <c r="C381" s="238"/>
      <c r="D381" s="232" t="s">
        <v>150</v>
      </c>
      <c r="E381" s="239" t="s">
        <v>1</v>
      </c>
      <c r="F381" s="240" t="s">
        <v>764</v>
      </c>
      <c r="G381" s="238"/>
      <c r="H381" s="241">
        <v>55</v>
      </c>
      <c r="I381" s="242"/>
      <c r="J381" s="238"/>
      <c r="K381" s="238"/>
      <c r="L381" s="243"/>
      <c r="M381" s="244"/>
      <c r="N381" s="245"/>
      <c r="O381" s="245"/>
      <c r="P381" s="245"/>
      <c r="Q381" s="245"/>
      <c r="R381" s="245"/>
      <c r="S381" s="245"/>
      <c r="T381" s="246"/>
      <c r="U381" s="13"/>
      <c r="V381" s="13"/>
      <c r="W381" s="13"/>
      <c r="X381" s="13"/>
      <c r="Y381" s="13"/>
      <c r="Z381" s="13"/>
      <c r="AA381" s="13"/>
      <c r="AB381" s="13"/>
      <c r="AC381" s="13"/>
      <c r="AD381" s="13"/>
      <c r="AE381" s="13"/>
      <c r="AT381" s="247" t="s">
        <v>150</v>
      </c>
      <c r="AU381" s="247" t="s">
        <v>21</v>
      </c>
      <c r="AV381" s="13" t="s">
        <v>21</v>
      </c>
      <c r="AW381" s="13" t="s">
        <v>34</v>
      </c>
      <c r="AX381" s="13" t="s">
        <v>79</v>
      </c>
      <c r="AY381" s="247" t="s">
        <v>135</v>
      </c>
    </row>
    <row r="382" spans="1:51" s="14" customFormat="1" ht="12">
      <c r="A382" s="14"/>
      <c r="B382" s="248"/>
      <c r="C382" s="249"/>
      <c r="D382" s="232" t="s">
        <v>150</v>
      </c>
      <c r="E382" s="250" t="s">
        <v>1</v>
      </c>
      <c r="F382" s="251" t="s">
        <v>159</v>
      </c>
      <c r="G382" s="249"/>
      <c r="H382" s="252">
        <v>55</v>
      </c>
      <c r="I382" s="253"/>
      <c r="J382" s="249"/>
      <c r="K382" s="249"/>
      <c r="L382" s="254"/>
      <c r="M382" s="255"/>
      <c r="N382" s="256"/>
      <c r="O382" s="256"/>
      <c r="P382" s="256"/>
      <c r="Q382" s="256"/>
      <c r="R382" s="256"/>
      <c r="S382" s="256"/>
      <c r="T382" s="257"/>
      <c r="U382" s="14"/>
      <c r="V382" s="14"/>
      <c r="W382" s="14"/>
      <c r="X382" s="14"/>
      <c r="Y382" s="14"/>
      <c r="Z382" s="14"/>
      <c r="AA382" s="14"/>
      <c r="AB382" s="14"/>
      <c r="AC382" s="14"/>
      <c r="AD382" s="14"/>
      <c r="AE382" s="14"/>
      <c r="AT382" s="258" t="s">
        <v>150</v>
      </c>
      <c r="AU382" s="258" t="s">
        <v>21</v>
      </c>
      <c r="AV382" s="14" t="s">
        <v>141</v>
      </c>
      <c r="AW382" s="14" t="s">
        <v>34</v>
      </c>
      <c r="AX382" s="14" t="s">
        <v>87</v>
      </c>
      <c r="AY382" s="258" t="s">
        <v>135</v>
      </c>
    </row>
    <row r="383" spans="1:65" s="2" customFormat="1" ht="21.75" customHeight="1">
      <c r="A383" s="37"/>
      <c r="B383" s="38"/>
      <c r="C383" s="218" t="s">
        <v>765</v>
      </c>
      <c r="D383" s="218" t="s">
        <v>137</v>
      </c>
      <c r="E383" s="219" t="s">
        <v>766</v>
      </c>
      <c r="F383" s="220" t="s">
        <v>767</v>
      </c>
      <c r="G383" s="221" t="s">
        <v>155</v>
      </c>
      <c r="H383" s="222">
        <v>220</v>
      </c>
      <c r="I383" s="223"/>
      <c r="J383" s="224">
        <f>ROUND(I383*H383,2)</f>
        <v>0</v>
      </c>
      <c r="K383" s="225"/>
      <c r="L383" s="43"/>
      <c r="M383" s="226" t="s">
        <v>1</v>
      </c>
      <c r="N383" s="227" t="s">
        <v>44</v>
      </c>
      <c r="O383" s="90"/>
      <c r="P383" s="228">
        <f>O383*H383</f>
        <v>0</v>
      </c>
      <c r="Q383" s="228">
        <v>0.00084</v>
      </c>
      <c r="R383" s="228">
        <f>Q383*H383</f>
        <v>0.18480000000000002</v>
      </c>
      <c r="S383" s="228">
        <v>0</v>
      </c>
      <c r="T383" s="229">
        <f>S383*H383</f>
        <v>0</v>
      </c>
      <c r="U383" s="37"/>
      <c r="V383" s="37"/>
      <c r="W383" s="37"/>
      <c r="X383" s="37"/>
      <c r="Y383" s="37"/>
      <c r="Z383" s="37"/>
      <c r="AA383" s="37"/>
      <c r="AB383" s="37"/>
      <c r="AC383" s="37"/>
      <c r="AD383" s="37"/>
      <c r="AE383" s="37"/>
      <c r="AR383" s="230" t="s">
        <v>141</v>
      </c>
      <c r="AT383" s="230" t="s">
        <v>137</v>
      </c>
      <c r="AU383" s="230" t="s">
        <v>21</v>
      </c>
      <c r="AY383" s="16" t="s">
        <v>135</v>
      </c>
      <c r="BE383" s="231">
        <f>IF(N383="základní",J383,0)</f>
        <v>0</v>
      </c>
      <c r="BF383" s="231">
        <f>IF(N383="snížená",J383,0)</f>
        <v>0</v>
      </c>
      <c r="BG383" s="231">
        <f>IF(N383="zákl. přenesená",J383,0)</f>
        <v>0</v>
      </c>
      <c r="BH383" s="231">
        <f>IF(N383="sníž. přenesená",J383,0)</f>
        <v>0</v>
      </c>
      <c r="BI383" s="231">
        <f>IF(N383="nulová",J383,0)</f>
        <v>0</v>
      </c>
      <c r="BJ383" s="16" t="s">
        <v>87</v>
      </c>
      <c r="BK383" s="231">
        <f>ROUND(I383*H383,2)</f>
        <v>0</v>
      </c>
      <c r="BL383" s="16" t="s">
        <v>141</v>
      </c>
      <c r="BM383" s="230" t="s">
        <v>768</v>
      </c>
    </row>
    <row r="384" spans="1:51" s="13" customFormat="1" ht="12">
      <c r="A384" s="13"/>
      <c r="B384" s="237"/>
      <c r="C384" s="238"/>
      <c r="D384" s="232" t="s">
        <v>150</v>
      </c>
      <c r="E384" s="239" t="s">
        <v>1</v>
      </c>
      <c r="F384" s="240" t="s">
        <v>769</v>
      </c>
      <c r="G384" s="238"/>
      <c r="H384" s="241">
        <v>220</v>
      </c>
      <c r="I384" s="242"/>
      <c r="J384" s="238"/>
      <c r="K384" s="238"/>
      <c r="L384" s="243"/>
      <c r="M384" s="244"/>
      <c r="N384" s="245"/>
      <c r="O384" s="245"/>
      <c r="P384" s="245"/>
      <c r="Q384" s="245"/>
      <c r="R384" s="245"/>
      <c r="S384" s="245"/>
      <c r="T384" s="246"/>
      <c r="U384" s="13"/>
      <c r="V384" s="13"/>
      <c r="W384" s="13"/>
      <c r="X384" s="13"/>
      <c r="Y384" s="13"/>
      <c r="Z384" s="13"/>
      <c r="AA384" s="13"/>
      <c r="AB384" s="13"/>
      <c r="AC384" s="13"/>
      <c r="AD384" s="13"/>
      <c r="AE384" s="13"/>
      <c r="AT384" s="247" t="s">
        <v>150</v>
      </c>
      <c r="AU384" s="247" t="s">
        <v>21</v>
      </c>
      <c r="AV384" s="13" t="s">
        <v>21</v>
      </c>
      <c r="AW384" s="13" t="s">
        <v>34</v>
      </c>
      <c r="AX384" s="13" t="s">
        <v>79</v>
      </c>
      <c r="AY384" s="247" t="s">
        <v>135</v>
      </c>
    </row>
    <row r="385" spans="1:65" s="2" customFormat="1" ht="24.15" customHeight="1">
      <c r="A385" s="37"/>
      <c r="B385" s="38"/>
      <c r="C385" s="218" t="s">
        <v>770</v>
      </c>
      <c r="D385" s="218" t="s">
        <v>137</v>
      </c>
      <c r="E385" s="219" t="s">
        <v>771</v>
      </c>
      <c r="F385" s="220" t="s">
        <v>772</v>
      </c>
      <c r="G385" s="221" t="s">
        <v>155</v>
      </c>
      <c r="H385" s="222">
        <v>220</v>
      </c>
      <c r="I385" s="223"/>
      <c r="J385" s="224">
        <f>ROUND(I385*H385,2)</f>
        <v>0</v>
      </c>
      <c r="K385" s="225"/>
      <c r="L385" s="43"/>
      <c r="M385" s="226" t="s">
        <v>1</v>
      </c>
      <c r="N385" s="227" t="s">
        <v>44</v>
      </c>
      <c r="O385" s="90"/>
      <c r="P385" s="228">
        <f>O385*H385</f>
        <v>0</v>
      </c>
      <c r="Q385" s="228">
        <v>0</v>
      </c>
      <c r="R385" s="228">
        <f>Q385*H385</f>
        <v>0</v>
      </c>
      <c r="S385" s="228">
        <v>0</v>
      </c>
      <c r="T385" s="229">
        <f>S385*H385</f>
        <v>0</v>
      </c>
      <c r="U385" s="37"/>
      <c r="V385" s="37"/>
      <c r="W385" s="37"/>
      <c r="X385" s="37"/>
      <c r="Y385" s="37"/>
      <c r="Z385" s="37"/>
      <c r="AA385" s="37"/>
      <c r="AB385" s="37"/>
      <c r="AC385" s="37"/>
      <c r="AD385" s="37"/>
      <c r="AE385" s="37"/>
      <c r="AR385" s="230" t="s">
        <v>141</v>
      </c>
      <c r="AT385" s="230" t="s">
        <v>137</v>
      </c>
      <c r="AU385" s="230" t="s">
        <v>21</v>
      </c>
      <c r="AY385" s="16" t="s">
        <v>135</v>
      </c>
      <c r="BE385" s="231">
        <f>IF(N385="základní",J385,0)</f>
        <v>0</v>
      </c>
      <c r="BF385" s="231">
        <f>IF(N385="snížená",J385,0)</f>
        <v>0</v>
      </c>
      <c r="BG385" s="231">
        <f>IF(N385="zákl. přenesená",J385,0)</f>
        <v>0</v>
      </c>
      <c r="BH385" s="231">
        <f>IF(N385="sníž. přenesená",J385,0)</f>
        <v>0</v>
      </c>
      <c r="BI385" s="231">
        <f>IF(N385="nulová",J385,0)</f>
        <v>0</v>
      </c>
      <c r="BJ385" s="16" t="s">
        <v>87</v>
      </c>
      <c r="BK385" s="231">
        <f>ROUND(I385*H385,2)</f>
        <v>0</v>
      </c>
      <c r="BL385" s="16" t="s">
        <v>141</v>
      </c>
      <c r="BM385" s="230" t="s">
        <v>773</v>
      </c>
    </row>
    <row r="386" spans="1:51" s="13" customFormat="1" ht="12">
      <c r="A386" s="13"/>
      <c r="B386" s="237"/>
      <c r="C386" s="238"/>
      <c r="D386" s="232" t="s">
        <v>150</v>
      </c>
      <c r="E386" s="239" t="s">
        <v>1</v>
      </c>
      <c r="F386" s="240" t="s">
        <v>774</v>
      </c>
      <c r="G386" s="238"/>
      <c r="H386" s="241">
        <v>220</v>
      </c>
      <c r="I386" s="242"/>
      <c r="J386" s="238"/>
      <c r="K386" s="238"/>
      <c r="L386" s="243"/>
      <c r="M386" s="244"/>
      <c r="N386" s="245"/>
      <c r="O386" s="245"/>
      <c r="P386" s="245"/>
      <c r="Q386" s="245"/>
      <c r="R386" s="245"/>
      <c r="S386" s="245"/>
      <c r="T386" s="246"/>
      <c r="U386" s="13"/>
      <c r="V386" s="13"/>
      <c r="W386" s="13"/>
      <c r="X386" s="13"/>
      <c r="Y386" s="13"/>
      <c r="Z386" s="13"/>
      <c r="AA386" s="13"/>
      <c r="AB386" s="13"/>
      <c r="AC386" s="13"/>
      <c r="AD386" s="13"/>
      <c r="AE386" s="13"/>
      <c r="AT386" s="247" t="s">
        <v>150</v>
      </c>
      <c r="AU386" s="247" t="s">
        <v>21</v>
      </c>
      <c r="AV386" s="13" t="s">
        <v>21</v>
      </c>
      <c r="AW386" s="13" t="s">
        <v>34</v>
      </c>
      <c r="AX386" s="13" t="s">
        <v>79</v>
      </c>
      <c r="AY386" s="247" t="s">
        <v>135</v>
      </c>
    </row>
    <row r="387" spans="1:51" s="14" customFormat="1" ht="12">
      <c r="A387" s="14"/>
      <c r="B387" s="248"/>
      <c r="C387" s="249"/>
      <c r="D387" s="232" t="s">
        <v>150</v>
      </c>
      <c r="E387" s="250" t="s">
        <v>1</v>
      </c>
      <c r="F387" s="251" t="s">
        <v>159</v>
      </c>
      <c r="G387" s="249"/>
      <c r="H387" s="252">
        <v>220</v>
      </c>
      <c r="I387" s="253"/>
      <c r="J387" s="249"/>
      <c r="K387" s="249"/>
      <c r="L387" s="254"/>
      <c r="M387" s="255"/>
      <c r="N387" s="256"/>
      <c r="O387" s="256"/>
      <c r="P387" s="256"/>
      <c r="Q387" s="256"/>
      <c r="R387" s="256"/>
      <c r="S387" s="256"/>
      <c r="T387" s="257"/>
      <c r="U387" s="14"/>
      <c r="V387" s="14"/>
      <c r="W387" s="14"/>
      <c r="X387" s="14"/>
      <c r="Y387" s="14"/>
      <c r="Z387" s="14"/>
      <c r="AA387" s="14"/>
      <c r="AB387" s="14"/>
      <c r="AC387" s="14"/>
      <c r="AD387" s="14"/>
      <c r="AE387" s="14"/>
      <c r="AT387" s="258" t="s">
        <v>150</v>
      </c>
      <c r="AU387" s="258" t="s">
        <v>21</v>
      </c>
      <c r="AV387" s="14" t="s">
        <v>141</v>
      </c>
      <c r="AW387" s="14" t="s">
        <v>34</v>
      </c>
      <c r="AX387" s="14" t="s">
        <v>87</v>
      </c>
      <c r="AY387" s="258" t="s">
        <v>135</v>
      </c>
    </row>
    <row r="388" spans="1:65" s="2" customFormat="1" ht="33" customHeight="1">
      <c r="A388" s="37"/>
      <c r="B388" s="38"/>
      <c r="C388" s="218" t="s">
        <v>775</v>
      </c>
      <c r="D388" s="218" t="s">
        <v>137</v>
      </c>
      <c r="E388" s="219" t="s">
        <v>776</v>
      </c>
      <c r="F388" s="220" t="s">
        <v>777</v>
      </c>
      <c r="G388" s="221" t="s">
        <v>147</v>
      </c>
      <c r="H388" s="222">
        <v>55</v>
      </c>
      <c r="I388" s="223"/>
      <c r="J388" s="224">
        <f>ROUND(I388*H388,2)</f>
        <v>0</v>
      </c>
      <c r="K388" s="225"/>
      <c r="L388" s="43"/>
      <c r="M388" s="226" t="s">
        <v>1</v>
      </c>
      <c r="N388" s="227" t="s">
        <v>44</v>
      </c>
      <c r="O388" s="90"/>
      <c r="P388" s="228">
        <f>O388*H388</f>
        <v>0</v>
      </c>
      <c r="Q388" s="228">
        <v>0</v>
      </c>
      <c r="R388" s="228">
        <f>Q388*H388</f>
        <v>0</v>
      </c>
      <c r="S388" s="228">
        <v>0</v>
      </c>
      <c r="T388" s="229">
        <f>S388*H388</f>
        <v>0</v>
      </c>
      <c r="U388" s="37"/>
      <c r="V388" s="37"/>
      <c r="W388" s="37"/>
      <c r="X388" s="37"/>
      <c r="Y388" s="37"/>
      <c r="Z388" s="37"/>
      <c r="AA388" s="37"/>
      <c r="AB388" s="37"/>
      <c r="AC388" s="37"/>
      <c r="AD388" s="37"/>
      <c r="AE388" s="37"/>
      <c r="AR388" s="230" t="s">
        <v>141</v>
      </c>
      <c r="AT388" s="230" t="s">
        <v>137</v>
      </c>
      <c r="AU388" s="230" t="s">
        <v>21</v>
      </c>
      <c r="AY388" s="16" t="s">
        <v>135</v>
      </c>
      <c r="BE388" s="231">
        <f>IF(N388="základní",J388,0)</f>
        <v>0</v>
      </c>
      <c r="BF388" s="231">
        <f>IF(N388="snížená",J388,0)</f>
        <v>0</v>
      </c>
      <c r="BG388" s="231">
        <f>IF(N388="zákl. přenesená",J388,0)</f>
        <v>0</v>
      </c>
      <c r="BH388" s="231">
        <f>IF(N388="sníž. přenesená",J388,0)</f>
        <v>0</v>
      </c>
      <c r="BI388" s="231">
        <f>IF(N388="nulová",J388,0)</f>
        <v>0</v>
      </c>
      <c r="BJ388" s="16" t="s">
        <v>87</v>
      </c>
      <c r="BK388" s="231">
        <f>ROUND(I388*H388,2)</f>
        <v>0</v>
      </c>
      <c r="BL388" s="16" t="s">
        <v>141</v>
      </c>
      <c r="BM388" s="230" t="s">
        <v>778</v>
      </c>
    </row>
    <row r="389" spans="1:51" s="13" customFormat="1" ht="12">
      <c r="A389" s="13"/>
      <c r="B389" s="237"/>
      <c r="C389" s="238"/>
      <c r="D389" s="232" t="s">
        <v>150</v>
      </c>
      <c r="E389" s="239" t="s">
        <v>1</v>
      </c>
      <c r="F389" s="240" t="s">
        <v>681</v>
      </c>
      <c r="G389" s="238"/>
      <c r="H389" s="241">
        <v>55</v>
      </c>
      <c r="I389" s="242"/>
      <c r="J389" s="238"/>
      <c r="K389" s="238"/>
      <c r="L389" s="243"/>
      <c r="M389" s="244"/>
      <c r="N389" s="245"/>
      <c r="O389" s="245"/>
      <c r="P389" s="245"/>
      <c r="Q389" s="245"/>
      <c r="R389" s="245"/>
      <c r="S389" s="245"/>
      <c r="T389" s="246"/>
      <c r="U389" s="13"/>
      <c r="V389" s="13"/>
      <c r="W389" s="13"/>
      <c r="X389" s="13"/>
      <c r="Y389" s="13"/>
      <c r="Z389" s="13"/>
      <c r="AA389" s="13"/>
      <c r="AB389" s="13"/>
      <c r="AC389" s="13"/>
      <c r="AD389" s="13"/>
      <c r="AE389" s="13"/>
      <c r="AT389" s="247" t="s">
        <v>150</v>
      </c>
      <c r="AU389" s="247" t="s">
        <v>21</v>
      </c>
      <c r="AV389" s="13" t="s">
        <v>21</v>
      </c>
      <c r="AW389" s="13" t="s">
        <v>34</v>
      </c>
      <c r="AX389" s="13" t="s">
        <v>79</v>
      </c>
      <c r="AY389" s="247" t="s">
        <v>135</v>
      </c>
    </row>
    <row r="390" spans="1:51" s="14" customFormat="1" ht="12">
      <c r="A390" s="14"/>
      <c r="B390" s="248"/>
      <c r="C390" s="249"/>
      <c r="D390" s="232" t="s">
        <v>150</v>
      </c>
      <c r="E390" s="250" t="s">
        <v>1</v>
      </c>
      <c r="F390" s="251" t="s">
        <v>159</v>
      </c>
      <c r="G390" s="249"/>
      <c r="H390" s="252">
        <v>55</v>
      </c>
      <c r="I390" s="253"/>
      <c r="J390" s="249"/>
      <c r="K390" s="249"/>
      <c r="L390" s="254"/>
      <c r="M390" s="255"/>
      <c r="N390" s="256"/>
      <c r="O390" s="256"/>
      <c r="P390" s="256"/>
      <c r="Q390" s="256"/>
      <c r="R390" s="256"/>
      <c r="S390" s="256"/>
      <c r="T390" s="257"/>
      <c r="U390" s="14"/>
      <c r="V390" s="14"/>
      <c r="W390" s="14"/>
      <c r="X390" s="14"/>
      <c r="Y390" s="14"/>
      <c r="Z390" s="14"/>
      <c r="AA390" s="14"/>
      <c r="AB390" s="14"/>
      <c r="AC390" s="14"/>
      <c r="AD390" s="14"/>
      <c r="AE390" s="14"/>
      <c r="AT390" s="258" t="s">
        <v>150</v>
      </c>
      <c r="AU390" s="258" t="s">
        <v>21</v>
      </c>
      <c r="AV390" s="14" t="s">
        <v>141</v>
      </c>
      <c r="AW390" s="14" t="s">
        <v>34</v>
      </c>
      <c r="AX390" s="14" t="s">
        <v>87</v>
      </c>
      <c r="AY390" s="258" t="s">
        <v>135</v>
      </c>
    </row>
    <row r="391" spans="1:65" s="2" customFormat="1" ht="33" customHeight="1">
      <c r="A391" s="37"/>
      <c r="B391" s="38"/>
      <c r="C391" s="218" t="s">
        <v>779</v>
      </c>
      <c r="D391" s="218" t="s">
        <v>137</v>
      </c>
      <c r="E391" s="219" t="s">
        <v>251</v>
      </c>
      <c r="F391" s="220" t="s">
        <v>780</v>
      </c>
      <c r="G391" s="221" t="s">
        <v>147</v>
      </c>
      <c r="H391" s="222">
        <v>55</v>
      </c>
      <c r="I391" s="223"/>
      <c r="J391" s="224">
        <f>ROUND(I391*H391,2)</f>
        <v>0</v>
      </c>
      <c r="K391" s="225"/>
      <c r="L391" s="43"/>
      <c r="M391" s="226" t="s">
        <v>1</v>
      </c>
      <c r="N391" s="227" t="s">
        <v>44</v>
      </c>
      <c r="O391" s="90"/>
      <c r="P391" s="228">
        <f>O391*H391</f>
        <v>0</v>
      </c>
      <c r="Q391" s="228">
        <v>0</v>
      </c>
      <c r="R391" s="228">
        <f>Q391*H391</f>
        <v>0</v>
      </c>
      <c r="S391" s="228">
        <v>0</v>
      </c>
      <c r="T391" s="229">
        <f>S391*H391</f>
        <v>0</v>
      </c>
      <c r="U391" s="37"/>
      <c r="V391" s="37"/>
      <c r="W391" s="37"/>
      <c r="X391" s="37"/>
      <c r="Y391" s="37"/>
      <c r="Z391" s="37"/>
      <c r="AA391" s="37"/>
      <c r="AB391" s="37"/>
      <c r="AC391" s="37"/>
      <c r="AD391" s="37"/>
      <c r="AE391" s="37"/>
      <c r="AR391" s="230" t="s">
        <v>141</v>
      </c>
      <c r="AT391" s="230" t="s">
        <v>137</v>
      </c>
      <c r="AU391" s="230" t="s">
        <v>21</v>
      </c>
      <c r="AY391" s="16" t="s">
        <v>135</v>
      </c>
      <c r="BE391" s="231">
        <f>IF(N391="základní",J391,0)</f>
        <v>0</v>
      </c>
      <c r="BF391" s="231">
        <f>IF(N391="snížená",J391,0)</f>
        <v>0</v>
      </c>
      <c r="BG391" s="231">
        <f>IF(N391="zákl. přenesená",J391,0)</f>
        <v>0</v>
      </c>
      <c r="BH391" s="231">
        <f>IF(N391="sníž. přenesená",J391,0)</f>
        <v>0</v>
      </c>
      <c r="BI391" s="231">
        <f>IF(N391="nulová",J391,0)</f>
        <v>0</v>
      </c>
      <c r="BJ391" s="16" t="s">
        <v>87</v>
      </c>
      <c r="BK391" s="231">
        <f>ROUND(I391*H391,2)</f>
        <v>0</v>
      </c>
      <c r="BL391" s="16" t="s">
        <v>141</v>
      </c>
      <c r="BM391" s="230" t="s">
        <v>781</v>
      </c>
    </row>
    <row r="392" spans="1:51" s="13" customFormat="1" ht="12">
      <c r="A392" s="13"/>
      <c r="B392" s="237"/>
      <c r="C392" s="238"/>
      <c r="D392" s="232" t="s">
        <v>150</v>
      </c>
      <c r="E392" s="239" t="s">
        <v>1</v>
      </c>
      <c r="F392" s="240" t="s">
        <v>681</v>
      </c>
      <c r="G392" s="238"/>
      <c r="H392" s="241">
        <v>55</v>
      </c>
      <c r="I392" s="242"/>
      <c r="J392" s="238"/>
      <c r="K392" s="238"/>
      <c r="L392" s="243"/>
      <c r="M392" s="244"/>
      <c r="N392" s="245"/>
      <c r="O392" s="245"/>
      <c r="P392" s="245"/>
      <c r="Q392" s="245"/>
      <c r="R392" s="245"/>
      <c r="S392" s="245"/>
      <c r="T392" s="246"/>
      <c r="U392" s="13"/>
      <c r="V392" s="13"/>
      <c r="W392" s="13"/>
      <c r="X392" s="13"/>
      <c r="Y392" s="13"/>
      <c r="Z392" s="13"/>
      <c r="AA392" s="13"/>
      <c r="AB392" s="13"/>
      <c r="AC392" s="13"/>
      <c r="AD392" s="13"/>
      <c r="AE392" s="13"/>
      <c r="AT392" s="247" t="s">
        <v>150</v>
      </c>
      <c r="AU392" s="247" t="s">
        <v>21</v>
      </c>
      <c r="AV392" s="13" t="s">
        <v>21</v>
      </c>
      <c r="AW392" s="13" t="s">
        <v>34</v>
      </c>
      <c r="AX392" s="13" t="s">
        <v>79</v>
      </c>
      <c r="AY392" s="247" t="s">
        <v>135</v>
      </c>
    </row>
    <row r="393" spans="1:51" s="14" customFormat="1" ht="12">
      <c r="A393" s="14"/>
      <c r="B393" s="248"/>
      <c r="C393" s="249"/>
      <c r="D393" s="232" t="s">
        <v>150</v>
      </c>
      <c r="E393" s="250" t="s">
        <v>1</v>
      </c>
      <c r="F393" s="251" t="s">
        <v>159</v>
      </c>
      <c r="G393" s="249"/>
      <c r="H393" s="252">
        <v>55</v>
      </c>
      <c r="I393" s="253"/>
      <c r="J393" s="249"/>
      <c r="K393" s="249"/>
      <c r="L393" s="254"/>
      <c r="M393" s="255"/>
      <c r="N393" s="256"/>
      <c r="O393" s="256"/>
      <c r="P393" s="256"/>
      <c r="Q393" s="256"/>
      <c r="R393" s="256"/>
      <c r="S393" s="256"/>
      <c r="T393" s="257"/>
      <c r="U393" s="14"/>
      <c r="V393" s="14"/>
      <c r="W393" s="14"/>
      <c r="X393" s="14"/>
      <c r="Y393" s="14"/>
      <c r="Z393" s="14"/>
      <c r="AA393" s="14"/>
      <c r="AB393" s="14"/>
      <c r="AC393" s="14"/>
      <c r="AD393" s="14"/>
      <c r="AE393" s="14"/>
      <c r="AT393" s="258" t="s">
        <v>150</v>
      </c>
      <c r="AU393" s="258" t="s">
        <v>21</v>
      </c>
      <c r="AV393" s="14" t="s">
        <v>141</v>
      </c>
      <c r="AW393" s="14" t="s">
        <v>34</v>
      </c>
      <c r="AX393" s="14" t="s">
        <v>87</v>
      </c>
      <c r="AY393" s="258" t="s">
        <v>135</v>
      </c>
    </row>
    <row r="394" spans="1:65" s="2" customFormat="1" ht="16.5" customHeight="1">
      <c r="A394" s="37"/>
      <c r="B394" s="38"/>
      <c r="C394" s="218" t="s">
        <v>782</v>
      </c>
      <c r="D394" s="218" t="s">
        <v>137</v>
      </c>
      <c r="E394" s="219" t="s">
        <v>783</v>
      </c>
      <c r="F394" s="220" t="s">
        <v>784</v>
      </c>
      <c r="G394" s="221" t="s">
        <v>147</v>
      </c>
      <c r="H394" s="222">
        <v>55</v>
      </c>
      <c r="I394" s="223"/>
      <c r="J394" s="224">
        <f>ROUND(I394*H394,2)</f>
        <v>0</v>
      </c>
      <c r="K394" s="225"/>
      <c r="L394" s="43"/>
      <c r="M394" s="226" t="s">
        <v>1</v>
      </c>
      <c r="N394" s="227" t="s">
        <v>44</v>
      </c>
      <c r="O394" s="90"/>
      <c r="P394" s="228">
        <f>O394*H394</f>
        <v>0</v>
      </c>
      <c r="Q394" s="228">
        <v>0</v>
      </c>
      <c r="R394" s="228">
        <f>Q394*H394</f>
        <v>0</v>
      </c>
      <c r="S394" s="228">
        <v>0</v>
      </c>
      <c r="T394" s="229">
        <f>S394*H394</f>
        <v>0</v>
      </c>
      <c r="U394" s="37"/>
      <c r="V394" s="37"/>
      <c r="W394" s="37"/>
      <c r="X394" s="37"/>
      <c r="Y394" s="37"/>
      <c r="Z394" s="37"/>
      <c r="AA394" s="37"/>
      <c r="AB394" s="37"/>
      <c r="AC394" s="37"/>
      <c r="AD394" s="37"/>
      <c r="AE394" s="37"/>
      <c r="AR394" s="230" t="s">
        <v>141</v>
      </c>
      <c r="AT394" s="230" t="s">
        <v>137</v>
      </c>
      <c r="AU394" s="230" t="s">
        <v>21</v>
      </c>
      <c r="AY394" s="16" t="s">
        <v>135</v>
      </c>
      <c r="BE394" s="231">
        <f>IF(N394="základní",J394,0)</f>
        <v>0</v>
      </c>
      <c r="BF394" s="231">
        <f>IF(N394="snížená",J394,0)</f>
        <v>0</v>
      </c>
      <c r="BG394" s="231">
        <f>IF(N394="zákl. přenesená",J394,0)</f>
        <v>0</v>
      </c>
      <c r="BH394" s="231">
        <f>IF(N394="sníž. přenesená",J394,0)</f>
        <v>0</v>
      </c>
      <c r="BI394" s="231">
        <f>IF(N394="nulová",J394,0)</f>
        <v>0</v>
      </c>
      <c r="BJ394" s="16" t="s">
        <v>87</v>
      </c>
      <c r="BK394" s="231">
        <f>ROUND(I394*H394,2)</f>
        <v>0</v>
      </c>
      <c r="BL394" s="16" t="s">
        <v>141</v>
      </c>
      <c r="BM394" s="230" t="s">
        <v>785</v>
      </c>
    </row>
    <row r="395" spans="1:51" s="13" customFormat="1" ht="12">
      <c r="A395" s="13"/>
      <c r="B395" s="237"/>
      <c r="C395" s="238"/>
      <c r="D395" s="232" t="s">
        <v>150</v>
      </c>
      <c r="E395" s="239" t="s">
        <v>1</v>
      </c>
      <c r="F395" s="240" t="s">
        <v>681</v>
      </c>
      <c r="G395" s="238"/>
      <c r="H395" s="241">
        <v>55</v>
      </c>
      <c r="I395" s="242"/>
      <c r="J395" s="238"/>
      <c r="K395" s="238"/>
      <c r="L395" s="243"/>
      <c r="M395" s="244"/>
      <c r="N395" s="245"/>
      <c r="O395" s="245"/>
      <c r="P395" s="245"/>
      <c r="Q395" s="245"/>
      <c r="R395" s="245"/>
      <c r="S395" s="245"/>
      <c r="T395" s="246"/>
      <c r="U395" s="13"/>
      <c r="V395" s="13"/>
      <c r="W395" s="13"/>
      <c r="X395" s="13"/>
      <c r="Y395" s="13"/>
      <c r="Z395" s="13"/>
      <c r="AA395" s="13"/>
      <c r="AB395" s="13"/>
      <c r="AC395" s="13"/>
      <c r="AD395" s="13"/>
      <c r="AE395" s="13"/>
      <c r="AT395" s="247" t="s">
        <v>150</v>
      </c>
      <c r="AU395" s="247" t="s">
        <v>21</v>
      </c>
      <c r="AV395" s="13" t="s">
        <v>21</v>
      </c>
      <c r="AW395" s="13" t="s">
        <v>34</v>
      </c>
      <c r="AX395" s="13" t="s">
        <v>79</v>
      </c>
      <c r="AY395" s="247" t="s">
        <v>135</v>
      </c>
    </row>
    <row r="396" spans="1:51" s="14" customFormat="1" ht="12">
      <c r="A396" s="14"/>
      <c r="B396" s="248"/>
      <c r="C396" s="249"/>
      <c r="D396" s="232" t="s">
        <v>150</v>
      </c>
      <c r="E396" s="250" t="s">
        <v>1</v>
      </c>
      <c r="F396" s="251" t="s">
        <v>159</v>
      </c>
      <c r="G396" s="249"/>
      <c r="H396" s="252">
        <v>55</v>
      </c>
      <c r="I396" s="253"/>
      <c r="J396" s="249"/>
      <c r="K396" s="249"/>
      <c r="L396" s="254"/>
      <c r="M396" s="255"/>
      <c r="N396" s="256"/>
      <c r="O396" s="256"/>
      <c r="P396" s="256"/>
      <c r="Q396" s="256"/>
      <c r="R396" s="256"/>
      <c r="S396" s="256"/>
      <c r="T396" s="257"/>
      <c r="U396" s="14"/>
      <c r="V396" s="14"/>
      <c r="W396" s="14"/>
      <c r="X396" s="14"/>
      <c r="Y396" s="14"/>
      <c r="Z396" s="14"/>
      <c r="AA396" s="14"/>
      <c r="AB396" s="14"/>
      <c r="AC396" s="14"/>
      <c r="AD396" s="14"/>
      <c r="AE396" s="14"/>
      <c r="AT396" s="258" t="s">
        <v>150</v>
      </c>
      <c r="AU396" s="258" t="s">
        <v>21</v>
      </c>
      <c r="AV396" s="14" t="s">
        <v>141</v>
      </c>
      <c r="AW396" s="14" t="s">
        <v>34</v>
      </c>
      <c r="AX396" s="14" t="s">
        <v>87</v>
      </c>
      <c r="AY396" s="258" t="s">
        <v>135</v>
      </c>
    </row>
    <row r="397" spans="1:65" s="2" customFormat="1" ht="33" customHeight="1">
      <c r="A397" s="37"/>
      <c r="B397" s="38"/>
      <c r="C397" s="218" t="s">
        <v>786</v>
      </c>
      <c r="D397" s="218" t="s">
        <v>137</v>
      </c>
      <c r="E397" s="219" t="s">
        <v>787</v>
      </c>
      <c r="F397" s="220" t="s">
        <v>788</v>
      </c>
      <c r="G397" s="221" t="s">
        <v>269</v>
      </c>
      <c r="H397" s="222">
        <v>104.5</v>
      </c>
      <c r="I397" s="223"/>
      <c r="J397" s="224">
        <f>ROUND(I397*H397,2)</f>
        <v>0</v>
      </c>
      <c r="K397" s="225"/>
      <c r="L397" s="43"/>
      <c r="M397" s="226" t="s">
        <v>1</v>
      </c>
      <c r="N397" s="227" t="s">
        <v>44</v>
      </c>
      <c r="O397" s="90"/>
      <c r="P397" s="228">
        <f>O397*H397</f>
        <v>0</v>
      </c>
      <c r="Q397" s="228">
        <v>0</v>
      </c>
      <c r="R397" s="228">
        <f>Q397*H397</f>
        <v>0</v>
      </c>
      <c r="S397" s="228">
        <v>0</v>
      </c>
      <c r="T397" s="229">
        <f>S397*H397</f>
        <v>0</v>
      </c>
      <c r="U397" s="37"/>
      <c r="V397" s="37"/>
      <c r="W397" s="37"/>
      <c r="X397" s="37"/>
      <c r="Y397" s="37"/>
      <c r="Z397" s="37"/>
      <c r="AA397" s="37"/>
      <c r="AB397" s="37"/>
      <c r="AC397" s="37"/>
      <c r="AD397" s="37"/>
      <c r="AE397" s="37"/>
      <c r="AR397" s="230" t="s">
        <v>141</v>
      </c>
      <c r="AT397" s="230" t="s">
        <v>137</v>
      </c>
      <c r="AU397" s="230" t="s">
        <v>21</v>
      </c>
      <c r="AY397" s="16" t="s">
        <v>135</v>
      </c>
      <c r="BE397" s="231">
        <f>IF(N397="základní",J397,0)</f>
        <v>0</v>
      </c>
      <c r="BF397" s="231">
        <f>IF(N397="snížená",J397,0)</f>
        <v>0</v>
      </c>
      <c r="BG397" s="231">
        <f>IF(N397="zákl. přenesená",J397,0)</f>
        <v>0</v>
      </c>
      <c r="BH397" s="231">
        <f>IF(N397="sníž. přenesená",J397,0)</f>
        <v>0</v>
      </c>
      <c r="BI397" s="231">
        <f>IF(N397="nulová",J397,0)</f>
        <v>0</v>
      </c>
      <c r="BJ397" s="16" t="s">
        <v>87</v>
      </c>
      <c r="BK397" s="231">
        <f>ROUND(I397*H397,2)</f>
        <v>0</v>
      </c>
      <c r="BL397" s="16" t="s">
        <v>141</v>
      </c>
      <c r="BM397" s="230" t="s">
        <v>789</v>
      </c>
    </row>
    <row r="398" spans="1:51" s="13" customFormat="1" ht="12">
      <c r="A398" s="13"/>
      <c r="B398" s="237"/>
      <c r="C398" s="238"/>
      <c r="D398" s="232" t="s">
        <v>150</v>
      </c>
      <c r="E398" s="239" t="s">
        <v>1</v>
      </c>
      <c r="F398" s="240" t="s">
        <v>790</v>
      </c>
      <c r="G398" s="238"/>
      <c r="H398" s="241">
        <v>104.5</v>
      </c>
      <c r="I398" s="242"/>
      <c r="J398" s="238"/>
      <c r="K398" s="238"/>
      <c r="L398" s="243"/>
      <c r="M398" s="244"/>
      <c r="N398" s="245"/>
      <c r="O398" s="245"/>
      <c r="P398" s="245"/>
      <c r="Q398" s="245"/>
      <c r="R398" s="245"/>
      <c r="S398" s="245"/>
      <c r="T398" s="246"/>
      <c r="U398" s="13"/>
      <c r="V398" s="13"/>
      <c r="W398" s="13"/>
      <c r="X398" s="13"/>
      <c r="Y398" s="13"/>
      <c r="Z398" s="13"/>
      <c r="AA398" s="13"/>
      <c r="AB398" s="13"/>
      <c r="AC398" s="13"/>
      <c r="AD398" s="13"/>
      <c r="AE398" s="13"/>
      <c r="AT398" s="247" t="s">
        <v>150</v>
      </c>
      <c r="AU398" s="247" t="s">
        <v>21</v>
      </c>
      <c r="AV398" s="13" t="s">
        <v>21</v>
      </c>
      <c r="AW398" s="13" t="s">
        <v>34</v>
      </c>
      <c r="AX398" s="13" t="s">
        <v>79</v>
      </c>
      <c r="AY398" s="247" t="s">
        <v>135</v>
      </c>
    </row>
    <row r="399" spans="1:51" s="14" customFormat="1" ht="12">
      <c r="A399" s="14"/>
      <c r="B399" s="248"/>
      <c r="C399" s="249"/>
      <c r="D399" s="232" t="s">
        <v>150</v>
      </c>
      <c r="E399" s="250" t="s">
        <v>1</v>
      </c>
      <c r="F399" s="251" t="s">
        <v>159</v>
      </c>
      <c r="G399" s="249"/>
      <c r="H399" s="252">
        <v>104.5</v>
      </c>
      <c r="I399" s="253"/>
      <c r="J399" s="249"/>
      <c r="K399" s="249"/>
      <c r="L399" s="254"/>
      <c r="M399" s="255"/>
      <c r="N399" s="256"/>
      <c r="O399" s="256"/>
      <c r="P399" s="256"/>
      <c r="Q399" s="256"/>
      <c r="R399" s="256"/>
      <c r="S399" s="256"/>
      <c r="T399" s="257"/>
      <c r="U399" s="14"/>
      <c r="V399" s="14"/>
      <c r="W399" s="14"/>
      <c r="X399" s="14"/>
      <c r="Y399" s="14"/>
      <c r="Z399" s="14"/>
      <c r="AA399" s="14"/>
      <c r="AB399" s="14"/>
      <c r="AC399" s="14"/>
      <c r="AD399" s="14"/>
      <c r="AE399" s="14"/>
      <c r="AT399" s="258" t="s">
        <v>150</v>
      </c>
      <c r="AU399" s="258" t="s">
        <v>21</v>
      </c>
      <c r="AV399" s="14" t="s">
        <v>141</v>
      </c>
      <c r="AW399" s="14" t="s">
        <v>34</v>
      </c>
      <c r="AX399" s="14" t="s">
        <v>87</v>
      </c>
      <c r="AY399" s="258" t="s">
        <v>135</v>
      </c>
    </row>
    <row r="400" spans="1:65" s="2" customFormat="1" ht="24.15" customHeight="1">
      <c r="A400" s="37"/>
      <c r="B400" s="38"/>
      <c r="C400" s="218" t="s">
        <v>791</v>
      </c>
      <c r="D400" s="218" t="s">
        <v>137</v>
      </c>
      <c r="E400" s="219" t="s">
        <v>792</v>
      </c>
      <c r="F400" s="220" t="s">
        <v>793</v>
      </c>
      <c r="G400" s="221" t="s">
        <v>147</v>
      </c>
      <c r="H400" s="222">
        <v>50</v>
      </c>
      <c r="I400" s="223"/>
      <c r="J400" s="224">
        <f>ROUND(I400*H400,2)</f>
        <v>0</v>
      </c>
      <c r="K400" s="225"/>
      <c r="L400" s="43"/>
      <c r="M400" s="226" t="s">
        <v>1</v>
      </c>
      <c r="N400" s="227" t="s">
        <v>44</v>
      </c>
      <c r="O400" s="90"/>
      <c r="P400" s="228">
        <f>O400*H400</f>
        <v>0</v>
      </c>
      <c r="Q400" s="228">
        <v>0</v>
      </c>
      <c r="R400" s="228">
        <f>Q400*H400</f>
        <v>0</v>
      </c>
      <c r="S400" s="228">
        <v>0</v>
      </c>
      <c r="T400" s="229">
        <f>S400*H400</f>
        <v>0</v>
      </c>
      <c r="U400" s="37"/>
      <c r="V400" s="37"/>
      <c r="W400" s="37"/>
      <c r="X400" s="37"/>
      <c r="Y400" s="37"/>
      <c r="Z400" s="37"/>
      <c r="AA400" s="37"/>
      <c r="AB400" s="37"/>
      <c r="AC400" s="37"/>
      <c r="AD400" s="37"/>
      <c r="AE400" s="37"/>
      <c r="AR400" s="230" t="s">
        <v>141</v>
      </c>
      <c r="AT400" s="230" t="s">
        <v>137</v>
      </c>
      <c r="AU400" s="230" t="s">
        <v>21</v>
      </c>
      <c r="AY400" s="16" t="s">
        <v>135</v>
      </c>
      <c r="BE400" s="231">
        <f>IF(N400="základní",J400,0)</f>
        <v>0</v>
      </c>
      <c r="BF400" s="231">
        <f>IF(N400="snížená",J400,0)</f>
        <v>0</v>
      </c>
      <c r="BG400" s="231">
        <f>IF(N400="zákl. přenesená",J400,0)</f>
        <v>0</v>
      </c>
      <c r="BH400" s="231">
        <f>IF(N400="sníž. přenesená",J400,0)</f>
        <v>0</v>
      </c>
      <c r="BI400" s="231">
        <f>IF(N400="nulová",J400,0)</f>
        <v>0</v>
      </c>
      <c r="BJ400" s="16" t="s">
        <v>87</v>
      </c>
      <c r="BK400" s="231">
        <f>ROUND(I400*H400,2)</f>
        <v>0</v>
      </c>
      <c r="BL400" s="16" t="s">
        <v>141</v>
      </c>
      <c r="BM400" s="230" t="s">
        <v>794</v>
      </c>
    </row>
    <row r="401" spans="1:51" s="13" customFormat="1" ht="12">
      <c r="A401" s="13"/>
      <c r="B401" s="237"/>
      <c r="C401" s="238"/>
      <c r="D401" s="232" t="s">
        <v>150</v>
      </c>
      <c r="E401" s="239" t="s">
        <v>1</v>
      </c>
      <c r="F401" s="240" t="s">
        <v>657</v>
      </c>
      <c r="G401" s="238"/>
      <c r="H401" s="241">
        <v>50</v>
      </c>
      <c r="I401" s="242"/>
      <c r="J401" s="238"/>
      <c r="K401" s="238"/>
      <c r="L401" s="243"/>
      <c r="M401" s="244"/>
      <c r="N401" s="245"/>
      <c r="O401" s="245"/>
      <c r="P401" s="245"/>
      <c r="Q401" s="245"/>
      <c r="R401" s="245"/>
      <c r="S401" s="245"/>
      <c r="T401" s="246"/>
      <c r="U401" s="13"/>
      <c r="V401" s="13"/>
      <c r="W401" s="13"/>
      <c r="X401" s="13"/>
      <c r="Y401" s="13"/>
      <c r="Z401" s="13"/>
      <c r="AA401" s="13"/>
      <c r="AB401" s="13"/>
      <c r="AC401" s="13"/>
      <c r="AD401" s="13"/>
      <c r="AE401" s="13"/>
      <c r="AT401" s="247" t="s">
        <v>150</v>
      </c>
      <c r="AU401" s="247" t="s">
        <v>21</v>
      </c>
      <c r="AV401" s="13" t="s">
        <v>21</v>
      </c>
      <c r="AW401" s="13" t="s">
        <v>34</v>
      </c>
      <c r="AX401" s="13" t="s">
        <v>79</v>
      </c>
      <c r="AY401" s="247" t="s">
        <v>135</v>
      </c>
    </row>
    <row r="402" spans="1:51" s="14" customFormat="1" ht="12">
      <c r="A402" s="14"/>
      <c r="B402" s="248"/>
      <c r="C402" s="249"/>
      <c r="D402" s="232" t="s">
        <v>150</v>
      </c>
      <c r="E402" s="250" t="s">
        <v>1</v>
      </c>
      <c r="F402" s="251" t="s">
        <v>159</v>
      </c>
      <c r="G402" s="249"/>
      <c r="H402" s="252">
        <v>50</v>
      </c>
      <c r="I402" s="253"/>
      <c r="J402" s="249"/>
      <c r="K402" s="249"/>
      <c r="L402" s="254"/>
      <c r="M402" s="255"/>
      <c r="N402" s="256"/>
      <c r="O402" s="256"/>
      <c r="P402" s="256"/>
      <c r="Q402" s="256"/>
      <c r="R402" s="256"/>
      <c r="S402" s="256"/>
      <c r="T402" s="257"/>
      <c r="U402" s="14"/>
      <c r="V402" s="14"/>
      <c r="W402" s="14"/>
      <c r="X402" s="14"/>
      <c r="Y402" s="14"/>
      <c r="Z402" s="14"/>
      <c r="AA402" s="14"/>
      <c r="AB402" s="14"/>
      <c r="AC402" s="14"/>
      <c r="AD402" s="14"/>
      <c r="AE402" s="14"/>
      <c r="AT402" s="258" t="s">
        <v>150</v>
      </c>
      <c r="AU402" s="258" t="s">
        <v>21</v>
      </c>
      <c r="AV402" s="14" t="s">
        <v>141</v>
      </c>
      <c r="AW402" s="14" t="s">
        <v>34</v>
      </c>
      <c r="AX402" s="14" t="s">
        <v>87</v>
      </c>
      <c r="AY402" s="258" t="s">
        <v>135</v>
      </c>
    </row>
    <row r="403" spans="1:65" s="2" customFormat="1" ht="16.5" customHeight="1">
      <c r="A403" s="37"/>
      <c r="B403" s="38"/>
      <c r="C403" s="259" t="s">
        <v>795</v>
      </c>
      <c r="D403" s="259" t="s">
        <v>266</v>
      </c>
      <c r="E403" s="260" t="s">
        <v>796</v>
      </c>
      <c r="F403" s="261" t="s">
        <v>491</v>
      </c>
      <c r="G403" s="262" t="s">
        <v>269</v>
      </c>
      <c r="H403" s="263">
        <v>100</v>
      </c>
      <c r="I403" s="264"/>
      <c r="J403" s="265">
        <f>ROUND(I403*H403,2)</f>
        <v>0</v>
      </c>
      <c r="K403" s="266"/>
      <c r="L403" s="267"/>
      <c r="M403" s="268" t="s">
        <v>1</v>
      </c>
      <c r="N403" s="269" t="s">
        <v>44</v>
      </c>
      <c r="O403" s="90"/>
      <c r="P403" s="228">
        <f>O403*H403</f>
        <v>0</v>
      </c>
      <c r="Q403" s="228">
        <v>1</v>
      </c>
      <c r="R403" s="228">
        <f>Q403*H403</f>
        <v>100</v>
      </c>
      <c r="S403" s="228">
        <v>0</v>
      </c>
      <c r="T403" s="229">
        <f>S403*H403</f>
        <v>0</v>
      </c>
      <c r="U403" s="37"/>
      <c r="V403" s="37"/>
      <c r="W403" s="37"/>
      <c r="X403" s="37"/>
      <c r="Y403" s="37"/>
      <c r="Z403" s="37"/>
      <c r="AA403" s="37"/>
      <c r="AB403" s="37"/>
      <c r="AC403" s="37"/>
      <c r="AD403" s="37"/>
      <c r="AE403" s="37"/>
      <c r="AR403" s="230" t="s">
        <v>181</v>
      </c>
      <c r="AT403" s="230" t="s">
        <v>266</v>
      </c>
      <c r="AU403" s="230" t="s">
        <v>21</v>
      </c>
      <c r="AY403" s="16" t="s">
        <v>135</v>
      </c>
      <c r="BE403" s="231">
        <f>IF(N403="základní",J403,0)</f>
        <v>0</v>
      </c>
      <c r="BF403" s="231">
        <f>IF(N403="snížená",J403,0)</f>
        <v>0</v>
      </c>
      <c r="BG403" s="231">
        <f>IF(N403="zákl. přenesená",J403,0)</f>
        <v>0</v>
      </c>
      <c r="BH403" s="231">
        <f>IF(N403="sníž. přenesená",J403,0)</f>
        <v>0</v>
      </c>
      <c r="BI403" s="231">
        <f>IF(N403="nulová",J403,0)</f>
        <v>0</v>
      </c>
      <c r="BJ403" s="16" t="s">
        <v>87</v>
      </c>
      <c r="BK403" s="231">
        <f>ROUND(I403*H403,2)</f>
        <v>0</v>
      </c>
      <c r="BL403" s="16" t="s">
        <v>141</v>
      </c>
      <c r="BM403" s="230" t="s">
        <v>797</v>
      </c>
    </row>
    <row r="404" spans="1:47" s="2" customFormat="1" ht="12">
      <c r="A404" s="37"/>
      <c r="B404" s="38"/>
      <c r="C404" s="39"/>
      <c r="D404" s="232" t="s">
        <v>143</v>
      </c>
      <c r="E404" s="39"/>
      <c r="F404" s="233" t="s">
        <v>798</v>
      </c>
      <c r="G404" s="39"/>
      <c r="H404" s="39"/>
      <c r="I404" s="234"/>
      <c r="J404" s="39"/>
      <c r="K404" s="39"/>
      <c r="L404" s="43"/>
      <c r="M404" s="235"/>
      <c r="N404" s="236"/>
      <c r="O404" s="90"/>
      <c r="P404" s="90"/>
      <c r="Q404" s="90"/>
      <c r="R404" s="90"/>
      <c r="S404" s="90"/>
      <c r="T404" s="91"/>
      <c r="U404" s="37"/>
      <c r="V404" s="37"/>
      <c r="W404" s="37"/>
      <c r="X404" s="37"/>
      <c r="Y404" s="37"/>
      <c r="Z404" s="37"/>
      <c r="AA404" s="37"/>
      <c r="AB404" s="37"/>
      <c r="AC404" s="37"/>
      <c r="AD404" s="37"/>
      <c r="AE404" s="37"/>
      <c r="AT404" s="16" t="s">
        <v>143</v>
      </c>
      <c r="AU404" s="16" t="s">
        <v>21</v>
      </c>
    </row>
    <row r="405" spans="1:51" s="13" customFormat="1" ht="12">
      <c r="A405" s="13"/>
      <c r="B405" s="237"/>
      <c r="C405" s="238"/>
      <c r="D405" s="232" t="s">
        <v>150</v>
      </c>
      <c r="E405" s="239" t="s">
        <v>1</v>
      </c>
      <c r="F405" s="240" t="s">
        <v>799</v>
      </c>
      <c r="G405" s="238"/>
      <c r="H405" s="241">
        <v>100</v>
      </c>
      <c r="I405" s="242"/>
      <c r="J405" s="238"/>
      <c r="K405" s="238"/>
      <c r="L405" s="243"/>
      <c r="M405" s="244"/>
      <c r="N405" s="245"/>
      <c r="O405" s="245"/>
      <c r="P405" s="245"/>
      <c r="Q405" s="245"/>
      <c r="R405" s="245"/>
      <c r="S405" s="245"/>
      <c r="T405" s="246"/>
      <c r="U405" s="13"/>
      <c r="V405" s="13"/>
      <c r="W405" s="13"/>
      <c r="X405" s="13"/>
      <c r="Y405" s="13"/>
      <c r="Z405" s="13"/>
      <c r="AA405" s="13"/>
      <c r="AB405" s="13"/>
      <c r="AC405" s="13"/>
      <c r="AD405" s="13"/>
      <c r="AE405" s="13"/>
      <c r="AT405" s="247" t="s">
        <v>150</v>
      </c>
      <c r="AU405" s="247" t="s">
        <v>21</v>
      </c>
      <c r="AV405" s="13" t="s">
        <v>21</v>
      </c>
      <c r="AW405" s="13" t="s">
        <v>34</v>
      </c>
      <c r="AX405" s="13" t="s">
        <v>79</v>
      </c>
      <c r="AY405" s="247" t="s">
        <v>135</v>
      </c>
    </row>
    <row r="406" spans="1:51" s="14" customFormat="1" ht="12">
      <c r="A406" s="14"/>
      <c r="B406" s="248"/>
      <c r="C406" s="249"/>
      <c r="D406" s="232" t="s">
        <v>150</v>
      </c>
      <c r="E406" s="250" t="s">
        <v>1</v>
      </c>
      <c r="F406" s="251" t="s">
        <v>159</v>
      </c>
      <c r="G406" s="249"/>
      <c r="H406" s="252">
        <v>100</v>
      </c>
      <c r="I406" s="253"/>
      <c r="J406" s="249"/>
      <c r="K406" s="249"/>
      <c r="L406" s="254"/>
      <c r="M406" s="255"/>
      <c r="N406" s="256"/>
      <c r="O406" s="256"/>
      <c r="P406" s="256"/>
      <c r="Q406" s="256"/>
      <c r="R406" s="256"/>
      <c r="S406" s="256"/>
      <c r="T406" s="257"/>
      <c r="U406" s="14"/>
      <c r="V406" s="14"/>
      <c r="W406" s="14"/>
      <c r="X406" s="14"/>
      <c r="Y406" s="14"/>
      <c r="Z406" s="14"/>
      <c r="AA406" s="14"/>
      <c r="AB406" s="14"/>
      <c r="AC406" s="14"/>
      <c r="AD406" s="14"/>
      <c r="AE406" s="14"/>
      <c r="AT406" s="258" t="s">
        <v>150</v>
      </c>
      <c r="AU406" s="258" t="s">
        <v>21</v>
      </c>
      <c r="AV406" s="14" t="s">
        <v>141</v>
      </c>
      <c r="AW406" s="14" t="s">
        <v>34</v>
      </c>
      <c r="AX406" s="14" t="s">
        <v>87</v>
      </c>
      <c r="AY406" s="258" t="s">
        <v>135</v>
      </c>
    </row>
    <row r="407" spans="1:65" s="2" customFormat="1" ht="24.15" customHeight="1">
      <c r="A407" s="37"/>
      <c r="B407" s="38"/>
      <c r="C407" s="218" t="s">
        <v>800</v>
      </c>
      <c r="D407" s="218" t="s">
        <v>137</v>
      </c>
      <c r="E407" s="219" t="s">
        <v>801</v>
      </c>
      <c r="F407" s="220" t="s">
        <v>802</v>
      </c>
      <c r="G407" s="221" t="s">
        <v>147</v>
      </c>
      <c r="H407" s="222">
        <v>5</v>
      </c>
      <c r="I407" s="223"/>
      <c r="J407" s="224">
        <f>ROUND(I407*H407,2)</f>
        <v>0</v>
      </c>
      <c r="K407" s="225"/>
      <c r="L407" s="43"/>
      <c r="M407" s="226" t="s">
        <v>1</v>
      </c>
      <c r="N407" s="227" t="s">
        <v>44</v>
      </c>
      <c r="O407" s="90"/>
      <c r="P407" s="228">
        <f>O407*H407</f>
        <v>0</v>
      </c>
      <c r="Q407" s="228">
        <v>0</v>
      </c>
      <c r="R407" s="228">
        <f>Q407*H407</f>
        <v>0</v>
      </c>
      <c r="S407" s="228">
        <v>0</v>
      </c>
      <c r="T407" s="229">
        <f>S407*H407</f>
        <v>0</v>
      </c>
      <c r="U407" s="37"/>
      <c r="V407" s="37"/>
      <c r="W407" s="37"/>
      <c r="X407" s="37"/>
      <c r="Y407" s="37"/>
      <c r="Z407" s="37"/>
      <c r="AA407" s="37"/>
      <c r="AB407" s="37"/>
      <c r="AC407" s="37"/>
      <c r="AD407" s="37"/>
      <c r="AE407" s="37"/>
      <c r="AR407" s="230" t="s">
        <v>141</v>
      </c>
      <c r="AT407" s="230" t="s">
        <v>137</v>
      </c>
      <c r="AU407" s="230" t="s">
        <v>21</v>
      </c>
      <c r="AY407" s="16" t="s">
        <v>135</v>
      </c>
      <c r="BE407" s="231">
        <f>IF(N407="základní",J407,0)</f>
        <v>0</v>
      </c>
      <c r="BF407" s="231">
        <f>IF(N407="snížená",J407,0)</f>
        <v>0</v>
      </c>
      <c r="BG407" s="231">
        <f>IF(N407="zákl. přenesená",J407,0)</f>
        <v>0</v>
      </c>
      <c r="BH407" s="231">
        <f>IF(N407="sníž. přenesená",J407,0)</f>
        <v>0</v>
      </c>
      <c r="BI407" s="231">
        <f>IF(N407="nulová",J407,0)</f>
        <v>0</v>
      </c>
      <c r="BJ407" s="16" t="s">
        <v>87</v>
      </c>
      <c r="BK407" s="231">
        <f>ROUND(I407*H407,2)</f>
        <v>0</v>
      </c>
      <c r="BL407" s="16" t="s">
        <v>141</v>
      </c>
      <c r="BM407" s="230" t="s">
        <v>803</v>
      </c>
    </row>
    <row r="408" spans="1:47" s="2" customFormat="1" ht="12">
      <c r="A408" s="37"/>
      <c r="B408" s="38"/>
      <c r="C408" s="39"/>
      <c r="D408" s="232" t="s">
        <v>143</v>
      </c>
      <c r="E408" s="39"/>
      <c r="F408" s="233" t="s">
        <v>804</v>
      </c>
      <c r="G408" s="39"/>
      <c r="H408" s="39"/>
      <c r="I408" s="234"/>
      <c r="J408" s="39"/>
      <c r="K408" s="39"/>
      <c r="L408" s="43"/>
      <c r="M408" s="235"/>
      <c r="N408" s="236"/>
      <c r="O408" s="90"/>
      <c r="P408" s="90"/>
      <c r="Q408" s="90"/>
      <c r="R408" s="90"/>
      <c r="S408" s="90"/>
      <c r="T408" s="91"/>
      <c r="U408" s="37"/>
      <c r="V408" s="37"/>
      <c r="W408" s="37"/>
      <c r="X408" s="37"/>
      <c r="Y408" s="37"/>
      <c r="Z408" s="37"/>
      <c r="AA408" s="37"/>
      <c r="AB408" s="37"/>
      <c r="AC408" s="37"/>
      <c r="AD408" s="37"/>
      <c r="AE408" s="37"/>
      <c r="AT408" s="16" t="s">
        <v>143</v>
      </c>
      <c r="AU408" s="16" t="s">
        <v>21</v>
      </c>
    </row>
    <row r="409" spans="1:51" s="13" customFormat="1" ht="12">
      <c r="A409" s="13"/>
      <c r="B409" s="237"/>
      <c r="C409" s="238"/>
      <c r="D409" s="232" t="s">
        <v>150</v>
      </c>
      <c r="E409" s="239" t="s">
        <v>1</v>
      </c>
      <c r="F409" s="240" t="s">
        <v>165</v>
      </c>
      <c r="G409" s="238"/>
      <c r="H409" s="241">
        <v>5</v>
      </c>
      <c r="I409" s="242"/>
      <c r="J409" s="238"/>
      <c r="K409" s="238"/>
      <c r="L409" s="243"/>
      <c r="M409" s="244"/>
      <c r="N409" s="245"/>
      <c r="O409" s="245"/>
      <c r="P409" s="245"/>
      <c r="Q409" s="245"/>
      <c r="R409" s="245"/>
      <c r="S409" s="245"/>
      <c r="T409" s="246"/>
      <c r="U409" s="13"/>
      <c r="V409" s="13"/>
      <c r="W409" s="13"/>
      <c r="X409" s="13"/>
      <c r="Y409" s="13"/>
      <c r="Z409" s="13"/>
      <c r="AA409" s="13"/>
      <c r="AB409" s="13"/>
      <c r="AC409" s="13"/>
      <c r="AD409" s="13"/>
      <c r="AE409" s="13"/>
      <c r="AT409" s="247" t="s">
        <v>150</v>
      </c>
      <c r="AU409" s="247" t="s">
        <v>21</v>
      </c>
      <c r="AV409" s="13" t="s">
        <v>21</v>
      </c>
      <c r="AW409" s="13" t="s">
        <v>34</v>
      </c>
      <c r="AX409" s="13" t="s">
        <v>87</v>
      </c>
      <c r="AY409" s="247" t="s">
        <v>135</v>
      </c>
    </row>
    <row r="410" spans="1:65" s="2" customFormat="1" ht="16.5" customHeight="1">
      <c r="A410" s="37"/>
      <c r="B410" s="38"/>
      <c r="C410" s="259" t="s">
        <v>805</v>
      </c>
      <c r="D410" s="259" t="s">
        <v>266</v>
      </c>
      <c r="E410" s="260" t="s">
        <v>806</v>
      </c>
      <c r="F410" s="261" t="s">
        <v>807</v>
      </c>
      <c r="G410" s="262" t="s">
        <v>269</v>
      </c>
      <c r="H410" s="263">
        <v>10</v>
      </c>
      <c r="I410" s="264"/>
      <c r="J410" s="265">
        <f>ROUND(I410*H410,2)</f>
        <v>0</v>
      </c>
      <c r="K410" s="266"/>
      <c r="L410" s="267"/>
      <c r="M410" s="268" t="s">
        <v>1</v>
      </c>
      <c r="N410" s="269" t="s">
        <v>44</v>
      </c>
      <c r="O410" s="90"/>
      <c r="P410" s="228">
        <f>O410*H410</f>
        <v>0</v>
      </c>
      <c r="Q410" s="228">
        <v>1</v>
      </c>
      <c r="R410" s="228">
        <f>Q410*H410</f>
        <v>10</v>
      </c>
      <c r="S410" s="228">
        <v>0</v>
      </c>
      <c r="T410" s="229">
        <f>S410*H410</f>
        <v>0</v>
      </c>
      <c r="U410" s="37"/>
      <c r="V410" s="37"/>
      <c r="W410" s="37"/>
      <c r="X410" s="37"/>
      <c r="Y410" s="37"/>
      <c r="Z410" s="37"/>
      <c r="AA410" s="37"/>
      <c r="AB410" s="37"/>
      <c r="AC410" s="37"/>
      <c r="AD410" s="37"/>
      <c r="AE410" s="37"/>
      <c r="AR410" s="230" t="s">
        <v>181</v>
      </c>
      <c r="AT410" s="230" t="s">
        <v>266</v>
      </c>
      <c r="AU410" s="230" t="s">
        <v>21</v>
      </c>
      <c r="AY410" s="16" t="s">
        <v>135</v>
      </c>
      <c r="BE410" s="231">
        <f>IF(N410="základní",J410,0)</f>
        <v>0</v>
      </c>
      <c r="BF410" s="231">
        <f>IF(N410="snížená",J410,0)</f>
        <v>0</v>
      </c>
      <c r="BG410" s="231">
        <f>IF(N410="zákl. přenesená",J410,0)</f>
        <v>0</v>
      </c>
      <c r="BH410" s="231">
        <f>IF(N410="sníž. přenesená",J410,0)</f>
        <v>0</v>
      </c>
      <c r="BI410" s="231">
        <f>IF(N410="nulová",J410,0)</f>
        <v>0</v>
      </c>
      <c r="BJ410" s="16" t="s">
        <v>87</v>
      </c>
      <c r="BK410" s="231">
        <f>ROUND(I410*H410,2)</f>
        <v>0</v>
      </c>
      <c r="BL410" s="16" t="s">
        <v>141</v>
      </c>
      <c r="BM410" s="230" t="s">
        <v>808</v>
      </c>
    </row>
    <row r="411" spans="1:47" s="2" customFormat="1" ht="12">
      <c r="A411" s="37"/>
      <c r="B411" s="38"/>
      <c r="C411" s="39"/>
      <c r="D411" s="232" t="s">
        <v>143</v>
      </c>
      <c r="E411" s="39"/>
      <c r="F411" s="233" t="s">
        <v>798</v>
      </c>
      <c r="G411" s="39"/>
      <c r="H411" s="39"/>
      <c r="I411" s="234"/>
      <c r="J411" s="39"/>
      <c r="K411" s="39"/>
      <c r="L411" s="43"/>
      <c r="M411" s="235"/>
      <c r="N411" s="236"/>
      <c r="O411" s="90"/>
      <c r="P411" s="90"/>
      <c r="Q411" s="90"/>
      <c r="R411" s="90"/>
      <c r="S411" s="90"/>
      <c r="T411" s="91"/>
      <c r="U411" s="37"/>
      <c r="V411" s="37"/>
      <c r="W411" s="37"/>
      <c r="X411" s="37"/>
      <c r="Y411" s="37"/>
      <c r="Z411" s="37"/>
      <c r="AA411" s="37"/>
      <c r="AB411" s="37"/>
      <c r="AC411" s="37"/>
      <c r="AD411" s="37"/>
      <c r="AE411" s="37"/>
      <c r="AT411" s="16" t="s">
        <v>143</v>
      </c>
      <c r="AU411" s="16" t="s">
        <v>21</v>
      </c>
    </row>
    <row r="412" spans="1:51" s="13" customFormat="1" ht="12">
      <c r="A412" s="13"/>
      <c r="B412" s="237"/>
      <c r="C412" s="238"/>
      <c r="D412" s="232" t="s">
        <v>150</v>
      </c>
      <c r="E412" s="239" t="s">
        <v>1</v>
      </c>
      <c r="F412" s="240" t="s">
        <v>809</v>
      </c>
      <c r="G412" s="238"/>
      <c r="H412" s="241">
        <v>10</v>
      </c>
      <c r="I412" s="242"/>
      <c r="J412" s="238"/>
      <c r="K412" s="238"/>
      <c r="L412" s="243"/>
      <c r="M412" s="244"/>
      <c r="N412" s="245"/>
      <c r="O412" s="245"/>
      <c r="P412" s="245"/>
      <c r="Q412" s="245"/>
      <c r="R412" s="245"/>
      <c r="S412" s="245"/>
      <c r="T412" s="246"/>
      <c r="U412" s="13"/>
      <c r="V412" s="13"/>
      <c r="W412" s="13"/>
      <c r="X412" s="13"/>
      <c r="Y412" s="13"/>
      <c r="Z412" s="13"/>
      <c r="AA412" s="13"/>
      <c r="AB412" s="13"/>
      <c r="AC412" s="13"/>
      <c r="AD412" s="13"/>
      <c r="AE412" s="13"/>
      <c r="AT412" s="247" t="s">
        <v>150</v>
      </c>
      <c r="AU412" s="247" t="s">
        <v>21</v>
      </c>
      <c r="AV412" s="13" t="s">
        <v>21</v>
      </c>
      <c r="AW412" s="13" t="s">
        <v>34</v>
      </c>
      <c r="AX412" s="13" t="s">
        <v>79</v>
      </c>
      <c r="AY412" s="247" t="s">
        <v>135</v>
      </c>
    </row>
    <row r="413" spans="1:51" s="14" customFormat="1" ht="12">
      <c r="A413" s="14"/>
      <c r="B413" s="248"/>
      <c r="C413" s="249"/>
      <c r="D413" s="232" t="s">
        <v>150</v>
      </c>
      <c r="E413" s="250" t="s">
        <v>1</v>
      </c>
      <c r="F413" s="251" t="s">
        <v>159</v>
      </c>
      <c r="G413" s="249"/>
      <c r="H413" s="252">
        <v>10</v>
      </c>
      <c r="I413" s="253"/>
      <c r="J413" s="249"/>
      <c r="K413" s="249"/>
      <c r="L413" s="254"/>
      <c r="M413" s="255"/>
      <c r="N413" s="256"/>
      <c r="O413" s="256"/>
      <c r="P413" s="256"/>
      <c r="Q413" s="256"/>
      <c r="R413" s="256"/>
      <c r="S413" s="256"/>
      <c r="T413" s="257"/>
      <c r="U413" s="14"/>
      <c r="V413" s="14"/>
      <c r="W413" s="14"/>
      <c r="X413" s="14"/>
      <c r="Y413" s="14"/>
      <c r="Z413" s="14"/>
      <c r="AA413" s="14"/>
      <c r="AB413" s="14"/>
      <c r="AC413" s="14"/>
      <c r="AD413" s="14"/>
      <c r="AE413" s="14"/>
      <c r="AT413" s="258" t="s">
        <v>150</v>
      </c>
      <c r="AU413" s="258" t="s">
        <v>21</v>
      </c>
      <c r="AV413" s="14" t="s">
        <v>141</v>
      </c>
      <c r="AW413" s="14" t="s">
        <v>34</v>
      </c>
      <c r="AX413" s="14" t="s">
        <v>87</v>
      </c>
      <c r="AY413" s="258" t="s">
        <v>135</v>
      </c>
    </row>
    <row r="414" spans="1:65" s="2" customFormat="1" ht="24.15" customHeight="1">
      <c r="A414" s="37"/>
      <c r="B414" s="38"/>
      <c r="C414" s="218" t="s">
        <v>810</v>
      </c>
      <c r="D414" s="218" t="s">
        <v>137</v>
      </c>
      <c r="E414" s="219" t="s">
        <v>811</v>
      </c>
      <c r="F414" s="220" t="s">
        <v>812</v>
      </c>
      <c r="G414" s="221" t="s">
        <v>162</v>
      </c>
      <c r="H414" s="222">
        <v>55</v>
      </c>
      <c r="I414" s="223"/>
      <c r="J414" s="224">
        <f>ROUND(I414*H414,2)</f>
        <v>0</v>
      </c>
      <c r="K414" s="225"/>
      <c r="L414" s="43"/>
      <c r="M414" s="226" t="s">
        <v>1</v>
      </c>
      <c r="N414" s="227" t="s">
        <v>44</v>
      </c>
      <c r="O414" s="90"/>
      <c r="P414" s="228">
        <f>O414*H414</f>
        <v>0</v>
      </c>
      <c r="Q414" s="228">
        <v>1E-05</v>
      </c>
      <c r="R414" s="228">
        <f>Q414*H414</f>
        <v>0.00055</v>
      </c>
      <c r="S414" s="228">
        <v>0</v>
      </c>
      <c r="T414" s="229">
        <f>S414*H414</f>
        <v>0</v>
      </c>
      <c r="U414" s="37"/>
      <c r="V414" s="37"/>
      <c r="W414" s="37"/>
      <c r="X414" s="37"/>
      <c r="Y414" s="37"/>
      <c r="Z414" s="37"/>
      <c r="AA414" s="37"/>
      <c r="AB414" s="37"/>
      <c r="AC414" s="37"/>
      <c r="AD414" s="37"/>
      <c r="AE414" s="37"/>
      <c r="AR414" s="230" t="s">
        <v>141</v>
      </c>
      <c r="AT414" s="230" t="s">
        <v>137</v>
      </c>
      <c r="AU414" s="230" t="s">
        <v>21</v>
      </c>
      <c r="AY414" s="16" t="s">
        <v>135</v>
      </c>
      <c r="BE414" s="231">
        <f>IF(N414="základní",J414,0)</f>
        <v>0</v>
      </c>
      <c r="BF414" s="231">
        <f>IF(N414="snížená",J414,0)</f>
        <v>0</v>
      </c>
      <c r="BG414" s="231">
        <f>IF(N414="zákl. přenesená",J414,0)</f>
        <v>0</v>
      </c>
      <c r="BH414" s="231">
        <f>IF(N414="sníž. přenesená",J414,0)</f>
        <v>0</v>
      </c>
      <c r="BI414" s="231">
        <f>IF(N414="nulová",J414,0)</f>
        <v>0</v>
      </c>
      <c r="BJ414" s="16" t="s">
        <v>87</v>
      </c>
      <c r="BK414" s="231">
        <f>ROUND(I414*H414,2)</f>
        <v>0</v>
      </c>
      <c r="BL414" s="16" t="s">
        <v>141</v>
      </c>
      <c r="BM414" s="230" t="s">
        <v>813</v>
      </c>
    </row>
    <row r="415" spans="1:51" s="13" customFormat="1" ht="12">
      <c r="A415" s="13"/>
      <c r="B415" s="237"/>
      <c r="C415" s="238"/>
      <c r="D415" s="232" t="s">
        <v>150</v>
      </c>
      <c r="E415" s="239" t="s">
        <v>1</v>
      </c>
      <c r="F415" s="240" t="s">
        <v>681</v>
      </c>
      <c r="G415" s="238"/>
      <c r="H415" s="241">
        <v>55</v>
      </c>
      <c r="I415" s="242"/>
      <c r="J415" s="238"/>
      <c r="K415" s="238"/>
      <c r="L415" s="243"/>
      <c r="M415" s="244"/>
      <c r="N415" s="245"/>
      <c r="O415" s="245"/>
      <c r="P415" s="245"/>
      <c r="Q415" s="245"/>
      <c r="R415" s="245"/>
      <c r="S415" s="245"/>
      <c r="T415" s="246"/>
      <c r="U415" s="13"/>
      <c r="V415" s="13"/>
      <c r="W415" s="13"/>
      <c r="X415" s="13"/>
      <c r="Y415" s="13"/>
      <c r="Z415" s="13"/>
      <c r="AA415" s="13"/>
      <c r="AB415" s="13"/>
      <c r="AC415" s="13"/>
      <c r="AD415" s="13"/>
      <c r="AE415" s="13"/>
      <c r="AT415" s="247" t="s">
        <v>150</v>
      </c>
      <c r="AU415" s="247" t="s">
        <v>21</v>
      </c>
      <c r="AV415" s="13" t="s">
        <v>21</v>
      </c>
      <c r="AW415" s="13" t="s">
        <v>34</v>
      </c>
      <c r="AX415" s="13" t="s">
        <v>79</v>
      </c>
      <c r="AY415" s="247" t="s">
        <v>135</v>
      </c>
    </row>
    <row r="416" spans="1:51" s="14" customFormat="1" ht="12">
      <c r="A416" s="14"/>
      <c r="B416" s="248"/>
      <c r="C416" s="249"/>
      <c r="D416" s="232" t="s">
        <v>150</v>
      </c>
      <c r="E416" s="250" t="s">
        <v>1</v>
      </c>
      <c r="F416" s="251" t="s">
        <v>159</v>
      </c>
      <c r="G416" s="249"/>
      <c r="H416" s="252">
        <v>55</v>
      </c>
      <c r="I416" s="253"/>
      <c r="J416" s="249"/>
      <c r="K416" s="249"/>
      <c r="L416" s="254"/>
      <c r="M416" s="255"/>
      <c r="N416" s="256"/>
      <c r="O416" s="256"/>
      <c r="P416" s="256"/>
      <c r="Q416" s="256"/>
      <c r="R416" s="256"/>
      <c r="S416" s="256"/>
      <c r="T416" s="257"/>
      <c r="U416" s="14"/>
      <c r="V416" s="14"/>
      <c r="W416" s="14"/>
      <c r="X416" s="14"/>
      <c r="Y416" s="14"/>
      <c r="Z416" s="14"/>
      <c r="AA416" s="14"/>
      <c r="AB416" s="14"/>
      <c r="AC416" s="14"/>
      <c r="AD416" s="14"/>
      <c r="AE416" s="14"/>
      <c r="AT416" s="258" t="s">
        <v>150</v>
      </c>
      <c r="AU416" s="258" t="s">
        <v>21</v>
      </c>
      <c r="AV416" s="14" t="s">
        <v>141</v>
      </c>
      <c r="AW416" s="14" t="s">
        <v>34</v>
      </c>
      <c r="AX416" s="14" t="s">
        <v>87</v>
      </c>
      <c r="AY416" s="258" t="s">
        <v>135</v>
      </c>
    </row>
    <row r="417" spans="1:65" s="2" customFormat="1" ht="24.15" customHeight="1">
      <c r="A417" s="37"/>
      <c r="B417" s="38"/>
      <c r="C417" s="259" t="s">
        <v>814</v>
      </c>
      <c r="D417" s="259" t="s">
        <v>266</v>
      </c>
      <c r="E417" s="260" t="s">
        <v>815</v>
      </c>
      <c r="F417" s="261" t="s">
        <v>816</v>
      </c>
      <c r="G417" s="262" t="s">
        <v>162</v>
      </c>
      <c r="H417" s="263">
        <v>55</v>
      </c>
      <c r="I417" s="264"/>
      <c r="J417" s="265">
        <f>ROUND(I417*H417,2)</f>
        <v>0</v>
      </c>
      <c r="K417" s="266"/>
      <c r="L417" s="267"/>
      <c r="M417" s="268" t="s">
        <v>1</v>
      </c>
      <c r="N417" s="269" t="s">
        <v>44</v>
      </c>
      <c r="O417" s="90"/>
      <c r="P417" s="228">
        <f>O417*H417</f>
        <v>0</v>
      </c>
      <c r="Q417" s="228">
        <v>0.00588</v>
      </c>
      <c r="R417" s="228">
        <f>Q417*H417</f>
        <v>0.32339999999999997</v>
      </c>
      <c r="S417" s="228">
        <v>0</v>
      </c>
      <c r="T417" s="229">
        <f>S417*H417</f>
        <v>0</v>
      </c>
      <c r="U417" s="37"/>
      <c r="V417" s="37"/>
      <c r="W417" s="37"/>
      <c r="X417" s="37"/>
      <c r="Y417" s="37"/>
      <c r="Z417" s="37"/>
      <c r="AA417" s="37"/>
      <c r="AB417" s="37"/>
      <c r="AC417" s="37"/>
      <c r="AD417" s="37"/>
      <c r="AE417" s="37"/>
      <c r="AR417" s="230" t="s">
        <v>181</v>
      </c>
      <c r="AT417" s="230" t="s">
        <v>266</v>
      </c>
      <c r="AU417" s="230" t="s">
        <v>21</v>
      </c>
      <c r="AY417" s="16" t="s">
        <v>135</v>
      </c>
      <c r="BE417" s="231">
        <f>IF(N417="základní",J417,0)</f>
        <v>0</v>
      </c>
      <c r="BF417" s="231">
        <f>IF(N417="snížená",J417,0)</f>
        <v>0</v>
      </c>
      <c r="BG417" s="231">
        <f>IF(N417="zákl. přenesená",J417,0)</f>
        <v>0</v>
      </c>
      <c r="BH417" s="231">
        <f>IF(N417="sníž. přenesená",J417,0)</f>
        <v>0</v>
      </c>
      <c r="BI417" s="231">
        <f>IF(N417="nulová",J417,0)</f>
        <v>0</v>
      </c>
      <c r="BJ417" s="16" t="s">
        <v>87</v>
      </c>
      <c r="BK417" s="231">
        <f>ROUND(I417*H417,2)</f>
        <v>0</v>
      </c>
      <c r="BL417" s="16" t="s">
        <v>141</v>
      </c>
      <c r="BM417" s="230" t="s">
        <v>817</v>
      </c>
    </row>
    <row r="418" spans="1:47" s="2" customFormat="1" ht="12">
      <c r="A418" s="37"/>
      <c r="B418" s="38"/>
      <c r="C418" s="39"/>
      <c r="D418" s="232" t="s">
        <v>143</v>
      </c>
      <c r="E418" s="39"/>
      <c r="F418" s="233" t="s">
        <v>818</v>
      </c>
      <c r="G418" s="39"/>
      <c r="H418" s="39"/>
      <c r="I418" s="234"/>
      <c r="J418" s="39"/>
      <c r="K418" s="39"/>
      <c r="L418" s="43"/>
      <c r="M418" s="235"/>
      <c r="N418" s="236"/>
      <c r="O418" s="90"/>
      <c r="P418" s="90"/>
      <c r="Q418" s="90"/>
      <c r="R418" s="90"/>
      <c r="S418" s="90"/>
      <c r="T418" s="91"/>
      <c r="U418" s="37"/>
      <c r="V418" s="37"/>
      <c r="W418" s="37"/>
      <c r="X418" s="37"/>
      <c r="Y418" s="37"/>
      <c r="Z418" s="37"/>
      <c r="AA418" s="37"/>
      <c r="AB418" s="37"/>
      <c r="AC418" s="37"/>
      <c r="AD418" s="37"/>
      <c r="AE418" s="37"/>
      <c r="AT418" s="16" t="s">
        <v>143</v>
      </c>
      <c r="AU418" s="16" t="s">
        <v>21</v>
      </c>
    </row>
    <row r="419" spans="1:65" s="2" customFormat="1" ht="24.15" customHeight="1">
      <c r="A419" s="37"/>
      <c r="B419" s="38"/>
      <c r="C419" s="218" t="s">
        <v>819</v>
      </c>
      <c r="D419" s="218" t="s">
        <v>137</v>
      </c>
      <c r="E419" s="219" t="s">
        <v>820</v>
      </c>
      <c r="F419" s="220" t="s">
        <v>821</v>
      </c>
      <c r="G419" s="221" t="s">
        <v>140</v>
      </c>
      <c r="H419" s="222">
        <v>8</v>
      </c>
      <c r="I419" s="223"/>
      <c r="J419" s="224">
        <f>ROUND(I419*H419,2)</f>
        <v>0</v>
      </c>
      <c r="K419" s="225"/>
      <c r="L419" s="43"/>
      <c r="M419" s="226" t="s">
        <v>1</v>
      </c>
      <c r="N419" s="227" t="s">
        <v>44</v>
      </c>
      <c r="O419" s="90"/>
      <c r="P419" s="228">
        <f>O419*H419</f>
        <v>0</v>
      </c>
      <c r="Q419" s="228">
        <v>0</v>
      </c>
      <c r="R419" s="228">
        <f>Q419*H419</f>
        <v>0</v>
      </c>
      <c r="S419" s="228">
        <v>0</v>
      </c>
      <c r="T419" s="229">
        <f>S419*H419</f>
        <v>0</v>
      </c>
      <c r="U419" s="37"/>
      <c r="V419" s="37"/>
      <c r="W419" s="37"/>
      <c r="X419" s="37"/>
      <c r="Y419" s="37"/>
      <c r="Z419" s="37"/>
      <c r="AA419" s="37"/>
      <c r="AB419" s="37"/>
      <c r="AC419" s="37"/>
      <c r="AD419" s="37"/>
      <c r="AE419" s="37"/>
      <c r="AR419" s="230" t="s">
        <v>141</v>
      </c>
      <c r="AT419" s="230" t="s">
        <v>137</v>
      </c>
      <c r="AU419" s="230" t="s">
        <v>21</v>
      </c>
      <c r="AY419" s="16" t="s">
        <v>135</v>
      </c>
      <c r="BE419" s="231">
        <f>IF(N419="základní",J419,0)</f>
        <v>0</v>
      </c>
      <c r="BF419" s="231">
        <f>IF(N419="snížená",J419,0)</f>
        <v>0</v>
      </c>
      <c r="BG419" s="231">
        <f>IF(N419="zákl. přenesená",J419,0)</f>
        <v>0</v>
      </c>
      <c r="BH419" s="231">
        <f>IF(N419="sníž. přenesená",J419,0)</f>
        <v>0</v>
      </c>
      <c r="BI419" s="231">
        <f>IF(N419="nulová",J419,0)</f>
        <v>0</v>
      </c>
      <c r="BJ419" s="16" t="s">
        <v>87</v>
      </c>
      <c r="BK419" s="231">
        <f>ROUND(I419*H419,2)</f>
        <v>0</v>
      </c>
      <c r="BL419" s="16" t="s">
        <v>141</v>
      </c>
      <c r="BM419" s="230" t="s">
        <v>822</v>
      </c>
    </row>
    <row r="420" spans="1:47" s="2" customFormat="1" ht="12">
      <c r="A420" s="37"/>
      <c r="B420" s="38"/>
      <c r="C420" s="39"/>
      <c r="D420" s="232" t="s">
        <v>143</v>
      </c>
      <c r="E420" s="39"/>
      <c r="F420" s="233" t="s">
        <v>823</v>
      </c>
      <c r="G420" s="39"/>
      <c r="H420" s="39"/>
      <c r="I420" s="234"/>
      <c r="J420" s="39"/>
      <c r="K420" s="39"/>
      <c r="L420" s="43"/>
      <c r="M420" s="235"/>
      <c r="N420" s="236"/>
      <c r="O420" s="90"/>
      <c r="P420" s="90"/>
      <c r="Q420" s="90"/>
      <c r="R420" s="90"/>
      <c r="S420" s="90"/>
      <c r="T420" s="91"/>
      <c r="U420" s="37"/>
      <c r="V420" s="37"/>
      <c r="W420" s="37"/>
      <c r="X420" s="37"/>
      <c r="Y420" s="37"/>
      <c r="Z420" s="37"/>
      <c r="AA420" s="37"/>
      <c r="AB420" s="37"/>
      <c r="AC420" s="37"/>
      <c r="AD420" s="37"/>
      <c r="AE420" s="37"/>
      <c r="AT420" s="16" t="s">
        <v>143</v>
      </c>
      <c r="AU420" s="16" t="s">
        <v>21</v>
      </c>
    </row>
    <row r="421" spans="1:65" s="2" customFormat="1" ht="24.15" customHeight="1">
      <c r="A421" s="37"/>
      <c r="B421" s="38"/>
      <c r="C421" s="259" t="s">
        <v>824</v>
      </c>
      <c r="D421" s="259" t="s">
        <v>266</v>
      </c>
      <c r="E421" s="260" t="s">
        <v>825</v>
      </c>
      <c r="F421" s="261" t="s">
        <v>826</v>
      </c>
      <c r="G421" s="262" t="s">
        <v>140</v>
      </c>
      <c r="H421" s="263">
        <v>8</v>
      </c>
      <c r="I421" s="264"/>
      <c r="J421" s="265">
        <f>ROUND(I421*H421,2)</f>
        <v>0</v>
      </c>
      <c r="K421" s="266"/>
      <c r="L421" s="267"/>
      <c r="M421" s="268" t="s">
        <v>1</v>
      </c>
      <c r="N421" s="269" t="s">
        <v>44</v>
      </c>
      <c r="O421" s="90"/>
      <c r="P421" s="228">
        <f>O421*H421</f>
        <v>0</v>
      </c>
      <c r="Q421" s="228">
        <v>0.0015</v>
      </c>
      <c r="R421" s="228">
        <f>Q421*H421</f>
        <v>0.012</v>
      </c>
      <c r="S421" s="228">
        <v>0</v>
      </c>
      <c r="T421" s="229">
        <f>S421*H421</f>
        <v>0</v>
      </c>
      <c r="U421" s="37"/>
      <c r="V421" s="37"/>
      <c r="W421" s="37"/>
      <c r="X421" s="37"/>
      <c r="Y421" s="37"/>
      <c r="Z421" s="37"/>
      <c r="AA421" s="37"/>
      <c r="AB421" s="37"/>
      <c r="AC421" s="37"/>
      <c r="AD421" s="37"/>
      <c r="AE421" s="37"/>
      <c r="AR421" s="230" t="s">
        <v>181</v>
      </c>
      <c r="AT421" s="230" t="s">
        <v>266</v>
      </c>
      <c r="AU421" s="230" t="s">
        <v>21</v>
      </c>
      <c r="AY421" s="16" t="s">
        <v>135</v>
      </c>
      <c r="BE421" s="231">
        <f>IF(N421="základní",J421,0)</f>
        <v>0</v>
      </c>
      <c r="BF421" s="231">
        <f>IF(N421="snížená",J421,0)</f>
        <v>0</v>
      </c>
      <c r="BG421" s="231">
        <f>IF(N421="zákl. přenesená",J421,0)</f>
        <v>0</v>
      </c>
      <c r="BH421" s="231">
        <f>IF(N421="sníž. přenesená",J421,0)</f>
        <v>0</v>
      </c>
      <c r="BI421" s="231">
        <f>IF(N421="nulová",J421,0)</f>
        <v>0</v>
      </c>
      <c r="BJ421" s="16" t="s">
        <v>87</v>
      </c>
      <c r="BK421" s="231">
        <f>ROUND(I421*H421,2)</f>
        <v>0</v>
      </c>
      <c r="BL421" s="16" t="s">
        <v>141</v>
      </c>
      <c r="BM421" s="230" t="s">
        <v>827</v>
      </c>
    </row>
    <row r="422" spans="1:47" s="2" customFormat="1" ht="12">
      <c r="A422" s="37"/>
      <c r="B422" s="38"/>
      <c r="C422" s="39"/>
      <c r="D422" s="232" t="s">
        <v>143</v>
      </c>
      <c r="E422" s="39"/>
      <c r="F422" s="233" t="s">
        <v>828</v>
      </c>
      <c r="G422" s="39"/>
      <c r="H422" s="39"/>
      <c r="I422" s="234"/>
      <c r="J422" s="39"/>
      <c r="K422" s="39"/>
      <c r="L422" s="43"/>
      <c r="M422" s="235"/>
      <c r="N422" s="236"/>
      <c r="O422" s="90"/>
      <c r="P422" s="90"/>
      <c r="Q422" s="90"/>
      <c r="R422" s="90"/>
      <c r="S422" s="90"/>
      <c r="T422" s="91"/>
      <c r="U422" s="37"/>
      <c r="V422" s="37"/>
      <c r="W422" s="37"/>
      <c r="X422" s="37"/>
      <c r="Y422" s="37"/>
      <c r="Z422" s="37"/>
      <c r="AA422" s="37"/>
      <c r="AB422" s="37"/>
      <c r="AC422" s="37"/>
      <c r="AD422" s="37"/>
      <c r="AE422" s="37"/>
      <c r="AT422" s="16" t="s">
        <v>143</v>
      </c>
      <c r="AU422" s="16" t="s">
        <v>21</v>
      </c>
    </row>
    <row r="423" spans="1:65" s="2" customFormat="1" ht="24.15" customHeight="1">
      <c r="A423" s="37"/>
      <c r="B423" s="38"/>
      <c r="C423" s="218" t="s">
        <v>829</v>
      </c>
      <c r="D423" s="218" t="s">
        <v>137</v>
      </c>
      <c r="E423" s="219" t="s">
        <v>830</v>
      </c>
      <c r="F423" s="220" t="s">
        <v>831</v>
      </c>
      <c r="G423" s="221" t="s">
        <v>140</v>
      </c>
      <c r="H423" s="222">
        <v>8</v>
      </c>
      <c r="I423" s="223"/>
      <c r="J423" s="224">
        <f>ROUND(I423*H423,2)</f>
        <v>0</v>
      </c>
      <c r="K423" s="225"/>
      <c r="L423" s="43"/>
      <c r="M423" s="226" t="s">
        <v>1</v>
      </c>
      <c r="N423" s="227" t="s">
        <v>44</v>
      </c>
      <c r="O423" s="90"/>
      <c r="P423" s="228">
        <f>O423*H423</f>
        <v>0</v>
      </c>
      <c r="Q423" s="228">
        <v>0</v>
      </c>
      <c r="R423" s="228">
        <f>Q423*H423</f>
        <v>0</v>
      </c>
      <c r="S423" s="228">
        <v>0</v>
      </c>
      <c r="T423" s="229">
        <f>S423*H423</f>
        <v>0</v>
      </c>
      <c r="U423" s="37"/>
      <c r="V423" s="37"/>
      <c r="W423" s="37"/>
      <c r="X423" s="37"/>
      <c r="Y423" s="37"/>
      <c r="Z423" s="37"/>
      <c r="AA423" s="37"/>
      <c r="AB423" s="37"/>
      <c r="AC423" s="37"/>
      <c r="AD423" s="37"/>
      <c r="AE423" s="37"/>
      <c r="AR423" s="230" t="s">
        <v>141</v>
      </c>
      <c r="AT423" s="230" t="s">
        <v>137</v>
      </c>
      <c r="AU423" s="230" t="s">
        <v>21</v>
      </c>
      <c r="AY423" s="16" t="s">
        <v>135</v>
      </c>
      <c r="BE423" s="231">
        <f>IF(N423="základní",J423,0)</f>
        <v>0</v>
      </c>
      <c r="BF423" s="231">
        <f>IF(N423="snížená",J423,0)</f>
        <v>0</v>
      </c>
      <c r="BG423" s="231">
        <f>IF(N423="zákl. přenesená",J423,0)</f>
        <v>0</v>
      </c>
      <c r="BH423" s="231">
        <f>IF(N423="sníž. přenesená",J423,0)</f>
        <v>0</v>
      </c>
      <c r="BI423" s="231">
        <f>IF(N423="nulová",J423,0)</f>
        <v>0</v>
      </c>
      <c r="BJ423" s="16" t="s">
        <v>87</v>
      </c>
      <c r="BK423" s="231">
        <f>ROUND(I423*H423,2)</f>
        <v>0</v>
      </c>
      <c r="BL423" s="16" t="s">
        <v>141</v>
      </c>
      <c r="BM423" s="230" t="s">
        <v>832</v>
      </c>
    </row>
    <row r="424" spans="1:65" s="2" customFormat="1" ht="16.5" customHeight="1">
      <c r="A424" s="37"/>
      <c r="B424" s="38"/>
      <c r="C424" s="259" t="s">
        <v>833</v>
      </c>
      <c r="D424" s="259" t="s">
        <v>266</v>
      </c>
      <c r="E424" s="260" t="s">
        <v>834</v>
      </c>
      <c r="F424" s="261" t="s">
        <v>835</v>
      </c>
      <c r="G424" s="262" t="s">
        <v>140</v>
      </c>
      <c r="H424" s="263">
        <v>8</v>
      </c>
      <c r="I424" s="264"/>
      <c r="J424" s="265">
        <f>ROUND(I424*H424,2)</f>
        <v>0</v>
      </c>
      <c r="K424" s="266"/>
      <c r="L424" s="267"/>
      <c r="M424" s="268" t="s">
        <v>1</v>
      </c>
      <c r="N424" s="269" t="s">
        <v>44</v>
      </c>
      <c r="O424" s="90"/>
      <c r="P424" s="228">
        <f>O424*H424</f>
        <v>0</v>
      </c>
      <c r="Q424" s="228">
        <v>0</v>
      </c>
      <c r="R424" s="228">
        <f>Q424*H424</f>
        <v>0</v>
      </c>
      <c r="S424" s="228">
        <v>0</v>
      </c>
      <c r="T424" s="229">
        <f>S424*H424</f>
        <v>0</v>
      </c>
      <c r="U424" s="37"/>
      <c r="V424" s="37"/>
      <c r="W424" s="37"/>
      <c r="X424" s="37"/>
      <c r="Y424" s="37"/>
      <c r="Z424" s="37"/>
      <c r="AA424" s="37"/>
      <c r="AB424" s="37"/>
      <c r="AC424" s="37"/>
      <c r="AD424" s="37"/>
      <c r="AE424" s="37"/>
      <c r="AR424" s="230" t="s">
        <v>181</v>
      </c>
      <c r="AT424" s="230" t="s">
        <v>266</v>
      </c>
      <c r="AU424" s="230" t="s">
        <v>21</v>
      </c>
      <c r="AY424" s="16" t="s">
        <v>135</v>
      </c>
      <c r="BE424" s="231">
        <f>IF(N424="základní",J424,0)</f>
        <v>0</v>
      </c>
      <c r="BF424" s="231">
        <f>IF(N424="snížená",J424,0)</f>
        <v>0</v>
      </c>
      <c r="BG424" s="231">
        <f>IF(N424="zákl. přenesená",J424,0)</f>
        <v>0</v>
      </c>
      <c r="BH424" s="231">
        <f>IF(N424="sníž. přenesená",J424,0)</f>
        <v>0</v>
      </c>
      <c r="BI424" s="231">
        <f>IF(N424="nulová",J424,0)</f>
        <v>0</v>
      </c>
      <c r="BJ424" s="16" t="s">
        <v>87</v>
      </c>
      <c r="BK424" s="231">
        <f>ROUND(I424*H424,2)</f>
        <v>0</v>
      </c>
      <c r="BL424" s="16" t="s">
        <v>141</v>
      </c>
      <c r="BM424" s="230" t="s">
        <v>836</v>
      </c>
    </row>
    <row r="425" spans="1:47" s="2" customFormat="1" ht="12">
      <c r="A425" s="37"/>
      <c r="B425" s="38"/>
      <c r="C425" s="39"/>
      <c r="D425" s="232" t="s">
        <v>143</v>
      </c>
      <c r="E425" s="39"/>
      <c r="F425" s="233" t="s">
        <v>818</v>
      </c>
      <c r="G425" s="39"/>
      <c r="H425" s="39"/>
      <c r="I425" s="234"/>
      <c r="J425" s="39"/>
      <c r="K425" s="39"/>
      <c r="L425" s="43"/>
      <c r="M425" s="235"/>
      <c r="N425" s="236"/>
      <c r="O425" s="90"/>
      <c r="P425" s="90"/>
      <c r="Q425" s="90"/>
      <c r="R425" s="90"/>
      <c r="S425" s="90"/>
      <c r="T425" s="91"/>
      <c r="U425" s="37"/>
      <c r="V425" s="37"/>
      <c r="W425" s="37"/>
      <c r="X425" s="37"/>
      <c r="Y425" s="37"/>
      <c r="Z425" s="37"/>
      <c r="AA425" s="37"/>
      <c r="AB425" s="37"/>
      <c r="AC425" s="37"/>
      <c r="AD425" s="37"/>
      <c r="AE425" s="37"/>
      <c r="AT425" s="16" t="s">
        <v>143</v>
      </c>
      <c r="AU425" s="16" t="s">
        <v>21</v>
      </c>
    </row>
    <row r="426" spans="1:65" s="2" customFormat="1" ht="33" customHeight="1">
      <c r="A426" s="37"/>
      <c r="B426" s="38"/>
      <c r="C426" s="218" t="s">
        <v>837</v>
      </c>
      <c r="D426" s="218" t="s">
        <v>137</v>
      </c>
      <c r="E426" s="219" t="s">
        <v>838</v>
      </c>
      <c r="F426" s="220" t="s">
        <v>839</v>
      </c>
      <c r="G426" s="221" t="s">
        <v>140</v>
      </c>
      <c r="H426" s="222">
        <v>20</v>
      </c>
      <c r="I426" s="223"/>
      <c r="J426" s="224">
        <f>ROUND(I426*H426,2)</f>
        <v>0</v>
      </c>
      <c r="K426" s="225"/>
      <c r="L426" s="43"/>
      <c r="M426" s="226" t="s">
        <v>1</v>
      </c>
      <c r="N426" s="227" t="s">
        <v>44</v>
      </c>
      <c r="O426" s="90"/>
      <c r="P426" s="228">
        <f>O426*H426</f>
        <v>0</v>
      </c>
      <c r="Q426" s="228">
        <v>0.4208</v>
      </c>
      <c r="R426" s="228">
        <f>Q426*H426</f>
        <v>8.416</v>
      </c>
      <c r="S426" s="228">
        <v>0</v>
      </c>
      <c r="T426" s="229">
        <f>S426*H426</f>
        <v>0</v>
      </c>
      <c r="U426" s="37"/>
      <c r="V426" s="37"/>
      <c r="W426" s="37"/>
      <c r="X426" s="37"/>
      <c r="Y426" s="37"/>
      <c r="Z426" s="37"/>
      <c r="AA426" s="37"/>
      <c r="AB426" s="37"/>
      <c r="AC426" s="37"/>
      <c r="AD426" s="37"/>
      <c r="AE426" s="37"/>
      <c r="AR426" s="230" t="s">
        <v>141</v>
      </c>
      <c r="AT426" s="230" t="s">
        <v>137</v>
      </c>
      <c r="AU426" s="230" t="s">
        <v>21</v>
      </c>
      <c r="AY426" s="16" t="s">
        <v>135</v>
      </c>
      <c r="BE426" s="231">
        <f>IF(N426="základní",J426,0)</f>
        <v>0</v>
      </c>
      <c r="BF426" s="231">
        <f>IF(N426="snížená",J426,0)</f>
        <v>0</v>
      </c>
      <c r="BG426" s="231">
        <f>IF(N426="zákl. přenesená",J426,0)</f>
        <v>0</v>
      </c>
      <c r="BH426" s="231">
        <f>IF(N426="sníž. přenesená",J426,0)</f>
        <v>0</v>
      </c>
      <c r="BI426" s="231">
        <f>IF(N426="nulová",J426,0)</f>
        <v>0</v>
      </c>
      <c r="BJ426" s="16" t="s">
        <v>87</v>
      </c>
      <c r="BK426" s="231">
        <f>ROUND(I426*H426,2)</f>
        <v>0</v>
      </c>
      <c r="BL426" s="16" t="s">
        <v>141</v>
      </c>
      <c r="BM426" s="230" t="s">
        <v>840</v>
      </c>
    </row>
    <row r="427" spans="1:65" s="2" customFormat="1" ht="24.15" customHeight="1">
      <c r="A427" s="37"/>
      <c r="B427" s="38"/>
      <c r="C427" s="218" t="s">
        <v>841</v>
      </c>
      <c r="D427" s="218" t="s">
        <v>137</v>
      </c>
      <c r="E427" s="219" t="s">
        <v>842</v>
      </c>
      <c r="F427" s="220" t="s">
        <v>843</v>
      </c>
      <c r="G427" s="221" t="s">
        <v>162</v>
      </c>
      <c r="H427" s="222">
        <v>14</v>
      </c>
      <c r="I427" s="223"/>
      <c r="J427" s="224">
        <f>ROUND(I427*H427,2)</f>
        <v>0</v>
      </c>
      <c r="K427" s="225"/>
      <c r="L427" s="43"/>
      <c r="M427" s="226" t="s">
        <v>1</v>
      </c>
      <c r="N427" s="227" t="s">
        <v>44</v>
      </c>
      <c r="O427" s="90"/>
      <c r="P427" s="228">
        <f>O427*H427</f>
        <v>0</v>
      </c>
      <c r="Q427" s="228">
        <v>0.00107</v>
      </c>
      <c r="R427" s="228">
        <f>Q427*H427</f>
        <v>0.01498</v>
      </c>
      <c r="S427" s="228">
        <v>0</v>
      </c>
      <c r="T427" s="229">
        <f>S427*H427</f>
        <v>0</v>
      </c>
      <c r="U427" s="37"/>
      <c r="V427" s="37"/>
      <c r="W427" s="37"/>
      <c r="X427" s="37"/>
      <c r="Y427" s="37"/>
      <c r="Z427" s="37"/>
      <c r="AA427" s="37"/>
      <c r="AB427" s="37"/>
      <c r="AC427" s="37"/>
      <c r="AD427" s="37"/>
      <c r="AE427" s="37"/>
      <c r="AR427" s="230" t="s">
        <v>141</v>
      </c>
      <c r="AT427" s="230" t="s">
        <v>137</v>
      </c>
      <c r="AU427" s="230" t="s">
        <v>21</v>
      </c>
      <c r="AY427" s="16" t="s">
        <v>135</v>
      </c>
      <c r="BE427" s="231">
        <f>IF(N427="základní",J427,0)</f>
        <v>0</v>
      </c>
      <c r="BF427" s="231">
        <f>IF(N427="snížená",J427,0)</f>
        <v>0</v>
      </c>
      <c r="BG427" s="231">
        <f>IF(N427="zákl. přenesená",J427,0)</f>
        <v>0</v>
      </c>
      <c r="BH427" s="231">
        <f>IF(N427="sníž. přenesená",J427,0)</f>
        <v>0</v>
      </c>
      <c r="BI427" s="231">
        <f>IF(N427="nulová",J427,0)</f>
        <v>0</v>
      </c>
      <c r="BJ427" s="16" t="s">
        <v>87</v>
      </c>
      <c r="BK427" s="231">
        <f>ROUND(I427*H427,2)</f>
        <v>0</v>
      </c>
      <c r="BL427" s="16" t="s">
        <v>141</v>
      </c>
      <c r="BM427" s="230" t="s">
        <v>844</v>
      </c>
    </row>
    <row r="428" spans="1:47" s="2" customFormat="1" ht="12">
      <c r="A428" s="37"/>
      <c r="B428" s="38"/>
      <c r="C428" s="39"/>
      <c r="D428" s="232" t="s">
        <v>143</v>
      </c>
      <c r="E428" s="39"/>
      <c r="F428" s="233" t="s">
        <v>845</v>
      </c>
      <c r="G428" s="39"/>
      <c r="H428" s="39"/>
      <c r="I428" s="234"/>
      <c r="J428" s="39"/>
      <c r="K428" s="39"/>
      <c r="L428" s="43"/>
      <c r="M428" s="235"/>
      <c r="N428" s="236"/>
      <c r="O428" s="90"/>
      <c r="P428" s="90"/>
      <c r="Q428" s="90"/>
      <c r="R428" s="90"/>
      <c r="S428" s="90"/>
      <c r="T428" s="91"/>
      <c r="U428" s="37"/>
      <c r="V428" s="37"/>
      <c r="W428" s="37"/>
      <c r="X428" s="37"/>
      <c r="Y428" s="37"/>
      <c r="Z428" s="37"/>
      <c r="AA428" s="37"/>
      <c r="AB428" s="37"/>
      <c r="AC428" s="37"/>
      <c r="AD428" s="37"/>
      <c r="AE428" s="37"/>
      <c r="AT428" s="16" t="s">
        <v>143</v>
      </c>
      <c r="AU428" s="16" t="s">
        <v>21</v>
      </c>
    </row>
    <row r="429" spans="1:51" s="13" customFormat="1" ht="12">
      <c r="A429" s="13"/>
      <c r="B429" s="237"/>
      <c r="C429" s="238"/>
      <c r="D429" s="232" t="s">
        <v>150</v>
      </c>
      <c r="E429" s="239" t="s">
        <v>1</v>
      </c>
      <c r="F429" s="240" t="s">
        <v>217</v>
      </c>
      <c r="G429" s="238"/>
      <c r="H429" s="241">
        <v>14</v>
      </c>
      <c r="I429" s="242"/>
      <c r="J429" s="238"/>
      <c r="K429" s="238"/>
      <c r="L429" s="243"/>
      <c r="M429" s="244"/>
      <c r="N429" s="245"/>
      <c r="O429" s="245"/>
      <c r="P429" s="245"/>
      <c r="Q429" s="245"/>
      <c r="R429" s="245"/>
      <c r="S429" s="245"/>
      <c r="T429" s="246"/>
      <c r="U429" s="13"/>
      <c r="V429" s="13"/>
      <c r="W429" s="13"/>
      <c r="X429" s="13"/>
      <c r="Y429" s="13"/>
      <c r="Z429" s="13"/>
      <c r="AA429" s="13"/>
      <c r="AB429" s="13"/>
      <c r="AC429" s="13"/>
      <c r="AD429" s="13"/>
      <c r="AE429" s="13"/>
      <c r="AT429" s="247" t="s">
        <v>150</v>
      </c>
      <c r="AU429" s="247" t="s">
        <v>21</v>
      </c>
      <c r="AV429" s="13" t="s">
        <v>21</v>
      </c>
      <c r="AW429" s="13" t="s">
        <v>34</v>
      </c>
      <c r="AX429" s="13" t="s">
        <v>87</v>
      </c>
      <c r="AY429" s="247" t="s">
        <v>135</v>
      </c>
    </row>
    <row r="430" spans="1:65" s="2" customFormat="1" ht="16.5" customHeight="1">
      <c r="A430" s="37"/>
      <c r="B430" s="38"/>
      <c r="C430" s="218" t="s">
        <v>846</v>
      </c>
      <c r="D430" s="218" t="s">
        <v>137</v>
      </c>
      <c r="E430" s="219" t="s">
        <v>847</v>
      </c>
      <c r="F430" s="220" t="s">
        <v>848</v>
      </c>
      <c r="G430" s="221" t="s">
        <v>162</v>
      </c>
      <c r="H430" s="222">
        <v>1.4</v>
      </c>
      <c r="I430" s="223"/>
      <c r="J430" s="224">
        <f>ROUND(I430*H430,2)</f>
        <v>0</v>
      </c>
      <c r="K430" s="225"/>
      <c r="L430" s="43"/>
      <c r="M430" s="226" t="s">
        <v>1</v>
      </c>
      <c r="N430" s="227" t="s">
        <v>44</v>
      </c>
      <c r="O430" s="90"/>
      <c r="P430" s="228">
        <f>O430*H430</f>
        <v>0</v>
      </c>
      <c r="Q430" s="228">
        <v>0.00107</v>
      </c>
      <c r="R430" s="228">
        <f>Q430*H430</f>
        <v>0.001498</v>
      </c>
      <c r="S430" s="228">
        <v>0</v>
      </c>
      <c r="T430" s="229">
        <f>S430*H430</f>
        <v>0</v>
      </c>
      <c r="U430" s="37"/>
      <c r="V430" s="37"/>
      <c r="W430" s="37"/>
      <c r="X430" s="37"/>
      <c r="Y430" s="37"/>
      <c r="Z430" s="37"/>
      <c r="AA430" s="37"/>
      <c r="AB430" s="37"/>
      <c r="AC430" s="37"/>
      <c r="AD430" s="37"/>
      <c r="AE430" s="37"/>
      <c r="AR430" s="230" t="s">
        <v>141</v>
      </c>
      <c r="AT430" s="230" t="s">
        <v>137</v>
      </c>
      <c r="AU430" s="230" t="s">
        <v>21</v>
      </c>
      <c r="AY430" s="16" t="s">
        <v>135</v>
      </c>
      <c r="BE430" s="231">
        <f>IF(N430="základní",J430,0)</f>
        <v>0</v>
      </c>
      <c r="BF430" s="231">
        <f>IF(N430="snížená",J430,0)</f>
        <v>0</v>
      </c>
      <c r="BG430" s="231">
        <f>IF(N430="zákl. přenesená",J430,0)</f>
        <v>0</v>
      </c>
      <c r="BH430" s="231">
        <f>IF(N430="sníž. přenesená",J430,0)</f>
        <v>0</v>
      </c>
      <c r="BI430" s="231">
        <f>IF(N430="nulová",J430,0)</f>
        <v>0</v>
      </c>
      <c r="BJ430" s="16" t="s">
        <v>87</v>
      </c>
      <c r="BK430" s="231">
        <f>ROUND(I430*H430,2)</f>
        <v>0</v>
      </c>
      <c r="BL430" s="16" t="s">
        <v>141</v>
      </c>
      <c r="BM430" s="230" t="s">
        <v>849</v>
      </c>
    </row>
    <row r="431" spans="1:47" s="2" customFormat="1" ht="12">
      <c r="A431" s="37"/>
      <c r="B431" s="38"/>
      <c r="C431" s="39"/>
      <c r="D431" s="232" t="s">
        <v>143</v>
      </c>
      <c r="E431" s="39"/>
      <c r="F431" s="233" t="s">
        <v>850</v>
      </c>
      <c r="G431" s="39"/>
      <c r="H431" s="39"/>
      <c r="I431" s="234"/>
      <c r="J431" s="39"/>
      <c r="K431" s="39"/>
      <c r="L431" s="43"/>
      <c r="M431" s="235"/>
      <c r="N431" s="236"/>
      <c r="O431" s="90"/>
      <c r="P431" s="90"/>
      <c r="Q431" s="90"/>
      <c r="R431" s="90"/>
      <c r="S431" s="90"/>
      <c r="T431" s="91"/>
      <c r="U431" s="37"/>
      <c r="V431" s="37"/>
      <c r="W431" s="37"/>
      <c r="X431" s="37"/>
      <c r="Y431" s="37"/>
      <c r="Z431" s="37"/>
      <c r="AA431" s="37"/>
      <c r="AB431" s="37"/>
      <c r="AC431" s="37"/>
      <c r="AD431" s="37"/>
      <c r="AE431" s="37"/>
      <c r="AT431" s="16" t="s">
        <v>143</v>
      </c>
      <c r="AU431" s="16" t="s">
        <v>21</v>
      </c>
    </row>
    <row r="432" spans="1:51" s="13" customFormat="1" ht="12">
      <c r="A432" s="13"/>
      <c r="B432" s="237"/>
      <c r="C432" s="238"/>
      <c r="D432" s="232" t="s">
        <v>150</v>
      </c>
      <c r="E432" s="239" t="s">
        <v>1</v>
      </c>
      <c r="F432" s="240" t="s">
        <v>851</v>
      </c>
      <c r="G432" s="238"/>
      <c r="H432" s="241">
        <v>1.4</v>
      </c>
      <c r="I432" s="242"/>
      <c r="J432" s="238"/>
      <c r="K432" s="238"/>
      <c r="L432" s="243"/>
      <c r="M432" s="244"/>
      <c r="N432" s="245"/>
      <c r="O432" s="245"/>
      <c r="P432" s="245"/>
      <c r="Q432" s="245"/>
      <c r="R432" s="245"/>
      <c r="S432" s="245"/>
      <c r="T432" s="246"/>
      <c r="U432" s="13"/>
      <c r="V432" s="13"/>
      <c r="W432" s="13"/>
      <c r="X432" s="13"/>
      <c r="Y432" s="13"/>
      <c r="Z432" s="13"/>
      <c r="AA432" s="13"/>
      <c r="AB432" s="13"/>
      <c r="AC432" s="13"/>
      <c r="AD432" s="13"/>
      <c r="AE432" s="13"/>
      <c r="AT432" s="247" t="s">
        <v>150</v>
      </c>
      <c r="AU432" s="247" t="s">
        <v>21</v>
      </c>
      <c r="AV432" s="13" t="s">
        <v>21</v>
      </c>
      <c r="AW432" s="13" t="s">
        <v>34</v>
      </c>
      <c r="AX432" s="13" t="s">
        <v>87</v>
      </c>
      <c r="AY432" s="247" t="s">
        <v>135</v>
      </c>
    </row>
    <row r="433" spans="1:65" s="2" customFormat="1" ht="16.5" customHeight="1">
      <c r="A433" s="37"/>
      <c r="B433" s="38"/>
      <c r="C433" s="218" t="s">
        <v>852</v>
      </c>
      <c r="D433" s="218" t="s">
        <v>137</v>
      </c>
      <c r="E433" s="219" t="s">
        <v>853</v>
      </c>
      <c r="F433" s="220" t="s">
        <v>854</v>
      </c>
      <c r="G433" s="221" t="s">
        <v>155</v>
      </c>
      <c r="H433" s="222">
        <v>6.16</v>
      </c>
      <c r="I433" s="223"/>
      <c r="J433" s="224">
        <f>ROUND(I433*H433,2)</f>
        <v>0</v>
      </c>
      <c r="K433" s="225"/>
      <c r="L433" s="43"/>
      <c r="M433" s="226" t="s">
        <v>1</v>
      </c>
      <c r="N433" s="227" t="s">
        <v>44</v>
      </c>
      <c r="O433" s="90"/>
      <c r="P433" s="228">
        <f>O433*H433</f>
        <v>0</v>
      </c>
      <c r="Q433" s="228">
        <v>0</v>
      </c>
      <c r="R433" s="228">
        <f>Q433*H433</f>
        <v>0</v>
      </c>
      <c r="S433" s="228">
        <v>0</v>
      </c>
      <c r="T433" s="229">
        <f>S433*H433</f>
        <v>0</v>
      </c>
      <c r="U433" s="37"/>
      <c r="V433" s="37"/>
      <c r="W433" s="37"/>
      <c r="X433" s="37"/>
      <c r="Y433" s="37"/>
      <c r="Z433" s="37"/>
      <c r="AA433" s="37"/>
      <c r="AB433" s="37"/>
      <c r="AC433" s="37"/>
      <c r="AD433" s="37"/>
      <c r="AE433" s="37"/>
      <c r="AR433" s="230" t="s">
        <v>141</v>
      </c>
      <c r="AT433" s="230" t="s">
        <v>137</v>
      </c>
      <c r="AU433" s="230" t="s">
        <v>21</v>
      </c>
      <c r="AY433" s="16" t="s">
        <v>135</v>
      </c>
      <c r="BE433" s="231">
        <f>IF(N433="základní",J433,0)</f>
        <v>0</v>
      </c>
      <c r="BF433" s="231">
        <f>IF(N433="snížená",J433,0)</f>
        <v>0</v>
      </c>
      <c r="BG433" s="231">
        <f>IF(N433="zákl. přenesená",J433,0)</f>
        <v>0</v>
      </c>
      <c r="BH433" s="231">
        <f>IF(N433="sníž. přenesená",J433,0)</f>
        <v>0</v>
      </c>
      <c r="BI433" s="231">
        <f>IF(N433="nulová",J433,0)</f>
        <v>0</v>
      </c>
      <c r="BJ433" s="16" t="s">
        <v>87</v>
      </c>
      <c r="BK433" s="231">
        <f>ROUND(I433*H433,2)</f>
        <v>0</v>
      </c>
      <c r="BL433" s="16" t="s">
        <v>141</v>
      </c>
      <c r="BM433" s="230" t="s">
        <v>855</v>
      </c>
    </row>
    <row r="434" spans="1:51" s="13" customFormat="1" ht="12">
      <c r="A434" s="13"/>
      <c r="B434" s="237"/>
      <c r="C434" s="238"/>
      <c r="D434" s="232" t="s">
        <v>150</v>
      </c>
      <c r="E434" s="239" t="s">
        <v>1</v>
      </c>
      <c r="F434" s="240" t="s">
        <v>856</v>
      </c>
      <c r="G434" s="238"/>
      <c r="H434" s="241">
        <v>5.6</v>
      </c>
      <c r="I434" s="242"/>
      <c r="J434" s="238"/>
      <c r="K434" s="238"/>
      <c r="L434" s="243"/>
      <c r="M434" s="244"/>
      <c r="N434" s="245"/>
      <c r="O434" s="245"/>
      <c r="P434" s="245"/>
      <c r="Q434" s="245"/>
      <c r="R434" s="245"/>
      <c r="S434" s="245"/>
      <c r="T434" s="246"/>
      <c r="U434" s="13"/>
      <c r="V434" s="13"/>
      <c r="W434" s="13"/>
      <c r="X434" s="13"/>
      <c r="Y434" s="13"/>
      <c r="Z434" s="13"/>
      <c r="AA434" s="13"/>
      <c r="AB434" s="13"/>
      <c r="AC434" s="13"/>
      <c r="AD434" s="13"/>
      <c r="AE434" s="13"/>
      <c r="AT434" s="247" t="s">
        <v>150</v>
      </c>
      <c r="AU434" s="247" t="s">
        <v>21</v>
      </c>
      <c r="AV434" s="13" t="s">
        <v>21</v>
      </c>
      <c r="AW434" s="13" t="s">
        <v>34</v>
      </c>
      <c r="AX434" s="13" t="s">
        <v>79</v>
      </c>
      <c r="AY434" s="247" t="s">
        <v>135</v>
      </c>
    </row>
    <row r="435" spans="1:51" s="13" customFormat="1" ht="12">
      <c r="A435" s="13"/>
      <c r="B435" s="237"/>
      <c r="C435" s="238"/>
      <c r="D435" s="232" t="s">
        <v>150</v>
      </c>
      <c r="E435" s="239" t="s">
        <v>1</v>
      </c>
      <c r="F435" s="240" t="s">
        <v>857</v>
      </c>
      <c r="G435" s="238"/>
      <c r="H435" s="241">
        <v>0.56</v>
      </c>
      <c r="I435" s="242"/>
      <c r="J435" s="238"/>
      <c r="K435" s="238"/>
      <c r="L435" s="243"/>
      <c r="M435" s="244"/>
      <c r="N435" s="245"/>
      <c r="O435" s="245"/>
      <c r="P435" s="245"/>
      <c r="Q435" s="245"/>
      <c r="R435" s="245"/>
      <c r="S435" s="245"/>
      <c r="T435" s="246"/>
      <c r="U435" s="13"/>
      <c r="V435" s="13"/>
      <c r="W435" s="13"/>
      <c r="X435" s="13"/>
      <c r="Y435" s="13"/>
      <c r="Z435" s="13"/>
      <c r="AA435" s="13"/>
      <c r="AB435" s="13"/>
      <c r="AC435" s="13"/>
      <c r="AD435" s="13"/>
      <c r="AE435" s="13"/>
      <c r="AT435" s="247" t="s">
        <v>150</v>
      </c>
      <c r="AU435" s="247" t="s">
        <v>21</v>
      </c>
      <c r="AV435" s="13" t="s">
        <v>21</v>
      </c>
      <c r="AW435" s="13" t="s">
        <v>34</v>
      </c>
      <c r="AX435" s="13" t="s">
        <v>79</v>
      </c>
      <c r="AY435" s="247" t="s">
        <v>135</v>
      </c>
    </row>
    <row r="436" spans="1:51" s="14" customFormat="1" ht="12">
      <c r="A436" s="14"/>
      <c r="B436" s="248"/>
      <c r="C436" s="249"/>
      <c r="D436" s="232" t="s">
        <v>150</v>
      </c>
      <c r="E436" s="250" t="s">
        <v>1</v>
      </c>
      <c r="F436" s="251" t="s">
        <v>159</v>
      </c>
      <c r="G436" s="249"/>
      <c r="H436" s="252">
        <v>6.16</v>
      </c>
      <c r="I436" s="253"/>
      <c r="J436" s="249"/>
      <c r="K436" s="249"/>
      <c r="L436" s="254"/>
      <c r="M436" s="255"/>
      <c r="N436" s="256"/>
      <c r="O436" s="256"/>
      <c r="P436" s="256"/>
      <c r="Q436" s="256"/>
      <c r="R436" s="256"/>
      <c r="S436" s="256"/>
      <c r="T436" s="257"/>
      <c r="U436" s="14"/>
      <c r="V436" s="14"/>
      <c r="W436" s="14"/>
      <c r="X436" s="14"/>
      <c r="Y436" s="14"/>
      <c r="Z436" s="14"/>
      <c r="AA436" s="14"/>
      <c r="AB436" s="14"/>
      <c r="AC436" s="14"/>
      <c r="AD436" s="14"/>
      <c r="AE436" s="14"/>
      <c r="AT436" s="258" t="s">
        <v>150</v>
      </c>
      <c r="AU436" s="258" t="s">
        <v>21</v>
      </c>
      <c r="AV436" s="14" t="s">
        <v>141</v>
      </c>
      <c r="AW436" s="14" t="s">
        <v>34</v>
      </c>
      <c r="AX436" s="14" t="s">
        <v>87</v>
      </c>
      <c r="AY436" s="258" t="s">
        <v>135</v>
      </c>
    </row>
    <row r="437" spans="1:65" s="2" customFormat="1" ht="21.75" customHeight="1">
      <c r="A437" s="37"/>
      <c r="B437" s="38"/>
      <c r="C437" s="218" t="s">
        <v>858</v>
      </c>
      <c r="D437" s="218" t="s">
        <v>137</v>
      </c>
      <c r="E437" s="219" t="s">
        <v>859</v>
      </c>
      <c r="F437" s="220" t="s">
        <v>860</v>
      </c>
      <c r="G437" s="221" t="s">
        <v>162</v>
      </c>
      <c r="H437" s="222">
        <v>15.4</v>
      </c>
      <c r="I437" s="223"/>
      <c r="J437" s="224">
        <f>ROUND(I437*H437,2)</f>
        <v>0</v>
      </c>
      <c r="K437" s="225"/>
      <c r="L437" s="43"/>
      <c r="M437" s="226" t="s">
        <v>1</v>
      </c>
      <c r="N437" s="227" t="s">
        <v>44</v>
      </c>
      <c r="O437" s="90"/>
      <c r="P437" s="228">
        <f>O437*H437</f>
        <v>0</v>
      </c>
      <c r="Q437" s="228">
        <v>0.00013</v>
      </c>
      <c r="R437" s="228">
        <f>Q437*H437</f>
        <v>0.002002</v>
      </c>
      <c r="S437" s="228">
        <v>0</v>
      </c>
      <c r="T437" s="229">
        <f>S437*H437</f>
        <v>0</v>
      </c>
      <c r="U437" s="37"/>
      <c r="V437" s="37"/>
      <c r="W437" s="37"/>
      <c r="X437" s="37"/>
      <c r="Y437" s="37"/>
      <c r="Z437" s="37"/>
      <c r="AA437" s="37"/>
      <c r="AB437" s="37"/>
      <c r="AC437" s="37"/>
      <c r="AD437" s="37"/>
      <c r="AE437" s="37"/>
      <c r="AR437" s="230" t="s">
        <v>141</v>
      </c>
      <c r="AT437" s="230" t="s">
        <v>137</v>
      </c>
      <c r="AU437" s="230" t="s">
        <v>21</v>
      </c>
      <c r="AY437" s="16" t="s">
        <v>135</v>
      </c>
      <c r="BE437" s="231">
        <f>IF(N437="základní",J437,0)</f>
        <v>0</v>
      </c>
      <c r="BF437" s="231">
        <f>IF(N437="snížená",J437,0)</f>
        <v>0</v>
      </c>
      <c r="BG437" s="231">
        <f>IF(N437="zákl. přenesená",J437,0)</f>
        <v>0</v>
      </c>
      <c r="BH437" s="231">
        <f>IF(N437="sníž. přenesená",J437,0)</f>
        <v>0</v>
      </c>
      <c r="BI437" s="231">
        <f>IF(N437="nulová",J437,0)</f>
        <v>0</v>
      </c>
      <c r="BJ437" s="16" t="s">
        <v>87</v>
      </c>
      <c r="BK437" s="231">
        <f>ROUND(I437*H437,2)</f>
        <v>0</v>
      </c>
      <c r="BL437" s="16" t="s">
        <v>141</v>
      </c>
      <c r="BM437" s="230" t="s">
        <v>861</v>
      </c>
    </row>
    <row r="438" spans="1:51" s="13" customFormat="1" ht="12">
      <c r="A438" s="13"/>
      <c r="B438" s="237"/>
      <c r="C438" s="238"/>
      <c r="D438" s="232" t="s">
        <v>150</v>
      </c>
      <c r="E438" s="239" t="s">
        <v>1</v>
      </c>
      <c r="F438" s="240" t="s">
        <v>862</v>
      </c>
      <c r="G438" s="238"/>
      <c r="H438" s="241">
        <v>15.4</v>
      </c>
      <c r="I438" s="242"/>
      <c r="J438" s="238"/>
      <c r="K438" s="238"/>
      <c r="L438" s="243"/>
      <c r="M438" s="244"/>
      <c r="N438" s="245"/>
      <c r="O438" s="245"/>
      <c r="P438" s="245"/>
      <c r="Q438" s="245"/>
      <c r="R438" s="245"/>
      <c r="S438" s="245"/>
      <c r="T438" s="246"/>
      <c r="U438" s="13"/>
      <c r="V438" s="13"/>
      <c r="W438" s="13"/>
      <c r="X438" s="13"/>
      <c r="Y438" s="13"/>
      <c r="Z438" s="13"/>
      <c r="AA438" s="13"/>
      <c r="AB438" s="13"/>
      <c r="AC438" s="13"/>
      <c r="AD438" s="13"/>
      <c r="AE438" s="13"/>
      <c r="AT438" s="247" t="s">
        <v>150</v>
      </c>
      <c r="AU438" s="247" t="s">
        <v>21</v>
      </c>
      <c r="AV438" s="13" t="s">
        <v>21</v>
      </c>
      <c r="AW438" s="13" t="s">
        <v>34</v>
      </c>
      <c r="AX438" s="13" t="s">
        <v>79</v>
      </c>
      <c r="AY438" s="247" t="s">
        <v>135</v>
      </c>
    </row>
    <row r="439" spans="1:51" s="14" customFormat="1" ht="12">
      <c r="A439" s="14"/>
      <c r="B439" s="248"/>
      <c r="C439" s="249"/>
      <c r="D439" s="232" t="s">
        <v>150</v>
      </c>
      <c r="E439" s="250" t="s">
        <v>1</v>
      </c>
      <c r="F439" s="251" t="s">
        <v>159</v>
      </c>
      <c r="G439" s="249"/>
      <c r="H439" s="252">
        <v>15.4</v>
      </c>
      <c r="I439" s="253"/>
      <c r="J439" s="249"/>
      <c r="K439" s="249"/>
      <c r="L439" s="254"/>
      <c r="M439" s="255"/>
      <c r="N439" s="256"/>
      <c r="O439" s="256"/>
      <c r="P439" s="256"/>
      <c r="Q439" s="256"/>
      <c r="R439" s="256"/>
      <c r="S439" s="256"/>
      <c r="T439" s="257"/>
      <c r="U439" s="14"/>
      <c r="V439" s="14"/>
      <c r="W439" s="14"/>
      <c r="X439" s="14"/>
      <c r="Y439" s="14"/>
      <c r="Z439" s="14"/>
      <c r="AA439" s="14"/>
      <c r="AB439" s="14"/>
      <c r="AC439" s="14"/>
      <c r="AD439" s="14"/>
      <c r="AE439" s="14"/>
      <c r="AT439" s="258" t="s">
        <v>150</v>
      </c>
      <c r="AU439" s="258" t="s">
        <v>21</v>
      </c>
      <c r="AV439" s="14" t="s">
        <v>141</v>
      </c>
      <c r="AW439" s="14" t="s">
        <v>34</v>
      </c>
      <c r="AX439" s="14" t="s">
        <v>87</v>
      </c>
      <c r="AY439" s="258" t="s">
        <v>135</v>
      </c>
    </row>
    <row r="440" spans="1:65" s="2" customFormat="1" ht="24.15" customHeight="1">
      <c r="A440" s="37"/>
      <c r="B440" s="38"/>
      <c r="C440" s="218" t="s">
        <v>863</v>
      </c>
      <c r="D440" s="218" t="s">
        <v>137</v>
      </c>
      <c r="E440" s="219" t="s">
        <v>864</v>
      </c>
      <c r="F440" s="220" t="s">
        <v>865</v>
      </c>
      <c r="G440" s="221" t="s">
        <v>147</v>
      </c>
      <c r="H440" s="222">
        <v>0.924</v>
      </c>
      <c r="I440" s="223"/>
      <c r="J440" s="224">
        <f>ROUND(I440*H440,2)</f>
        <v>0</v>
      </c>
      <c r="K440" s="225"/>
      <c r="L440" s="43"/>
      <c r="M440" s="226" t="s">
        <v>1</v>
      </c>
      <c r="N440" s="227" t="s">
        <v>44</v>
      </c>
      <c r="O440" s="90"/>
      <c r="P440" s="228">
        <f>O440*H440</f>
        <v>0</v>
      </c>
      <c r="Q440" s="228">
        <v>2.46367</v>
      </c>
      <c r="R440" s="228">
        <f>Q440*H440</f>
        <v>2.27643108</v>
      </c>
      <c r="S440" s="228">
        <v>0</v>
      </c>
      <c r="T440" s="229">
        <f>S440*H440</f>
        <v>0</v>
      </c>
      <c r="U440" s="37"/>
      <c r="V440" s="37"/>
      <c r="W440" s="37"/>
      <c r="X440" s="37"/>
      <c r="Y440" s="37"/>
      <c r="Z440" s="37"/>
      <c r="AA440" s="37"/>
      <c r="AB440" s="37"/>
      <c r="AC440" s="37"/>
      <c r="AD440" s="37"/>
      <c r="AE440" s="37"/>
      <c r="AR440" s="230" t="s">
        <v>141</v>
      </c>
      <c r="AT440" s="230" t="s">
        <v>137</v>
      </c>
      <c r="AU440" s="230" t="s">
        <v>21</v>
      </c>
      <c r="AY440" s="16" t="s">
        <v>135</v>
      </c>
      <c r="BE440" s="231">
        <f>IF(N440="základní",J440,0)</f>
        <v>0</v>
      </c>
      <c r="BF440" s="231">
        <f>IF(N440="snížená",J440,0)</f>
        <v>0</v>
      </c>
      <c r="BG440" s="231">
        <f>IF(N440="zákl. přenesená",J440,0)</f>
        <v>0</v>
      </c>
      <c r="BH440" s="231">
        <f>IF(N440="sníž. přenesená",J440,0)</f>
        <v>0</v>
      </c>
      <c r="BI440" s="231">
        <f>IF(N440="nulová",J440,0)</f>
        <v>0</v>
      </c>
      <c r="BJ440" s="16" t="s">
        <v>87</v>
      </c>
      <c r="BK440" s="231">
        <f>ROUND(I440*H440,2)</f>
        <v>0</v>
      </c>
      <c r="BL440" s="16" t="s">
        <v>141</v>
      </c>
      <c r="BM440" s="230" t="s">
        <v>866</v>
      </c>
    </row>
    <row r="441" spans="1:51" s="13" customFormat="1" ht="12">
      <c r="A441" s="13"/>
      <c r="B441" s="237"/>
      <c r="C441" s="238"/>
      <c r="D441" s="232" t="s">
        <v>150</v>
      </c>
      <c r="E441" s="239" t="s">
        <v>1</v>
      </c>
      <c r="F441" s="240" t="s">
        <v>867</v>
      </c>
      <c r="G441" s="238"/>
      <c r="H441" s="241">
        <v>0.924</v>
      </c>
      <c r="I441" s="242"/>
      <c r="J441" s="238"/>
      <c r="K441" s="238"/>
      <c r="L441" s="243"/>
      <c r="M441" s="244"/>
      <c r="N441" s="245"/>
      <c r="O441" s="245"/>
      <c r="P441" s="245"/>
      <c r="Q441" s="245"/>
      <c r="R441" s="245"/>
      <c r="S441" s="245"/>
      <c r="T441" s="246"/>
      <c r="U441" s="13"/>
      <c r="V441" s="13"/>
      <c r="W441" s="13"/>
      <c r="X441" s="13"/>
      <c r="Y441" s="13"/>
      <c r="Z441" s="13"/>
      <c r="AA441" s="13"/>
      <c r="AB441" s="13"/>
      <c r="AC441" s="13"/>
      <c r="AD441" s="13"/>
      <c r="AE441" s="13"/>
      <c r="AT441" s="247" t="s">
        <v>150</v>
      </c>
      <c r="AU441" s="247" t="s">
        <v>21</v>
      </c>
      <c r="AV441" s="13" t="s">
        <v>21</v>
      </c>
      <c r="AW441" s="13" t="s">
        <v>34</v>
      </c>
      <c r="AX441" s="13" t="s">
        <v>79</v>
      </c>
      <c r="AY441" s="247" t="s">
        <v>135</v>
      </c>
    </row>
    <row r="442" spans="1:51" s="14" customFormat="1" ht="12">
      <c r="A442" s="14"/>
      <c r="B442" s="248"/>
      <c r="C442" s="249"/>
      <c r="D442" s="232" t="s">
        <v>150</v>
      </c>
      <c r="E442" s="250" t="s">
        <v>1</v>
      </c>
      <c r="F442" s="251" t="s">
        <v>159</v>
      </c>
      <c r="G442" s="249"/>
      <c r="H442" s="252">
        <v>0.924</v>
      </c>
      <c r="I442" s="253"/>
      <c r="J442" s="249"/>
      <c r="K442" s="249"/>
      <c r="L442" s="254"/>
      <c r="M442" s="255"/>
      <c r="N442" s="256"/>
      <c r="O442" s="256"/>
      <c r="P442" s="256"/>
      <c r="Q442" s="256"/>
      <c r="R442" s="256"/>
      <c r="S442" s="256"/>
      <c r="T442" s="257"/>
      <c r="U442" s="14"/>
      <c r="V442" s="14"/>
      <c r="W442" s="14"/>
      <c r="X442" s="14"/>
      <c r="Y442" s="14"/>
      <c r="Z442" s="14"/>
      <c r="AA442" s="14"/>
      <c r="AB442" s="14"/>
      <c r="AC442" s="14"/>
      <c r="AD442" s="14"/>
      <c r="AE442" s="14"/>
      <c r="AT442" s="258" t="s">
        <v>150</v>
      </c>
      <c r="AU442" s="258" t="s">
        <v>21</v>
      </c>
      <c r="AV442" s="14" t="s">
        <v>141</v>
      </c>
      <c r="AW442" s="14" t="s">
        <v>34</v>
      </c>
      <c r="AX442" s="14" t="s">
        <v>87</v>
      </c>
      <c r="AY442" s="258" t="s">
        <v>135</v>
      </c>
    </row>
    <row r="443" spans="1:63" s="12" customFormat="1" ht="22.8" customHeight="1">
      <c r="A443" s="12"/>
      <c r="B443" s="202"/>
      <c r="C443" s="203"/>
      <c r="D443" s="204" t="s">
        <v>78</v>
      </c>
      <c r="E443" s="216" t="s">
        <v>868</v>
      </c>
      <c r="F443" s="216" t="s">
        <v>869</v>
      </c>
      <c r="G443" s="203"/>
      <c r="H443" s="203"/>
      <c r="I443" s="206"/>
      <c r="J443" s="217">
        <f>BK443</f>
        <v>0</v>
      </c>
      <c r="K443" s="203"/>
      <c r="L443" s="208"/>
      <c r="M443" s="209"/>
      <c r="N443" s="210"/>
      <c r="O443" s="210"/>
      <c r="P443" s="211">
        <f>SUM(P444:P471)</f>
        <v>0</v>
      </c>
      <c r="Q443" s="210"/>
      <c r="R443" s="211">
        <f>SUM(R444:R471)</f>
        <v>2.3965699999999996</v>
      </c>
      <c r="S443" s="210"/>
      <c r="T443" s="212">
        <f>SUM(T444:T471)</f>
        <v>0</v>
      </c>
      <c r="U443" s="12"/>
      <c r="V443" s="12"/>
      <c r="W443" s="12"/>
      <c r="X443" s="12"/>
      <c r="Y443" s="12"/>
      <c r="Z443" s="12"/>
      <c r="AA443" s="12"/>
      <c r="AB443" s="12"/>
      <c r="AC443" s="12"/>
      <c r="AD443" s="12"/>
      <c r="AE443" s="12"/>
      <c r="AR443" s="213" t="s">
        <v>87</v>
      </c>
      <c r="AT443" s="214" t="s">
        <v>78</v>
      </c>
      <c r="AU443" s="214" t="s">
        <v>87</v>
      </c>
      <c r="AY443" s="213" t="s">
        <v>135</v>
      </c>
      <c r="BK443" s="215">
        <f>SUM(BK444:BK471)</f>
        <v>0</v>
      </c>
    </row>
    <row r="444" spans="1:65" s="2" customFormat="1" ht="24.15" customHeight="1">
      <c r="A444" s="37"/>
      <c r="B444" s="38"/>
      <c r="C444" s="218" t="s">
        <v>870</v>
      </c>
      <c r="D444" s="218" t="s">
        <v>137</v>
      </c>
      <c r="E444" s="219" t="s">
        <v>871</v>
      </c>
      <c r="F444" s="220" t="s">
        <v>872</v>
      </c>
      <c r="G444" s="221" t="s">
        <v>155</v>
      </c>
      <c r="H444" s="222">
        <v>6</v>
      </c>
      <c r="I444" s="223"/>
      <c r="J444" s="224">
        <f>ROUND(I444*H444,2)</f>
        <v>0</v>
      </c>
      <c r="K444" s="225"/>
      <c r="L444" s="43"/>
      <c r="M444" s="226" t="s">
        <v>1</v>
      </c>
      <c r="N444" s="227" t="s">
        <v>44</v>
      </c>
      <c r="O444" s="90"/>
      <c r="P444" s="228">
        <f>O444*H444</f>
        <v>0</v>
      </c>
      <c r="Q444" s="228">
        <v>0</v>
      </c>
      <c r="R444" s="228">
        <f>Q444*H444</f>
        <v>0</v>
      </c>
      <c r="S444" s="228">
        <v>0</v>
      </c>
      <c r="T444" s="229">
        <f>S444*H444</f>
        <v>0</v>
      </c>
      <c r="U444" s="37"/>
      <c r="V444" s="37"/>
      <c r="W444" s="37"/>
      <c r="X444" s="37"/>
      <c r="Y444" s="37"/>
      <c r="Z444" s="37"/>
      <c r="AA444" s="37"/>
      <c r="AB444" s="37"/>
      <c r="AC444" s="37"/>
      <c r="AD444" s="37"/>
      <c r="AE444" s="37"/>
      <c r="AR444" s="230" t="s">
        <v>141</v>
      </c>
      <c r="AT444" s="230" t="s">
        <v>137</v>
      </c>
      <c r="AU444" s="230" t="s">
        <v>21</v>
      </c>
      <c r="AY444" s="16" t="s">
        <v>135</v>
      </c>
      <c r="BE444" s="231">
        <f>IF(N444="základní",J444,0)</f>
        <v>0</v>
      </c>
      <c r="BF444" s="231">
        <f>IF(N444="snížená",J444,0)</f>
        <v>0</v>
      </c>
      <c r="BG444" s="231">
        <f>IF(N444="zákl. přenesená",J444,0)</f>
        <v>0</v>
      </c>
      <c r="BH444" s="231">
        <f>IF(N444="sníž. přenesená",J444,0)</f>
        <v>0</v>
      </c>
      <c r="BI444" s="231">
        <f>IF(N444="nulová",J444,0)</f>
        <v>0</v>
      </c>
      <c r="BJ444" s="16" t="s">
        <v>87</v>
      </c>
      <c r="BK444" s="231">
        <f>ROUND(I444*H444,2)</f>
        <v>0</v>
      </c>
      <c r="BL444" s="16" t="s">
        <v>141</v>
      </c>
      <c r="BM444" s="230" t="s">
        <v>873</v>
      </c>
    </row>
    <row r="445" spans="1:47" s="2" customFormat="1" ht="12">
      <c r="A445" s="37"/>
      <c r="B445" s="38"/>
      <c r="C445" s="39"/>
      <c r="D445" s="232" t="s">
        <v>143</v>
      </c>
      <c r="E445" s="39"/>
      <c r="F445" s="233" t="s">
        <v>874</v>
      </c>
      <c r="G445" s="39"/>
      <c r="H445" s="39"/>
      <c r="I445" s="234"/>
      <c r="J445" s="39"/>
      <c r="K445" s="39"/>
      <c r="L445" s="43"/>
      <c r="M445" s="235"/>
      <c r="N445" s="236"/>
      <c r="O445" s="90"/>
      <c r="P445" s="90"/>
      <c r="Q445" s="90"/>
      <c r="R445" s="90"/>
      <c r="S445" s="90"/>
      <c r="T445" s="91"/>
      <c r="U445" s="37"/>
      <c r="V445" s="37"/>
      <c r="W445" s="37"/>
      <c r="X445" s="37"/>
      <c r="Y445" s="37"/>
      <c r="Z445" s="37"/>
      <c r="AA445" s="37"/>
      <c r="AB445" s="37"/>
      <c r="AC445" s="37"/>
      <c r="AD445" s="37"/>
      <c r="AE445" s="37"/>
      <c r="AT445" s="16" t="s">
        <v>143</v>
      </c>
      <c r="AU445" s="16" t="s">
        <v>21</v>
      </c>
    </row>
    <row r="446" spans="1:65" s="2" customFormat="1" ht="21.75" customHeight="1">
      <c r="A446" s="37"/>
      <c r="B446" s="38"/>
      <c r="C446" s="218" t="s">
        <v>875</v>
      </c>
      <c r="D446" s="218" t="s">
        <v>137</v>
      </c>
      <c r="E446" s="219" t="s">
        <v>876</v>
      </c>
      <c r="F446" s="220" t="s">
        <v>877</v>
      </c>
      <c r="G446" s="221" t="s">
        <v>155</v>
      </c>
      <c r="H446" s="222">
        <v>6</v>
      </c>
      <c r="I446" s="223"/>
      <c r="J446" s="224">
        <f>ROUND(I446*H446,2)</f>
        <v>0</v>
      </c>
      <c r="K446" s="225"/>
      <c r="L446" s="43"/>
      <c r="M446" s="226" t="s">
        <v>1</v>
      </c>
      <c r="N446" s="227" t="s">
        <v>44</v>
      </c>
      <c r="O446" s="90"/>
      <c r="P446" s="228">
        <f>O446*H446</f>
        <v>0</v>
      </c>
      <c r="Q446" s="228">
        <v>0</v>
      </c>
      <c r="R446" s="228">
        <f>Q446*H446</f>
        <v>0</v>
      </c>
      <c r="S446" s="228">
        <v>0</v>
      </c>
      <c r="T446" s="229">
        <f>S446*H446</f>
        <v>0</v>
      </c>
      <c r="U446" s="37"/>
      <c r="V446" s="37"/>
      <c r="W446" s="37"/>
      <c r="X446" s="37"/>
      <c r="Y446" s="37"/>
      <c r="Z446" s="37"/>
      <c r="AA446" s="37"/>
      <c r="AB446" s="37"/>
      <c r="AC446" s="37"/>
      <c r="AD446" s="37"/>
      <c r="AE446" s="37"/>
      <c r="AR446" s="230" t="s">
        <v>141</v>
      </c>
      <c r="AT446" s="230" t="s">
        <v>137</v>
      </c>
      <c r="AU446" s="230" t="s">
        <v>21</v>
      </c>
      <c r="AY446" s="16" t="s">
        <v>135</v>
      </c>
      <c r="BE446" s="231">
        <f>IF(N446="základní",J446,0)</f>
        <v>0</v>
      </c>
      <c r="BF446" s="231">
        <f>IF(N446="snížená",J446,0)</f>
        <v>0</v>
      </c>
      <c r="BG446" s="231">
        <f>IF(N446="zákl. přenesená",J446,0)</f>
        <v>0</v>
      </c>
      <c r="BH446" s="231">
        <f>IF(N446="sníž. přenesená",J446,0)</f>
        <v>0</v>
      </c>
      <c r="BI446" s="231">
        <f>IF(N446="nulová",J446,0)</f>
        <v>0</v>
      </c>
      <c r="BJ446" s="16" t="s">
        <v>87</v>
      </c>
      <c r="BK446" s="231">
        <f>ROUND(I446*H446,2)</f>
        <v>0</v>
      </c>
      <c r="BL446" s="16" t="s">
        <v>141</v>
      </c>
      <c r="BM446" s="230" t="s">
        <v>878</v>
      </c>
    </row>
    <row r="447" spans="1:47" s="2" customFormat="1" ht="12">
      <c r="A447" s="37"/>
      <c r="B447" s="38"/>
      <c r="C447" s="39"/>
      <c r="D447" s="232" t="s">
        <v>143</v>
      </c>
      <c r="E447" s="39"/>
      <c r="F447" s="233" t="s">
        <v>879</v>
      </c>
      <c r="G447" s="39"/>
      <c r="H447" s="39"/>
      <c r="I447" s="234"/>
      <c r="J447" s="39"/>
      <c r="K447" s="39"/>
      <c r="L447" s="43"/>
      <c r="M447" s="235"/>
      <c r="N447" s="236"/>
      <c r="O447" s="90"/>
      <c r="P447" s="90"/>
      <c r="Q447" s="90"/>
      <c r="R447" s="90"/>
      <c r="S447" s="90"/>
      <c r="T447" s="91"/>
      <c r="U447" s="37"/>
      <c r="V447" s="37"/>
      <c r="W447" s="37"/>
      <c r="X447" s="37"/>
      <c r="Y447" s="37"/>
      <c r="Z447" s="37"/>
      <c r="AA447" s="37"/>
      <c r="AB447" s="37"/>
      <c r="AC447" s="37"/>
      <c r="AD447" s="37"/>
      <c r="AE447" s="37"/>
      <c r="AT447" s="16" t="s">
        <v>143</v>
      </c>
      <c r="AU447" s="16" t="s">
        <v>21</v>
      </c>
    </row>
    <row r="448" spans="1:65" s="2" customFormat="1" ht="16.5" customHeight="1">
      <c r="A448" s="37"/>
      <c r="B448" s="38"/>
      <c r="C448" s="218" t="s">
        <v>880</v>
      </c>
      <c r="D448" s="218" t="s">
        <v>137</v>
      </c>
      <c r="E448" s="219" t="s">
        <v>881</v>
      </c>
      <c r="F448" s="220" t="s">
        <v>882</v>
      </c>
      <c r="G448" s="221" t="s">
        <v>140</v>
      </c>
      <c r="H448" s="222">
        <v>5</v>
      </c>
      <c r="I448" s="223"/>
      <c r="J448" s="224">
        <f>ROUND(I448*H448,2)</f>
        <v>0</v>
      </c>
      <c r="K448" s="225"/>
      <c r="L448" s="43"/>
      <c r="M448" s="226" t="s">
        <v>1</v>
      </c>
      <c r="N448" s="227" t="s">
        <v>44</v>
      </c>
      <c r="O448" s="90"/>
      <c r="P448" s="228">
        <f>O448*H448</f>
        <v>0</v>
      </c>
      <c r="Q448" s="228">
        <v>0.00942</v>
      </c>
      <c r="R448" s="228">
        <f>Q448*H448</f>
        <v>0.047099999999999996</v>
      </c>
      <c r="S448" s="228">
        <v>0</v>
      </c>
      <c r="T448" s="229">
        <f>S448*H448</f>
        <v>0</v>
      </c>
      <c r="U448" s="37"/>
      <c r="V448" s="37"/>
      <c r="W448" s="37"/>
      <c r="X448" s="37"/>
      <c r="Y448" s="37"/>
      <c r="Z448" s="37"/>
      <c r="AA448" s="37"/>
      <c r="AB448" s="37"/>
      <c r="AC448" s="37"/>
      <c r="AD448" s="37"/>
      <c r="AE448" s="37"/>
      <c r="AR448" s="230" t="s">
        <v>141</v>
      </c>
      <c r="AT448" s="230" t="s">
        <v>137</v>
      </c>
      <c r="AU448" s="230" t="s">
        <v>21</v>
      </c>
      <c r="AY448" s="16" t="s">
        <v>135</v>
      </c>
      <c r="BE448" s="231">
        <f>IF(N448="základní",J448,0)</f>
        <v>0</v>
      </c>
      <c r="BF448" s="231">
        <f>IF(N448="snížená",J448,0)</f>
        <v>0</v>
      </c>
      <c r="BG448" s="231">
        <f>IF(N448="zákl. přenesená",J448,0)</f>
        <v>0</v>
      </c>
      <c r="BH448" s="231">
        <f>IF(N448="sníž. přenesená",J448,0)</f>
        <v>0</v>
      </c>
      <c r="BI448" s="231">
        <f>IF(N448="nulová",J448,0)</f>
        <v>0</v>
      </c>
      <c r="BJ448" s="16" t="s">
        <v>87</v>
      </c>
      <c r="BK448" s="231">
        <f>ROUND(I448*H448,2)</f>
        <v>0</v>
      </c>
      <c r="BL448" s="16" t="s">
        <v>141</v>
      </c>
      <c r="BM448" s="230" t="s">
        <v>883</v>
      </c>
    </row>
    <row r="449" spans="1:47" s="2" customFormat="1" ht="12">
      <c r="A449" s="37"/>
      <c r="B449" s="38"/>
      <c r="C449" s="39"/>
      <c r="D449" s="232" t="s">
        <v>143</v>
      </c>
      <c r="E449" s="39"/>
      <c r="F449" s="233" t="s">
        <v>884</v>
      </c>
      <c r="G449" s="39"/>
      <c r="H449" s="39"/>
      <c r="I449" s="234"/>
      <c r="J449" s="39"/>
      <c r="K449" s="39"/>
      <c r="L449" s="43"/>
      <c r="M449" s="235"/>
      <c r="N449" s="236"/>
      <c r="O449" s="90"/>
      <c r="P449" s="90"/>
      <c r="Q449" s="90"/>
      <c r="R449" s="90"/>
      <c r="S449" s="90"/>
      <c r="T449" s="91"/>
      <c r="U449" s="37"/>
      <c r="V449" s="37"/>
      <c r="W449" s="37"/>
      <c r="X449" s="37"/>
      <c r="Y449" s="37"/>
      <c r="Z449" s="37"/>
      <c r="AA449" s="37"/>
      <c r="AB449" s="37"/>
      <c r="AC449" s="37"/>
      <c r="AD449" s="37"/>
      <c r="AE449" s="37"/>
      <c r="AT449" s="16" t="s">
        <v>143</v>
      </c>
      <c r="AU449" s="16" t="s">
        <v>21</v>
      </c>
    </row>
    <row r="450" spans="1:65" s="2" customFormat="1" ht="16.5" customHeight="1">
      <c r="A450" s="37"/>
      <c r="B450" s="38"/>
      <c r="C450" s="218" t="s">
        <v>885</v>
      </c>
      <c r="D450" s="218" t="s">
        <v>137</v>
      </c>
      <c r="E450" s="219" t="s">
        <v>886</v>
      </c>
      <c r="F450" s="220" t="s">
        <v>887</v>
      </c>
      <c r="G450" s="221" t="s">
        <v>140</v>
      </c>
      <c r="H450" s="222">
        <v>1</v>
      </c>
      <c r="I450" s="223"/>
      <c r="J450" s="224">
        <f>ROUND(I450*H450,2)</f>
        <v>0</v>
      </c>
      <c r="K450" s="225"/>
      <c r="L450" s="43"/>
      <c r="M450" s="226" t="s">
        <v>1</v>
      </c>
      <c r="N450" s="227" t="s">
        <v>44</v>
      </c>
      <c r="O450" s="90"/>
      <c r="P450" s="228">
        <f>O450*H450</f>
        <v>0</v>
      </c>
      <c r="Q450" s="228">
        <v>0.00947</v>
      </c>
      <c r="R450" s="228">
        <f>Q450*H450</f>
        <v>0.00947</v>
      </c>
      <c r="S450" s="228">
        <v>0</v>
      </c>
      <c r="T450" s="229">
        <f>S450*H450</f>
        <v>0</v>
      </c>
      <c r="U450" s="37"/>
      <c r="V450" s="37"/>
      <c r="W450" s="37"/>
      <c r="X450" s="37"/>
      <c r="Y450" s="37"/>
      <c r="Z450" s="37"/>
      <c r="AA450" s="37"/>
      <c r="AB450" s="37"/>
      <c r="AC450" s="37"/>
      <c r="AD450" s="37"/>
      <c r="AE450" s="37"/>
      <c r="AR450" s="230" t="s">
        <v>141</v>
      </c>
      <c r="AT450" s="230" t="s">
        <v>137</v>
      </c>
      <c r="AU450" s="230" t="s">
        <v>21</v>
      </c>
      <c r="AY450" s="16" t="s">
        <v>135</v>
      </c>
      <c r="BE450" s="231">
        <f>IF(N450="základní",J450,0)</f>
        <v>0</v>
      </c>
      <c r="BF450" s="231">
        <f>IF(N450="snížená",J450,0)</f>
        <v>0</v>
      </c>
      <c r="BG450" s="231">
        <f>IF(N450="zákl. přenesená",J450,0)</f>
        <v>0</v>
      </c>
      <c r="BH450" s="231">
        <f>IF(N450="sníž. přenesená",J450,0)</f>
        <v>0</v>
      </c>
      <c r="BI450" s="231">
        <f>IF(N450="nulová",J450,0)</f>
        <v>0</v>
      </c>
      <c r="BJ450" s="16" t="s">
        <v>87</v>
      </c>
      <c r="BK450" s="231">
        <f>ROUND(I450*H450,2)</f>
        <v>0</v>
      </c>
      <c r="BL450" s="16" t="s">
        <v>141</v>
      </c>
      <c r="BM450" s="230" t="s">
        <v>888</v>
      </c>
    </row>
    <row r="451" spans="1:47" s="2" customFormat="1" ht="12">
      <c r="A451" s="37"/>
      <c r="B451" s="38"/>
      <c r="C451" s="39"/>
      <c r="D451" s="232" t="s">
        <v>143</v>
      </c>
      <c r="E451" s="39"/>
      <c r="F451" s="233" t="s">
        <v>889</v>
      </c>
      <c r="G451" s="39"/>
      <c r="H451" s="39"/>
      <c r="I451" s="234"/>
      <c r="J451" s="39"/>
      <c r="K451" s="39"/>
      <c r="L451" s="43"/>
      <c r="M451" s="235"/>
      <c r="N451" s="236"/>
      <c r="O451" s="90"/>
      <c r="P451" s="90"/>
      <c r="Q451" s="90"/>
      <c r="R451" s="90"/>
      <c r="S451" s="90"/>
      <c r="T451" s="91"/>
      <c r="U451" s="37"/>
      <c r="V451" s="37"/>
      <c r="W451" s="37"/>
      <c r="X451" s="37"/>
      <c r="Y451" s="37"/>
      <c r="Z451" s="37"/>
      <c r="AA451" s="37"/>
      <c r="AB451" s="37"/>
      <c r="AC451" s="37"/>
      <c r="AD451" s="37"/>
      <c r="AE451" s="37"/>
      <c r="AT451" s="16" t="s">
        <v>143</v>
      </c>
      <c r="AU451" s="16" t="s">
        <v>21</v>
      </c>
    </row>
    <row r="452" spans="1:65" s="2" customFormat="1" ht="24.15" customHeight="1">
      <c r="A452" s="37"/>
      <c r="B452" s="38"/>
      <c r="C452" s="259" t="s">
        <v>890</v>
      </c>
      <c r="D452" s="259" t="s">
        <v>266</v>
      </c>
      <c r="E452" s="260" t="s">
        <v>891</v>
      </c>
      <c r="F452" s="261" t="s">
        <v>892</v>
      </c>
      <c r="G452" s="262" t="s">
        <v>140</v>
      </c>
      <c r="H452" s="263">
        <v>5</v>
      </c>
      <c r="I452" s="264"/>
      <c r="J452" s="265">
        <f>ROUND(I452*H452,2)</f>
        <v>0</v>
      </c>
      <c r="K452" s="266"/>
      <c r="L452" s="267"/>
      <c r="M452" s="268" t="s">
        <v>1</v>
      </c>
      <c r="N452" s="269" t="s">
        <v>44</v>
      </c>
      <c r="O452" s="90"/>
      <c r="P452" s="228">
        <f>O452*H452</f>
        <v>0</v>
      </c>
      <c r="Q452" s="228">
        <v>0.15</v>
      </c>
      <c r="R452" s="228">
        <f>Q452*H452</f>
        <v>0.75</v>
      </c>
      <c r="S452" s="228">
        <v>0</v>
      </c>
      <c r="T452" s="229">
        <f>S452*H452</f>
        <v>0</v>
      </c>
      <c r="U452" s="37"/>
      <c r="V452" s="37"/>
      <c r="W452" s="37"/>
      <c r="X452" s="37"/>
      <c r="Y452" s="37"/>
      <c r="Z452" s="37"/>
      <c r="AA452" s="37"/>
      <c r="AB452" s="37"/>
      <c r="AC452" s="37"/>
      <c r="AD452" s="37"/>
      <c r="AE452" s="37"/>
      <c r="AR452" s="230" t="s">
        <v>181</v>
      </c>
      <c r="AT452" s="230" t="s">
        <v>266</v>
      </c>
      <c r="AU452" s="230" t="s">
        <v>21</v>
      </c>
      <c r="AY452" s="16" t="s">
        <v>135</v>
      </c>
      <c r="BE452" s="231">
        <f>IF(N452="základní",J452,0)</f>
        <v>0</v>
      </c>
      <c r="BF452" s="231">
        <f>IF(N452="snížená",J452,0)</f>
        <v>0</v>
      </c>
      <c r="BG452" s="231">
        <f>IF(N452="zákl. přenesená",J452,0)</f>
        <v>0</v>
      </c>
      <c r="BH452" s="231">
        <f>IF(N452="sníž. přenesená",J452,0)</f>
        <v>0</v>
      </c>
      <c r="BI452" s="231">
        <f>IF(N452="nulová",J452,0)</f>
        <v>0</v>
      </c>
      <c r="BJ452" s="16" t="s">
        <v>87</v>
      </c>
      <c r="BK452" s="231">
        <f>ROUND(I452*H452,2)</f>
        <v>0</v>
      </c>
      <c r="BL452" s="16" t="s">
        <v>141</v>
      </c>
      <c r="BM452" s="230" t="s">
        <v>893</v>
      </c>
    </row>
    <row r="453" spans="1:47" s="2" customFormat="1" ht="12">
      <c r="A453" s="37"/>
      <c r="B453" s="38"/>
      <c r="C453" s="39"/>
      <c r="D453" s="232" t="s">
        <v>143</v>
      </c>
      <c r="E453" s="39"/>
      <c r="F453" s="233" t="s">
        <v>894</v>
      </c>
      <c r="G453" s="39"/>
      <c r="H453" s="39"/>
      <c r="I453" s="234"/>
      <c r="J453" s="39"/>
      <c r="K453" s="39"/>
      <c r="L453" s="43"/>
      <c r="M453" s="235"/>
      <c r="N453" s="236"/>
      <c r="O453" s="90"/>
      <c r="P453" s="90"/>
      <c r="Q453" s="90"/>
      <c r="R453" s="90"/>
      <c r="S453" s="90"/>
      <c r="T453" s="91"/>
      <c r="U453" s="37"/>
      <c r="V453" s="37"/>
      <c r="W453" s="37"/>
      <c r="X453" s="37"/>
      <c r="Y453" s="37"/>
      <c r="Z453" s="37"/>
      <c r="AA453" s="37"/>
      <c r="AB453" s="37"/>
      <c r="AC453" s="37"/>
      <c r="AD453" s="37"/>
      <c r="AE453" s="37"/>
      <c r="AT453" s="16" t="s">
        <v>143</v>
      </c>
      <c r="AU453" s="16" t="s">
        <v>21</v>
      </c>
    </row>
    <row r="454" spans="1:65" s="2" customFormat="1" ht="24.15" customHeight="1">
      <c r="A454" s="37"/>
      <c r="B454" s="38"/>
      <c r="C454" s="259" t="s">
        <v>895</v>
      </c>
      <c r="D454" s="259" t="s">
        <v>266</v>
      </c>
      <c r="E454" s="260" t="s">
        <v>896</v>
      </c>
      <c r="F454" s="261" t="s">
        <v>897</v>
      </c>
      <c r="G454" s="262" t="s">
        <v>140</v>
      </c>
      <c r="H454" s="263">
        <v>1</v>
      </c>
      <c r="I454" s="264"/>
      <c r="J454" s="265">
        <f>ROUND(I454*H454,2)</f>
        <v>0</v>
      </c>
      <c r="K454" s="266"/>
      <c r="L454" s="267"/>
      <c r="M454" s="268" t="s">
        <v>1</v>
      </c>
      <c r="N454" s="269" t="s">
        <v>44</v>
      </c>
      <c r="O454" s="90"/>
      <c r="P454" s="228">
        <f>O454*H454</f>
        <v>0</v>
      </c>
      <c r="Q454" s="228">
        <v>0.15</v>
      </c>
      <c r="R454" s="228">
        <f>Q454*H454</f>
        <v>0.15</v>
      </c>
      <c r="S454" s="228">
        <v>0</v>
      </c>
      <c r="T454" s="229">
        <f>S454*H454</f>
        <v>0</v>
      </c>
      <c r="U454" s="37"/>
      <c r="V454" s="37"/>
      <c r="W454" s="37"/>
      <c r="X454" s="37"/>
      <c r="Y454" s="37"/>
      <c r="Z454" s="37"/>
      <c r="AA454" s="37"/>
      <c r="AB454" s="37"/>
      <c r="AC454" s="37"/>
      <c r="AD454" s="37"/>
      <c r="AE454" s="37"/>
      <c r="AR454" s="230" t="s">
        <v>181</v>
      </c>
      <c r="AT454" s="230" t="s">
        <v>266</v>
      </c>
      <c r="AU454" s="230" t="s">
        <v>21</v>
      </c>
      <c r="AY454" s="16" t="s">
        <v>135</v>
      </c>
      <c r="BE454" s="231">
        <f>IF(N454="základní",J454,0)</f>
        <v>0</v>
      </c>
      <c r="BF454" s="231">
        <f>IF(N454="snížená",J454,0)</f>
        <v>0</v>
      </c>
      <c r="BG454" s="231">
        <f>IF(N454="zákl. přenesená",J454,0)</f>
        <v>0</v>
      </c>
      <c r="BH454" s="231">
        <f>IF(N454="sníž. přenesená",J454,0)</f>
        <v>0</v>
      </c>
      <c r="BI454" s="231">
        <f>IF(N454="nulová",J454,0)</f>
        <v>0</v>
      </c>
      <c r="BJ454" s="16" t="s">
        <v>87</v>
      </c>
      <c r="BK454" s="231">
        <f>ROUND(I454*H454,2)</f>
        <v>0</v>
      </c>
      <c r="BL454" s="16" t="s">
        <v>141</v>
      </c>
      <c r="BM454" s="230" t="s">
        <v>898</v>
      </c>
    </row>
    <row r="455" spans="1:47" s="2" customFormat="1" ht="12">
      <c r="A455" s="37"/>
      <c r="B455" s="38"/>
      <c r="C455" s="39"/>
      <c r="D455" s="232" t="s">
        <v>143</v>
      </c>
      <c r="E455" s="39"/>
      <c r="F455" s="233" t="s">
        <v>899</v>
      </c>
      <c r="G455" s="39"/>
      <c r="H455" s="39"/>
      <c r="I455" s="234"/>
      <c r="J455" s="39"/>
      <c r="K455" s="39"/>
      <c r="L455" s="43"/>
      <c r="M455" s="235"/>
      <c r="N455" s="236"/>
      <c r="O455" s="90"/>
      <c r="P455" s="90"/>
      <c r="Q455" s="90"/>
      <c r="R455" s="90"/>
      <c r="S455" s="90"/>
      <c r="T455" s="91"/>
      <c r="U455" s="37"/>
      <c r="V455" s="37"/>
      <c r="W455" s="37"/>
      <c r="X455" s="37"/>
      <c r="Y455" s="37"/>
      <c r="Z455" s="37"/>
      <c r="AA455" s="37"/>
      <c r="AB455" s="37"/>
      <c r="AC455" s="37"/>
      <c r="AD455" s="37"/>
      <c r="AE455" s="37"/>
      <c r="AT455" s="16" t="s">
        <v>143</v>
      </c>
      <c r="AU455" s="16" t="s">
        <v>21</v>
      </c>
    </row>
    <row r="456" spans="1:51" s="13" customFormat="1" ht="12">
      <c r="A456" s="13"/>
      <c r="B456" s="237"/>
      <c r="C456" s="238"/>
      <c r="D456" s="232" t="s">
        <v>150</v>
      </c>
      <c r="E456" s="239" t="s">
        <v>1</v>
      </c>
      <c r="F456" s="240" t="s">
        <v>87</v>
      </c>
      <c r="G456" s="238"/>
      <c r="H456" s="241">
        <v>1</v>
      </c>
      <c r="I456" s="242"/>
      <c r="J456" s="238"/>
      <c r="K456" s="238"/>
      <c r="L456" s="243"/>
      <c r="M456" s="244"/>
      <c r="N456" s="245"/>
      <c r="O456" s="245"/>
      <c r="P456" s="245"/>
      <c r="Q456" s="245"/>
      <c r="R456" s="245"/>
      <c r="S456" s="245"/>
      <c r="T456" s="246"/>
      <c r="U456" s="13"/>
      <c r="V456" s="13"/>
      <c r="W456" s="13"/>
      <c r="X456" s="13"/>
      <c r="Y456" s="13"/>
      <c r="Z456" s="13"/>
      <c r="AA456" s="13"/>
      <c r="AB456" s="13"/>
      <c r="AC456" s="13"/>
      <c r="AD456" s="13"/>
      <c r="AE456" s="13"/>
      <c r="AT456" s="247" t="s">
        <v>150</v>
      </c>
      <c r="AU456" s="247" t="s">
        <v>21</v>
      </c>
      <c r="AV456" s="13" t="s">
        <v>21</v>
      </c>
      <c r="AW456" s="13" t="s">
        <v>34</v>
      </c>
      <c r="AX456" s="13" t="s">
        <v>79</v>
      </c>
      <c r="AY456" s="247" t="s">
        <v>135</v>
      </c>
    </row>
    <row r="457" spans="1:51" s="14" customFormat="1" ht="12">
      <c r="A457" s="14"/>
      <c r="B457" s="248"/>
      <c r="C457" s="249"/>
      <c r="D457" s="232" t="s">
        <v>150</v>
      </c>
      <c r="E457" s="250" t="s">
        <v>1</v>
      </c>
      <c r="F457" s="251" t="s">
        <v>159</v>
      </c>
      <c r="G457" s="249"/>
      <c r="H457" s="252">
        <v>1</v>
      </c>
      <c r="I457" s="253"/>
      <c r="J457" s="249"/>
      <c r="K457" s="249"/>
      <c r="L457" s="254"/>
      <c r="M457" s="255"/>
      <c r="N457" s="256"/>
      <c r="O457" s="256"/>
      <c r="P457" s="256"/>
      <c r="Q457" s="256"/>
      <c r="R457" s="256"/>
      <c r="S457" s="256"/>
      <c r="T457" s="257"/>
      <c r="U457" s="14"/>
      <c r="V457" s="14"/>
      <c r="W457" s="14"/>
      <c r="X457" s="14"/>
      <c r="Y457" s="14"/>
      <c r="Z457" s="14"/>
      <c r="AA457" s="14"/>
      <c r="AB457" s="14"/>
      <c r="AC457" s="14"/>
      <c r="AD457" s="14"/>
      <c r="AE457" s="14"/>
      <c r="AT457" s="258" t="s">
        <v>150</v>
      </c>
      <c r="AU457" s="258" t="s">
        <v>21</v>
      </c>
      <c r="AV457" s="14" t="s">
        <v>141</v>
      </c>
      <c r="AW457" s="14" t="s">
        <v>34</v>
      </c>
      <c r="AX457" s="14" t="s">
        <v>87</v>
      </c>
      <c r="AY457" s="258" t="s">
        <v>135</v>
      </c>
    </row>
    <row r="458" spans="1:65" s="2" customFormat="1" ht="24.15" customHeight="1">
      <c r="A458" s="37"/>
      <c r="B458" s="38"/>
      <c r="C458" s="259" t="s">
        <v>900</v>
      </c>
      <c r="D458" s="259" t="s">
        <v>266</v>
      </c>
      <c r="E458" s="260" t="s">
        <v>901</v>
      </c>
      <c r="F458" s="261" t="s">
        <v>902</v>
      </c>
      <c r="G458" s="262" t="s">
        <v>140</v>
      </c>
      <c r="H458" s="263">
        <v>6</v>
      </c>
      <c r="I458" s="264"/>
      <c r="J458" s="265">
        <f>ROUND(I458*H458,2)</f>
        <v>0</v>
      </c>
      <c r="K458" s="266"/>
      <c r="L458" s="267"/>
      <c r="M458" s="268" t="s">
        <v>1</v>
      </c>
      <c r="N458" s="269" t="s">
        <v>44</v>
      </c>
      <c r="O458" s="90"/>
      <c r="P458" s="228">
        <f>O458*H458</f>
        <v>0</v>
      </c>
      <c r="Q458" s="228">
        <v>0.072</v>
      </c>
      <c r="R458" s="228">
        <f>Q458*H458</f>
        <v>0.43199999999999994</v>
      </c>
      <c r="S458" s="228">
        <v>0</v>
      </c>
      <c r="T458" s="229">
        <f>S458*H458</f>
        <v>0</v>
      </c>
      <c r="U458" s="37"/>
      <c r="V458" s="37"/>
      <c r="W458" s="37"/>
      <c r="X458" s="37"/>
      <c r="Y458" s="37"/>
      <c r="Z458" s="37"/>
      <c r="AA458" s="37"/>
      <c r="AB458" s="37"/>
      <c r="AC458" s="37"/>
      <c r="AD458" s="37"/>
      <c r="AE458" s="37"/>
      <c r="AR458" s="230" t="s">
        <v>181</v>
      </c>
      <c r="AT458" s="230" t="s">
        <v>266</v>
      </c>
      <c r="AU458" s="230" t="s">
        <v>21</v>
      </c>
      <c r="AY458" s="16" t="s">
        <v>135</v>
      </c>
      <c r="BE458" s="231">
        <f>IF(N458="základní",J458,0)</f>
        <v>0</v>
      </c>
      <c r="BF458" s="231">
        <f>IF(N458="snížená",J458,0)</f>
        <v>0</v>
      </c>
      <c r="BG458" s="231">
        <f>IF(N458="zákl. přenesená",J458,0)</f>
        <v>0</v>
      </c>
      <c r="BH458" s="231">
        <f>IF(N458="sníž. přenesená",J458,0)</f>
        <v>0</v>
      </c>
      <c r="BI458" s="231">
        <f>IF(N458="nulová",J458,0)</f>
        <v>0</v>
      </c>
      <c r="BJ458" s="16" t="s">
        <v>87</v>
      </c>
      <c r="BK458" s="231">
        <f>ROUND(I458*H458,2)</f>
        <v>0</v>
      </c>
      <c r="BL458" s="16" t="s">
        <v>141</v>
      </c>
      <c r="BM458" s="230" t="s">
        <v>903</v>
      </c>
    </row>
    <row r="459" spans="1:47" s="2" customFormat="1" ht="12">
      <c r="A459" s="37"/>
      <c r="B459" s="38"/>
      <c r="C459" s="39"/>
      <c r="D459" s="232" t="s">
        <v>143</v>
      </c>
      <c r="E459" s="39"/>
      <c r="F459" s="233" t="s">
        <v>904</v>
      </c>
      <c r="G459" s="39"/>
      <c r="H459" s="39"/>
      <c r="I459" s="234"/>
      <c r="J459" s="39"/>
      <c r="K459" s="39"/>
      <c r="L459" s="43"/>
      <c r="M459" s="235"/>
      <c r="N459" s="236"/>
      <c r="O459" s="90"/>
      <c r="P459" s="90"/>
      <c r="Q459" s="90"/>
      <c r="R459" s="90"/>
      <c r="S459" s="90"/>
      <c r="T459" s="91"/>
      <c r="U459" s="37"/>
      <c r="V459" s="37"/>
      <c r="W459" s="37"/>
      <c r="X459" s="37"/>
      <c r="Y459" s="37"/>
      <c r="Z459" s="37"/>
      <c r="AA459" s="37"/>
      <c r="AB459" s="37"/>
      <c r="AC459" s="37"/>
      <c r="AD459" s="37"/>
      <c r="AE459" s="37"/>
      <c r="AT459" s="16" t="s">
        <v>143</v>
      </c>
      <c r="AU459" s="16" t="s">
        <v>21</v>
      </c>
    </row>
    <row r="460" spans="1:65" s="2" customFormat="1" ht="24.15" customHeight="1">
      <c r="A460" s="37"/>
      <c r="B460" s="38"/>
      <c r="C460" s="259" t="s">
        <v>905</v>
      </c>
      <c r="D460" s="259" t="s">
        <v>266</v>
      </c>
      <c r="E460" s="260" t="s">
        <v>906</v>
      </c>
      <c r="F460" s="261" t="s">
        <v>907</v>
      </c>
      <c r="G460" s="262" t="s">
        <v>140</v>
      </c>
      <c r="H460" s="263">
        <v>6</v>
      </c>
      <c r="I460" s="264"/>
      <c r="J460" s="265">
        <f>ROUND(I460*H460,2)</f>
        <v>0</v>
      </c>
      <c r="K460" s="266"/>
      <c r="L460" s="267"/>
      <c r="M460" s="268" t="s">
        <v>1</v>
      </c>
      <c r="N460" s="269" t="s">
        <v>44</v>
      </c>
      <c r="O460" s="90"/>
      <c r="P460" s="228">
        <f>O460*H460</f>
        <v>0</v>
      </c>
      <c r="Q460" s="228">
        <v>0.04</v>
      </c>
      <c r="R460" s="228">
        <f>Q460*H460</f>
        <v>0.24</v>
      </c>
      <c r="S460" s="228">
        <v>0</v>
      </c>
      <c r="T460" s="229">
        <f>S460*H460</f>
        <v>0</v>
      </c>
      <c r="U460" s="37"/>
      <c r="V460" s="37"/>
      <c r="W460" s="37"/>
      <c r="X460" s="37"/>
      <c r="Y460" s="37"/>
      <c r="Z460" s="37"/>
      <c r="AA460" s="37"/>
      <c r="AB460" s="37"/>
      <c r="AC460" s="37"/>
      <c r="AD460" s="37"/>
      <c r="AE460" s="37"/>
      <c r="AR460" s="230" t="s">
        <v>181</v>
      </c>
      <c r="AT460" s="230" t="s">
        <v>266</v>
      </c>
      <c r="AU460" s="230" t="s">
        <v>21</v>
      </c>
      <c r="AY460" s="16" t="s">
        <v>135</v>
      </c>
      <c r="BE460" s="231">
        <f>IF(N460="základní",J460,0)</f>
        <v>0</v>
      </c>
      <c r="BF460" s="231">
        <f>IF(N460="snížená",J460,0)</f>
        <v>0</v>
      </c>
      <c r="BG460" s="231">
        <f>IF(N460="zákl. přenesená",J460,0)</f>
        <v>0</v>
      </c>
      <c r="BH460" s="231">
        <f>IF(N460="sníž. přenesená",J460,0)</f>
        <v>0</v>
      </c>
      <c r="BI460" s="231">
        <f>IF(N460="nulová",J460,0)</f>
        <v>0</v>
      </c>
      <c r="BJ460" s="16" t="s">
        <v>87</v>
      </c>
      <c r="BK460" s="231">
        <f>ROUND(I460*H460,2)</f>
        <v>0</v>
      </c>
      <c r="BL460" s="16" t="s">
        <v>141</v>
      </c>
      <c r="BM460" s="230" t="s">
        <v>908</v>
      </c>
    </row>
    <row r="461" spans="1:47" s="2" customFormat="1" ht="12">
      <c r="A461" s="37"/>
      <c r="B461" s="38"/>
      <c r="C461" s="39"/>
      <c r="D461" s="232" t="s">
        <v>143</v>
      </c>
      <c r="E461" s="39"/>
      <c r="F461" s="233" t="s">
        <v>909</v>
      </c>
      <c r="G461" s="39"/>
      <c r="H461" s="39"/>
      <c r="I461" s="234"/>
      <c r="J461" s="39"/>
      <c r="K461" s="39"/>
      <c r="L461" s="43"/>
      <c r="M461" s="235"/>
      <c r="N461" s="236"/>
      <c r="O461" s="90"/>
      <c r="P461" s="90"/>
      <c r="Q461" s="90"/>
      <c r="R461" s="90"/>
      <c r="S461" s="90"/>
      <c r="T461" s="91"/>
      <c r="U461" s="37"/>
      <c r="V461" s="37"/>
      <c r="W461" s="37"/>
      <c r="X461" s="37"/>
      <c r="Y461" s="37"/>
      <c r="Z461" s="37"/>
      <c r="AA461" s="37"/>
      <c r="AB461" s="37"/>
      <c r="AC461" s="37"/>
      <c r="AD461" s="37"/>
      <c r="AE461" s="37"/>
      <c r="AT461" s="16" t="s">
        <v>143</v>
      </c>
      <c r="AU461" s="16" t="s">
        <v>21</v>
      </c>
    </row>
    <row r="462" spans="1:65" s="2" customFormat="1" ht="24.15" customHeight="1">
      <c r="A462" s="37"/>
      <c r="B462" s="38"/>
      <c r="C462" s="259" t="s">
        <v>910</v>
      </c>
      <c r="D462" s="259" t="s">
        <v>266</v>
      </c>
      <c r="E462" s="260" t="s">
        <v>911</v>
      </c>
      <c r="F462" s="261" t="s">
        <v>912</v>
      </c>
      <c r="G462" s="262" t="s">
        <v>140</v>
      </c>
      <c r="H462" s="263">
        <v>6</v>
      </c>
      <c r="I462" s="264"/>
      <c r="J462" s="265">
        <f>ROUND(I462*H462,2)</f>
        <v>0</v>
      </c>
      <c r="K462" s="266"/>
      <c r="L462" s="267"/>
      <c r="M462" s="268" t="s">
        <v>1</v>
      </c>
      <c r="N462" s="269" t="s">
        <v>44</v>
      </c>
      <c r="O462" s="90"/>
      <c r="P462" s="228">
        <f>O462*H462</f>
        <v>0</v>
      </c>
      <c r="Q462" s="228">
        <v>0.057</v>
      </c>
      <c r="R462" s="228">
        <f>Q462*H462</f>
        <v>0.342</v>
      </c>
      <c r="S462" s="228">
        <v>0</v>
      </c>
      <c r="T462" s="229">
        <f>S462*H462</f>
        <v>0</v>
      </c>
      <c r="U462" s="37"/>
      <c r="V462" s="37"/>
      <c r="W462" s="37"/>
      <c r="X462" s="37"/>
      <c r="Y462" s="37"/>
      <c r="Z462" s="37"/>
      <c r="AA462" s="37"/>
      <c r="AB462" s="37"/>
      <c r="AC462" s="37"/>
      <c r="AD462" s="37"/>
      <c r="AE462" s="37"/>
      <c r="AR462" s="230" t="s">
        <v>181</v>
      </c>
      <c r="AT462" s="230" t="s">
        <v>266</v>
      </c>
      <c r="AU462" s="230" t="s">
        <v>21</v>
      </c>
      <c r="AY462" s="16" t="s">
        <v>135</v>
      </c>
      <c r="BE462" s="231">
        <f>IF(N462="základní",J462,0)</f>
        <v>0</v>
      </c>
      <c r="BF462" s="231">
        <f>IF(N462="snížená",J462,0)</f>
        <v>0</v>
      </c>
      <c r="BG462" s="231">
        <f>IF(N462="zákl. přenesená",J462,0)</f>
        <v>0</v>
      </c>
      <c r="BH462" s="231">
        <f>IF(N462="sníž. přenesená",J462,0)</f>
        <v>0</v>
      </c>
      <c r="BI462" s="231">
        <f>IF(N462="nulová",J462,0)</f>
        <v>0</v>
      </c>
      <c r="BJ462" s="16" t="s">
        <v>87</v>
      </c>
      <c r="BK462" s="231">
        <f>ROUND(I462*H462,2)</f>
        <v>0</v>
      </c>
      <c r="BL462" s="16" t="s">
        <v>141</v>
      </c>
      <c r="BM462" s="230" t="s">
        <v>913</v>
      </c>
    </row>
    <row r="463" spans="1:47" s="2" customFormat="1" ht="12">
      <c r="A463" s="37"/>
      <c r="B463" s="38"/>
      <c r="C463" s="39"/>
      <c r="D463" s="232" t="s">
        <v>143</v>
      </c>
      <c r="E463" s="39"/>
      <c r="F463" s="233" t="s">
        <v>909</v>
      </c>
      <c r="G463" s="39"/>
      <c r="H463" s="39"/>
      <c r="I463" s="234"/>
      <c r="J463" s="39"/>
      <c r="K463" s="39"/>
      <c r="L463" s="43"/>
      <c r="M463" s="235"/>
      <c r="N463" s="236"/>
      <c r="O463" s="90"/>
      <c r="P463" s="90"/>
      <c r="Q463" s="90"/>
      <c r="R463" s="90"/>
      <c r="S463" s="90"/>
      <c r="T463" s="91"/>
      <c r="U463" s="37"/>
      <c r="V463" s="37"/>
      <c r="W463" s="37"/>
      <c r="X463" s="37"/>
      <c r="Y463" s="37"/>
      <c r="Z463" s="37"/>
      <c r="AA463" s="37"/>
      <c r="AB463" s="37"/>
      <c r="AC463" s="37"/>
      <c r="AD463" s="37"/>
      <c r="AE463" s="37"/>
      <c r="AT463" s="16" t="s">
        <v>143</v>
      </c>
      <c r="AU463" s="16" t="s">
        <v>21</v>
      </c>
    </row>
    <row r="464" spans="1:65" s="2" customFormat="1" ht="24.15" customHeight="1">
      <c r="A464" s="37"/>
      <c r="B464" s="38"/>
      <c r="C464" s="259" t="s">
        <v>914</v>
      </c>
      <c r="D464" s="259" t="s">
        <v>266</v>
      </c>
      <c r="E464" s="260" t="s">
        <v>915</v>
      </c>
      <c r="F464" s="261" t="s">
        <v>916</v>
      </c>
      <c r="G464" s="262" t="s">
        <v>140</v>
      </c>
      <c r="H464" s="263">
        <v>1</v>
      </c>
      <c r="I464" s="264"/>
      <c r="J464" s="265">
        <f>ROUND(I464*H464,2)</f>
        <v>0</v>
      </c>
      <c r="K464" s="266"/>
      <c r="L464" s="267"/>
      <c r="M464" s="268" t="s">
        <v>1</v>
      </c>
      <c r="N464" s="269" t="s">
        <v>44</v>
      </c>
      <c r="O464" s="90"/>
      <c r="P464" s="228">
        <f>O464*H464</f>
        <v>0</v>
      </c>
      <c r="Q464" s="228">
        <v>0.027</v>
      </c>
      <c r="R464" s="228">
        <f>Q464*H464</f>
        <v>0.027</v>
      </c>
      <c r="S464" s="228">
        <v>0</v>
      </c>
      <c r="T464" s="229">
        <f>S464*H464</f>
        <v>0</v>
      </c>
      <c r="U464" s="37"/>
      <c r="V464" s="37"/>
      <c r="W464" s="37"/>
      <c r="X464" s="37"/>
      <c r="Y464" s="37"/>
      <c r="Z464" s="37"/>
      <c r="AA464" s="37"/>
      <c r="AB464" s="37"/>
      <c r="AC464" s="37"/>
      <c r="AD464" s="37"/>
      <c r="AE464" s="37"/>
      <c r="AR464" s="230" t="s">
        <v>181</v>
      </c>
      <c r="AT464" s="230" t="s">
        <v>266</v>
      </c>
      <c r="AU464" s="230" t="s">
        <v>21</v>
      </c>
      <c r="AY464" s="16" t="s">
        <v>135</v>
      </c>
      <c r="BE464" s="231">
        <f>IF(N464="základní",J464,0)</f>
        <v>0</v>
      </c>
      <c r="BF464" s="231">
        <f>IF(N464="snížená",J464,0)</f>
        <v>0</v>
      </c>
      <c r="BG464" s="231">
        <f>IF(N464="zákl. přenesená",J464,0)</f>
        <v>0</v>
      </c>
      <c r="BH464" s="231">
        <f>IF(N464="sníž. přenesená",J464,0)</f>
        <v>0</v>
      </c>
      <c r="BI464" s="231">
        <f>IF(N464="nulová",J464,0)</f>
        <v>0</v>
      </c>
      <c r="BJ464" s="16" t="s">
        <v>87</v>
      </c>
      <c r="BK464" s="231">
        <f>ROUND(I464*H464,2)</f>
        <v>0</v>
      </c>
      <c r="BL464" s="16" t="s">
        <v>141</v>
      </c>
      <c r="BM464" s="230" t="s">
        <v>917</v>
      </c>
    </row>
    <row r="465" spans="1:47" s="2" customFormat="1" ht="12">
      <c r="A465" s="37"/>
      <c r="B465" s="38"/>
      <c r="C465" s="39"/>
      <c r="D465" s="232" t="s">
        <v>143</v>
      </c>
      <c r="E465" s="39"/>
      <c r="F465" s="233" t="s">
        <v>909</v>
      </c>
      <c r="G465" s="39"/>
      <c r="H465" s="39"/>
      <c r="I465" s="234"/>
      <c r="J465" s="39"/>
      <c r="K465" s="39"/>
      <c r="L465" s="43"/>
      <c r="M465" s="235"/>
      <c r="N465" s="236"/>
      <c r="O465" s="90"/>
      <c r="P465" s="90"/>
      <c r="Q465" s="90"/>
      <c r="R465" s="90"/>
      <c r="S465" s="90"/>
      <c r="T465" s="91"/>
      <c r="U465" s="37"/>
      <c r="V465" s="37"/>
      <c r="W465" s="37"/>
      <c r="X465" s="37"/>
      <c r="Y465" s="37"/>
      <c r="Z465" s="37"/>
      <c r="AA465" s="37"/>
      <c r="AB465" s="37"/>
      <c r="AC465" s="37"/>
      <c r="AD465" s="37"/>
      <c r="AE465" s="37"/>
      <c r="AT465" s="16" t="s">
        <v>143</v>
      </c>
      <c r="AU465" s="16" t="s">
        <v>21</v>
      </c>
    </row>
    <row r="466" spans="1:65" s="2" customFormat="1" ht="24.15" customHeight="1">
      <c r="A466" s="37"/>
      <c r="B466" s="38"/>
      <c r="C466" s="259" t="s">
        <v>918</v>
      </c>
      <c r="D466" s="259" t="s">
        <v>266</v>
      </c>
      <c r="E466" s="260" t="s">
        <v>919</v>
      </c>
      <c r="F466" s="261" t="s">
        <v>920</v>
      </c>
      <c r="G466" s="262" t="s">
        <v>140</v>
      </c>
      <c r="H466" s="263">
        <v>5</v>
      </c>
      <c r="I466" s="264"/>
      <c r="J466" s="265">
        <f>ROUND(I466*H466,2)</f>
        <v>0</v>
      </c>
      <c r="K466" s="266"/>
      <c r="L466" s="267"/>
      <c r="M466" s="268" t="s">
        <v>1</v>
      </c>
      <c r="N466" s="269" t="s">
        <v>44</v>
      </c>
      <c r="O466" s="90"/>
      <c r="P466" s="228">
        <f>O466*H466</f>
        <v>0</v>
      </c>
      <c r="Q466" s="228">
        <v>0.027</v>
      </c>
      <c r="R466" s="228">
        <f>Q466*H466</f>
        <v>0.135</v>
      </c>
      <c r="S466" s="228">
        <v>0</v>
      </c>
      <c r="T466" s="229">
        <f>S466*H466</f>
        <v>0</v>
      </c>
      <c r="U466" s="37"/>
      <c r="V466" s="37"/>
      <c r="W466" s="37"/>
      <c r="X466" s="37"/>
      <c r="Y466" s="37"/>
      <c r="Z466" s="37"/>
      <c r="AA466" s="37"/>
      <c r="AB466" s="37"/>
      <c r="AC466" s="37"/>
      <c r="AD466" s="37"/>
      <c r="AE466" s="37"/>
      <c r="AR466" s="230" t="s">
        <v>181</v>
      </c>
      <c r="AT466" s="230" t="s">
        <v>266</v>
      </c>
      <c r="AU466" s="230" t="s">
        <v>21</v>
      </c>
      <c r="AY466" s="16" t="s">
        <v>135</v>
      </c>
      <c r="BE466" s="231">
        <f>IF(N466="základní",J466,0)</f>
        <v>0</v>
      </c>
      <c r="BF466" s="231">
        <f>IF(N466="snížená",J466,0)</f>
        <v>0</v>
      </c>
      <c r="BG466" s="231">
        <f>IF(N466="zákl. přenesená",J466,0)</f>
        <v>0</v>
      </c>
      <c r="BH466" s="231">
        <f>IF(N466="sníž. přenesená",J466,0)</f>
        <v>0</v>
      </c>
      <c r="BI466" s="231">
        <f>IF(N466="nulová",J466,0)</f>
        <v>0</v>
      </c>
      <c r="BJ466" s="16" t="s">
        <v>87</v>
      </c>
      <c r="BK466" s="231">
        <f>ROUND(I466*H466,2)</f>
        <v>0</v>
      </c>
      <c r="BL466" s="16" t="s">
        <v>141</v>
      </c>
      <c r="BM466" s="230" t="s">
        <v>921</v>
      </c>
    </row>
    <row r="467" spans="1:47" s="2" customFormat="1" ht="12">
      <c r="A467" s="37"/>
      <c r="B467" s="38"/>
      <c r="C467" s="39"/>
      <c r="D467" s="232" t="s">
        <v>143</v>
      </c>
      <c r="E467" s="39"/>
      <c r="F467" s="233" t="s">
        <v>909</v>
      </c>
      <c r="G467" s="39"/>
      <c r="H467" s="39"/>
      <c r="I467" s="234"/>
      <c r="J467" s="39"/>
      <c r="K467" s="39"/>
      <c r="L467" s="43"/>
      <c r="M467" s="235"/>
      <c r="N467" s="236"/>
      <c r="O467" s="90"/>
      <c r="P467" s="90"/>
      <c r="Q467" s="90"/>
      <c r="R467" s="90"/>
      <c r="S467" s="90"/>
      <c r="T467" s="91"/>
      <c r="U467" s="37"/>
      <c r="V467" s="37"/>
      <c r="W467" s="37"/>
      <c r="X467" s="37"/>
      <c r="Y467" s="37"/>
      <c r="Z467" s="37"/>
      <c r="AA467" s="37"/>
      <c r="AB467" s="37"/>
      <c r="AC467" s="37"/>
      <c r="AD467" s="37"/>
      <c r="AE467" s="37"/>
      <c r="AT467" s="16" t="s">
        <v>143</v>
      </c>
      <c r="AU467" s="16" t="s">
        <v>21</v>
      </c>
    </row>
    <row r="468" spans="1:65" s="2" customFormat="1" ht="21.75" customHeight="1">
      <c r="A468" s="37"/>
      <c r="B468" s="38"/>
      <c r="C468" s="259" t="s">
        <v>922</v>
      </c>
      <c r="D468" s="259" t="s">
        <v>266</v>
      </c>
      <c r="E468" s="260" t="s">
        <v>923</v>
      </c>
      <c r="F468" s="261" t="s">
        <v>924</v>
      </c>
      <c r="G468" s="262" t="s">
        <v>140</v>
      </c>
      <c r="H468" s="263">
        <v>6</v>
      </c>
      <c r="I468" s="264"/>
      <c r="J468" s="265">
        <f>ROUND(I468*H468,2)</f>
        <v>0</v>
      </c>
      <c r="K468" s="266"/>
      <c r="L468" s="267"/>
      <c r="M468" s="268" t="s">
        <v>1</v>
      </c>
      <c r="N468" s="269" t="s">
        <v>44</v>
      </c>
      <c r="O468" s="90"/>
      <c r="P468" s="228">
        <f>O468*H468</f>
        <v>0</v>
      </c>
      <c r="Q468" s="228">
        <v>0.04</v>
      </c>
      <c r="R468" s="228">
        <f>Q468*H468</f>
        <v>0.24</v>
      </c>
      <c r="S468" s="228">
        <v>0</v>
      </c>
      <c r="T468" s="229">
        <f>S468*H468</f>
        <v>0</v>
      </c>
      <c r="U468" s="37"/>
      <c r="V468" s="37"/>
      <c r="W468" s="37"/>
      <c r="X468" s="37"/>
      <c r="Y468" s="37"/>
      <c r="Z468" s="37"/>
      <c r="AA468" s="37"/>
      <c r="AB468" s="37"/>
      <c r="AC468" s="37"/>
      <c r="AD468" s="37"/>
      <c r="AE468" s="37"/>
      <c r="AR468" s="230" t="s">
        <v>181</v>
      </c>
      <c r="AT468" s="230" t="s">
        <v>266</v>
      </c>
      <c r="AU468" s="230" t="s">
        <v>21</v>
      </c>
      <c r="AY468" s="16" t="s">
        <v>135</v>
      </c>
      <c r="BE468" s="231">
        <f>IF(N468="základní",J468,0)</f>
        <v>0</v>
      </c>
      <c r="BF468" s="231">
        <f>IF(N468="snížená",J468,0)</f>
        <v>0</v>
      </c>
      <c r="BG468" s="231">
        <f>IF(N468="zákl. přenesená",J468,0)</f>
        <v>0</v>
      </c>
      <c r="BH468" s="231">
        <f>IF(N468="sníž. přenesená",J468,0)</f>
        <v>0</v>
      </c>
      <c r="BI468" s="231">
        <f>IF(N468="nulová",J468,0)</f>
        <v>0</v>
      </c>
      <c r="BJ468" s="16" t="s">
        <v>87</v>
      </c>
      <c r="BK468" s="231">
        <f>ROUND(I468*H468,2)</f>
        <v>0</v>
      </c>
      <c r="BL468" s="16" t="s">
        <v>141</v>
      </c>
      <c r="BM468" s="230" t="s">
        <v>925</v>
      </c>
    </row>
    <row r="469" spans="1:47" s="2" customFormat="1" ht="12">
      <c r="A469" s="37"/>
      <c r="B469" s="38"/>
      <c r="C469" s="39"/>
      <c r="D469" s="232" t="s">
        <v>143</v>
      </c>
      <c r="E469" s="39"/>
      <c r="F469" s="233" t="s">
        <v>909</v>
      </c>
      <c r="G469" s="39"/>
      <c r="H469" s="39"/>
      <c r="I469" s="234"/>
      <c r="J469" s="39"/>
      <c r="K469" s="39"/>
      <c r="L469" s="43"/>
      <c r="M469" s="235"/>
      <c r="N469" s="236"/>
      <c r="O469" s="90"/>
      <c r="P469" s="90"/>
      <c r="Q469" s="90"/>
      <c r="R469" s="90"/>
      <c r="S469" s="90"/>
      <c r="T469" s="91"/>
      <c r="U469" s="37"/>
      <c r="V469" s="37"/>
      <c r="W469" s="37"/>
      <c r="X469" s="37"/>
      <c r="Y469" s="37"/>
      <c r="Z469" s="37"/>
      <c r="AA469" s="37"/>
      <c r="AB469" s="37"/>
      <c r="AC469" s="37"/>
      <c r="AD469" s="37"/>
      <c r="AE469" s="37"/>
      <c r="AT469" s="16" t="s">
        <v>143</v>
      </c>
      <c r="AU469" s="16" t="s">
        <v>21</v>
      </c>
    </row>
    <row r="470" spans="1:65" s="2" customFormat="1" ht="24.15" customHeight="1">
      <c r="A470" s="37"/>
      <c r="B470" s="38"/>
      <c r="C470" s="259" t="s">
        <v>926</v>
      </c>
      <c r="D470" s="259" t="s">
        <v>266</v>
      </c>
      <c r="E470" s="260" t="s">
        <v>927</v>
      </c>
      <c r="F470" s="261" t="s">
        <v>928</v>
      </c>
      <c r="G470" s="262" t="s">
        <v>140</v>
      </c>
      <c r="H470" s="263">
        <v>6</v>
      </c>
      <c r="I470" s="264"/>
      <c r="J470" s="265">
        <f>ROUND(I470*H470,2)</f>
        <v>0</v>
      </c>
      <c r="K470" s="266"/>
      <c r="L470" s="267"/>
      <c r="M470" s="268" t="s">
        <v>1</v>
      </c>
      <c r="N470" s="269" t="s">
        <v>44</v>
      </c>
      <c r="O470" s="90"/>
      <c r="P470" s="228">
        <f>O470*H470</f>
        <v>0</v>
      </c>
      <c r="Q470" s="228">
        <v>0.004</v>
      </c>
      <c r="R470" s="228">
        <f>Q470*H470</f>
        <v>0.024</v>
      </c>
      <c r="S470" s="228">
        <v>0</v>
      </c>
      <c r="T470" s="229">
        <f>S470*H470</f>
        <v>0</v>
      </c>
      <c r="U470" s="37"/>
      <c r="V470" s="37"/>
      <c r="W470" s="37"/>
      <c r="X470" s="37"/>
      <c r="Y470" s="37"/>
      <c r="Z470" s="37"/>
      <c r="AA470" s="37"/>
      <c r="AB470" s="37"/>
      <c r="AC470" s="37"/>
      <c r="AD470" s="37"/>
      <c r="AE470" s="37"/>
      <c r="AR470" s="230" t="s">
        <v>181</v>
      </c>
      <c r="AT470" s="230" t="s">
        <v>266</v>
      </c>
      <c r="AU470" s="230" t="s">
        <v>21</v>
      </c>
      <c r="AY470" s="16" t="s">
        <v>135</v>
      </c>
      <c r="BE470" s="231">
        <f>IF(N470="základní",J470,0)</f>
        <v>0</v>
      </c>
      <c r="BF470" s="231">
        <f>IF(N470="snížená",J470,0)</f>
        <v>0</v>
      </c>
      <c r="BG470" s="231">
        <f>IF(N470="zákl. přenesená",J470,0)</f>
        <v>0</v>
      </c>
      <c r="BH470" s="231">
        <f>IF(N470="sníž. přenesená",J470,0)</f>
        <v>0</v>
      </c>
      <c r="BI470" s="231">
        <f>IF(N470="nulová",J470,0)</f>
        <v>0</v>
      </c>
      <c r="BJ470" s="16" t="s">
        <v>87</v>
      </c>
      <c r="BK470" s="231">
        <f>ROUND(I470*H470,2)</f>
        <v>0</v>
      </c>
      <c r="BL470" s="16" t="s">
        <v>141</v>
      </c>
      <c r="BM470" s="230" t="s">
        <v>929</v>
      </c>
    </row>
    <row r="471" spans="1:47" s="2" customFormat="1" ht="12">
      <c r="A471" s="37"/>
      <c r="B471" s="38"/>
      <c r="C471" s="39"/>
      <c r="D471" s="232" t="s">
        <v>143</v>
      </c>
      <c r="E471" s="39"/>
      <c r="F471" s="233" t="s">
        <v>909</v>
      </c>
      <c r="G471" s="39"/>
      <c r="H471" s="39"/>
      <c r="I471" s="234"/>
      <c r="J471" s="39"/>
      <c r="K471" s="39"/>
      <c r="L471" s="43"/>
      <c r="M471" s="235"/>
      <c r="N471" s="236"/>
      <c r="O471" s="90"/>
      <c r="P471" s="90"/>
      <c r="Q471" s="90"/>
      <c r="R471" s="90"/>
      <c r="S471" s="90"/>
      <c r="T471" s="91"/>
      <c r="U471" s="37"/>
      <c r="V471" s="37"/>
      <c r="W471" s="37"/>
      <c r="X471" s="37"/>
      <c r="Y471" s="37"/>
      <c r="Z471" s="37"/>
      <c r="AA471" s="37"/>
      <c r="AB471" s="37"/>
      <c r="AC471" s="37"/>
      <c r="AD471" s="37"/>
      <c r="AE471" s="37"/>
      <c r="AT471" s="16" t="s">
        <v>143</v>
      </c>
      <c r="AU471" s="16" t="s">
        <v>21</v>
      </c>
    </row>
    <row r="472" spans="1:63" s="12" customFormat="1" ht="22.8" customHeight="1">
      <c r="A472" s="12"/>
      <c r="B472" s="202"/>
      <c r="C472" s="203"/>
      <c r="D472" s="204" t="s">
        <v>78</v>
      </c>
      <c r="E472" s="216" t="s">
        <v>187</v>
      </c>
      <c r="F472" s="216" t="s">
        <v>930</v>
      </c>
      <c r="G472" s="203"/>
      <c r="H472" s="203"/>
      <c r="I472" s="206"/>
      <c r="J472" s="217">
        <f>BK472</f>
        <v>0</v>
      </c>
      <c r="K472" s="203"/>
      <c r="L472" s="208"/>
      <c r="M472" s="209"/>
      <c r="N472" s="210"/>
      <c r="O472" s="210"/>
      <c r="P472" s="211">
        <f>SUM(P473:P547)</f>
        <v>0</v>
      </c>
      <c r="Q472" s="210"/>
      <c r="R472" s="211">
        <f>SUM(R473:R547)</f>
        <v>170.021833</v>
      </c>
      <c r="S472" s="210"/>
      <c r="T472" s="212">
        <f>SUM(T473:T547)</f>
        <v>0</v>
      </c>
      <c r="U472" s="12"/>
      <c r="V472" s="12"/>
      <c r="W472" s="12"/>
      <c r="X472" s="12"/>
      <c r="Y472" s="12"/>
      <c r="Z472" s="12"/>
      <c r="AA472" s="12"/>
      <c r="AB472" s="12"/>
      <c r="AC472" s="12"/>
      <c r="AD472" s="12"/>
      <c r="AE472" s="12"/>
      <c r="AR472" s="213" t="s">
        <v>87</v>
      </c>
      <c r="AT472" s="214" t="s">
        <v>78</v>
      </c>
      <c r="AU472" s="214" t="s">
        <v>87</v>
      </c>
      <c r="AY472" s="213" t="s">
        <v>135</v>
      </c>
      <c r="BK472" s="215">
        <f>SUM(BK473:BK547)</f>
        <v>0</v>
      </c>
    </row>
    <row r="473" spans="1:65" s="2" customFormat="1" ht="24.15" customHeight="1">
      <c r="A473" s="37"/>
      <c r="B473" s="38"/>
      <c r="C473" s="218" t="s">
        <v>931</v>
      </c>
      <c r="D473" s="218" t="s">
        <v>137</v>
      </c>
      <c r="E473" s="219" t="s">
        <v>609</v>
      </c>
      <c r="F473" s="220" t="s">
        <v>610</v>
      </c>
      <c r="G473" s="221" t="s">
        <v>155</v>
      </c>
      <c r="H473" s="222">
        <v>425.5</v>
      </c>
      <c r="I473" s="223"/>
      <c r="J473" s="224">
        <f>ROUND(I473*H473,2)</f>
        <v>0</v>
      </c>
      <c r="K473" s="225"/>
      <c r="L473" s="43"/>
      <c r="M473" s="226" t="s">
        <v>1</v>
      </c>
      <c r="N473" s="227" t="s">
        <v>44</v>
      </c>
      <c r="O473" s="90"/>
      <c r="P473" s="228">
        <f>O473*H473</f>
        <v>0</v>
      </c>
      <c r="Q473" s="228">
        <v>0.0001</v>
      </c>
      <c r="R473" s="228">
        <f>Q473*H473</f>
        <v>0.042550000000000004</v>
      </c>
      <c r="S473" s="228">
        <v>0</v>
      </c>
      <c r="T473" s="229">
        <f>S473*H473</f>
        <v>0</v>
      </c>
      <c r="U473" s="37"/>
      <c r="V473" s="37"/>
      <c r="W473" s="37"/>
      <c r="X473" s="37"/>
      <c r="Y473" s="37"/>
      <c r="Z473" s="37"/>
      <c r="AA473" s="37"/>
      <c r="AB473" s="37"/>
      <c r="AC473" s="37"/>
      <c r="AD473" s="37"/>
      <c r="AE473" s="37"/>
      <c r="AR473" s="230" t="s">
        <v>141</v>
      </c>
      <c r="AT473" s="230" t="s">
        <v>137</v>
      </c>
      <c r="AU473" s="230" t="s">
        <v>21</v>
      </c>
      <c r="AY473" s="16" t="s">
        <v>135</v>
      </c>
      <c r="BE473" s="231">
        <f>IF(N473="základní",J473,0)</f>
        <v>0</v>
      </c>
      <c r="BF473" s="231">
        <f>IF(N473="snížená",J473,0)</f>
        <v>0</v>
      </c>
      <c r="BG473" s="231">
        <f>IF(N473="zákl. přenesená",J473,0)</f>
        <v>0</v>
      </c>
      <c r="BH473" s="231">
        <f>IF(N473="sníž. přenesená",J473,0)</f>
        <v>0</v>
      </c>
      <c r="BI473" s="231">
        <f>IF(N473="nulová",J473,0)</f>
        <v>0</v>
      </c>
      <c r="BJ473" s="16" t="s">
        <v>87</v>
      </c>
      <c r="BK473" s="231">
        <f>ROUND(I473*H473,2)</f>
        <v>0</v>
      </c>
      <c r="BL473" s="16" t="s">
        <v>141</v>
      </c>
      <c r="BM473" s="230" t="s">
        <v>932</v>
      </c>
    </row>
    <row r="474" spans="1:47" s="2" customFormat="1" ht="12">
      <c r="A474" s="37"/>
      <c r="B474" s="38"/>
      <c r="C474" s="39"/>
      <c r="D474" s="232" t="s">
        <v>143</v>
      </c>
      <c r="E474" s="39"/>
      <c r="F474" s="233" t="s">
        <v>933</v>
      </c>
      <c r="G474" s="39"/>
      <c r="H474" s="39"/>
      <c r="I474" s="234"/>
      <c r="J474" s="39"/>
      <c r="K474" s="39"/>
      <c r="L474" s="43"/>
      <c r="M474" s="235"/>
      <c r="N474" s="236"/>
      <c r="O474" s="90"/>
      <c r="P474" s="90"/>
      <c r="Q474" s="90"/>
      <c r="R474" s="90"/>
      <c r="S474" s="90"/>
      <c r="T474" s="91"/>
      <c r="U474" s="37"/>
      <c r="V474" s="37"/>
      <c r="W474" s="37"/>
      <c r="X474" s="37"/>
      <c r="Y474" s="37"/>
      <c r="Z474" s="37"/>
      <c r="AA474" s="37"/>
      <c r="AB474" s="37"/>
      <c r="AC474" s="37"/>
      <c r="AD474" s="37"/>
      <c r="AE474" s="37"/>
      <c r="AT474" s="16" t="s">
        <v>143</v>
      </c>
      <c r="AU474" s="16" t="s">
        <v>21</v>
      </c>
    </row>
    <row r="475" spans="1:65" s="2" customFormat="1" ht="16.5" customHeight="1">
      <c r="A475" s="37"/>
      <c r="B475" s="38"/>
      <c r="C475" s="259" t="s">
        <v>934</v>
      </c>
      <c r="D475" s="259" t="s">
        <v>266</v>
      </c>
      <c r="E475" s="260" t="s">
        <v>935</v>
      </c>
      <c r="F475" s="261" t="s">
        <v>936</v>
      </c>
      <c r="G475" s="262" t="s">
        <v>155</v>
      </c>
      <c r="H475" s="263">
        <v>468.05</v>
      </c>
      <c r="I475" s="264"/>
      <c r="J475" s="265">
        <f>ROUND(I475*H475,2)</f>
        <v>0</v>
      </c>
      <c r="K475" s="266"/>
      <c r="L475" s="267"/>
      <c r="M475" s="268" t="s">
        <v>1</v>
      </c>
      <c r="N475" s="269" t="s">
        <v>44</v>
      </c>
      <c r="O475" s="90"/>
      <c r="P475" s="228">
        <f>O475*H475</f>
        <v>0</v>
      </c>
      <c r="Q475" s="228">
        <v>0.0003</v>
      </c>
      <c r="R475" s="228">
        <f>Q475*H475</f>
        <v>0.14041499999999998</v>
      </c>
      <c r="S475" s="228">
        <v>0</v>
      </c>
      <c r="T475" s="229">
        <f>S475*H475</f>
        <v>0</v>
      </c>
      <c r="U475" s="37"/>
      <c r="V475" s="37"/>
      <c r="W475" s="37"/>
      <c r="X475" s="37"/>
      <c r="Y475" s="37"/>
      <c r="Z475" s="37"/>
      <c r="AA475" s="37"/>
      <c r="AB475" s="37"/>
      <c r="AC475" s="37"/>
      <c r="AD475" s="37"/>
      <c r="AE475" s="37"/>
      <c r="AR475" s="230" t="s">
        <v>181</v>
      </c>
      <c r="AT475" s="230" t="s">
        <v>266</v>
      </c>
      <c r="AU475" s="230" t="s">
        <v>21</v>
      </c>
      <c r="AY475" s="16" t="s">
        <v>135</v>
      </c>
      <c r="BE475" s="231">
        <f>IF(N475="základní",J475,0)</f>
        <v>0</v>
      </c>
      <c r="BF475" s="231">
        <f>IF(N475="snížená",J475,0)</f>
        <v>0</v>
      </c>
      <c r="BG475" s="231">
        <f>IF(N475="zákl. přenesená",J475,0)</f>
        <v>0</v>
      </c>
      <c r="BH475" s="231">
        <f>IF(N475="sníž. přenesená",J475,0)</f>
        <v>0</v>
      </c>
      <c r="BI475" s="231">
        <f>IF(N475="nulová",J475,0)</f>
        <v>0</v>
      </c>
      <c r="BJ475" s="16" t="s">
        <v>87</v>
      </c>
      <c r="BK475" s="231">
        <f>ROUND(I475*H475,2)</f>
        <v>0</v>
      </c>
      <c r="BL475" s="16" t="s">
        <v>141</v>
      </c>
      <c r="BM475" s="230" t="s">
        <v>937</v>
      </c>
    </row>
    <row r="476" spans="1:47" s="2" customFormat="1" ht="12">
      <c r="A476" s="37"/>
      <c r="B476" s="38"/>
      <c r="C476" s="39"/>
      <c r="D476" s="232" t="s">
        <v>143</v>
      </c>
      <c r="E476" s="39"/>
      <c r="F476" s="233" t="s">
        <v>938</v>
      </c>
      <c r="G476" s="39"/>
      <c r="H476" s="39"/>
      <c r="I476" s="234"/>
      <c r="J476" s="39"/>
      <c r="K476" s="39"/>
      <c r="L476" s="43"/>
      <c r="M476" s="235"/>
      <c r="N476" s="236"/>
      <c r="O476" s="90"/>
      <c r="P476" s="90"/>
      <c r="Q476" s="90"/>
      <c r="R476" s="90"/>
      <c r="S476" s="90"/>
      <c r="T476" s="91"/>
      <c r="U476" s="37"/>
      <c r="V476" s="37"/>
      <c r="W476" s="37"/>
      <c r="X476" s="37"/>
      <c r="Y476" s="37"/>
      <c r="Z476" s="37"/>
      <c r="AA476" s="37"/>
      <c r="AB476" s="37"/>
      <c r="AC476" s="37"/>
      <c r="AD476" s="37"/>
      <c r="AE476" s="37"/>
      <c r="AT476" s="16" t="s">
        <v>143</v>
      </c>
      <c r="AU476" s="16" t="s">
        <v>21</v>
      </c>
    </row>
    <row r="477" spans="1:51" s="13" customFormat="1" ht="12">
      <c r="A477" s="13"/>
      <c r="B477" s="237"/>
      <c r="C477" s="238"/>
      <c r="D477" s="232" t="s">
        <v>150</v>
      </c>
      <c r="E477" s="238"/>
      <c r="F477" s="240" t="s">
        <v>939</v>
      </c>
      <c r="G477" s="238"/>
      <c r="H477" s="241">
        <v>468.05</v>
      </c>
      <c r="I477" s="242"/>
      <c r="J477" s="238"/>
      <c r="K477" s="238"/>
      <c r="L477" s="243"/>
      <c r="M477" s="244"/>
      <c r="N477" s="245"/>
      <c r="O477" s="245"/>
      <c r="P477" s="245"/>
      <c r="Q477" s="245"/>
      <c r="R477" s="245"/>
      <c r="S477" s="245"/>
      <c r="T477" s="246"/>
      <c r="U477" s="13"/>
      <c r="V477" s="13"/>
      <c r="W477" s="13"/>
      <c r="X477" s="13"/>
      <c r="Y477" s="13"/>
      <c r="Z477" s="13"/>
      <c r="AA477" s="13"/>
      <c r="AB477" s="13"/>
      <c r="AC477" s="13"/>
      <c r="AD477" s="13"/>
      <c r="AE477" s="13"/>
      <c r="AT477" s="247" t="s">
        <v>150</v>
      </c>
      <c r="AU477" s="247" t="s">
        <v>21</v>
      </c>
      <c r="AV477" s="13" t="s">
        <v>21</v>
      </c>
      <c r="AW477" s="13" t="s">
        <v>4</v>
      </c>
      <c r="AX477" s="13" t="s">
        <v>87</v>
      </c>
      <c r="AY477" s="247" t="s">
        <v>135</v>
      </c>
    </row>
    <row r="478" spans="1:65" s="2" customFormat="1" ht="16.5" customHeight="1">
      <c r="A478" s="37"/>
      <c r="B478" s="38"/>
      <c r="C478" s="259" t="s">
        <v>940</v>
      </c>
      <c r="D478" s="259" t="s">
        <v>266</v>
      </c>
      <c r="E478" s="260" t="s">
        <v>941</v>
      </c>
      <c r="F478" s="261" t="s">
        <v>942</v>
      </c>
      <c r="G478" s="262" t="s">
        <v>155</v>
      </c>
      <c r="H478" s="263">
        <v>468.05</v>
      </c>
      <c r="I478" s="264"/>
      <c r="J478" s="265">
        <f>ROUND(I478*H478,2)</f>
        <v>0</v>
      </c>
      <c r="K478" s="266"/>
      <c r="L478" s="267"/>
      <c r="M478" s="268" t="s">
        <v>1</v>
      </c>
      <c r="N478" s="269" t="s">
        <v>44</v>
      </c>
      <c r="O478" s="90"/>
      <c r="P478" s="228">
        <f>O478*H478</f>
        <v>0</v>
      </c>
      <c r="Q478" s="228">
        <v>0.0003</v>
      </c>
      <c r="R478" s="228">
        <f>Q478*H478</f>
        <v>0.14041499999999998</v>
      </c>
      <c r="S478" s="228">
        <v>0</v>
      </c>
      <c r="T478" s="229">
        <f>S478*H478</f>
        <v>0</v>
      </c>
      <c r="U478" s="37"/>
      <c r="V478" s="37"/>
      <c r="W478" s="37"/>
      <c r="X478" s="37"/>
      <c r="Y478" s="37"/>
      <c r="Z478" s="37"/>
      <c r="AA478" s="37"/>
      <c r="AB478" s="37"/>
      <c r="AC478" s="37"/>
      <c r="AD478" s="37"/>
      <c r="AE478" s="37"/>
      <c r="AR478" s="230" t="s">
        <v>181</v>
      </c>
      <c r="AT478" s="230" t="s">
        <v>266</v>
      </c>
      <c r="AU478" s="230" t="s">
        <v>21</v>
      </c>
      <c r="AY478" s="16" t="s">
        <v>135</v>
      </c>
      <c r="BE478" s="231">
        <f>IF(N478="základní",J478,0)</f>
        <v>0</v>
      </c>
      <c r="BF478" s="231">
        <f>IF(N478="snížená",J478,0)</f>
        <v>0</v>
      </c>
      <c r="BG478" s="231">
        <f>IF(N478="zákl. přenesená",J478,0)</f>
        <v>0</v>
      </c>
      <c r="BH478" s="231">
        <f>IF(N478="sníž. přenesená",J478,0)</f>
        <v>0</v>
      </c>
      <c r="BI478" s="231">
        <f>IF(N478="nulová",J478,0)</f>
        <v>0</v>
      </c>
      <c r="BJ478" s="16" t="s">
        <v>87</v>
      </c>
      <c r="BK478" s="231">
        <f>ROUND(I478*H478,2)</f>
        <v>0</v>
      </c>
      <c r="BL478" s="16" t="s">
        <v>141</v>
      </c>
      <c r="BM478" s="230" t="s">
        <v>943</v>
      </c>
    </row>
    <row r="479" spans="1:47" s="2" customFormat="1" ht="12">
      <c r="A479" s="37"/>
      <c r="B479" s="38"/>
      <c r="C479" s="39"/>
      <c r="D479" s="232" t="s">
        <v>143</v>
      </c>
      <c r="E479" s="39"/>
      <c r="F479" s="233" t="s">
        <v>938</v>
      </c>
      <c r="G479" s="39"/>
      <c r="H479" s="39"/>
      <c r="I479" s="234"/>
      <c r="J479" s="39"/>
      <c r="K479" s="39"/>
      <c r="L479" s="43"/>
      <c r="M479" s="235"/>
      <c r="N479" s="236"/>
      <c r="O479" s="90"/>
      <c r="P479" s="90"/>
      <c r="Q479" s="90"/>
      <c r="R479" s="90"/>
      <c r="S479" s="90"/>
      <c r="T479" s="91"/>
      <c r="U479" s="37"/>
      <c r="V479" s="37"/>
      <c r="W479" s="37"/>
      <c r="X479" s="37"/>
      <c r="Y479" s="37"/>
      <c r="Z479" s="37"/>
      <c r="AA479" s="37"/>
      <c r="AB479" s="37"/>
      <c r="AC479" s="37"/>
      <c r="AD479" s="37"/>
      <c r="AE479" s="37"/>
      <c r="AT479" s="16" t="s">
        <v>143</v>
      </c>
      <c r="AU479" s="16" t="s">
        <v>21</v>
      </c>
    </row>
    <row r="480" spans="1:51" s="13" customFormat="1" ht="12">
      <c r="A480" s="13"/>
      <c r="B480" s="237"/>
      <c r="C480" s="238"/>
      <c r="D480" s="232" t="s">
        <v>150</v>
      </c>
      <c r="E480" s="238"/>
      <c r="F480" s="240" t="s">
        <v>939</v>
      </c>
      <c r="G480" s="238"/>
      <c r="H480" s="241">
        <v>468.05</v>
      </c>
      <c r="I480" s="242"/>
      <c r="J480" s="238"/>
      <c r="K480" s="238"/>
      <c r="L480" s="243"/>
      <c r="M480" s="244"/>
      <c r="N480" s="245"/>
      <c r="O480" s="245"/>
      <c r="P480" s="245"/>
      <c r="Q480" s="245"/>
      <c r="R480" s="245"/>
      <c r="S480" s="245"/>
      <c r="T480" s="246"/>
      <c r="U480" s="13"/>
      <c r="V480" s="13"/>
      <c r="W480" s="13"/>
      <c r="X480" s="13"/>
      <c r="Y480" s="13"/>
      <c r="Z480" s="13"/>
      <c r="AA480" s="13"/>
      <c r="AB480" s="13"/>
      <c r="AC480" s="13"/>
      <c r="AD480" s="13"/>
      <c r="AE480" s="13"/>
      <c r="AT480" s="247" t="s">
        <v>150</v>
      </c>
      <c r="AU480" s="247" t="s">
        <v>21</v>
      </c>
      <c r="AV480" s="13" t="s">
        <v>21</v>
      </c>
      <c r="AW480" s="13" t="s">
        <v>4</v>
      </c>
      <c r="AX480" s="13" t="s">
        <v>87</v>
      </c>
      <c r="AY480" s="247" t="s">
        <v>135</v>
      </c>
    </row>
    <row r="481" spans="1:65" s="2" customFormat="1" ht="24.15" customHeight="1">
      <c r="A481" s="37"/>
      <c r="B481" s="38"/>
      <c r="C481" s="218" t="s">
        <v>944</v>
      </c>
      <c r="D481" s="218" t="s">
        <v>137</v>
      </c>
      <c r="E481" s="219" t="s">
        <v>285</v>
      </c>
      <c r="F481" s="220" t="s">
        <v>286</v>
      </c>
      <c r="G481" s="221" t="s">
        <v>140</v>
      </c>
      <c r="H481" s="222">
        <v>5</v>
      </c>
      <c r="I481" s="223"/>
      <c r="J481" s="224">
        <f>ROUND(I481*H481,2)</f>
        <v>0</v>
      </c>
      <c r="K481" s="225"/>
      <c r="L481" s="43"/>
      <c r="M481" s="226" t="s">
        <v>1</v>
      </c>
      <c r="N481" s="227" t="s">
        <v>44</v>
      </c>
      <c r="O481" s="90"/>
      <c r="P481" s="228">
        <f>O481*H481</f>
        <v>0</v>
      </c>
      <c r="Q481" s="228">
        <v>0.0007</v>
      </c>
      <c r="R481" s="228">
        <f>Q481*H481</f>
        <v>0.0035</v>
      </c>
      <c r="S481" s="228">
        <v>0</v>
      </c>
      <c r="T481" s="229">
        <f>S481*H481</f>
        <v>0</v>
      </c>
      <c r="U481" s="37"/>
      <c r="V481" s="37"/>
      <c r="W481" s="37"/>
      <c r="X481" s="37"/>
      <c r="Y481" s="37"/>
      <c r="Z481" s="37"/>
      <c r="AA481" s="37"/>
      <c r="AB481" s="37"/>
      <c r="AC481" s="37"/>
      <c r="AD481" s="37"/>
      <c r="AE481" s="37"/>
      <c r="AR481" s="230" t="s">
        <v>141</v>
      </c>
      <c r="AT481" s="230" t="s">
        <v>137</v>
      </c>
      <c r="AU481" s="230" t="s">
        <v>21</v>
      </c>
      <c r="AY481" s="16" t="s">
        <v>135</v>
      </c>
      <c r="BE481" s="231">
        <f>IF(N481="základní",J481,0)</f>
        <v>0</v>
      </c>
      <c r="BF481" s="231">
        <f>IF(N481="snížená",J481,0)</f>
        <v>0</v>
      </c>
      <c r="BG481" s="231">
        <f>IF(N481="zákl. přenesená",J481,0)</f>
        <v>0</v>
      </c>
      <c r="BH481" s="231">
        <f>IF(N481="sníž. přenesená",J481,0)</f>
        <v>0</v>
      </c>
      <c r="BI481" s="231">
        <f>IF(N481="nulová",J481,0)</f>
        <v>0</v>
      </c>
      <c r="BJ481" s="16" t="s">
        <v>87</v>
      </c>
      <c r="BK481" s="231">
        <f>ROUND(I481*H481,2)</f>
        <v>0</v>
      </c>
      <c r="BL481" s="16" t="s">
        <v>141</v>
      </c>
      <c r="BM481" s="230" t="s">
        <v>945</v>
      </c>
    </row>
    <row r="482" spans="1:51" s="13" customFormat="1" ht="12">
      <c r="A482" s="13"/>
      <c r="B482" s="237"/>
      <c r="C482" s="238"/>
      <c r="D482" s="232" t="s">
        <v>150</v>
      </c>
      <c r="E482" s="239" t="s">
        <v>1</v>
      </c>
      <c r="F482" s="240" t="s">
        <v>946</v>
      </c>
      <c r="G482" s="238"/>
      <c r="H482" s="241">
        <v>1</v>
      </c>
      <c r="I482" s="242"/>
      <c r="J482" s="238"/>
      <c r="K482" s="238"/>
      <c r="L482" s="243"/>
      <c r="M482" s="244"/>
      <c r="N482" s="245"/>
      <c r="O482" s="245"/>
      <c r="P482" s="245"/>
      <c r="Q482" s="245"/>
      <c r="R482" s="245"/>
      <c r="S482" s="245"/>
      <c r="T482" s="246"/>
      <c r="U482" s="13"/>
      <c r="V482" s="13"/>
      <c r="W482" s="13"/>
      <c r="X482" s="13"/>
      <c r="Y482" s="13"/>
      <c r="Z482" s="13"/>
      <c r="AA482" s="13"/>
      <c r="AB482" s="13"/>
      <c r="AC482" s="13"/>
      <c r="AD482" s="13"/>
      <c r="AE482" s="13"/>
      <c r="AT482" s="247" t="s">
        <v>150</v>
      </c>
      <c r="AU482" s="247" t="s">
        <v>21</v>
      </c>
      <c r="AV482" s="13" t="s">
        <v>21</v>
      </c>
      <c r="AW482" s="13" t="s">
        <v>34</v>
      </c>
      <c r="AX482" s="13" t="s">
        <v>79</v>
      </c>
      <c r="AY482" s="247" t="s">
        <v>135</v>
      </c>
    </row>
    <row r="483" spans="1:51" s="13" customFormat="1" ht="12">
      <c r="A483" s="13"/>
      <c r="B483" s="237"/>
      <c r="C483" s="238"/>
      <c r="D483" s="232" t="s">
        <v>150</v>
      </c>
      <c r="E483" s="239" t="s">
        <v>1</v>
      </c>
      <c r="F483" s="240" t="s">
        <v>947</v>
      </c>
      <c r="G483" s="238"/>
      <c r="H483" s="241">
        <v>1</v>
      </c>
      <c r="I483" s="242"/>
      <c r="J483" s="238"/>
      <c r="K483" s="238"/>
      <c r="L483" s="243"/>
      <c r="M483" s="244"/>
      <c r="N483" s="245"/>
      <c r="O483" s="245"/>
      <c r="P483" s="245"/>
      <c r="Q483" s="245"/>
      <c r="R483" s="245"/>
      <c r="S483" s="245"/>
      <c r="T483" s="246"/>
      <c r="U483" s="13"/>
      <c r="V483" s="13"/>
      <c r="W483" s="13"/>
      <c r="X483" s="13"/>
      <c r="Y483" s="13"/>
      <c r="Z483" s="13"/>
      <c r="AA483" s="13"/>
      <c r="AB483" s="13"/>
      <c r="AC483" s="13"/>
      <c r="AD483" s="13"/>
      <c r="AE483" s="13"/>
      <c r="AT483" s="247" t="s">
        <v>150</v>
      </c>
      <c r="AU483" s="247" t="s">
        <v>21</v>
      </c>
      <c r="AV483" s="13" t="s">
        <v>21</v>
      </c>
      <c r="AW483" s="13" t="s">
        <v>34</v>
      </c>
      <c r="AX483" s="13" t="s">
        <v>79</v>
      </c>
      <c r="AY483" s="247" t="s">
        <v>135</v>
      </c>
    </row>
    <row r="484" spans="1:51" s="13" customFormat="1" ht="12">
      <c r="A484" s="13"/>
      <c r="B484" s="237"/>
      <c r="C484" s="238"/>
      <c r="D484" s="232" t="s">
        <v>150</v>
      </c>
      <c r="E484" s="239" t="s">
        <v>1</v>
      </c>
      <c r="F484" s="240" t="s">
        <v>948</v>
      </c>
      <c r="G484" s="238"/>
      <c r="H484" s="241">
        <v>1</v>
      </c>
      <c r="I484" s="242"/>
      <c r="J484" s="238"/>
      <c r="K484" s="238"/>
      <c r="L484" s="243"/>
      <c r="M484" s="244"/>
      <c r="N484" s="245"/>
      <c r="O484" s="245"/>
      <c r="P484" s="245"/>
      <c r="Q484" s="245"/>
      <c r="R484" s="245"/>
      <c r="S484" s="245"/>
      <c r="T484" s="246"/>
      <c r="U484" s="13"/>
      <c r="V484" s="13"/>
      <c r="W484" s="13"/>
      <c r="X484" s="13"/>
      <c r="Y484" s="13"/>
      <c r="Z484" s="13"/>
      <c r="AA484" s="13"/>
      <c r="AB484" s="13"/>
      <c r="AC484" s="13"/>
      <c r="AD484" s="13"/>
      <c r="AE484" s="13"/>
      <c r="AT484" s="247" t="s">
        <v>150</v>
      </c>
      <c r="AU484" s="247" t="s">
        <v>21</v>
      </c>
      <c r="AV484" s="13" t="s">
        <v>21</v>
      </c>
      <c r="AW484" s="13" t="s">
        <v>34</v>
      </c>
      <c r="AX484" s="13" t="s">
        <v>79</v>
      </c>
      <c r="AY484" s="247" t="s">
        <v>135</v>
      </c>
    </row>
    <row r="485" spans="1:51" s="13" customFormat="1" ht="12">
      <c r="A485" s="13"/>
      <c r="B485" s="237"/>
      <c r="C485" s="238"/>
      <c r="D485" s="232" t="s">
        <v>150</v>
      </c>
      <c r="E485" s="239" t="s">
        <v>1</v>
      </c>
      <c r="F485" s="240" t="s">
        <v>949</v>
      </c>
      <c r="G485" s="238"/>
      <c r="H485" s="241">
        <v>1</v>
      </c>
      <c r="I485" s="242"/>
      <c r="J485" s="238"/>
      <c r="K485" s="238"/>
      <c r="L485" s="243"/>
      <c r="M485" s="244"/>
      <c r="N485" s="245"/>
      <c r="O485" s="245"/>
      <c r="P485" s="245"/>
      <c r="Q485" s="245"/>
      <c r="R485" s="245"/>
      <c r="S485" s="245"/>
      <c r="T485" s="246"/>
      <c r="U485" s="13"/>
      <c r="V485" s="13"/>
      <c r="W485" s="13"/>
      <c r="X485" s="13"/>
      <c r="Y485" s="13"/>
      <c r="Z485" s="13"/>
      <c r="AA485" s="13"/>
      <c r="AB485" s="13"/>
      <c r="AC485" s="13"/>
      <c r="AD485" s="13"/>
      <c r="AE485" s="13"/>
      <c r="AT485" s="247" t="s">
        <v>150</v>
      </c>
      <c r="AU485" s="247" t="s">
        <v>21</v>
      </c>
      <c r="AV485" s="13" t="s">
        <v>21</v>
      </c>
      <c r="AW485" s="13" t="s">
        <v>34</v>
      </c>
      <c r="AX485" s="13" t="s">
        <v>79</v>
      </c>
      <c r="AY485" s="247" t="s">
        <v>135</v>
      </c>
    </row>
    <row r="486" spans="1:51" s="13" customFormat="1" ht="12">
      <c r="A486" s="13"/>
      <c r="B486" s="237"/>
      <c r="C486" s="238"/>
      <c r="D486" s="232" t="s">
        <v>150</v>
      </c>
      <c r="E486" s="239" t="s">
        <v>1</v>
      </c>
      <c r="F486" s="240" t="s">
        <v>950</v>
      </c>
      <c r="G486" s="238"/>
      <c r="H486" s="241">
        <v>1</v>
      </c>
      <c r="I486" s="242"/>
      <c r="J486" s="238"/>
      <c r="K486" s="238"/>
      <c r="L486" s="243"/>
      <c r="M486" s="244"/>
      <c r="N486" s="245"/>
      <c r="O486" s="245"/>
      <c r="P486" s="245"/>
      <c r="Q486" s="245"/>
      <c r="R486" s="245"/>
      <c r="S486" s="245"/>
      <c r="T486" s="246"/>
      <c r="U486" s="13"/>
      <c r="V486" s="13"/>
      <c r="W486" s="13"/>
      <c r="X486" s="13"/>
      <c r="Y486" s="13"/>
      <c r="Z486" s="13"/>
      <c r="AA486" s="13"/>
      <c r="AB486" s="13"/>
      <c r="AC486" s="13"/>
      <c r="AD486" s="13"/>
      <c r="AE486" s="13"/>
      <c r="AT486" s="247" t="s">
        <v>150</v>
      </c>
      <c r="AU486" s="247" t="s">
        <v>21</v>
      </c>
      <c r="AV486" s="13" t="s">
        <v>21</v>
      </c>
      <c r="AW486" s="13" t="s">
        <v>34</v>
      </c>
      <c r="AX486" s="13" t="s">
        <v>79</v>
      </c>
      <c r="AY486" s="247" t="s">
        <v>135</v>
      </c>
    </row>
    <row r="487" spans="1:51" s="14" customFormat="1" ht="12">
      <c r="A487" s="14"/>
      <c r="B487" s="248"/>
      <c r="C487" s="249"/>
      <c r="D487" s="232" t="s">
        <v>150</v>
      </c>
      <c r="E487" s="250" t="s">
        <v>1</v>
      </c>
      <c r="F487" s="251" t="s">
        <v>159</v>
      </c>
      <c r="G487" s="249"/>
      <c r="H487" s="252">
        <v>5</v>
      </c>
      <c r="I487" s="253"/>
      <c r="J487" s="249"/>
      <c r="K487" s="249"/>
      <c r="L487" s="254"/>
      <c r="M487" s="255"/>
      <c r="N487" s="256"/>
      <c r="O487" s="256"/>
      <c r="P487" s="256"/>
      <c r="Q487" s="256"/>
      <c r="R487" s="256"/>
      <c r="S487" s="256"/>
      <c r="T487" s="257"/>
      <c r="U487" s="14"/>
      <c r="V487" s="14"/>
      <c r="W487" s="14"/>
      <c r="X487" s="14"/>
      <c r="Y487" s="14"/>
      <c r="Z487" s="14"/>
      <c r="AA487" s="14"/>
      <c r="AB487" s="14"/>
      <c r="AC487" s="14"/>
      <c r="AD487" s="14"/>
      <c r="AE487" s="14"/>
      <c r="AT487" s="258" t="s">
        <v>150</v>
      </c>
      <c r="AU487" s="258" t="s">
        <v>21</v>
      </c>
      <c r="AV487" s="14" t="s">
        <v>141</v>
      </c>
      <c r="AW487" s="14" t="s">
        <v>34</v>
      </c>
      <c r="AX487" s="14" t="s">
        <v>87</v>
      </c>
      <c r="AY487" s="258" t="s">
        <v>135</v>
      </c>
    </row>
    <row r="488" spans="1:65" s="2" customFormat="1" ht="24.15" customHeight="1">
      <c r="A488" s="37"/>
      <c r="B488" s="38"/>
      <c r="C488" s="259" t="s">
        <v>951</v>
      </c>
      <c r="D488" s="259" t="s">
        <v>266</v>
      </c>
      <c r="E488" s="260" t="s">
        <v>952</v>
      </c>
      <c r="F488" s="261" t="s">
        <v>953</v>
      </c>
      <c r="G488" s="262" t="s">
        <v>140</v>
      </c>
      <c r="H488" s="263">
        <v>5</v>
      </c>
      <c r="I488" s="264"/>
      <c r="J488" s="265">
        <f>ROUND(I488*H488,2)</f>
        <v>0</v>
      </c>
      <c r="K488" s="266"/>
      <c r="L488" s="267"/>
      <c r="M488" s="268" t="s">
        <v>1</v>
      </c>
      <c r="N488" s="269" t="s">
        <v>44</v>
      </c>
      <c r="O488" s="90"/>
      <c r="P488" s="228">
        <f>O488*H488</f>
        <v>0</v>
      </c>
      <c r="Q488" s="228">
        <v>0.0077</v>
      </c>
      <c r="R488" s="228">
        <f>Q488*H488</f>
        <v>0.0385</v>
      </c>
      <c r="S488" s="228">
        <v>0</v>
      </c>
      <c r="T488" s="229">
        <f>S488*H488</f>
        <v>0</v>
      </c>
      <c r="U488" s="37"/>
      <c r="V488" s="37"/>
      <c r="W488" s="37"/>
      <c r="X488" s="37"/>
      <c r="Y488" s="37"/>
      <c r="Z488" s="37"/>
      <c r="AA488" s="37"/>
      <c r="AB488" s="37"/>
      <c r="AC488" s="37"/>
      <c r="AD488" s="37"/>
      <c r="AE488" s="37"/>
      <c r="AR488" s="230" t="s">
        <v>181</v>
      </c>
      <c r="AT488" s="230" t="s">
        <v>266</v>
      </c>
      <c r="AU488" s="230" t="s">
        <v>21</v>
      </c>
      <c r="AY488" s="16" t="s">
        <v>135</v>
      </c>
      <c r="BE488" s="231">
        <f>IF(N488="základní",J488,0)</f>
        <v>0</v>
      </c>
      <c r="BF488" s="231">
        <f>IF(N488="snížená",J488,0)</f>
        <v>0</v>
      </c>
      <c r="BG488" s="231">
        <f>IF(N488="zákl. přenesená",J488,0)</f>
        <v>0</v>
      </c>
      <c r="BH488" s="231">
        <f>IF(N488="sníž. přenesená",J488,0)</f>
        <v>0</v>
      </c>
      <c r="BI488" s="231">
        <f>IF(N488="nulová",J488,0)</f>
        <v>0</v>
      </c>
      <c r="BJ488" s="16" t="s">
        <v>87</v>
      </c>
      <c r="BK488" s="231">
        <f>ROUND(I488*H488,2)</f>
        <v>0</v>
      </c>
      <c r="BL488" s="16" t="s">
        <v>141</v>
      </c>
      <c r="BM488" s="230" t="s">
        <v>954</v>
      </c>
    </row>
    <row r="489" spans="1:51" s="13" customFormat="1" ht="12">
      <c r="A489" s="13"/>
      <c r="B489" s="237"/>
      <c r="C489" s="238"/>
      <c r="D489" s="232" t="s">
        <v>150</v>
      </c>
      <c r="E489" s="239" t="s">
        <v>1</v>
      </c>
      <c r="F489" s="240" t="s">
        <v>165</v>
      </c>
      <c r="G489" s="238"/>
      <c r="H489" s="241">
        <v>5</v>
      </c>
      <c r="I489" s="242"/>
      <c r="J489" s="238"/>
      <c r="K489" s="238"/>
      <c r="L489" s="243"/>
      <c r="M489" s="244"/>
      <c r="N489" s="245"/>
      <c r="O489" s="245"/>
      <c r="P489" s="245"/>
      <c r="Q489" s="245"/>
      <c r="R489" s="245"/>
      <c r="S489" s="245"/>
      <c r="T489" s="246"/>
      <c r="U489" s="13"/>
      <c r="V489" s="13"/>
      <c r="W489" s="13"/>
      <c r="X489" s="13"/>
      <c r="Y489" s="13"/>
      <c r="Z489" s="13"/>
      <c r="AA489" s="13"/>
      <c r="AB489" s="13"/>
      <c r="AC489" s="13"/>
      <c r="AD489" s="13"/>
      <c r="AE489" s="13"/>
      <c r="AT489" s="247" t="s">
        <v>150</v>
      </c>
      <c r="AU489" s="247" t="s">
        <v>21</v>
      </c>
      <c r="AV489" s="13" t="s">
        <v>21</v>
      </c>
      <c r="AW489" s="13" t="s">
        <v>34</v>
      </c>
      <c r="AX489" s="13" t="s">
        <v>87</v>
      </c>
      <c r="AY489" s="247" t="s">
        <v>135</v>
      </c>
    </row>
    <row r="490" spans="1:65" s="2" customFormat="1" ht="24.15" customHeight="1">
      <c r="A490" s="37"/>
      <c r="B490" s="38"/>
      <c r="C490" s="218" t="s">
        <v>955</v>
      </c>
      <c r="D490" s="218" t="s">
        <v>137</v>
      </c>
      <c r="E490" s="219" t="s">
        <v>956</v>
      </c>
      <c r="F490" s="220" t="s">
        <v>957</v>
      </c>
      <c r="G490" s="221" t="s">
        <v>140</v>
      </c>
      <c r="H490" s="222">
        <v>5</v>
      </c>
      <c r="I490" s="223"/>
      <c r="J490" s="224">
        <f>ROUND(I490*H490,2)</f>
        <v>0</v>
      </c>
      <c r="K490" s="225"/>
      <c r="L490" s="43"/>
      <c r="M490" s="226" t="s">
        <v>1</v>
      </c>
      <c r="N490" s="227" t="s">
        <v>44</v>
      </c>
      <c r="O490" s="90"/>
      <c r="P490" s="228">
        <f>O490*H490</f>
        <v>0</v>
      </c>
      <c r="Q490" s="228">
        <v>0.11241</v>
      </c>
      <c r="R490" s="228">
        <f>Q490*H490</f>
        <v>0.5620499999999999</v>
      </c>
      <c r="S490" s="228">
        <v>0</v>
      </c>
      <c r="T490" s="229">
        <f>S490*H490</f>
        <v>0</v>
      </c>
      <c r="U490" s="37"/>
      <c r="V490" s="37"/>
      <c r="W490" s="37"/>
      <c r="X490" s="37"/>
      <c r="Y490" s="37"/>
      <c r="Z490" s="37"/>
      <c r="AA490" s="37"/>
      <c r="AB490" s="37"/>
      <c r="AC490" s="37"/>
      <c r="AD490" s="37"/>
      <c r="AE490" s="37"/>
      <c r="AR490" s="230" t="s">
        <v>141</v>
      </c>
      <c r="AT490" s="230" t="s">
        <v>137</v>
      </c>
      <c r="AU490" s="230" t="s">
        <v>21</v>
      </c>
      <c r="AY490" s="16" t="s">
        <v>135</v>
      </c>
      <c r="BE490" s="231">
        <f>IF(N490="základní",J490,0)</f>
        <v>0</v>
      </c>
      <c r="BF490" s="231">
        <f>IF(N490="snížená",J490,0)</f>
        <v>0</v>
      </c>
      <c r="BG490" s="231">
        <f>IF(N490="zákl. přenesená",J490,0)</f>
        <v>0</v>
      </c>
      <c r="BH490" s="231">
        <f>IF(N490="sníž. přenesená",J490,0)</f>
        <v>0</v>
      </c>
      <c r="BI490" s="231">
        <f>IF(N490="nulová",J490,0)</f>
        <v>0</v>
      </c>
      <c r="BJ490" s="16" t="s">
        <v>87</v>
      </c>
      <c r="BK490" s="231">
        <f>ROUND(I490*H490,2)</f>
        <v>0</v>
      </c>
      <c r="BL490" s="16" t="s">
        <v>141</v>
      </c>
      <c r="BM490" s="230" t="s">
        <v>958</v>
      </c>
    </row>
    <row r="491" spans="1:47" s="2" customFormat="1" ht="12">
      <c r="A491" s="37"/>
      <c r="B491" s="38"/>
      <c r="C491" s="39"/>
      <c r="D491" s="232" t="s">
        <v>143</v>
      </c>
      <c r="E491" s="39"/>
      <c r="F491" s="233" t="s">
        <v>959</v>
      </c>
      <c r="G491" s="39"/>
      <c r="H491" s="39"/>
      <c r="I491" s="234"/>
      <c r="J491" s="39"/>
      <c r="K491" s="39"/>
      <c r="L491" s="43"/>
      <c r="M491" s="235"/>
      <c r="N491" s="236"/>
      <c r="O491" s="90"/>
      <c r="P491" s="90"/>
      <c r="Q491" s="90"/>
      <c r="R491" s="90"/>
      <c r="S491" s="90"/>
      <c r="T491" s="91"/>
      <c r="U491" s="37"/>
      <c r="V491" s="37"/>
      <c r="W491" s="37"/>
      <c r="X491" s="37"/>
      <c r="Y491" s="37"/>
      <c r="Z491" s="37"/>
      <c r="AA491" s="37"/>
      <c r="AB491" s="37"/>
      <c r="AC491" s="37"/>
      <c r="AD491" s="37"/>
      <c r="AE491" s="37"/>
      <c r="AT491" s="16" t="s">
        <v>143</v>
      </c>
      <c r="AU491" s="16" t="s">
        <v>21</v>
      </c>
    </row>
    <row r="492" spans="1:51" s="13" customFormat="1" ht="12">
      <c r="A492" s="13"/>
      <c r="B492" s="237"/>
      <c r="C492" s="238"/>
      <c r="D492" s="232" t="s">
        <v>150</v>
      </c>
      <c r="E492" s="239" t="s">
        <v>1</v>
      </c>
      <c r="F492" s="240" t="s">
        <v>165</v>
      </c>
      <c r="G492" s="238"/>
      <c r="H492" s="241">
        <v>5</v>
      </c>
      <c r="I492" s="242"/>
      <c r="J492" s="238"/>
      <c r="K492" s="238"/>
      <c r="L492" s="243"/>
      <c r="M492" s="244"/>
      <c r="N492" s="245"/>
      <c r="O492" s="245"/>
      <c r="P492" s="245"/>
      <c r="Q492" s="245"/>
      <c r="R492" s="245"/>
      <c r="S492" s="245"/>
      <c r="T492" s="246"/>
      <c r="U492" s="13"/>
      <c r="V492" s="13"/>
      <c r="W492" s="13"/>
      <c r="X492" s="13"/>
      <c r="Y492" s="13"/>
      <c r="Z492" s="13"/>
      <c r="AA492" s="13"/>
      <c r="AB492" s="13"/>
      <c r="AC492" s="13"/>
      <c r="AD492" s="13"/>
      <c r="AE492" s="13"/>
      <c r="AT492" s="247" t="s">
        <v>150</v>
      </c>
      <c r="AU492" s="247" t="s">
        <v>21</v>
      </c>
      <c r="AV492" s="13" t="s">
        <v>21</v>
      </c>
      <c r="AW492" s="13" t="s">
        <v>34</v>
      </c>
      <c r="AX492" s="13" t="s">
        <v>79</v>
      </c>
      <c r="AY492" s="247" t="s">
        <v>135</v>
      </c>
    </row>
    <row r="493" spans="1:51" s="14" customFormat="1" ht="12">
      <c r="A493" s="14"/>
      <c r="B493" s="248"/>
      <c r="C493" s="249"/>
      <c r="D493" s="232" t="s">
        <v>150</v>
      </c>
      <c r="E493" s="250" t="s">
        <v>1</v>
      </c>
      <c r="F493" s="251" t="s">
        <v>159</v>
      </c>
      <c r="G493" s="249"/>
      <c r="H493" s="252">
        <v>5</v>
      </c>
      <c r="I493" s="253"/>
      <c r="J493" s="249"/>
      <c r="K493" s="249"/>
      <c r="L493" s="254"/>
      <c r="M493" s="255"/>
      <c r="N493" s="256"/>
      <c r="O493" s="256"/>
      <c r="P493" s="256"/>
      <c r="Q493" s="256"/>
      <c r="R493" s="256"/>
      <c r="S493" s="256"/>
      <c r="T493" s="257"/>
      <c r="U493" s="14"/>
      <c r="V493" s="14"/>
      <c r="W493" s="14"/>
      <c r="X493" s="14"/>
      <c r="Y493" s="14"/>
      <c r="Z493" s="14"/>
      <c r="AA493" s="14"/>
      <c r="AB493" s="14"/>
      <c r="AC493" s="14"/>
      <c r="AD493" s="14"/>
      <c r="AE493" s="14"/>
      <c r="AT493" s="258" t="s">
        <v>150</v>
      </c>
      <c r="AU493" s="258" t="s">
        <v>21</v>
      </c>
      <c r="AV493" s="14" t="s">
        <v>141</v>
      </c>
      <c r="AW493" s="14" t="s">
        <v>34</v>
      </c>
      <c r="AX493" s="14" t="s">
        <v>87</v>
      </c>
      <c r="AY493" s="258" t="s">
        <v>135</v>
      </c>
    </row>
    <row r="494" spans="1:65" s="2" customFormat="1" ht="21.75" customHeight="1">
      <c r="A494" s="37"/>
      <c r="B494" s="38"/>
      <c r="C494" s="259" t="s">
        <v>960</v>
      </c>
      <c r="D494" s="259" t="s">
        <v>266</v>
      </c>
      <c r="E494" s="260" t="s">
        <v>293</v>
      </c>
      <c r="F494" s="261" t="s">
        <v>961</v>
      </c>
      <c r="G494" s="262" t="s">
        <v>140</v>
      </c>
      <c r="H494" s="263">
        <v>5</v>
      </c>
      <c r="I494" s="264"/>
      <c r="J494" s="265">
        <f>ROUND(I494*H494,2)</f>
        <v>0</v>
      </c>
      <c r="K494" s="266"/>
      <c r="L494" s="267"/>
      <c r="M494" s="268" t="s">
        <v>1</v>
      </c>
      <c r="N494" s="269" t="s">
        <v>44</v>
      </c>
      <c r="O494" s="90"/>
      <c r="P494" s="228">
        <f>O494*H494</f>
        <v>0</v>
      </c>
      <c r="Q494" s="228">
        <v>0.0061</v>
      </c>
      <c r="R494" s="228">
        <f>Q494*H494</f>
        <v>0.030500000000000003</v>
      </c>
      <c r="S494" s="228">
        <v>0</v>
      </c>
      <c r="T494" s="229">
        <f>S494*H494</f>
        <v>0</v>
      </c>
      <c r="U494" s="37"/>
      <c r="V494" s="37"/>
      <c r="W494" s="37"/>
      <c r="X494" s="37"/>
      <c r="Y494" s="37"/>
      <c r="Z494" s="37"/>
      <c r="AA494" s="37"/>
      <c r="AB494" s="37"/>
      <c r="AC494" s="37"/>
      <c r="AD494" s="37"/>
      <c r="AE494" s="37"/>
      <c r="AR494" s="230" t="s">
        <v>181</v>
      </c>
      <c r="AT494" s="230" t="s">
        <v>266</v>
      </c>
      <c r="AU494" s="230" t="s">
        <v>21</v>
      </c>
      <c r="AY494" s="16" t="s">
        <v>135</v>
      </c>
      <c r="BE494" s="231">
        <f>IF(N494="základní",J494,0)</f>
        <v>0</v>
      </c>
      <c r="BF494" s="231">
        <f>IF(N494="snížená",J494,0)</f>
        <v>0</v>
      </c>
      <c r="BG494" s="231">
        <f>IF(N494="zákl. přenesená",J494,0)</f>
        <v>0</v>
      </c>
      <c r="BH494" s="231">
        <f>IF(N494="sníž. přenesená",J494,0)</f>
        <v>0</v>
      </c>
      <c r="BI494" s="231">
        <f>IF(N494="nulová",J494,0)</f>
        <v>0</v>
      </c>
      <c r="BJ494" s="16" t="s">
        <v>87</v>
      </c>
      <c r="BK494" s="231">
        <f>ROUND(I494*H494,2)</f>
        <v>0</v>
      </c>
      <c r="BL494" s="16" t="s">
        <v>141</v>
      </c>
      <c r="BM494" s="230" t="s">
        <v>962</v>
      </c>
    </row>
    <row r="495" spans="1:51" s="13" customFormat="1" ht="12">
      <c r="A495" s="13"/>
      <c r="B495" s="237"/>
      <c r="C495" s="238"/>
      <c r="D495" s="232" t="s">
        <v>150</v>
      </c>
      <c r="E495" s="239" t="s">
        <v>1</v>
      </c>
      <c r="F495" s="240" t="s">
        <v>165</v>
      </c>
      <c r="G495" s="238"/>
      <c r="H495" s="241">
        <v>5</v>
      </c>
      <c r="I495" s="242"/>
      <c r="J495" s="238"/>
      <c r="K495" s="238"/>
      <c r="L495" s="243"/>
      <c r="M495" s="244"/>
      <c r="N495" s="245"/>
      <c r="O495" s="245"/>
      <c r="P495" s="245"/>
      <c r="Q495" s="245"/>
      <c r="R495" s="245"/>
      <c r="S495" s="245"/>
      <c r="T495" s="246"/>
      <c r="U495" s="13"/>
      <c r="V495" s="13"/>
      <c r="W495" s="13"/>
      <c r="X495" s="13"/>
      <c r="Y495" s="13"/>
      <c r="Z495" s="13"/>
      <c r="AA495" s="13"/>
      <c r="AB495" s="13"/>
      <c r="AC495" s="13"/>
      <c r="AD495" s="13"/>
      <c r="AE495" s="13"/>
      <c r="AT495" s="247" t="s">
        <v>150</v>
      </c>
      <c r="AU495" s="247" t="s">
        <v>21</v>
      </c>
      <c r="AV495" s="13" t="s">
        <v>21</v>
      </c>
      <c r="AW495" s="13" t="s">
        <v>34</v>
      </c>
      <c r="AX495" s="13" t="s">
        <v>87</v>
      </c>
      <c r="AY495" s="247" t="s">
        <v>135</v>
      </c>
    </row>
    <row r="496" spans="1:65" s="2" customFormat="1" ht="24.15" customHeight="1">
      <c r="A496" s="37"/>
      <c r="B496" s="38"/>
      <c r="C496" s="218" t="s">
        <v>963</v>
      </c>
      <c r="D496" s="218" t="s">
        <v>137</v>
      </c>
      <c r="E496" s="219" t="s">
        <v>964</v>
      </c>
      <c r="F496" s="220" t="s">
        <v>965</v>
      </c>
      <c r="G496" s="221" t="s">
        <v>155</v>
      </c>
      <c r="H496" s="222">
        <v>3</v>
      </c>
      <c r="I496" s="223"/>
      <c r="J496" s="224">
        <f>ROUND(I496*H496,2)</f>
        <v>0</v>
      </c>
      <c r="K496" s="225"/>
      <c r="L496" s="43"/>
      <c r="M496" s="226" t="s">
        <v>1</v>
      </c>
      <c r="N496" s="227" t="s">
        <v>44</v>
      </c>
      <c r="O496" s="90"/>
      <c r="P496" s="228">
        <f>O496*H496</f>
        <v>0</v>
      </c>
      <c r="Q496" s="228">
        <v>0.00158</v>
      </c>
      <c r="R496" s="228">
        <f>Q496*H496</f>
        <v>0.00474</v>
      </c>
      <c r="S496" s="228">
        <v>0</v>
      </c>
      <c r="T496" s="229">
        <f>S496*H496</f>
        <v>0</v>
      </c>
      <c r="U496" s="37"/>
      <c r="V496" s="37"/>
      <c r="W496" s="37"/>
      <c r="X496" s="37"/>
      <c r="Y496" s="37"/>
      <c r="Z496" s="37"/>
      <c r="AA496" s="37"/>
      <c r="AB496" s="37"/>
      <c r="AC496" s="37"/>
      <c r="AD496" s="37"/>
      <c r="AE496" s="37"/>
      <c r="AR496" s="230" t="s">
        <v>141</v>
      </c>
      <c r="AT496" s="230" t="s">
        <v>137</v>
      </c>
      <c r="AU496" s="230" t="s">
        <v>21</v>
      </c>
      <c r="AY496" s="16" t="s">
        <v>135</v>
      </c>
      <c r="BE496" s="231">
        <f>IF(N496="základní",J496,0)</f>
        <v>0</v>
      </c>
      <c r="BF496" s="231">
        <f>IF(N496="snížená",J496,0)</f>
        <v>0</v>
      </c>
      <c r="BG496" s="231">
        <f>IF(N496="zákl. přenesená",J496,0)</f>
        <v>0</v>
      </c>
      <c r="BH496" s="231">
        <f>IF(N496="sníž. přenesená",J496,0)</f>
        <v>0</v>
      </c>
      <c r="BI496" s="231">
        <f>IF(N496="nulová",J496,0)</f>
        <v>0</v>
      </c>
      <c r="BJ496" s="16" t="s">
        <v>87</v>
      </c>
      <c r="BK496" s="231">
        <f>ROUND(I496*H496,2)</f>
        <v>0</v>
      </c>
      <c r="BL496" s="16" t="s">
        <v>141</v>
      </c>
      <c r="BM496" s="230" t="s">
        <v>966</v>
      </c>
    </row>
    <row r="497" spans="1:47" s="2" customFormat="1" ht="12">
      <c r="A497" s="37"/>
      <c r="B497" s="38"/>
      <c r="C497" s="39"/>
      <c r="D497" s="232" t="s">
        <v>143</v>
      </c>
      <c r="E497" s="39"/>
      <c r="F497" s="233" t="s">
        <v>967</v>
      </c>
      <c r="G497" s="39"/>
      <c r="H497" s="39"/>
      <c r="I497" s="234"/>
      <c r="J497" s="39"/>
      <c r="K497" s="39"/>
      <c r="L497" s="43"/>
      <c r="M497" s="235"/>
      <c r="N497" s="236"/>
      <c r="O497" s="90"/>
      <c r="P497" s="90"/>
      <c r="Q497" s="90"/>
      <c r="R497" s="90"/>
      <c r="S497" s="90"/>
      <c r="T497" s="91"/>
      <c r="U497" s="37"/>
      <c r="V497" s="37"/>
      <c r="W497" s="37"/>
      <c r="X497" s="37"/>
      <c r="Y497" s="37"/>
      <c r="Z497" s="37"/>
      <c r="AA497" s="37"/>
      <c r="AB497" s="37"/>
      <c r="AC497" s="37"/>
      <c r="AD497" s="37"/>
      <c r="AE497" s="37"/>
      <c r="AT497" s="16" t="s">
        <v>143</v>
      </c>
      <c r="AU497" s="16" t="s">
        <v>21</v>
      </c>
    </row>
    <row r="498" spans="1:51" s="13" customFormat="1" ht="12">
      <c r="A498" s="13"/>
      <c r="B498" s="237"/>
      <c r="C498" s="238"/>
      <c r="D498" s="232" t="s">
        <v>150</v>
      </c>
      <c r="E498" s="239" t="s">
        <v>1</v>
      </c>
      <c r="F498" s="240" t="s">
        <v>968</v>
      </c>
      <c r="G498" s="238"/>
      <c r="H498" s="241">
        <v>3</v>
      </c>
      <c r="I498" s="242"/>
      <c r="J498" s="238"/>
      <c r="K498" s="238"/>
      <c r="L498" s="243"/>
      <c r="M498" s="244"/>
      <c r="N498" s="245"/>
      <c r="O498" s="245"/>
      <c r="P498" s="245"/>
      <c r="Q498" s="245"/>
      <c r="R498" s="245"/>
      <c r="S498" s="245"/>
      <c r="T498" s="246"/>
      <c r="U498" s="13"/>
      <c r="V498" s="13"/>
      <c r="W498" s="13"/>
      <c r="X498" s="13"/>
      <c r="Y498" s="13"/>
      <c r="Z498" s="13"/>
      <c r="AA498" s="13"/>
      <c r="AB498" s="13"/>
      <c r="AC498" s="13"/>
      <c r="AD498" s="13"/>
      <c r="AE498" s="13"/>
      <c r="AT498" s="247" t="s">
        <v>150</v>
      </c>
      <c r="AU498" s="247" t="s">
        <v>21</v>
      </c>
      <c r="AV498" s="13" t="s">
        <v>21</v>
      </c>
      <c r="AW498" s="13" t="s">
        <v>34</v>
      </c>
      <c r="AX498" s="13" t="s">
        <v>79</v>
      </c>
      <c r="AY498" s="247" t="s">
        <v>135</v>
      </c>
    </row>
    <row r="499" spans="1:51" s="14" customFormat="1" ht="12">
      <c r="A499" s="14"/>
      <c r="B499" s="248"/>
      <c r="C499" s="249"/>
      <c r="D499" s="232" t="s">
        <v>150</v>
      </c>
      <c r="E499" s="250" t="s">
        <v>1</v>
      </c>
      <c r="F499" s="251" t="s">
        <v>159</v>
      </c>
      <c r="G499" s="249"/>
      <c r="H499" s="252">
        <v>3</v>
      </c>
      <c r="I499" s="253"/>
      <c r="J499" s="249"/>
      <c r="K499" s="249"/>
      <c r="L499" s="254"/>
      <c r="M499" s="255"/>
      <c r="N499" s="256"/>
      <c r="O499" s="256"/>
      <c r="P499" s="256"/>
      <c r="Q499" s="256"/>
      <c r="R499" s="256"/>
      <c r="S499" s="256"/>
      <c r="T499" s="257"/>
      <c r="U499" s="14"/>
      <c r="V499" s="14"/>
      <c r="W499" s="14"/>
      <c r="X499" s="14"/>
      <c r="Y499" s="14"/>
      <c r="Z499" s="14"/>
      <c r="AA499" s="14"/>
      <c r="AB499" s="14"/>
      <c r="AC499" s="14"/>
      <c r="AD499" s="14"/>
      <c r="AE499" s="14"/>
      <c r="AT499" s="258" t="s">
        <v>150</v>
      </c>
      <c r="AU499" s="258" t="s">
        <v>21</v>
      </c>
      <c r="AV499" s="14" t="s">
        <v>141</v>
      </c>
      <c r="AW499" s="14" t="s">
        <v>34</v>
      </c>
      <c r="AX499" s="14" t="s">
        <v>87</v>
      </c>
      <c r="AY499" s="258" t="s">
        <v>135</v>
      </c>
    </row>
    <row r="500" spans="1:65" s="2" customFormat="1" ht="16.5" customHeight="1">
      <c r="A500" s="37"/>
      <c r="B500" s="38"/>
      <c r="C500" s="218" t="s">
        <v>969</v>
      </c>
      <c r="D500" s="218" t="s">
        <v>137</v>
      </c>
      <c r="E500" s="219" t="s">
        <v>970</v>
      </c>
      <c r="F500" s="220" t="s">
        <v>971</v>
      </c>
      <c r="G500" s="221" t="s">
        <v>155</v>
      </c>
      <c r="H500" s="222">
        <v>3</v>
      </c>
      <c r="I500" s="223"/>
      <c r="J500" s="224">
        <f>ROUND(I500*H500,2)</f>
        <v>0</v>
      </c>
      <c r="K500" s="225"/>
      <c r="L500" s="43"/>
      <c r="M500" s="226" t="s">
        <v>1</v>
      </c>
      <c r="N500" s="227" t="s">
        <v>44</v>
      </c>
      <c r="O500" s="90"/>
      <c r="P500" s="228">
        <f>O500*H500</f>
        <v>0</v>
      </c>
      <c r="Q500" s="228">
        <v>1E-05</v>
      </c>
      <c r="R500" s="228">
        <f>Q500*H500</f>
        <v>3.0000000000000004E-05</v>
      </c>
      <c r="S500" s="228">
        <v>0</v>
      </c>
      <c r="T500" s="229">
        <f>S500*H500</f>
        <v>0</v>
      </c>
      <c r="U500" s="37"/>
      <c r="V500" s="37"/>
      <c r="W500" s="37"/>
      <c r="X500" s="37"/>
      <c r="Y500" s="37"/>
      <c r="Z500" s="37"/>
      <c r="AA500" s="37"/>
      <c r="AB500" s="37"/>
      <c r="AC500" s="37"/>
      <c r="AD500" s="37"/>
      <c r="AE500" s="37"/>
      <c r="AR500" s="230" t="s">
        <v>141</v>
      </c>
      <c r="AT500" s="230" t="s">
        <v>137</v>
      </c>
      <c r="AU500" s="230" t="s">
        <v>21</v>
      </c>
      <c r="AY500" s="16" t="s">
        <v>135</v>
      </c>
      <c r="BE500" s="231">
        <f>IF(N500="základní",J500,0)</f>
        <v>0</v>
      </c>
      <c r="BF500" s="231">
        <f>IF(N500="snížená",J500,0)</f>
        <v>0</v>
      </c>
      <c r="BG500" s="231">
        <f>IF(N500="zákl. přenesená",J500,0)</f>
        <v>0</v>
      </c>
      <c r="BH500" s="231">
        <f>IF(N500="sníž. přenesená",J500,0)</f>
        <v>0</v>
      </c>
      <c r="BI500" s="231">
        <f>IF(N500="nulová",J500,0)</f>
        <v>0</v>
      </c>
      <c r="BJ500" s="16" t="s">
        <v>87</v>
      </c>
      <c r="BK500" s="231">
        <f>ROUND(I500*H500,2)</f>
        <v>0</v>
      </c>
      <c r="BL500" s="16" t="s">
        <v>141</v>
      </c>
      <c r="BM500" s="230" t="s">
        <v>972</v>
      </c>
    </row>
    <row r="501" spans="1:65" s="2" customFormat="1" ht="24.15" customHeight="1">
      <c r="A501" s="37"/>
      <c r="B501" s="38"/>
      <c r="C501" s="218" t="s">
        <v>973</v>
      </c>
      <c r="D501" s="218" t="s">
        <v>137</v>
      </c>
      <c r="E501" s="219" t="s">
        <v>974</v>
      </c>
      <c r="F501" s="220" t="s">
        <v>975</v>
      </c>
      <c r="G501" s="221" t="s">
        <v>162</v>
      </c>
      <c r="H501" s="222">
        <v>17</v>
      </c>
      <c r="I501" s="223"/>
      <c r="J501" s="224">
        <f>ROUND(I501*H501,2)</f>
        <v>0</v>
      </c>
      <c r="K501" s="225"/>
      <c r="L501" s="43"/>
      <c r="M501" s="226" t="s">
        <v>1</v>
      </c>
      <c r="N501" s="227" t="s">
        <v>44</v>
      </c>
      <c r="O501" s="90"/>
      <c r="P501" s="228">
        <f>O501*H501</f>
        <v>0</v>
      </c>
      <c r="Q501" s="228">
        <v>0.08978</v>
      </c>
      <c r="R501" s="228">
        <f>Q501*H501</f>
        <v>1.52626</v>
      </c>
      <c r="S501" s="228">
        <v>0</v>
      </c>
      <c r="T501" s="229">
        <f>S501*H501</f>
        <v>0</v>
      </c>
      <c r="U501" s="37"/>
      <c r="V501" s="37"/>
      <c r="W501" s="37"/>
      <c r="X501" s="37"/>
      <c r="Y501" s="37"/>
      <c r="Z501" s="37"/>
      <c r="AA501" s="37"/>
      <c r="AB501" s="37"/>
      <c r="AC501" s="37"/>
      <c r="AD501" s="37"/>
      <c r="AE501" s="37"/>
      <c r="AR501" s="230" t="s">
        <v>141</v>
      </c>
      <c r="AT501" s="230" t="s">
        <v>137</v>
      </c>
      <c r="AU501" s="230" t="s">
        <v>21</v>
      </c>
      <c r="AY501" s="16" t="s">
        <v>135</v>
      </c>
      <c r="BE501" s="231">
        <f>IF(N501="základní",J501,0)</f>
        <v>0</v>
      </c>
      <c r="BF501" s="231">
        <f>IF(N501="snížená",J501,0)</f>
        <v>0</v>
      </c>
      <c r="BG501" s="231">
        <f>IF(N501="zákl. přenesená",J501,0)</f>
        <v>0</v>
      </c>
      <c r="BH501" s="231">
        <f>IF(N501="sníž. přenesená",J501,0)</f>
        <v>0</v>
      </c>
      <c r="BI501" s="231">
        <f>IF(N501="nulová",J501,0)</f>
        <v>0</v>
      </c>
      <c r="BJ501" s="16" t="s">
        <v>87</v>
      </c>
      <c r="BK501" s="231">
        <f>ROUND(I501*H501,2)</f>
        <v>0</v>
      </c>
      <c r="BL501" s="16" t="s">
        <v>141</v>
      </c>
      <c r="BM501" s="230" t="s">
        <v>976</v>
      </c>
    </row>
    <row r="502" spans="1:47" s="2" customFormat="1" ht="12">
      <c r="A502" s="37"/>
      <c r="B502" s="38"/>
      <c r="C502" s="39"/>
      <c r="D502" s="232" t="s">
        <v>143</v>
      </c>
      <c r="E502" s="39"/>
      <c r="F502" s="233" t="s">
        <v>977</v>
      </c>
      <c r="G502" s="39"/>
      <c r="H502" s="39"/>
      <c r="I502" s="234"/>
      <c r="J502" s="39"/>
      <c r="K502" s="39"/>
      <c r="L502" s="43"/>
      <c r="M502" s="235"/>
      <c r="N502" s="236"/>
      <c r="O502" s="90"/>
      <c r="P502" s="90"/>
      <c r="Q502" s="90"/>
      <c r="R502" s="90"/>
      <c r="S502" s="90"/>
      <c r="T502" s="91"/>
      <c r="U502" s="37"/>
      <c r="V502" s="37"/>
      <c r="W502" s="37"/>
      <c r="X502" s="37"/>
      <c r="Y502" s="37"/>
      <c r="Z502" s="37"/>
      <c r="AA502" s="37"/>
      <c r="AB502" s="37"/>
      <c r="AC502" s="37"/>
      <c r="AD502" s="37"/>
      <c r="AE502" s="37"/>
      <c r="AT502" s="16" t="s">
        <v>143</v>
      </c>
      <c r="AU502" s="16" t="s">
        <v>21</v>
      </c>
    </row>
    <row r="503" spans="1:65" s="2" customFormat="1" ht="24.15" customHeight="1">
      <c r="A503" s="37"/>
      <c r="B503" s="38"/>
      <c r="C503" s="218" t="s">
        <v>978</v>
      </c>
      <c r="D503" s="218" t="s">
        <v>137</v>
      </c>
      <c r="E503" s="219" t="s">
        <v>979</v>
      </c>
      <c r="F503" s="220" t="s">
        <v>980</v>
      </c>
      <c r="G503" s="221" t="s">
        <v>162</v>
      </c>
      <c r="H503" s="222">
        <v>370</v>
      </c>
      <c r="I503" s="223"/>
      <c r="J503" s="224">
        <f>ROUND(I503*H503,2)</f>
        <v>0</v>
      </c>
      <c r="K503" s="225"/>
      <c r="L503" s="43"/>
      <c r="M503" s="226" t="s">
        <v>1</v>
      </c>
      <c r="N503" s="227" t="s">
        <v>44</v>
      </c>
      <c r="O503" s="90"/>
      <c r="P503" s="228">
        <f>O503*H503</f>
        <v>0</v>
      </c>
      <c r="Q503" s="228">
        <v>0.20219</v>
      </c>
      <c r="R503" s="228">
        <f>Q503*H503</f>
        <v>74.8103</v>
      </c>
      <c r="S503" s="228">
        <v>0</v>
      </c>
      <c r="T503" s="229">
        <f>S503*H503</f>
        <v>0</v>
      </c>
      <c r="U503" s="37"/>
      <c r="V503" s="37"/>
      <c r="W503" s="37"/>
      <c r="X503" s="37"/>
      <c r="Y503" s="37"/>
      <c r="Z503" s="37"/>
      <c r="AA503" s="37"/>
      <c r="AB503" s="37"/>
      <c r="AC503" s="37"/>
      <c r="AD503" s="37"/>
      <c r="AE503" s="37"/>
      <c r="AR503" s="230" t="s">
        <v>141</v>
      </c>
      <c r="AT503" s="230" t="s">
        <v>137</v>
      </c>
      <c r="AU503" s="230" t="s">
        <v>21</v>
      </c>
      <c r="AY503" s="16" t="s">
        <v>135</v>
      </c>
      <c r="BE503" s="231">
        <f>IF(N503="základní",J503,0)</f>
        <v>0</v>
      </c>
      <c r="BF503" s="231">
        <f>IF(N503="snížená",J503,0)</f>
        <v>0</v>
      </c>
      <c r="BG503" s="231">
        <f>IF(N503="zákl. přenesená",J503,0)</f>
        <v>0</v>
      </c>
      <c r="BH503" s="231">
        <f>IF(N503="sníž. přenesená",J503,0)</f>
        <v>0</v>
      </c>
      <c r="BI503" s="231">
        <f>IF(N503="nulová",J503,0)</f>
        <v>0</v>
      </c>
      <c r="BJ503" s="16" t="s">
        <v>87</v>
      </c>
      <c r="BK503" s="231">
        <f>ROUND(I503*H503,2)</f>
        <v>0</v>
      </c>
      <c r="BL503" s="16" t="s">
        <v>141</v>
      </c>
      <c r="BM503" s="230" t="s">
        <v>981</v>
      </c>
    </row>
    <row r="504" spans="1:47" s="2" customFormat="1" ht="12">
      <c r="A504" s="37"/>
      <c r="B504" s="38"/>
      <c r="C504" s="39"/>
      <c r="D504" s="232" t="s">
        <v>143</v>
      </c>
      <c r="E504" s="39"/>
      <c r="F504" s="233" t="s">
        <v>982</v>
      </c>
      <c r="G504" s="39"/>
      <c r="H504" s="39"/>
      <c r="I504" s="234"/>
      <c r="J504" s="39"/>
      <c r="K504" s="39"/>
      <c r="L504" s="43"/>
      <c r="M504" s="235"/>
      <c r="N504" s="236"/>
      <c r="O504" s="90"/>
      <c r="P504" s="90"/>
      <c r="Q504" s="90"/>
      <c r="R504" s="90"/>
      <c r="S504" s="90"/>
      <c r="T504" s="91"/>
      <c r="U504" s="37"/>
      <c r="V504" s="37"/>
      <c r="W504" s="37"/>
      <c r="X504" s="37"/>
      <c r="Y504" s="37"/>
      <c r="Z504" s="37"/>
      <c r="AA504" s="37"/>
      <c r="AB504" s="37"/>
      <c r="AC504" s="37"/>
      <c r="AD504" s="37"/>
      <c r="AE504" s="37"/>
      <c r="AT504" s="16" t="s">
        <v>143</v>
      </c>
      <c r="AU504" s="16" t="s">
        <v>21</v>
      </c>
    </row>
    <row r="505" spans="1:51" s="13" customFormat="1" ht="12">
      <c r="A505" s="13"/>
      <c r="B505" s="237"/>
      <c r="C505" s="238"/>
      <c r="D505" s="232" t="s">
        <v>150</v>
      </c>
      <c r="E505" s="239" t="s">
        <v>1</v>
      </c>
      <c r="F505" s="240" t="s">
        <v>983</v>
      </c>
      <c r="G505" s="238"/>
      <c r="H505" s="241">
        <v>370</v>
      </c>
      <c r="I505" s="242"/>
      <c r="J505" s="238"/>
      <c r="K505" s="238"/>
      <c r="L505" s="243"/>
      <c r="M505" s="244"/>
      <c r="N505" s="245"/>
      <c r="O505" s="245"/>
      <c r="P505" s="245"/>
      <c r="Q505" s="245"/>
      <c r="R505" s="245"/>
      <c r="S505" s="245"/>
      <c r="T505" s="246"/>
      <c r="U505" s="13"/>
      <c r="V505" s="13"/>
      <c r="W505" s="13"/>
      <c r="X505" s="13"/>
      <c r="Y505" s="13"/>
      <c r="Z505" s="13"/>
      <c r="AA505" s="13"/>
      <c r="AB505" s="13"/>
      <c r="AC505" s="13"/>
      <c r="AD505" s="13"/>
      <c r="AE505" s="13"/>
      <c r="AT505" s="247" t="s">
        <v>150</v>
      </c>
      <c r="AU505" s="247" t="s">
        <v>21</v>
      </c>
      <c r="AV505" s="13" t="s">
        <v>21</v>
      </c>
      <c r="AW505" s="13" t="s">
        <v>34</v>
      </c>
      <c r="AX505" s="13" t="s">
        <v>79</v>
      </c>
      <c r="AY505" s="247" t="s">
        <v>135</v>
      </c>
    </row>
    <row r="506" spans="1:51" s="14" customFormat="1" ht="12">
      <c r="A506" s="14"/>
      <c r="B506" s="248"/>
      <c r="C506" s="249"/>
      <c r="D506" s="232" t="s">
        <v>150</v>
      </c>
      <c r="E506" s="250" t="s">
        <v>1</v>
      </c>
      <c r="F506" s="251" t="s">
        <v>159</v>
      </c>
      <c r="G506" s="249"/>
      <c r="H506" s="252">
        <v>370</v>
      </c>
      <c r="I506" s="253"/>
      <c r="J506" s="249"/>
      <c r="K506" s="249"/>
      <c r="L506" s="254"/>
      <c r="M506" s="255"/>
      <c r="N506" s="256"/>
      <c r="O506" s="256"/>
      <c r="P506" s="256"/>
      <c r="Q506" s="256"/>
      <c r="R506" s="256"/>
      <c r="S506" s="256"/>
      <c r="T506" s="257"/>
      <c r="U506" s="14"/>
      <c r="V506" s="14"/>
      <c r="W506" s="14"/>
      <c r="X506" s="14"/>
      <c r="Y506" s="14"/>
      <c r="Z506" s="14"/>
      <c r="AA506" s="14"/>
      <c r="AB506" s="14"/>
      <c r="AC506" s="14"/>
      <c r="AD506" s="14"/>
      <c r="AE506" s="14"/>
      <c r="AT506" s="258" t="s">
        <v>150</v>
      </c>
      <c r="AU506" s="258" t="s">
        <v>21</v>
      </c>
      <c r="AV506" s="14" t="s">
        <v>141</v>
      </c>
      <c r="AW506" s="14" t="s">
        <v>34</v>
      </c>
      <c r="AX506" s="14" t="s">
        <v>87</v>
      </c>
      <c r="AY506" s="258" t="s">
        <v>135</v>
      </c>
    </row>
    <row r="507" spans="1:65" s="2" customFormat="1" ht="16.5" customHeight="1">
      <c r="A507" s="37"/>
      <c r="B507" s="38"/>
      <c r="C507" s="259" t="s">
        <v>984</v>
      </c>
      <c r="D507" s="259" t="s">
        <v>266</v>
      </c>
      <c r="E507" s="260" t="s">
        <v>985</v>
      </c>
      <c r="F507" s="261" t="s">
        <v>986</v>
      </c>
      <c r="G507" s="262" t="s">
        <v>140</v>
      </c>
      <c r="H507" s="263">
        <v>381.1</v>
      </c>
      <c r="I507" s="264"/>
      <c r="J507" s="265">
        <f>ROUND(I507*H507,2)</f>
        <v>0</v>
      </c>
      <c r="K507" s="266"/>
      <c r="L507" s="267"/>
      <c r="M507" s="268" t="s">
        <v>1</v>
      </c>
      <c r="N507" s="269" t="s">
        <v>44</v>
      </c>
      <c r="O507" s="90"/>
      <c r="P507" s="228">
        <f>O507*H507</f>
        <v>0</v>
      </c>
      <c r="Q507" s="228">
        <v>0.085</v>
      </c>
      <c r="R507" s="228">
        <f>Q507*H507</f>
        <v>32.3935</v>
      </c>
      <c r="S507" s="228">
        <v>0</v>
      </c>
      <c r="T507" s="229">
        <f>S507*H507</f>
        <v>0</v>
      </c>
      <c r="U507" s="37"/>
      <c r="V507" s="37"/>
      <c r="W507" s="37"/>
      <c r="X507" s="37"/>
      <c r="Y507" s="37"/>
      <c r="Z507" s="37"/>
      <c r="AA507" s="37"/>
      <c r="AB507" s="37"/>
      <c r="AC507" s="37"/>
      <c r="AD507" s="37"/>
      <c r="AE507" s="37"/>
      <c r="AR507" s="230" t="s">
        <v>181</v>
      </c>
      <c r="AT507" s="230" t="s">
        <v>266</v>
      </c>
      <c r="AU507" s="230" t="s">
        <v>21</v>
      </c>
      <c r="AY507" s="16" t="s">
        <v>135</v>
      </c>
      <c r="BE507" s="231">
        <f>IF(N507="základní",J507,0)</f>
        <v>0</v>
      </c>
      <c r="BF507" s="231">
        <f>IF(N507="snížená",J507,0)</f>
        <v>0</v>
      </c>
      <c r="BG507" s="231">
        <f>IF(N507="zákl. přenesená",J507,0)</f>
        <v>0</v>
      </c>
      <c r="BH507" s="231">
        <f>IF(N507="sníž. přenesená",J507,0)</f>
        <v>0</v>
      </c>
      <c r="BI507" s="231">
        <f>IF(N507="nulová",J507,0)</f>
        <v>0</v>
      </c>
      <c r="BJ507" s="16" t="s">
        <v>87</v>
      </c>
      <c r="BK507" s="231">
        <f>ROUND(I507*H507,2)</f>
        <v>0</v>
      </c>
      <c r="BL507" s="16" t="s">
        <v>141</v>
      </c>
      <c r="BM507" s="230" t="s">
        <v>987</v>
      </c>
    </row>
    <row r="508" spans="1:47" s="2" customFormat="1" ht="12">
      <c r="A508" s="37"/>
      <c r="B508" s="38"/>
      <c r="C508" s="39"/>
      <c r="D508" s="232" t="s">
        <v>143</v>
      </c>
      <c r="E508" s="39"/>
      <c r="F508" s="233" t="s">
        <v>988</v>
      </c>
      <c r="G508" s="39"/>
      <c r="H508" s="39"/>
      <c r="I508" s="234"/>
      <c r="J508" s="39"/>
      <c r="K508" s="39"/>
      <c r="L508" s="43"/>
      <c r="M508" s="235"/>
      <c r="N508" s="236"/>
      <c r="O508" s="90"/>
      <c r="P508" s="90"/>
      <c r="Q508" s="90"/>
      <c r="R508" s="90"/>
      <c r="S508" s="90"/>
      <c r="T508" s="91"/>
      <c r="U508" s="37"/>
      <c r="V508" s="37"/>
      <c r="W508" s="37"/>
      <c r="X508" s="37"/>
      <c r="Y508" s="37"/>
      <c r="Z508" s="37"/>
      <c r="AA508" s="37"/>
      <c r="AB508" s="37"/>
      <c r="AC508" s="37"/>
      <c r="AD508" s="37"/>
      <c r="AE508" s="37"/>
      <c r="AT508" s="16" t="s">
        <v>143</v>
      </c>
      <c r="AU508" s="16" t="s">
        <v>21</v>
      </c>
    </row>
    <row r="509" spans="1:51" s="13" customFormat="1" ht="12">
      <c r="A509" s="13"/>
      <c r="B509" s="237"/>
      <c r="C509" s="238"/>
      <c r="D509" s="232" t="s">
        <v>150</v>
      </c>
      <c r="E509" s="239" t="s">
        <v>1</v>
      </c>
      <c r="F509" s="240" t="s">
        <v>989</v>
      </c>
      <c r="G509" s="238"/>
      <c r="H509" s="241">
        <v>381.1</v>
      </c>
      <c r="I509" s="242"/>
      <c r="J509" s="238"/>
      <c r="K509" s="238"/>
      <c r="L509" s="243"/>
      <c r="M509" s="244"/>
      <c r="N509" s="245"/>
      <c r="O509" s="245"/>
      <c r="P509" s="245"/>
      <c r="Q509" s="245"/>
      <c r="R509" s="245"/>
      <c r="S509" s="245"/>
      <c r="T509" s="246"/>
      <c r="U509" s="13"/>
      <c r="V509" s="13"/>
      <c r="W509" s="13"/>
      <c r="X509" s="13"/>
      <c r="Y509" s="13"/>
      <c r="Z509" s="13"/>
      <c r="AA509" s="13"/>
      <c r="AB509" s="13"/>
      <c r="AC509" s="13"/>
      <c r="AD509" s="13"/>
      <c r="AE509" s="13"/>
      <c r="AT509" s="247" t="s">
        <v>150</v>
      </c>
      <c r="AU509" s="247" t="s">
        <v>21</v>
      </c>
      <c r="AV509" s="13" t="s">
        <v>21</v>
      </c>
      <c r="AW509" s="13" t="s">
        <v>34</v>
      </c>
      <c r="AX509" s="13" t="s">
        <v>79</v>
      </c>
      <c r="AY509" s="247" t="s">
        <v>135</v>
      </c>
    </row>
    <row r="510" spans="1:51" s="14" customFormat="1" ht="12">
      <c r="A510" s="14"/>
      <c r="B510" s="248"/>
      <c r="C510" s="249"/>
      <c r="D510" s="232" t="s">
        <v>150</v>
      </c>
      <c r="E510" s="250" t="s">
        <v>1</v>
      </c>
      <c r="F510" s="251" t="s">
        <v>159</v>
      </c>
      <c r="G510" s="249"/>
      <c r="H510" s="252">
        <v>381.1</v>
      </c>
      <c r="I510" s="253"/>
      <c r="J510" s="249"/>
      <c r="K510" s="249"/>
      <c r="L510" s="254"/>
      <c r="M510" s="255"/>
      <c r="N510" s="256"/>
      <c r="O510" s="256"/>
      <c r="P510" s="256"/>
      <c r="Q510" s="256"/>
      <c r="R510" s="256"/>
      <c r="S510" s="256"/>
      <c r="T510" s="257"/>
      <c r="U510" s="14"/>
      <c r="V510" s="14"/>
      <c r="W510" s="14"/>
      <c r="X510" s="14"/>
      <c r="Y510" s="14"/>
      <c r="Z510" s="14"/>
      <c r="AA510" s="14"/>
      <c r="AB510" s="14"/>
      <c r="AC510" s="14"/>
      <c r="AD510" s="14"/>
      <c r="AE510" s="14"/>
      <c r="AT510" s="258" t="s">
        <v>150</v>
      </c>
      <c r="AU510" s="258" t="s">
        <v>21</v>
      </c>
      <c r="AV510" s="14" t="s">
        <v>141</v>
      </c>
      <c r="AW510" s="14" t="s">
        <v>34</v>
      </c>
      <c r="AX510" s="14" t="s">
        <v>87</v>
      </c>
      <c r="AY510" s="258" t="s">
        <v>135</v>
      </c>
    </row>
    <row r="511" spans="1:65" s="2" customFormat="1" ht="24.15" customHeight="1">
      <c r="A511" s="37"/>
      <c r="B511" s="38"/>
      <c r="C511" s="218" t="s">
        <v>990</v>
      </c>
      <c r="D511" s="218" t="s">
        <v>137</v>
      </c>
      <c r="E511" s="219" t="s">
        <v>991</v>
      </c>
      <c r="F511" s="220" t="s">
        <v>992</v>
      </c>
      <c r="G511" s="221" t="s">
        <v>162</v>
      </c>
      <c r="H511" s="222">
        <v>20</v>
      </c>
      <c r="I511" s="223"/>
      <c r="J511" s="224">
        <f>ROUND(I511*H511,2)</f>
        <v>0</v>
      </c>
      <c r="K511" s="225"/>
      <c r="L511" s="43"/>
      <c r="M511" s="226" t="s">
        <v>1</v>
      </c>
      <c r="N511" s="227" t="s">
        <v>44</v>
      </c>
      <c r="O511" s="90"/>
      <c r="P511" s="228">
        <f>O511*H511</f>
        <v>0</v>
      </c>
      <c r="Q511" s="228">
        <v>0</v>
      </c>
      <c r="R511" s="228">
        <f>Q511*H511</f>
        <v>0</v>
      </c>
      <c r="S511" s="228">
        <v>0</v>
      </c>
      <c r="T511" s="229">
        <f>S511*H511</f>
        <v>0</v>
      </c>
      <c r="U511" s="37"/>
      <c r="V511" s="37"/>
      <c r="W511" s="37"/>
      <c r="X511" s="37"/>
      <c r="Y511" s="37"/>
      <c r="Z511" s="37"/>
      <c r="AA511" s="37"/>
      <c r="AB511" s="37"/>
      <c r="AC511" s="37"/>
      <c r="AD511" s="37"/>
      <c r="AE511" s="37"/>
      <c r="AR511" s="230" t="s">
        <v>141</v>
      </c>
      <c r="AT511" s="230" t="s">
        <v>137</v>
      </c>
      <c r="AU511" s="230" t="s">
        <v>21</v>
      </c>
      <c r="AY511" s="16" t="s">
        <v>135</v>
      </c>
      <c r="BE511" s="231">
        <f>IF(N511="základní",J511,0)</f>
        <v>0</v>
      </c>
      <c r="BF511" s="231">
        <f>IF(N511="snížená",J511,0)</f>
        <v>0</v>
      </c>
      <c r="BG511" s="231">
        <f>IF(N511="zákl. přenesená",J511,0)</f>
        <v>0</v>
      </c>
      <c r="BH511" s="231">
        <f>IF(N511="sníž. přenesená",J511,0)</f>
        <v>0</v>
      </c>
      <c r="BI511" s="231">
        <f>IF(N511="nulová",J511,0)</f>
        <v>0</v>
      </c>
      <c r="BJ511" s="16" t="s">
        <v>87</v>
      </c>
      <c r="BK511" s="231">
        <f>ROUND(I511*H511,2)</f>
        <v>0</v>
      </c>
      <c r="BL511" s="16" t="s">
        <v>141</v>
      </c>
      <c r="BM511" s="230" t="s">
        <v>993</v>
      </c>
    </row>
    <row r="512" spans="1:65" s="2" customFormat="1" ht="24.15" customHeight="1">
      <c r="A512" s="37"/>
      <c r="B512" s="38"/>
      <c r="C512" s="218" t="s">
        <v>994</v>
      </c>
      <c r="D512" s="218" t="s">
        <v>137</v>
      </c>
      <c r="E512" s="219" t="s">
        <v>995</v>
      </c>
      <c r="F512" s="220" t="s">
        <v>996</v>
      </c>
      <c r="G512" s="221" t="s">
        <v>162</v>
      </c>
      <c r="H512" s="222">
        <v>1.6</v>
      </c>
      <c r="I512" s="223"/>
      <c r="J512" s="224">
        <f>ROUND(I512*H512,2)</f>
        <v>0</v>
      </c>
      <c r="K512" s="225"/>
      <c r="L512" s="43"/>
      <c r="M512" s="226" t="s">
        <v>1</v>
      </c>
      <c r="N512" s="227" t="s">
        <v>44</v>
      </c>
      <c r="O512" s="90"/>
      <c r="P512" s="228">
        <f>O512*H512</f>
        <v>0</v>
      </c>
      <c r="Q512" s="228">
        <v>0.16849</v>
      </c>
      <c r="R512" s="228">
        <f>Q512*H512</f>
        <v>0.269584</v>
      </c>
      <c r="S512" s="228">
        <v>0</v>
      </c>
      <c r="T512" s="229">
        <f>S512*H512</f>
        <v>0</v>
      </c>
      <c r="U512" s="37"/>
      <c r="V512" s="37"/>
      <c r="W512" s="37"/>
      <c r="X512" s="37"/>
      <c r="Y512" s="37"/>
      <c r="Z512" s="37"/>
      <c r="AA512" s="37"/>
      <c r="AB512" s="37"/>
      <c r="AC512" s="37"/>
      <c r="AD512" s="37"/>
      <c r="AE512" s="37"/>
      <c r="AR512" s="230" t="s">
        <v>141</v>
      </c>
      <c r="AT512" s="230" t="s">
        <v>137</v>
      </c>
      <c r="AU512" s="230" t="s">
        <v>21</v>
      </c>
      <c r="AY512" s="16" t="s">
        <v>135</v>
      </c>
      <c r="BE512" s="231">
        <f>IF(N512="základní",J512,0)</f>
        <v>0</v>
      </c>
      <c r="BF512" s="231">
        <f>IF(N512="snížená",J512,0)</f>
        <v>0</v>
      </c>
      <c r="BG512" s="231">
        <f>IF(N512="zákl. přenesená",J512,0)</f>
        <v>0</v>
      </c>
      <c r="BH512" s="231">
        <f>IF(N512="sníž. přenesená",J512,0)</f>
        <v>0</v>
      </c>
      <c r="BI512" s="231">
        <f>IF(N512="nulová",J512,0)</f>
        <v>0</v>
      </c>
      <c r="BJ512" s="16" t="s">
        <v>87</v>
      </c>
      <c r="BK512" s="231">
        <f>ROUND(I512*H512,2)</f>
        <v>0</v>
      </c>
      <c r="BL512" s="16" t="s">
        <v>141</v>
      </c>
      <c r="BM512" s="230" t="s">
        <v>997</v>
      </c>
    </row>
    <row r="513" spans="1:47" s="2" customFormat="1" ht="12">
      <c r="A513" s="37"/>
      <c r="B513" s="38"/>
      <c r="C513" s="39"/>
      <c r="D513" s="232" t="s">
        <v>143</v>
      </c>
      <c r="E513" s="39"/>
      <c r="F513" s="233" t="s">
        <v>998</v>
      </c>
      <c r="G513" s="39"/>
      <c r="H513" s="39"/>
      <c r="I513" s="234"/>
      <c r="J513" s="39"/>
      <c r="K513" s="39"/>
      <c r="L513" s="43"/>
      <c r="M513" s="235"/>
      <c r="N513" s="236"/>
      <c r="O513" s="90"/>
      <c r="P513" s="90"/>
      <c r="Q513" s="90"/>
      <c r="R513" s="90"/>
      <c r="S513" s="90"/>
      <c r="T513" s="91"/>
      <c r="U513" s="37"/>
      <c r="V513" s="37"/>
      <c r="W513" s="37"/>
      <c r="X513" s="37"/>
      <c r="Y513" s="37"/>
      <c r="Z513" s="37"/>
      <c r="AA513" s="37"/>
      <c r="AB513" s="37"/>
      <c r="AC513" s="37"/>
      <c r="AD513" s="37"/>
      <c r="AE513" s="37"/>
      <c r="AT513" s="16" t="s">
        <v>143</v>
      </c>
      <c r="AU513" s="16" t="s">
        <v>21</v>
      </c>
    </row>
    <row r="514" spans="1:65" s="2" customFormat="1" ht="24.15" customHeight="1">
      <c r="A514" s="37"/>
      <c r="B514" s="38"/>
      <c r="C514" s="218" t="s">
        <v>999</v>
      </c>
      <c r="D514" s="218" t="s">
        <v>137</v>
      </c>
      <c r="E514" s="219" t="s">
        <v>1000</v>
      </c>
      <c r="F514" s="220" t="s">
        <v>1001</v>
      </c>
      <c r="G514" s="221" t="s">
        <v>162</v>
      </c>
      <c r="H514" s="222">
        <v>3.7</v>
      </c>
      <c r="I514" s="223"/>
      <c r="J514" s="224">
        <f>ROUND(I514*H514,2)</f>
        <v>0</v>
      </c>
      <c r="K514" s="225"/>
      <c r="L514" s="43"/>
      <c r="M514" s="226" t="s">
        <v>1</v>
      </c>
      <c r="N514" s="227" t="s">
        <v>44</v>
      </c>
      <c r="O514" s="90"/>
      <c r="P514" s="228">
        <f>O514*H514</f>
        <v>0</v>
      </c>
      <c r="Q514" s="228">
        <v>0.1295</v>
      </c>
      <c r="R514" s="228">
        <f>Q514*H514</f>
        <v>0.47915</v>
      </c>
      <c r="S514" s="228">
        <v>0</v>
      </c>
      <c r="T514" s="229">
        <f>S514*H514</f>
        <v>0</v>
      </c>
      <c r="U514" s="37"/>
      <c r="V514" s="37"/>
      <c r="W514" s="37"/>
      <c r="X514" s="37"/>
      <c r="Y514" s="37"/>
      <c r="Z514" s="37"/>
      <c r="AA514" s="37"/>
      <c r="AB514" s="37"/>
      <c r="AC514" s="37"/>
      <c r="AD514" s="37"/>
      <c r="AE514" s="37"/>
      <c r="AR514" s="230" t="s">
        <v>141</v>
      </c>
      <c r="AT514" s="230" t="s">
        <v>137</v>
      </c>
      <c r="AU514" s="230" t="s">
        <v>21</v>
      </c>
      <c r="AY514" s="16" t="s">
        <v>135</v>
      </c>
      <c r="BE514" s="231">
        <f>IF(N514="základní",J514,0)</f>
        <v>0</v>
      </c>
      <c r="BF514" s="231">
        <f>IF(N514="snížená",J514,0)</f>
        <v>0</v>
      </c>
      <c r="BG514" s="231">
        <f>IF(N514="zákl. přenesená",J514,0)</f>
        <v>0</v>
      </c>
      <c r="BH514" s="231">
        <f>IF(N514="sníž. přenesená",J514,0)</f>
        <v>0</v>
      </c>
      <c r="BI514" s="231">
        <f>IF(N514="nulová",J514,0)</f>
        <v>0</v>
      </c>
      <c r="BJ514" s="16" t="s">
        <v>87</v>
      </c>
      <c r="BK514" s="231">
        <f>ROUND(I514*H514,2)</f>
        <v>0</v>
      </c>
      <c r="BL514" s="16" t="s">
        <v>141</v>
      </c>
      <c r="BM514" s="230" t="s">
        <v>1002</v>
      </c>
    </row>
    <row r="515" spans="1:65" s="2" customFormat="1" ht="24.15" customHeight="1">
      <c r="A515" s="37"/>
      <c r="B515" s="38"/>
      <c r="C515" s="259" t="s">
        <v>1003</v>
      </c>
      <c r="D515" s="259" t="s">
        <v>266</v>
      </c>
      <c r="E515" s="260" t="s">
        <v>1004</v>
      </c>
      <c r="F515" s="261" t="s">
        <v>1005</v>
      </c>
      <c r="G515" s="262" t="s">
        <v>140</v>
      </c>
      <c r="H515" s="263">
        <v>10</v>
      </c>
      <c r="I515" s="264"/>
      <c r="J515" s="265">
        <f>ROUND(I515*H515,2)</f>
        <v>0</v>
      </c>
      <c r="K515" s="266"/>
      <c r="L515" s="267"/>
      <c r="M515" s="268" t="s">
        <v>1</v>
      </c>
      <c r="N515" s="269" t="s">
        <v>44</v>
      </c>
      <c r="O515" s="90"/>
      <c r="P515" s="228">
        <f>O515*H515</f>
        <v>0</v>
      </c>
      <c r="Q515" s="228">
        <v>0.0179</v>
      </c>
      <c r="R515" s="228">
        <f>Q515*H515</f>
        <v>0.179</v>
      </c>
      <c r="S515" s="228">
        <v>0</v>
      </c>
      <c r="T515" s="229">
        <f>S515*H515</f>
        <v>0</v>
      </c>
      <c r="U515" s="37"/>
      <c r="V515" s="37"/>
      <c r="W515" s="37"/>
      <c r="X515" s="37"/>
      <c r="Y515" s="37"/>
      <c r="Z515" s="37"/>
      <c r="AA515" s="37"/>
      <c r="AB515" s="37"/>
      <c r="AC515" s="37"/>
      <c r="AD515" s="37"/>
      <c r="AE515" s="37"/>
      <c r="AR515" s="230" t="s">
        <v>181</v>
      </c>
      <c r="AT515" s="230" t="s">
        <v>266</v>
      </c>
      <c r="AU515" s="230" t="s">
        <v>21</v>
      </c>
      <c r="AY515" s="16" t="s">
        <v>135</v>
      </c>
      <c r="BE515" s="231">
        <f>IF(N515="základní",J515,0)</f>
        <v>0</v>
      </c>
      <c r="BF515" s="231">
        <f>IF(N515="snížená",J515,0)</f>
        <v>0</v>
      </c>
      <c r="BG515" s="231">
        <f>IF(N515="zákl. přenesená",J515,0)</f>
        <v>0</v>
      </c>
      <c r="BH515" s="231">
        <f>IF(N515="sníž. přenesená",J515,0)</f>
        <v>0</v>
      </c>
      <c r="BI515" s="231">
        <f>IF(N515="nulová",J515,0)</f>
        <v>0</v>
      </c>
      <c r="BJ515" s="16" t="s">
        <v>87</v>
      </c>
      <c r="BK515" s="231">
        <f>ROUND(I515*H515,2)</f>
        <v>0</v>
      </c>
      <c r="BL515" s="16" t="s">
        <v>141</v>
      </c>
      <c r="BM515" s="230" t="s">
        <v>1006</v>
      </c>
    </row>
    <row r="516" spans="1:47" s="2" customFormat="1" ht="12">
      <c r="A516" s="37"/>
      <c r="B516" s="38"/>
      <c r="C516" s="39"/>
      <c r="D516" s="232" t="s">
        <v>143</v>
      </c>
      <c r="E516" s="39"/>
      <c r="F516" s="233" t="s">
        <v>1007</v>
      </c>
      <c r="G516" s="39"/>
      <c r="H516" s="39"/>
      <c r="I516" s="234"/>
      <c r="J516" s="39"/>
      <c r="K516" s="39"/>
      <c r="L516" s="43"/>
      <c r="M516" s="235"/>
      <c r="N516" s="236"/>
      <c r="O516" s="90"/>
      <c r="P516" s="90"/>
      <c r="Q516" s="90"/>
      <c r="R516" s="90"/>
      <c r="S516" s="90"/>
      <c r="T516" s="91"/>
      <c r="U516" s="37"/>
      <c r="V516" s="37"/>
      <c r="W516" s="37"/>
      <c r="X516" s="37"/>
      <c r="Y516" s="37"/>
      <c r="Z516" s="37"/>
      <c r="AA516" s="37"/>
      <c r="AB516" s="37"/>
      <c r="AC516" s="37"/>
      <c r="AD516" s="37"/>
      <c r="AE516" s="37"/>
      <c r="AT516" s="16" t="s">
        <v>143</v>
      </c>
      <c r="AU516" s="16" t="s">
        <v>21</v>
      </c>
    </row>
    <row r="517" spans="1:65" s="2" customFormat="1" ht="24.15" customHeight="1">
      <c r="A517" s="37"/>
      <c r="B517" s="38"/>
      <c r="C517" s="218" t="s">
        <v>1008</v>
      </c>
      <c r="D517" s="218" t="s">
        <v>137</v>
      </c>
      <c r="E517" s="219" t="s">
        <v>1009</v>
      </c>
      <c r="F517" s="220" t="s">
        <v>1010</v>
      </c>
      <c r="G517" s="221" t="s">
        <v>162</v>
      </c>
      <c r="H517" s="222">
        <v>66</v>
      </c>
      <c r="I517" s="223"/>
      <c r="J517" s="224">
        <f>ROUND(I517*H517,2)</f>
        <v>0</v>
      </c>
      <c r="K517" s="225"/>
      <c r="L517" s="43"/>
      <c r="M517" s="226" t="s">
        <v>1</v>
      </c>
      <c r="N517" s="227" t="s">
        <v>44</v>
      </c>
      <c r="O517" s="90"/>
      <c r="P517" s="228">
        <f>O517*H517</f>
        <v>0</v>
      </c>
      <c r="Q517" s="228">
        <v>0.10095</v>
      </c>
      <c r="R517" s="228">
        <f>Q517*H517</f>
        <v>6.6627</v>
      </c>
      <c r="S517" s="228">
        <v>0</v>
      </c>
      <c r="T517" s="229">
        <f>S517*H517</f>
        <v>0</v>
      </c>
      <c r="U517" s="37"/>
      <c r="V517" s="37"/>
      <c r="W517" s="37"/>
      <c r="X517" s="37"/>
      <c r="Y517" s="37"/>
      <c r="Z517" s="37"/>
      <c r="AA517" s="37"/>
      <c r="AB517" s="37"/>
      <c r="AC517" s="37"/>
      <c r="AD517" s="37"/>
      <c r="AE517" s="37"/>
      <c r="AR517" s="230" t="s">
        <v>141</v>
      </c>
      <c r="AT517" s="230" t="s">
        <v>137</v>
      </c>
      <c r="AU517" s="230" t="s">
        <v>21</v>
      </c>
      <c r="AY517" s="16" t="s">
        <v>135</v>
      </c>
      <c r="BE517" s="231">
        <f>IF(N517="základní",J517,0)</f>
        <v>0</v>
      </c>
      <c r="BF517" s="231">
        <f>IF(N517="snížená",J517,0)</f>
        <v>0</v>
      </c>
      <c r="BG517" s="231">
        <f>IF(N517="zákl. přenesená",J517,0)</f>
        <v>0</v>
      </c>
      <c r="BH517" s="231">
        <f>IF(N517="sníž. přenesená",J517,0)</f>
        <v>0</v>
      </c>
      <c r="BI517" s="231">
        <f>IF(N517="nulová",J517,0)</f>
        <v>0</v>
      </c>
      <c r="BJ517" s="16" t="s">
        <v>87</v>
      </c>
      <c r="BK517" s="231">
        <f>ROUND(I517*H517,2)</f>
        <v>0</v>
      </c>
      <c r="BL517" s="16" t="s">
        <v>141</v>
      </c>
      <c r="BM517" s="230" t="s">
        <v>1011</v>
      </c>
    </row>
    <row r="518" spans="1:47" s="2" customFormat="1" ht="12">
      <c r="A518" s="37"/>
      <c r="B518" s="38"/>
      <c r="C518" s="39"/>
      <c r="D518" s="232" t="s">
        <v>143</v>
      </c>
      <c r="E518" s="39"/>
      <c r="F518" s="233" t="s">
        <v>982</v>
      </c>
      <c r="G518" s="39"/>
      <c r="H518" s="39"/>
      <c r="I518" s="234"/>
      <c r="J518" s="39"/>
      <c r="K518" s="39"/>
      <c r="L518" s="43"/>
      <c r="M518" s="235"/>
      <c r="N518" s="236"/>
      <c r="O518" s="90"/>
      <c r="P518" s="90"/>
      <c r="Q518" s="90"/>
      <c r="R518" s="90"/>
      <c r="S518" s="90"/>
      <c r="T518" s="91"/>
      <c r="U518" s="37"/>
      <c r="V518" s="37"/>
      <c r="W518" s="37"/>
      <c r="X518" s="37"/>
      <c r="Y518" s="37"/>
      <c r="Z518" s="37"/>
      <c r="AA518" s="37"/>
      <c r="AB518" s="37"/>
      <c r="AC518" s="37"/>
      <c r="AD518" s="37"/>
      <c r="AE518" s="37"/>
      <c r="AT518" s="16" t="s">
        <v>143</v>
      </c>
      <c r="AU518" s="16" t="s">
        <v>21</v>
      </c>
    </row>
    <row r="519" spans="1:51" s="13" customFormat="1" ht="12">
      <c r="A519" s="13"/>
      <c r="B519" s="237"/>
      <c r="C519" s="238"/>
      <c r="D519" s="232" t="s">
        <v>150</v>
      </c>
      <c r="E519" s="239" t="s">
        <v>1</v>
      </c>
      <c r="F519" s="240" t="s">
        <v>729</v>
      </c>
      <c r="G519" s="238"/>
      <c r="H519" s="241">
        <v>66</v>
      </c>
      <c r="I519" s="242"/>
      <c r="J519" s="238"/>
      <c r="K519" s="238"/>
      <c r="L519" s="243"/>
      <c r="M519" s="244"/>
      <c r="N519" s="245"/>
      <c r="O519" s="245"/>
      <c r="P519" s="245"/>
      <c r="Q519" s="245"/>
      <c r="R519" s="245"/>
      <c r="S519" s="245"/>
      <c r="T519" s="246"/>
      <c r="U519" s="13"/>
      <c r="V519" s="13"/>
      <c r="W519" s="13"/>
      <c r="X519" s="13"/>
      <c r="Y519" s="13"/>
      <c r="Z519" s="13"/>
      <c r="AA519" s="13"/>
      <c r="AB519" s="13"/>
      <c r="AC519" s="13"/>
      <c r="AD519" s="13"/>
      <c r="AE519" s="13"/>
      <c r="AT519" s="247" t="s">
        <v>150</v>
      </c>
      <c r="AU519" s="247" t="s">
        <v>21</v>
      </c>
      <c r="AV519" s="13" t="s">
        <v>21</v>
      </c>
      <c r="AW519" s="13" t="s">
        <v>34</v>
      </c>
      <c r="AX519" s="13" t="s">
        <v>87</v>
      </c>
      <c r="AY519" s="247" t="s">
        <v>135</v>
      </c>
    </row>
    <row r="520" spans="1:65" s="2" customFormat="1" ht="16.5" customHeight="1">
      <c r="A520" s="37"/>
      <c r="B520" s="38"/>
      <c r="C520" s="259" t="s">
        <v>1012</v>
      </c>
      <c r="D520" s="259" t="s">
        <v>266</v>
      </c>
      <c r="E520" s="260" t="s">
        <v>1013</v>
      </c>
      <c r="F520" s="261" t="s">
        <v>1014</v>
      </c>
      <c r="G520" s="262" t="s">
        <v>162</v>
      </c>
      <c r="H520" s="263">
        <v>69.3</v>
      </c>
      <c r="I520" s="264"/>
      <c r="J520" s="265">
        <f>ROUND(I520*H520,2)</f>
        <v>0</v>
      </c>
      <c r="K520" s="266"/>
      <c r="L520" s="267"/>
      <c r="M520" s="268" t="s">
        <v>1</v>
      </c>
      <c r="N520" s="269" t="s">
        <v>44</v>
      </c>
      <c r="O520" s="90"/>
      <c r="P520" s="228">
        <f>O520*H520</f>
        <v>0</v>
      </c>
      <c r="Q520" s="228">
        <v>0.0335</v>
      </c>
      <c r="R520" s="228">
        <f>Q520*H520</f>
        <v>2.3215500000000002</v>
      </c>
      <c r="S520" s="228">
        <v>0</v>
      </c>
      <c r="T520" s="229">
        <f>S520*H520</f>
        <v>0</v>
      </c>
      <c r="U520" s="37"/>
      <c r="V520" s="37"/>
      <c r="W520" s="37"/>
      <c r="X520" s="37"/>
      <c r="Y520" s="37"/>
      <c r="Z520" s="37"/>
      <c r="AA520" s="37"/>
      <c r="AB520" s="37"/>
      <c r="AC520" s="37"/>
      <c r="AD520" s="37"/>
      <c r="AE520" s="37"/>
      <c r="AR520" s="230" t="s">
        <v>181</v>
      </c>
      <c r="AT520" s="230" t="s">
        <v>266</v>
      </c>
      <c r="AU520" s="230" t="s">
        <v>21</v>
      </c>
      <c r="AY520" s="16" t="s">
        <v>135</v>
      </c>
      <c r="BE520" s="231">
        <f>IF(N520="základní",J520,0)</f>
        <v>0</v>
      </c>
      <c r="BF520" s="231">
        <f>IF(N520="snížená",J520,0)</f>
        <v>0</v>
      </c>
      <c r="BG520" s="231">
        <f>IF(N520="zákl. přenesená",J520,0)</f>
        <v>0</v>
      </c>
      <c r="BH520" s="231">
        <f>IF(N520="sníž. přenesená",J520,0)</f>
        <v>0</v>
      </c>
      <c r="BI520" s="231">
        <f>IF(N520="nulová",J520,0)</f>
        <v>0</v>
      </c>
      <c r="BJ520" s="16" t="s">
        <v>87</v>
      </c>
      <c r="BK520" s="231">
        <f>ROUND(I520*H520,2)</f>
        <v>0</v>
      </c>
      <c r="BL520" s="16" t="s">
        <v>141</v>
      </c>
      <c r="BM520" s="230" t="s">
        <v>1015</v>
      </c>
    </row>
    <row r="521" spans="1:47" s="2" customFormat="1" ht="12">
      <c r="A521" s="37"/>
      <c r="B521" s="38"/>
      <c r="C521" s="39"/>
      <c r="D521" s="232" t="s">
        <v>143</v>
      </c>
      <c r="E521" s="39"/>
      <c r="F521" s="233" t="s">
        <v>554</v>
      </c>
      <c r="G521" s="39"/>
      <c r="H521" s="39"/>
      <c r="I521" s="234"/>
      <c r="J521" s="39"/>
      <c r="K521" s="39"/>
      <c r="L521" s="43"/>
      <c r="M521" s="235"/>
      <c r="N521" s="236"/>
      <c r="O521" s="90"/>
      <c r="P521" s="90"/>
      <c r="Q521" s="90"/>
      <c r="R521" s="90"/>
      <c r="S521" s="90"/>
      <c r="T521" s="91"/>
      <c r="U521" s="37"/>
      <c r="V521" s="37"/>
      <c r="W521" s="37"/>
      <c r="X521" s="37"/>
      <c r="Y521" s="37"/>
      <c r="Z521" s="37"/>
      <c r="AA521" s="37"/>
      <c r="AB521" s="37"/>
      <c r="AC521" s="37"/>
      <c r="AD521" s="37"/>
      <c r="AE521" s="37"/>
      <c r="AT521" s="16" t="s">
        <v>143</v>
      </c>
      <c r="AU521" s="16" t="s">
        <v>21</v>
      </c>
    </row>
    <row r="522" spans="1:51" s="13" customFormat="1" ht="12">
      <c r="A522" s="13"/>
      <c r="B522" s="237"/>
      <c r="C522" s="238"/>
      <c r="D522" s="232" t="s">
        <v>150</v>
      </c>
      <c r="E522" s="239" t="s">
        <v>1</v>
      </c>
      <c r="F522" s="240" t="s">
        <v>1016</v>
      </c>
      <c r="G522" s="238"/>
      <c r="H522" s="241">
        <v>69.3</v>
      </c>
      <c r="I522" s="242"/>
      <c r="J522" s="238"/>
      <c r="K522" s="238"/>
      <c r="L522" s="243"/>
      <c r="M522" s="244"/>
      <c r="N522" s="245"/>
      <c r="O522" s="245"/>
      <c r="P522" s="245"/>
      <c r="Q522" s="245"/>
      <c r="R522" s="245"/>
      <c r="S522" s="245"/>
      <c r="T522" s="246"/>
      <c r="U522" s="13"/>
      <c r="V522" s="13"/>
      <c r="W522" s="13"/>
      <c r="X522" s="13"/>
      <c r="Y522" s="13"/>
      <c r="Z522" s="13"/>
      <c r="AA522" s="13"/>
      <c r="AB522" s="13"/>
      <c r="AC522" s="13"/>
      <c r="AD522" s="13"/>
      <c r="AE522" s="13"/>
      <c r="AT522" s="247" t="s">
        <v>150</v>
      </c>
      <c r="AU522" s="247" t="s">
        <v>21</v>
      </c>
      <c r="AV522" s="13" t="s">
        <v>21</v>
      </c>
      <c r="AW522" s="13" t="s">
        <v>34</v>
      </c>
      <c r="AX522" s="13" t="s">
        <v>79</v>
      </c>
      <c r="AY522" s="247" t="s">
        <v>135</v>
      </c>
    </row>
    <row r="523" spans="1:51" s="14" customFormat="1" ht="12">
      <c r="A523" s="14"/>
      <c r="B523" s="248"/>
      <c r="C523" s="249"/>
      <c r="D523" s="232" t="s">
        <v>150</v>
      </c>
      <c r="E523" s="250" t="s">
        <v>1</v>
      </c>
      <c r="F523" s="251" t="s">
        <v>159</v>
      </c>
      <c r="G523" s="249"/>
      <c r="H523" s="252">
        <v>69.3</v>
      </c>
      <c r="I523" s="253"/>
      <c r="J523" s="249"/>
      <c r="K523" s="249"/>
      <c r="L523" s="254"/>
      <c r="M523" s="255"/>
      <c r="N523" s="256"/>
      <c r="O523" s="256"/>
      <c r="P523" s="256"/>
      <c r="Q523" s="256"/>
      <c r="R523" s="256"/>
      <c r="S523" s="256"/>
      <c r="T523" s="257"/>
      <c r="U523" s="14"/>
      <c r="V523" s="14"/>
      <c r="W523" s="14"/>
      <c r="X523" s="14"/>
      <c r="Y523" s="14"/>
      <c r="Z523" s="14"/>
      <c r="AA523" s="14"/>
      <c r="AB523" s="14"/>
      <c r="AC523" s="14"/>
      <c r="AD523" s="14"/>
      <c r="AE523" s="14"/>
      <c r="AT523" s="258" t="s">
        <v>150</v>
      </c>
      <c r="AU523" s="258" t="s">
        <v>21</v>
      </c>
      <c r="AV523" s="14" t="s">
        <v>141</v>
      </c>
      <c r="AW523" s="14" t="s">
        <v>34</v>
      </c>
      <c r="AX523" s="14" t="s">
        <v>87</v>
      </c>
      <c r="AY523" s="258" t="s">
        <v>135</v>
      </c>
    </row>
    <row r="524" spans="1:65" s="2" customFormat="1" ht="24.15" customHeight="1">
      <c r="A524" s="37"/>
      <c r="B524" s="38"/>
      <c r="C524" s="218" t="s">
        <v>1017</v>
      </c>
      <c r="D524" s="218" t="s">
        <v>137</v>
      </c>
      <c r="E524" s="219" t="s">
        <v>1018</v>
      </c>
      <c r="F524" s="220" t="s">
        <v>1019</v>
      </c>
      <c r="G524" s="221" t="s">
        <v>155</v>
      </c>
      <c r="H524" s="222">
        <v>33.3</v>
      </c>
      <c r="I524" s="223"/>
      <c r="J524" s="224">
        <f>ROUND(I524*H524,2)</f>
        <v>0</v>
      </c>
      <c r="K524" s="225"/>
      <c r="L524" s="43"/>
      <c r="M524" s="226" t="s">
        <v>1</v>
      </c>
      <c r="N524" s="227" t="s">
        <v>44</v>
      </c>
      <c r="O524" s="90"/>
      <c r="P524" s="228">
        <f>O524*H524</f>
        <v>0</v>
      </c>
      <c r="Q524" s="228">
        <v>0.50077</v>
      </c>
      <c r="R524" s="228">
        <f>Q524*H524</f>
        <v>16.675641</v>
      </c>
      <c r="S524" s="228">
        <v>0</v>
      </c>
      <c r="T524" s="229">
        <f>S524*H524</f>
        <v>0</v>
      </c>
      <c r="U524" s="37"/>
      <c r="V524" s="37"/>
      <c r="W524" s="37"/>
      <c r="X524" s="37"/>
      <c r="Y524" s="37"/>
      <c r="Z524" s="37"/>
      <c r="AA524" s="37"/>
      <c r="AB524" s="37"/>
      <c r="AC524" s="37"/>
      <c r="AD524" s="37"/>
      <c r="AE524" s="37"/>
      <c r="AR524" s="230" t="s">
        <v>141</v>
      </c>
      <c r="AT524" s="230" t="s">
        <v>137</v>
      </c>
      <c r="AU524" s="230" t="s">
        <v>21</v>
      </c>
      <c r="AY524" s="16" t="s">
        <v>135</v>
      </c>
      <c r="BE524" s="231">
        <f>IF(N524="základní",J524,0)</f>
        <v>0</v>
      </c>
      <c r="BF524" s="231">
        <f>IF(N524="snížená",J524,0)</f>
        <v>0</v>
      </c>
      <c r="BG524" s="231">
        <f>IF(N524="zákl. přenesená",J524,0)</f>
        <v>0</v>
      </c>
      <c r="BH524" s="231">
        <f>IF(N524="sníž. přenesená",J524,0)</f>
        <v>0</v>
      </c>
      <c r="BI524" s="231">
        <f>IF(N524="nulová",J524,0)</f>
        <v>0</v>
      </c>
      <c r="BJ524" s="16" t="s">
        <v>87</v>
      </c>
      <c r="BK524" s="231">
        <f>ROUND(I524*H524,2)</f>
        <v>0</v>
      </c>
      <c r="BL524" s="16" t="s">
        <v>141</v>
      </c>
      <c r="BM524" s="230" t="s">
        <v>1020</v>
      </c>
    </row>
    <row r="525" spans="1:47" s="2" customFormat="1" ht="12">
      <c r="A525" s="37"/>
      <c r="B525" s="38"/>
      <c r="C525" s="39"/>
      <c r="D525" s="232" t="s">
        <v>143</v>
      </c>
      <c r="E525" s="39"/>
      <c r="F525" s="233" t="s">
        <v>982</v>
      </c>
      <c r="G525" s="39"/>
      <c r="H525" s="39"/>
      <c r="I525" s="234"/>
      <c r="J525" s="39"/>
      <c r="K525" s="39"/>
      <c r="L525" s="43"/>
      <c r="M525" s="235"/>
      <c r="N525" s="236"/>
      <c r="O525" s="90"/>
      <c r="P525" s="90"/>
      <c r="Q525" s="90"/>
      <c r="R525" s="90"/>
      <c r="S525" s="90"/>
      <c r="T525" s="91"/>
      <c r="U525" s="37"/>
      <c r="V525" s="37"/>
      <c r="W525" s="37"/>
      <c r="X525" s="37"/>
      <c r="Y525" s="37"/>
      <c r="Z525" s="37"/>
      <c r="AA525" s="37"/>
      <c r="AB525" s="37"/>
      <c r="AC525" s="37"/>
      <c r="AD525" s="37"/>
      <c r="AE525" s="37"/>
      <c r="AT525" s="16" t="s">
        <v>143</v>
      </c>
      <c r="AU525" s="16" t="s">
        <v>21</v>
      </c>
    </row>
    <row r="526" spans="1:51" s="13" customFormat="1" ht="12">
      <c r="A526" s="13"/>
      <c r="B526" s="237"/>
      <c r="C526" s="238"/>
      <c r="D526" s="232" t="s">
        <v>150</v>
      </c>
      <c r="E526" s="239" t="s">
        <v>1</v>
      </c>
      <c r="F526" s="240" t="s">
        <v>1021</v>
      </c>
      <c r="G526" s="238"/>
      <c r="H526" s="241">
        <v>33.3</v>
      </c>
      <c r="I526" s="242"/>
      <c r="J526" s="238"/>
      <c r="K526" s="238"/>
      <c r="L526" s="243"/>
      <c r="M526" s="244"/>
      <c r="N526" s="245"/>
      <c r="O526" s="245"/>
      <c r="P526" s="245"/>
      <c r="Q526" s="245"/>
      <c r="R526" s="245"/>
      <c r="S526" s="245"/>
      <c r="T526" s="246"/>
      <c r="U526" s="13"/>
      <c r="V526" s="13"/>
      <c r="W526" s="13"/>
      <c r="X526" s="13"/>
      <c r="Y526" s="13"/>
      <c r="Z526" s="13"/>
      <c r="AA526" s="13"/>
      <c r="AB526" s="13"/>
      <c r="AC526" s="13"/>
      <c r="AD526" s="13"/>
      <c r="AE526" s="13"/>
      <c r="AT526" s="247" t="s">
        <v>150</v>
      </c>
      <c r="AU526" s="247" t="s">
        <v>21</v>
      </c>
      <c r="AV526" s="13" t="s">
        <v>21</v>
      </c>
      <c r="AW526" s="13" t="s">
        <v>34</v>
      </c>
      <c r="AX526" s="13" t="s">
        <v>79</v>
      </c>
      <c r="AY526" s="247" t="s">
        <v>135</v>
      </c>
    </row>
    <row r="527" spans="1:51" s="14" customFormat="1" ht="12">
      <c r="A527" s="14"/>
      <c r="B527" s="248"/>
      <c r="C527" s="249"/>
      <c r="D527" s="232" t="s">
        <v>150</v>
      </c>
      <c r="E527" s="250" t="s">
        <v>1</v>
      </c>
      <c r="F527" s="251" t="s">
        <v>159</v>
      </c>
      <c r="G527" s="249"/>
      <c r="H527" s="252">
        <v>33.3</v>
      </c>
      <c r="I527" s="253"/>
      <c r="J527" s="249"/>
      <c r="K527" s="249"/>
      <c r="L527" s="254"/>
      <c r="M527" s="255"/>
      <c r="N527" s="256"/>
      <c r="O527" s="256"/>
      <c r="P527" s="256"/>
      <c r="Q527" s="256"/>
      <c r="R527" s="256"/>
      <c r="S527" s="256"/>
      <c r="T527" s="257"/>
      <c r="U527" s="14"/>
      <c r="V527" s="14"/>
      <c r="W527" s="14"/>
      <c r="X527" s="14"/>
      <c r="Y527" s="14"/>
      <c r="Z527" s="14"/>
      <c r="AA527" s="14"/>
      <c r="AB527" s="14"/>
      <c r="AC527" s="14"/>
      <c r="AD527" s="14"/>
      <c r="AE527" s="14"/>
      <c r="AT527" s="258" t="s">
        <v>150</v>
      </c>
      <c r="AU527" s="258" t="s">
        <v>21</v>
      </c>
      <c r="AV527" s="14" t="s">
        <v>141</v>
      </c>
      <c r="AW527" s="14" t="s">
        <v>34</v>
      </c>
      <c r="AX527" s="14" t="s">
        <v>87</v>
      </c>
      <c r="AY527" s="258" t="s">
        <v>135</v>
      </c>
    </row>
    <row r="528" spans="1:65" s="2" customFormat="1" ht="24.15" customHeight="1">
      <c r="A528" s="37"/>
      <c r="B528" s="38"/>
      <c r="C528" s="218" t="s">
        <v>1022</v>
      </c>
      <c r="D528" s="218" t="s">
        <v>137</v>
      </c>
      <c r="E528" s="219" t="s">
        <v>1023</v>
      </c>
      <c r="F528" s="220" t="s">
        <v>1024</v>
      </c>
      <c r="G528" s="221" t="s">
        <v>155</v>
      </c>
      <c r="H528" s="222">
        <v>33.3</v>
      </c>
      <c r="I528" s="223"/>
      <c r="J528" s="224">
        <f>ROUND(I528*H528,2)</f>
        <v>0</v>
      </c>
      <c r="K528" s="225"/>
      <c r="L528" s="43"/>
      <c r="M528" s="226" t="s">
        <v>1</v>
      </c>
      <c r="N528" s="227" t="s">
        <v>44</v>
      </c>
      <c r="O528" s="90"/>
      <c r="P528" s="228">
        <f>O528*H528</f>
        <v>0</v>
      </c>
      <c r="Q528" s="228">
        <v>0.02256</v>
      </c>
      <c r="R528" s="228">
        <f>Q528*H528</f>
        <v>0.7512479999999999</v>
      </c>
      <c r="S528" s="228">
        <v>0</v>
      </c>
      <c r="T528" s="229">
        <f>S528*H528</f>
        <v>0</v>
      </c>
      <c r="U528" s="37"/>
      <c r="V528" s="37"/>
      <c r="W528" s="37"/>
      <c r="X528" s="37"/>
      <c r="Y528" s="37"/>
      <c r="Z528" s="37"/>
      <c r="AA528" s="37"/>
      <c r="AB528" s="37"/>
      <c r="AC528" s="37"/>
      <c r="AD528" s="37"/>
      <c r="AE528" s="37"/>
      <c r="AR528" s="230" t="s">
        <v>141</v>
      </c>
      <c r="AT528" s="230" t="s">
        <v>137</v>
      </c>
      <c r="AU528" s="230" t="s">
        <v>21</v>
      </c>
      <c r="AY528" s="16" t="s">
        <v>135</v>
      </c>
      <c r="BE528" s="231">
        <f>IF(N528="základní",J528,0)</f>
        <v>0</v>
      </c>
      <c r="BF528" s="231">
        <f>IF(N528="snížená",J528,0)</f>
        <v>0</v>
      </c>
      <c r="BG528" s="231">
        <f>IF(N528="zákl. přenesená",J528,0)</f>
        <v>0</v>
      </c>
      <c r="BH528" s="231">
        <f>IF(N528="sníž. přenesená",J528,0)</f>
        <v>0</v>
      </c>
      <c r="BI528" s="231">
        <f>IF(N528="nulová",J528,0)</f>
        <v>0</v>
      </c>
      <c r="BJ528" s="16" t="s">
        <v>87</v>
      </c>
      <c r="BK528" s="231">
        <f>ROUND(I528*H528,2)</f>
        <v>0</v>
      </c>
      <c r="BL528" s="16" t="s">
        <v>141</v>
      </c>
      <c r="BM528" s="230" t="s">
        <v>1025</v>
      </c>
    </row>
    <row r="529" spans="1:65" s="2" customFormat="1" ht="33" customHeight="1">
      <c r="A529" s="37"/>
      <c r="B529" s="38"/>
      <c r="C529" s="218" t="s">
        <v>1026</v>
      </c>
      <c r="D529" s="218" t="s">
        <v>137</v>
      </c>
      <c r="E529" s="219" t="s">
        <v>1027</v>
      </c>
      <c r="F529" s="220" t="s">
        <v>1028</v>
      </c>
      <c r="G529" s="221" t="s">
        <v>162</v>
      </c>
      <c r="H529" s="222">
        <v>120</v>
      </c>
      <c r="I529" s="223"/>
      <c r="J529" s="224">
        <f>ROUND(I529*H529,2)</f>
        <v>0</v>
      </c>
      <c r="K529" s="225"/>
      <c r="L529" s="43"/>
      <c r="M529" s="226" t="s">
        <v>1</v>
      </c>
      <c r="N529" s="227" t="s">
        <v>44</v>
      </c>
      <c r="O529" s="90"/>
      <c r="P529" s="228">
        <f>O529*H529</f>
        <v>0</v>
      </c>
      <c r="Q529" s="228">
        <v>1E-05</v>
      </c>
      <c r="R529" s="228">
        <f>Q529*H529</f>
        <v>0.0012000000000000001</v>
      </c>
      <c r="S529" s="228">
        <v>0</v>
      </c>
      <c r="T529" s="229">
        <f>S529*H529</f>
        <v>0</v>
      </c>
      <c r="U529" s="37"/>
      <c r="V529" s="37"/>
      <c r="W529" s="37"/>
      <c r="X529" s="37"/>
      <c r="Y529" s="37"/>
      <c r="Z529" s="37"/>
      <c r="AA529" s="37"/>
      <c r="AB529" s="37"/>
      <c r="AC529" s="37"/>
      <c r="AD529" s="37"/>
      <c r="AE529" s="37"/>
      <c r="AR529" s="230" t="s">
        <v>141</v>
      </c>
      <c r="AT529" s="230" t="s">
        <v>137</v>
      </c>
      <c r="AU529" s="230" t="s">
        <v>21</v>
      </c>
      <c r="AY529" s="16" t="s">
        <v>135</v>
      </c>
      <c r="BE529" s="231">
        <f>IF(N529="základní",J529,0)</f>
        <v>0</v>
      </c>
      <c r="BF529" s="231">
        <f>IF(N529="snížená",J529,0)</f>
        <v>0</v>
      </c>
      <c r="BG529" s="231">
        <f>IF(N529="zákl. přenesená",J529,0)</f>
        <v>0</v>
      </c>
      <c r="BH529" s="231">
        <f>IF(N529="sníž. přenesená",J529,0)</f>
        <v>0</v>
      </c>
      <c r="BI529" s="231">
        <f>IF(N529="nulová",J529,0)</f>
        <v>0</v>
      </c>
      <c r="BJ529" s="16" t="s">
        <v>87</v>
      </c>
      <c r="BK529" s="231">
        <f>ROUND(I529*H529,2)</f>
        <v>0</v>
      </c>
      <c r="BL529" s="16" t="s">
        <v>141</v>
      </c>
      <c r="BM529" s="230" t="s">
        <v>1029</v>
      </c>
    </row>
    <row r="530" spans="1:47" s="2" customFormat="1" ht="12">
      <c r="A530" s="37"/>
      <c r="B530" s="38"/>
      <c r="C530" s="39"/>
      <c r="D530" s="232" t="s">
        <v>143</v>
      </c>
      <c r="E530" s="39"/>
      <c r="F530" s="233" t="s">
        <v>1030</v>
      </c>
      <c r="G530" s="39"/>
      <c r="H530" s="39"/>
      <c r="I530" s="234"/>
      <c r="J530" s="39"/>
      <c r="K530" s="39"/>
      <c r="L530" s="43"/>
      <c r="M530" s="235"/>
      <c r="N530" s="236"/>
      <c r="O530" s="90"/>
      <c r="P530" s="90"/>
      <c r="Q530" s="90"/>
      <c r="R530" s="90"/>
      <c r="S530" s="90"/>
      <c r="T530" s="91"/>
      <c r="U530" s="37"/>
      <c r="V530" s="37"/>
      <c r="W530" s="37"/>
      <c r="X530" s="37"/>
      <c r="Y530" s="37"/>
      <c r="Z530" s="37"/>
      <c r="AA530" s="37"/>
      <c r="AB530" s="37"/>
      <c r="AC530" s="37"/>
      <c r="AD530" s="37"/>
      <c r="AE530" s="37"/>
      <c r="AT530" s="16" t="s">
        <v>143</v>
      </c>
      <c r="AU530" s="16" t="s">
        <v>21</v>
      </c>
    </row>
    <row r="531" spans="1:51" s="13" customFormat="1" ht="12">
      <c r="A531" s="13"/>
      <c r="B531" s="237"/>
      <c r="C531" s="238"/>
      <c r="D531" s="232" t="s">
        <v>150</v>
      </c>
      <c r="E531" s="239" t="s">
        <v>1</v>
      </c>
      <c r="F531" s="240" t="s">
        <v>978</v>
      </c>
      <c r="G531" s="238"/>
      <c r="H531" s="241">
        <v>120</v>
      </c>
      <c r="I531" s="242"/>
      <c r="J531" s="238"/>
      <c r="K531" s="238"/>
      <c r="L531" s="243"/>
      <c r="M531" s="244"/>
      <c r="N531" s="245"/>
      <c r="O531" s="245"/>
      <c r="P531" s="245"/>
      <c r="Q531" s="245"/>
      <c r="R531" s="245"/>
      <c r="S531" s="245"/>
      <c r="T531" s="246"/>
      <c r="U531" s="13"/>
      <c r="V531" s="13"/>
      <c r="W531" s="13"/>
      <c r="X531" s="13"/>
      <c r="Y531" s="13"/>
      <c r="Z531" s="13"/>
      <c r="AA531" s="13"/>
      <c r="AB531" s="13"/>
      <c r="AC531" s="13"/>
      <c r="AD531" s="13"/>
      <c r="AE531" s="13"/>
      <c r="AT531" s="247" t="s">
        <v>150</v>
      </c>
      <c r="AU531" s="247" t="s">
        <v>21</v>
      </c>
      <c r="AV531" s="13" t="s">
        <v>21</v>
      </c>
      <c r="AW531" s="13" t="s">
        <v>34</v>
      </c>
      <c r="AX531" s="13" t="s">
        <v>79</v>
      </c>
      <c r="AY531" s="247" t="s">
        <v>135</v>
      </c>
    </row>
    <row r="532" spans="1:51" s="14" customFormat="1" ht="12">
      <c r="A532" s="14"/>
      <c r="B532" s="248"/>
      <c r="C532" s="249"/>
      <c r="D532" s="232" t="s">
        <v>150</v>
      </c>
      <c r="E532" s="250" t="s">
        <v>1</v>
      </c>
      <c r="F532" s="251" t="s">
        <v>159</v>
      </c>
      <c r="G532" s="249"/>
      <c r="H532" s="252">
        <v>120</v>
      </c>
      <c r="I532" s="253"/>
      <c r="J532" s="249"/>
      <c r="K532" s="249"/>
      <c r="L532" s="254"/>
      <c r="M532" s="255"/>
      <c r="N532" s="256"/>
      <c r="O532" s="256"/>
      <c r="P532" s="256"/>
      <c r="Q532" s="256"/>
      <c r="R532" s="256"/>
      <c r="S532" s="256"/>
      <c r="T532" s="257"/>
      <c r="U532" s="14"/>
      <c r="V532" s="14"/>
      <c r="W532" s="14"/>
      <c r="X532" s="14"/>
      <c r="Y532" s="14"/>
      <c r="Z532" s="14"/>
      <c r="AA532" s="14"/>
      <c r="AB532" s="14"/>
      <c r="AC532" s="14"/>
      <c r="AD532" s="14"/>
      <c r="AE532" s="14"/>
      <c r="AT532" s="258" t="s">
        <v>150</v>
      </c>
      <c r="AU532" s="258" t="s">
        <v>21</v>
      </c>
      <c r="AV532" s="14" t="s">
        <v>141</v>
      </c>
      <c r="AW532" s="14" t="s">
        <v>34</v>
      </c>
      <c r="AX532" s="14" t="s">
        <v>87</v>
      </c>
      <c r="AY532" s="258" t="s">
        <v>135</v>
      </c>
    </row>
    <row r="533" spans="1:65" s="2" customFormat="1" ht="24.15" customHeight="1">
      <c r="A533" s="37"/>
      <c r="B533" s="38"/>
      <c r="C533" s="218" t="s">
        <v>1031</v>
      </c>
      <c r="D533" s="218" t="s">
        <v>137</v>
      </c>
      <c r="E533" s="219" t="s">
        <v>1032</v>
      </c>
      <c r="F533" s="220" t="s">
        <v>1033</v>
      </c>
      <c r="G533" s="221" t="s">
        <v>162</v>
      </c>
      <c r="H533" s="222">
        <v>120</v>
      </c>
      <c r="I533" s="223"/>
      <c r="J533" s="224">
        <f>ROUND(I533*H533,2)</f>
        <v>0</v>
      </c>
      <c r="K533" s="225"/>
      <c r="L533" s="43"/>
      <c r="M533" s="226" t="s">
        <v>1</v>
      </c>
      <c r="N533" s="227" t="s">
        <v>44</v>
      </c>
      <c r="O533" s="90"/>
      <c r="P533" s="228">
        <f>O533*H533</f>
        <v>0</v>
      </c>
      <c r="Q533" s="228">
        <v>0.00276</v>
      </c>
      <c r="R533" s="228">
        <f>Q533*H533</f>
        <v>0.3312</v>
      </c>
      <c r="S533" s="228">
        <v>0</v>
      </c>
      <c r="T533" s="229">
        <f>S533*H533</f>
        <v>0</v>
      </c>
      <c r="U533" s="37"/>
      <c r="V533" s="37"/>
      <c r="W533" s="37"/>
      <c r="X533" s="37"/>
      <c r="Y533" s="37"/>
      <c r="Z533" s="37"/>
      <c r="AA533" s="37"/>
      <c r="AB533" s="37"/>
      <c r="AC533" s="37"/>
      <c r="AD533" s="37"/>
      <c r="AE533" s="37"/>
      <c r="AR533" s="230" t="s">
        <v>141</v>
      </c>
      <c r="AT533" s="230" t="s">
        <v>137</v>
      </c>
      <c r="AU533" s="230" t="s">
        <v>21</v>
      </c>
      <c r="AY533" s="16" t="s">
        <v>135</v>
      </c>
      <c r="BE533" s="231">
        <f>IF(N533="základní",J533,0)</f>
        <v>0</v>
      </c>
      <c r="BF533" s="231">
        <f>IF(N533="snížená",J533,0)</f>
        <v>0</v>
      </c>
      <c r="BG533" s="231">
        <f>IF(N533="zákl. přenesená",J533,0)</f>
        <v>0</v>
      </c>
      <c r="BH533" s="231">
        <f>IF(N533="sníž. přenesená",J533,0)</f>
        <v>0</v>
      </c>
      <c r="BI533" s="231">
        <f>IF(N533="nulová",J533,0)</f>
        <v>0</v>
      </c>
      <c r="BJ533" s="16" t="s">
        <v>87</v>
      </c>
      <c r="BK533" s="231">
        <f>ROUND(I533*H533,2)</f>
        <v>0</v>
      </c>
      <c r="BL533" s="16" t="s">
        <v>141</v>
      </c>
      <c r="BM533" s="230" t="s">
        <v>1034</v>
      </c>
    </row>
    <row r="534" spans="1:51" s="13" customFormat="1" ht="12">
      <c r="A534" s="13"/>
      <c r="B534" s="237"/>
      <c r="C534" s="238"/>
      <c r="D534" s="232" t="s">
        <v>150</v>
      </c>
      <c r="E534" s="239" t="s">
        <v>1</v>
      </c>
      <c r="F534" s="240" t="s">
        <v>978</v>
      </c>
      <c r="G534" s="238"/>
      <c r="H534" s="241">
        <v>120</v>
      </c>
      <c r="I534" s="242"/>
      <c r="J534" s="238"/>
      <c r="K534" s="238"/>
      <c r="L534" s="243"/>
      <c r="M534" s="244"/>
      <c r="N534" s="245"/>
      <c r="O534" s="245"/>
      <c r="P534" s="245"/>
      <c r="Q534" s="245"/>
      <c r="R534" s="245"/>
      <c r="S534" s="245"/>
      <c r="T534" s="246"/>
      <c r="U534" s="13"/>
      <c r="V534" s="13"/>
      <c r="W534" s="13"/>
      <c r="X534" s="13"/>
      <c r="Y534" s="13"/>
      <c r="Z534" s="13"/>
      <c r="AA534" s="13"/>
      <c r="AB534" s="13"/>
      <c r="AC534" s="13"/>
      <c r="AD534" s="13"/>
      <c r="AE534" s="13"/>
      <c r="AT534" s="247" t="s">
        <v>150</v>
      </c>
      <c r="AU534" s="247" t="s">
        <v>21</v>
      </c>
      <c r="AV534" s="13" t="s">
        <v>21</v>
      </c>
      <c r="AW534" s="13" t="s">
        <v>34</v>
      </c>
      <c r="AX534" s="13" t="s">
        <v>79</v>
      </c>
      <c r="AY534" s="247" t="s">
        <v>135</v>
      </c>
    </row>
    <row r="535" spans="1:51" s="14" customFormat="1" ht="12">
      <c r="A535" s="14"/>
      <c r="B535" s="248"/>
      <c r="C535" s="249"/>
      <c r="D535" s="232" t="s">
        <v>150</v>
      </c>
      <c r="E535" s="250" t="s">
        <v>1</v>
      </c>
      <c r="F535" s="251" t="s">
        <v>159</v>
      </c>
      <c r="G535" s="249"/>
      <c r="H535" s="252">
        <v>120</v>
      </c>
      <c r="I535" s="253"/>
      <c r="J535" s="249"/>
      <c r="K535" s="249"/>
      <c r="L535" s="254"/>
      <c r="M535" s="255"/>
      <c r="N535" s="256"/>
      <c r="O535" s="256"/>
      <c r="P535" s="256"/>
      <c r="Q535" s="256"/>
      <c r="R535" s="256"/>
      <c r="S535" s="256"/>
      <c r="T535" s="257"/>
      <c r="U535" s="14"/>
      <c r="V535" s="14"/>
      <c r="W535" s="14"/>
      <c r="X535" s="14"/>
      <c r="Y535" s="14"/>
      <c r="Z535" s="14"/>
      <c r="AA535" s="14"/>
      <c r="AB535" s="14"/>
      <c r="AC535" s="14"/>
      <c r="AD535" s="14"/>
      <c r="AE535" s="14"/>
      <c r="AT535" s="258" t="s">
        <v>150</v>
      </c>
      <c r="AU535" s="258" t="s">
        <v>21</v>
      </c>
      <c r="AV535" s="14" t="s">
        <v>141</v>
      </c>
      <c r="AW535" s="14" t="s">
        <v>34</v>
      </c>
      <c r="AX535" s="14" t="s">
        <v>87</v>
      </c>
      <c r="AY535" s="258" t="s">
        <v>135</v>
      </c>
    </row>
    <row r="536" spans="1:65" s="2" customFormat="1" ht="33" customHeight="1">
      <c r="A536" s="37"/>
      <c r="B536" s="38"/>
      <c r="C536" s="218" t="s">
        <v>1035</v>
      </c>
      <c r="D536" s="218" t="s">
        <v>137</v>
      </c>
      <c r="E536" s="219" t="s">
        <v>1036</v>
      </c>
      <c r="F536" s="220" t="s">
        <v>1037</v>
      </c>
      <c r="G536" s="221" t="s">
        <v>162</v>
      </c>
      <c r="H536" s="222">
        <v>200</v>
      </c>
      <c r="I536" s="223"/>
      <c r="J536" s="224">
        <f>ROUND(I536*H536,2)</f>
        <v>0</v>
      </c>
      <c r="K536" s="225"/>
      <c r="L536" s="43"/>
      <c r="M536" s="226" t="s">
        <v>1</v>
      </c>
      <c r="N536" s="227" t="s">
        <v>44</v>
      </c>
      <c r="O536" s="90"/>
      <c r="P536" s="228">
        <f>O536*H536</f>
        <v>0</v>
      </c>
      <c r="Q536" s="228">
        <v>0.00061</v>
      </c>
      <c r="R536" s="228">
        <f>Q536*H536</f>
        <v>0.122</v>
      </c>
      <c r="S536" s="228">
        <v>0</v>
      </c>
      <c r="T536" s="229">
        <f>S536*H536</f>
        <v>0</v>
      </c>
      <c r="U536" s="37"/>
      <c r="V536" s="37"/>
      <c r="W536" s="37"/>
      <c r="X536" s="37"/>
      <c r="Y536" s="37"/>
      <c r="Z536" s="37"/>
      <c r="AA536" s="37"/>
      <c r="AB536" s="37"/>
      <c r="AC536" s="37"/>
      <c r="AD536" s="37"/>
      <c r="AE536" s="37"/>
      <c r="AR536" s="230" t="s">
        <v>141</v>
      </c>
      <c r="AT536" s="230" t="s">
        <v>137</v>
      </c>
      <c r="AU536" s="230" t="s">
        <v>21</v>
      </c>
      <c r="AY536" s="16" t="s">
        <v>135</v>
      </c>
      <c r="BE536" s="231">
        <f>IF(N536="základní",J536,0)</f>
        <v>0</v>
      </c>
      <c r="BF536" s="231">
        <f>IF(N536="snížená",J536,0)</f>
        <v>0</v>
      </c>
      <c r="BG536" s="231">
        <f>IF(N536="zákl. přenesená",J536,0)</f>
        <v>0</v>
      </c>
      <c r="BH536" s="231">
        <f>IF(N536="sníž. přenesená",J536,0)</f>
        <v>0</v>
      </c>
      <c r="BI536" s="231">
        <f>IF(N536="nulová",J536,0)</f>
        <v>0</v>
      </c>
      <c r="BJ536" s="16" t="s">
        <v>87</v>
      </c>
      <c r="BK536" s="231">
        <f>ROUND(I536*H536,2)</f>
        <v>0</v>
      </c>
      <c r="BL536" s="16" t="s">
        <v>141</v>
      </c>
      <c r="BM536" s="230" t="s">
        <v>1038</v>
      </c>
    </row>
    <row r="537" spans="1:47" s="2" customFormat="1" ht="12">
      <c r="A537" s="37"/>
      <c r="B537" s="38"/>
      <c r="C537" s="39"/>
      <c r="D537" s="232" t="s">
        <v>143</v>
      </c>
      <c r="E537" s="39"/>
      <c r="F537" s="233" t="s">
        <v>1039</v>
      </c>
      <c r="G537" s="39"/>
      <c r="H537" s="39"/>
      <c r="I537" s="234"/>
      <c r="J537" s="39"/>
      <c r="K537" s="39"/>
      <c r="L537" s="43"/>
      <c r="M537" s="235"/>
      <c r="N537" s="236"/>
      <c r="O537" s="90"/>
      <c r="P537" s="90"/>
      <c r="Q537" s="90"/>
      <c r="R537" s="90"/>
      <c r="S537" s="90"/>
      <c r="T537" s="91"/>
      <c r="U537" s="37"/>
      <c r="V537" s="37"/>
      <c r="W537" s="37"/>
      <c r="X537" s="37"/>
      <c r="Y537" s="37"/>
      <c r="Z537" s="37"/>
      <c r="AA537" s="37"/>
      <c r="AB537" s="37"/>
      <c r="AC537" s="37"/>
      <c r="AD537" s="37"/>
      <c r="AE537" s="37"/>
      <c r="AT537" s="16" t="s">
        <v>143</v>
      </c>
      <c r="AU537" s="16" t="s">
        <v>21</v>
      </c>
    </row>
    <row r="538" spans="1:51" s="13" customFormat="1" ht="12">
      <c r="A538" s="13"/>
      <c r="B538" s="237"/>
      <c r="C538" s="238"/>
      <c r="D538" s="232" t="s">
        <v>150</v>
      </c>
      <c r="E538" s="239" t="s">
        <v>1</v>
      </c>
      <c r="F538" s="240" t="s">
        <v>1040</v>
      </c>
      <c r="G538" s="238"/>
      <c r="H538" s="241">
        <v>200</v>
      </c>
      <c r="I538" s="242"/>
      <c r="J538" s="238"/>
      <c r="K538" s="238"/>
      <c r="L538" s="243"/>
      <c r="M538" s="244"/>
      <c r="N538" s="245"/>
      <c r="O538" s="245"/>
      <c r="P538" s="245"/>
      <c r="Q538" s="245"/>
      <c r="R538" s="245"/>
      <c r="S538" s="245"/>
      <c r="T538" s="246"/>
      <c r="U538" s="13"/>
      <c r="V538" s="13"/>
      <c r="W538" s="13"/>
      <c r="X538" s="13"/>
      <c r="Y538" s="13"/>
      <c r="Z538" s="13"/>
      <c r="AA538" s="13"/>
      <c r="AB538" s="13"/>
      <c r="AC538" s="13"/>
      <c r="AD538" s="13"/>
      <c r="AE538" s="13"/>
      <c r="AT538" s="247" t="s">
        <v>150</v>
      </c>
      <c r="AU538" s="247" t="s">
        <v>21</v>
      </c>
      <c r="AV538" s="13" t="s">
        <v>21</v>
      </c>
      <c r="AW538" s="13" t="s">
        <v>34</v>
      </c>
      <c r="AX538" s="13" t="s">
        <v>79</v>
      </c>
      <c r="AY538" s="247" t="s">
        <v>135</v>
      </c>
    </row>
    <row r="539" spans="1:51" s="14" customFormat="1" ht="12">
      <c r="A539" s="14"/>
      <c r="B539" s="248"/>
      <c r="C539" s="249"/>
      <c r="D539" s="232" t="s">
        <v>150</v>
      </c>
      <c r="E539" s="250" t="s">
        <v>1</v>
      </c>
      <c r="F539" s="251" t="s">
        <v>159</v>
      </c>
      <c r="G539" s="249"/>
      <c r="H539" s="252">
        <v>200</v>
      </c>
      <c r="I539" s="253"/>
      <c r="J539" s="249"/>
      <c r="K539" s="249"/>
      <c r="L539" s="254"/>
      <c r="M539" s="255"/>
      <c r="N539" s="256"/>
      <c r="O539" s="256"/>
      <c r="P539" s="256"/>
      <c r="Q539" s="256"/>
      <c r="R539" s="256"/>
      <c r="S539" s="256"/>
      <c r="T539" s="257"/>
      <c r="U539" s="14"/>
      <c r="V539" s="14"/>
      <c r="W539" s="14"/>
      <c r="X539" s="14"/>
      <c r="Y539" s="14"/>
      <c r="Z539" s="14"/>
      <c r="AA539" s="14"/>
      <c r="AB539" s="14"/>
      <c r="AC539" s="14"/>
      <c r="AD539" s="14"/>
      <c r="AE539" s="14"/>
      <c r="AT539" s="258" t="s">
        <v>150</v>
      </c>
      <c r="AU539" s="258" t="s">
        <v>21</v>
      </c>
      <c r="AV539" s="14" t="s">
        <v>141</v>
      </c>
      <c r="AW539" s="14" t="s">
        <v>34</v>
      </c>
      <c r="AX539" s="14" t="s">
        <v>87</v>
      </c>
      <c r="AY539" s="258" t="s">
        <v>135</v>
      </c>
    </row>
    <row r="540" spans="1:65" s="2" customFormat="1" ht="33" customHeight="1">
      <c r="A540" s="37"/>
      <c r="B540" s="38"/>
      <c r="C540" s="218" t="s">
        <v>1041</v>
      </c>
      <c r="D540" s="218" t="s">
        <v>137</v>
      </c>
      <c r="E540" s="219" t="s">
        <v>1042</v>
      </c>
      <c r="F540" s="220" t="s">
        <v>1043</v>
      </c>
      <c r="G540" s="221" t="s">
        <v>140</v>
      </c>
      <c r="H540" s="222">
        <v>20</v>
      </c>
      <c r="I540" s="223"/>
      <c r="J540" s="224">
        <f>ROUND(I540*H540,2)</f>
        <v>0</v>
      </c>
      <c r="K540" s="225"/>
      <c r="L540" s="43"/>
      <c r="M540" s="226" t="s">
        <v>1</v>
      </c>
      <c r="N540" s="227" t="s">
        <v>44</v>
      </c>
      <c r="O540" s="90"/>
      <c r="P540" s="228">
        <f>O540*H540</f>
        <v>0</v>
      </c>
      <c r="Q540" s="228">
        <v>1.61679</v>
      </c>
      <c r="R540" s="228">
        <f>Q540*H540</f>
        <v>32.3358</v>
      </c>
      <c r="S540" s="228">
        <v>0</v>
      </c>
      <c r="T540" s="229">
        <f>S540*H540</f>
        <v>0</v>
      </c>
      <c r="U540" s="37"/>
      <c r="V540" s="37"/>
      <c r="W540" s="37"/>
      <c r="X540" s="37"/>
      <c r="Y540" s="37"/>
      <c r="Z540" s="37"/>
      <c r="AA540" s="37"/>
      <c r="AB540" s="37"/>
      <c r="AC540" s="37"/>
      <c r="AD540" s="37"/>
      <c r="AE540" s="37"/>
      <c r="AR540" s="230" t="s">
        <v>141</v>
      </c>
      <c r="AT540" s="230" t="s">
        <v>137</v>
      </c>
      <c r="AU540" s="230" t="s">
        <v>21</v>
      </c>
      <c r="AY540" s="16" t="s">
        <v>135</v>
      </c>
      <c r="BE540" s="231">
        <f>IF(N540="základní",J540,0)</f>
        <v>0</v>
      </c>
      <c r="BF540" s="231">
        <f>IF(N540="snížená",J540,0)</f>
        <v>0</v>
      </c>
      <c r="BG540" s="231">
        <f>IF(N540="zákl. přenesená",J540,0)</f>
        <v>0</v>
      </c>
      <c r="BH540" s="231">
        <f>IF(N540="sníž. přenesená",J540,0)</f>
        <v>0</v>
      </c>
      <c r="BI540" s="231">
        <f>IF(N540="nulová",J540,0)</f>
        <v>0</v>
      </c>
      <c r="BJ540" s="16" t="s">
        <v>87</v>
      </c>
      <c r="BK540" s="231">
        <f>ROUND(I540*H540,2)</f>
        <v>0</v>
      </c>
      <c r="BL540" s="16" t="s">
        <v>141</v>
      </c>
      <c r="BM540" s="230" t="s">
        <v>1044</v>
      </c>
    </row>
    <row r="541" spans="1:47" s="2" customFormat="1" ht="12">
      <c r="A541" s="37"/>
      <c r="B541" s="38"/>
      <c r="C541" s="39"/>
      <c r="D541" s="232" t="s">
        <v>143</v>
      </c>
      <c r="E541" s="39"/>
      <c r="F541" s="233" t="s">
        <v>1045</v>
      </c>
      <c r="G541" s="39"/>
      <c r="H541" s="39"/>
      <c r="I541" s="234"/>
      <c r="J541" s="39"/>
      <c r="K541" s="39"/>
      <c r="L541" s="43"/>
      <c r="M541" s="235"/>
      <c r="N541" s="236"/>
      <c r="O541" s="90"/>
      <c r="P541" s="90"/>
      <c r="Q541" s="90"/>
      <c r="R541" s="90"/>
      <c r="S541" s="90"/>
      <c r="T541" s="91"/>
      <c r="U541" s="37"/>
      <c r="V541" s="37"/>
      <c r="W541" s="37"/>
      <c r="X541" s="37"/>
      <c r="Y541" s="37"/>
      <c r="Z541" s="37"/>
      <c r="AA541" s="37"/>
      <c r="AB541" s="37"/>
      <c r="AC541" s="37"/>
      <c r="AD541" s="37"/>
      <c r="AE541" s="37"/>
      <c r="AT541" s="16" t="s">
        <v>143</v>
      </c>
      <c r="AU541" s="16" t="s">
        <v>21</v>
      </c>
    </row>
    <row r="542" spans="1:65" s="2" customFormat="1" ht="24.15" customHeight="1">
      <c r="A542" s="37"/>
      <c r="B542" s="38"/>
      <c r="C542" s="259" t="s">
        <v>1046</v>
      </c>
      <c r="D542" s="259" t="s">
        <v>266</v>
      </c>
      <c r="E542" s="260" t="s">
        <v>1047</v>
      </c>
      <c r="F542" s="261" t="s">
        <v>1048</v>
      </c>
      <c r="G542" s="262" t="s">
        <v>469</v>
      </c>
      <c r="H542" s="263">
        <v>200</v>
      </c>
      <c r="I542" s="264"/>
      <c r="J542" s="265">
        <f>ROUND(I542*H542,2)</f>
        <v>0</v>
      </c>
      <c r="K542" s="266"/>
      <c r="L542" s="267"/>
      <c r="M542" s="268" t="s">
        <v>1</v>
      </c>
      <c r="N542" s="269" t="s">
        <v>44</v>
      </c>
      <c r="O542" s="90"/>
      <c r="P542" s="228">
        <f>O542*H542</f>
        <v>0</v>
      </c>
      <c r="Q542" s="228">
        <v>0.001</v>
      </c>
      <c r="R542" s="228">
        <f>Q542*H542</f>
        <v>0.2</v>
      </c>
      <c r="S542" s="228">
        <v>0</v>
      </c>
      <c r="T542" s="229">
        <f>S542*H542</f>
        <v>0</v>
      </c>
      <c r="U542" s="37"/>
      <c r="V542" s="37"/>
      <c r="W542" s="37"/>
      <c r="X542" s="37"/>
      <c r="Y542" s="37"/>
      <c r="Z542" s="37"/>
      <c r="AA542" s="37"/>
      <c r="AB542" s="37"/>
      <c r="AC542" s="37"/>
      <c r="AD542" s="37"/>
      <c r="AE542" s="37"/>
      <c r="AR542" s="230" t="s">
        <v>181</v>
      </c>
      <c r="AT542" s="230" t="s">
        <v>266</v>
      </c>
      <c r="AU542" s="230" t="s">
        <v>21</v>
      </c>
      <c r="AY542" s="16" t="s">
        <v>135</v>
      </c>
      <c r="BE542" s="231">
        <f>IF(N542="základní",J542,0)</f>
        <v>0</v>
      </c>
      <c r="BF542" s="231">
        <f>IF(N542="snížená",J542,0)</f>
        <v>0</v>
      </c>
      <c r="BG542" s="231">
        <f>IF(N542="zákl. přenesená",J542,0)</f>
        <v>0</v>
      </c>
      <c r="BH542" s="231">
        <f>IF(N542="sníž. přenesená",J542,0)</f>
        <v>0</v>
      </c>
      <c r="BI542" s="231">
        <f>IF(N542="nulová",J542,0)</f>
        <v>0</v>
      </c>
      <c r="BJ542" s="16" t="s">
        <v>87</v>
      </c>
      <c r="BK542" s="231">
        <f>ROUND(I542*H542,2)</f>
        <v>0</v>
      </c>
      <c r="BL542" s="16" t="s">
        <v>141</v>
      </c>
      <c r="BM542" s="230" t="s">
        <v>1049</v>
      </c>
    </row>
    <row r="543" spans="1:47" s="2" customFormat="1" ht="12">
      <c r="A543" s="37"/>
      <c r="B543" s="38"/>
      <c r="C543" s="39"/>
      <c r="D543" s="232" t="s">
        <v>143</v>
      </c>
      <c r="E543" s="39"/>
      <c r="F543" s="233" t="s">
        <v>1050</v>
      </c>
      <c r="G543" s="39"/>
      <c r="H543" s="39"/>
      <c r="I543" s="234"/>
      <c r="J543" s="39"/>
      <c r="K543" s="39"/>
      <c r="L543" s="43"/>
      <c r="M543" s="235"/>
      <c r="N543" s="236"/>
      <c r="O543" s="90"/>
      <c r="P543" s="90"/>
      <c r="Q543" s="90"/>
      <c r="R543" s="90"/>
      <c r="S543" s="90"/>
      <c r="T543" s="91"/>
      <c r="U543" s="37"/>
      <c r="V543" s="37"/>
      <c r="W543" s="37"/>
      <c r="X543" s="37"/>
      <c r="Y543" s="37"/>
      <c r="Z543" s="37"/>
      <c r="AA543" s="37"/>
      <c r="AB543" s="37"/>
      <c r="AC543" s="37"/>
      <c r="AD543" s="37"/>
      <c r="AE543" s="37"/>
      <c r="AT543" s="16" t="s">
        <v>143</v>
      </c>
      <c r="AU543" s="16" t="s">
        <v>21</v>
      </c>
    </row>
    <row r="544" spans="1:51" s="13" customFormat="1" ht="12">
      <c r="A544" s="13"/>
      <c r="B544" s="237"/>
      <c r="C544" s="238"/>
      <c r="D544" s="232" t="s">
        <v>150</v>
      </c>
      <c r="E544" s="239" t="s">
        <v>1</v>
      </c>
      <c r="F544" s="240" t="s">
        <v>1051</v>
      </c>
      <c r="G544" s="238"/>
      <c r="H544" s="241">
        <v>200</v>
      </c>
      <c r="I544" s="242"/>
      <c r="J544" s="238"/>
      <c r="K544" s="238"/>
      <c r="L544" s="243"/>
      <c r="M544" s="244"/>
      <c r="N544" s="245"/>
      <c r="O544" s="245"/>
      <c r="P544" s="245"/>
      <c r="Q544" s="245"/>
      <c r="R544" s="245"/>
      <c r="S544" s="245"/>
      <c r="T544" s="246"/>
      <c r="U544" s="13"/>
      <c r="V544" s="13"/>
      <c r="W544" s="13"/>
      <c r="X544" s="13"/>
      <c r="Y544" s="13"/>
      <c r="Z544" s="13"/>
      <c r="AA544" s="13"/>
      <c r="AB544" s="13"/>
      <c r="AC544" s="13"/>
      <c r="AD544" s="13"/>
      <c r="AE544" s="13"/>
      <c r="AT544" s="247" t="s">
        <v>150</v>
      </c>
      <c r="AU544" s="247" t="s">
        <v>21</v>
      </c>
      <c r="AV544" s="13" t="s">
        <v>21</v>
      </c>
      <c r="AW544" s="13" t="s">
        <v>34</v>
      </c>
      <c r="AX544" s="13" t="s">
        <v>79</v>
      </c>
      <c r="AY544" s="247" t="s">
        <v>135</v>
      </c>
    </row>
    <row r="545" spans="1:51" s="14" customFormat="1" ht="12">
      <c r="A545" s="14"/>
      <c r="B545" s="248"/>
      <c r="C545" s="249"/>
      <c r="D545" s="232" t="s">
        <v>150</v>
      </c>
      <c r="E545" s="250" t="s">
        <v>1</v>
      </c>
      <c r="F545" s="251" t="s">
        <v>159</v>
      </c>
      <c r="G545" s="249"/>
      <c r="H545" s="252">
        <v>200</v>
      </c>
      <c r="I545" s="253"/>
      <c r="J545" s="249"/>
      <c r="K545" s="249"/>
      <c r="L545" s="254"/>
      <c r="M545" s="255"/>
      <c r="N545" s="256"/>
      <c r="O545" s="256"/>
      <c r="P545" s="256"/>
      <c r="Q545" s="256"/>
      <c r="R545" s="256"/>
      <c r="S545" s="256"/>
      <c r="T545" s="257"/>
      <c r="U545" s="14"/>
      <c r="V545" s="14"/>
      <c r="W545" s="14"/>
      <c r="X545" s="14"/>
      <c r="Y545" s="14"/>
      <c r="Z545" s="14"/>
      <c r="AA545" s="14"/>
      <c r="AB545" s="14"/>
      <c r="AC545" s="14"/>
      <c r="AD545" s="14"/>
      <c r="AE545" s="14"/>
      <c r="AT545" s="258" t="s">
        <v>150</v>
      </c>
      <c r="AU545" s="258" t="s">
        <v>21</v>
      </c>
      <c r="AV545" s="14" t="s">
        <v>141</v>
      </c>
      <c r="AW545" s="14" t="s">
        <v>34</v>
      </c>
      <c r="AX545" s="14" t="s">
        <v>87</v>
      </c>
      <c r="AY545" s="258" t="s">
        <v>135</v>
      </c>
    </row>
    <row r="546" spans="1:65" s="2" customFormat="1" ht="24.15" customHeight="1">
      <c r="A546" s="37"/>
      <c r="B546" s="38"/>
      <c r="C546" s="218" t="s">
        <v>1052</v>
      </c>
      <c r="D546" s="218" t="s">
        <v>137</v>
      </c>
      <c r="E546" s="219" t="s">
        <v>1053</v>
      </c>
      <c r="F546" s="220" t="s">
        <v>1054</v>
      </c>
      <c r="G546" s="221" t="s">
        <v>162</v>
      </c>
      <c r="H546" s="222">
        <v>12</v>
      </c>
      <c r="I546" s="223"/>
      <c r="J546" s="224">
        <f>ROUND(I546*H546,2)</f>
        <v>0</v>
      </c>
      <c r="K546" s="225"/>
      <c r="L546" s="43"/>
      <c r="M546" s="226" t="s">
        <v>1</v>
      </c>
      <c r="N546" s="227" t="s">
        <v>44</v>
      </c>
      <c r="O546" s="90"/>
      <c r="P546" s="228">
        <f>O546*H546</f>
        <v>0</v>
      </c>
      <c r="Q546" s="228">
        <v>0</v>
      </c>
      <c r="R546" s="228">
        <f>Q546*H546</f>
        <v>0</v>
      </c>
      <c r="S546" s="228">
        <v>0</v>
      </c>
      <c r="T546" s="229">
        <f>S546*H546</f>
        <v>0</v>
      </c>
      <c r="U546" s="37"/>
      <c r="V546" s="37"/>
      <c r="W546" s="37"/>
      <c r="X546" s="37"/>
      <c r="Y546" s="37"/>
      <c r="Z546" s="37"/>
      <c r="AA546" s="37"/>
      <c r="AB546" s="37"/>
      <c r="AC546" s="37"/>
      <c r="AD546" s="37"/>
      <c r="AE546" s="37"/>
      <c r="AR546" s="230" t="s">
        <v>141</v>
      </c>
      <c r="AT546" s="230" t="s">
        <v>137</v>
      </c>
      <c r="AU546" s="230" t="s">
        <v>21</v>
      </c>
      <c r="AY546" s="16" t="s">
        <v>135</v>
      </c>
      <c r="BE546" s="231">
        <f>IF(N546="základní",J546,0)</f>
        <v>0</v>
      </c>
      <c r="BF546" s="231">
        <f>IF(N546="snížená",J546,0)</f>
        <v>0</v>
      </c>
      <c r="BG546" s="231">
        <f>IF(N546="zákl. přenesená",J546,0)</f>
        <v>0</v>
      </c>
      <c r="BH546" s="231">
        <f>IF(N546="sníž. přenesená",J546,0)</f>
        <v>0</v>
      </c>
      <c r="BI546" s="231">
        <f>IF(N546="nulová",J546,0)</f>
        <v>0</v>
      </c>
      <c r="BJ546" s="16" t="s">
        <v>87</v>
      </c>
      <c r="BK546" s="231">
        <f>ROUND(I546*H546,2)</f>
        <v>0</v>
      </c>
      <c r="BL546" s="16" t="s">
        <v>141</v>
      </c>
      <c r="BM546" s="230" t="s">
        <v>1055</v>
      </c>
    </row>
    <row r="547" spans="1:47" s="2" customFormat="1" ht="12">
      <c r="A547" s="37"/>
      <c r="B547" s="38"/>
      <c r="C547" s="39"/>
      <c r="D547" s="232" t="s">
        <v>143</v>
      </c>
      <c r="E547" s="39"/>
      <c r="F547" s="233" t="s">
        <v>1056</v>
      </c>
      <c r="G547" s="39"/>
      <c r="H547" s="39"/>
      <c r="I547" s="234"/>
      <c r="J547" s="39"/>
      <c r="K547" s="39"/>
      <c r="L547" s="43"/>
      <c r="M547" s="235"/>
      <c r="N547" s="236"/>
      <c r="O547" s="90"/>
      <c r="P547" s="90"/>
      <c r="Q547" s="90"/>
      <c r="R547" s="90"/>
      <c r="S547" s="90"/>
      <c r="T547" s="91"/>
      <c r="U547" s="37"/>
      <c r="V547" s="37"/>
      <c r="W547" s="37"/>
      <c r="X547" s="37"/>
      <c r="Y547" s="37"/>
      <c r="Z547" s="37"/>
      <c r="AA547" s="37"/>
      <c r="AB547" s="37"/>
      <c r="AC547" s="37"/>
      <c r="AD547" s="37"/>
      <c r="AE547" s="37"/>
      <c r="AT547" s="16" t="s">
        <v>143</v>
      </c>
      <c r="AU547" s="16" t="s">
        <v>21</v>
      </c>
    </row>
    <row r="548" spans="1:63" s="12" customFormat="1" ht="22.8" customHeight="1">
      <c r="A548" s="12"/>
      <c r="B548" s="202"/>
      <c r="C548" s="203"/>
      <c r="D548" s="204" t="s">
        <v>78</v>
      </c>
      <c r="E548" s="216" t="s">
        <v>1057</v>
      </c>
      <c r="F548" s="216" t="s">
        <v>1058</v>
      </c>
      <c r="G548" s="203"/>
      <c r="H548" s="203"/>
      <c r="I548" s="206"/>
      <c r="J548" s="217">
        <f>BK548</f>
        <v>0</v>
      </c>
      <c r="K548" s="203"/>
      <c r="L548" s="208"/>
      <c r="M548" s="209"/>
      <c r="N548" s="210"/>
      <c r="O548" s="210"/>
      <c r="P548" s="211">
        <f>SUM(P549:P552)</f>
        <v>0</v>
      </c>
      <c r="Q548" s="210"/>
      <c r="R548" s="211">
        <f>SUM(R549:R552)</f>
        <v>1.32613</v>
      </c>
      <c r="S548" s="210"/>
      <c r="T548" s="212">
        <f>SUM(T549:T552)</f>
        <v>0</v>
      </c>
      <c r="U548" s="12"/>
      <c r="V548" s="12"/>
      <c r="W548" s="12"/>
      <c r="X548" s="12"/>
      <c r="Y548" s="12"/>
      <c r="Z548" s="12"/>
      <c r="AA548" s="12"/>
      <c r="AB548" s="12"/>
      <c r="AC548" s="12"/>
      <c r="AD548" s="12"/>
      <c r="AE548" s="12"/>
      <c r="AR548" s="213" t="s">
        <v>87</v>
      </c>
      <c r="AT548" s="214" t="s">
        <v>78</v>
      </c>
      <c r="AU548" s="214" t="s">
        <v>87</v>
      </c>
      <c r="AY548" s="213" t="s">
        <v>135</v>
      </c>
      <c r="BK548" s="215">
        <f>SUM(BK549:BK552)</f>
        <v>0</v>
      </c>
    </row>
    <row r="549" spans="1:65" s="2" customFormat="1" ht="33" customHeight="1">
      <c r="A549" s="37"/>
      <c r="B549" s="38"/>
      <c r="C549" s="218" t="s">
        <v>1059</v>
      </c>
      <c r="D549" s="218" t="s">
        <v>137</v>
      </c>
      <c r="E549" s="219" t="s">
        <v>1060</v>
      </c>
      <c r="F549" s="220" t="s">
        <v>1061</v>
      </c>
      <c r="G549" s="221" t="s">
        <v>162</v>
      </c>
      <c r="H549" s="222">
        <v>3</v>
      </c>
      <c r="I549" s="223"/>
      <c r="J549" s="224">
        <f>ROUND(I549*H549,2)</f>
        <v>0</v>
      </c>
      <c r="K549" s="225"/>
      <c r="L549" s="43"/>
      <c r="M549" s="226" t="s">
        <v>1</v>
      </c>
      <c r="N549" s="227" t="s">
        <v>44</v>
      </c>
      <c r="O549" s="90"/>
      <c r="P549" s="228">
        <f>O549*H549</f>
        <v>0</v>
      </c>
      <c r="Q549" s="228">
        <v>0.37703</v>
      </c>
      <c r="R549" s="228">
        <f>Q549*H549</f>
        <v>1.13109</v>
      </c>
      <c r="S549" s="228">
        <v>0</v>
      </c>
      <c r="T549" s="229">
        <f>S549*H549</f>
        <v>0</v>
      </c>
      <c r="U549" s="37"/>
      <c r="V549" s="37"/>
      <c r="W549" s="37"/>
      <c r="X549" s="37"/>
      <c r="Y549" s="37"/>
      <c r="Z549" s="37"/>
      <c r="AA549" s="37"/>
      <c r="AB549" s="37"/>
      <c r="AC549" s="37"/>
      <c r="AD549" s="37"/>
      <c r="AE549" s="37"/>
      <c r="AR549" s="230" t="s">
        <v>141</v>
      </c>
      <c r="AT549" s="230" t="s">
        <v>137</v>
      </c>
      <c r="AU549" s="230" t="s">
        <v>21</v>
      </c>
      <c r="AY549" s="16" t="s">
        <v>135</v>
      </c>
      <c r="BE549" s="231">
        <f>IF(N549="základní",J549,0)</f>
        <v>0</v>
      </c>
      <c r="BF549" s="231">
        <f>IF(N549="snížená",J549,0)</f>
        <v>0</v>
      </c>
      <c r="BG549" s="231">
        <f>IF(N549="zákl. přenesená",J549,0)</f>
        <v>0</v>
      </c>
      <c r="BH549" s="231">
        <f>IF(N549="sníž. přenesená",J549,0)</f>
        <v>0</v>
      </c>
      <c r="BI549" s="231">
        <f>IF(N549="nulová",J549,0)</f>
        <v>0</v>
      </c>
      <c r="BJ549" s="16" t="s">
        <v>87</v>
      </c>
      <c r="BK549" s="231">
        <f>ROUND(I549*H549,2)</f>
        <v>0</v>
      </c>
      <c r="BL549" s="16" t="s">
        <v>141</v>
      </c>
      <c r="BM549" s="230" t="s">
        <v>1062</v>
      </c>
    </row>
    <row r="550" spans="1:47" s="2" customFormat="1" ht="12">
      <c r="A550" s="37"/>
      <c r="B550" s="38"/>
      <c r="C550" s="39"/>
      <c r="D550" s="232" t="s">
        <v>143</v>
      </c>
      <c r="E550" s="39"/>
      <c r="F550" s="233" t="s">
        <v>1063</v>
      </c>
      <c r="G550" s="39"/>
      <c r="H550" s="39"/>
      <c r="I550" s="234"/>
      <c r="J550" s="39"/>
      <c r="K550" s="39"/>
      <c r="L550" s="43"/>
      <c r="M550" s="235"/>
      <c r="N550" s="236"/>
      <c r="O550" s="90"/>
      <c r="P550" s="90"/>
      <c r="Q550" s="90"/>
      <c r="R550" s="90"/>
      <c r="S550" s="90"/>
      <c r="T550" s="91"/>
      <c r="U550" s="37"/>
      <c r="V550" s="37"/>
      <c r="W550" s="37"/>
      <c r="X550" s="37"/>
      <c r="Y550" s="37"/>
      <c r="Z550" s="37"/>
      <c r="AA550" s="37"/>
      <c r="AB550" s="37"/>
      <c r="AC550" s="37"/>
      <c r="AD550" s="37"/>
      <c r="AE550" s="37"/>
      <c r="AT550" s="16" t="s">
        <v>143</v>
      </c>
      <c r="AU550" s="16" t="s">
        <v>21</v>
      </c>
    </row>
    <row r="551" spans="1:65" s="2" customFormat="1" ht="24.15" customHeight="1">
      <c r="A551" s="37"/>
      <c r="B551" s="38"/>
      <c r="C551" s="218" t="s">
        <v>1064</v>
      </c>
      <c r="D551" s="218" t="s">
        <v>137</v>
      </c>
      <c r="E551" s="219" t="s">
        <v>1065</v>
      </c>
      <c r="F551" s="220" t="s">
        <v>1066</v>
      </c>
      <c r="G551" s="221" t="s">
        <v>140</v>
      </c>
      <c r="H551" s="222">
        <v>1</v>
      </c>
      <c r="I551" s="223"/>
      <c r="J551" s="224">
        <f>ROUND(I551*H551,2)</f>
        <v>0</v>
      </c>
      <c r="K551" s="225"/>
      <c r="L551" s="43"/>
      <c r="M551" s="226" t="s">
        <v>1</v>
      </c>
      <c r="N551" s="227" t="s">
        <v>44</v>
      </c>
      <c r="O551" s="90"/>
      <c r="P551" s="228">
        <f>O551*H551</f>
        <v>0</v>
      </c>
      <c r="Q551" s="228">
        <v>0.19504</v>
      </c>
      <c r="R551" s="228">
        <f>Q551*H551</f>
        <v>0.19504</v>
      </c>
      <c r="S551" s="228">
        <v>0</v>
      </c>
      <c r="T551" s="229">
        <f>S551*H551</f>
        <v>0</v>
      </c>
      <c r="U551" s="37"/>
      <c r="V551" s="37"/>
      <c r="W551" s="37"/>
      <c r="X551" s="37"/>
      <c r="Y551" s="37"/>
      <c r="Z551" s="37"/>
      <c r="AA551" s="37"/>
      <c r="AB551" s="37"/>
      <c r="AC551" s="37"/>
      <c r="AD551" s="37"/>
      <c r="AE551" s="37"/>
      <c r="AR551" s="230" t="s">
        <v>141</v>
      </c>
      <c r="AT551" s="230" t="s">
        <v>137</v>
      </c>
      <c r="AU551" s="230" t="s">
        <v>21</v>
      </c>
      <c r="AY551" s="16" t="s">
        <v>135</v>
      </c>
      <c r="BE551" s="231">
        <f>IF(N551="základní",J551,0)</f>
        <v>0</v>
      </c>
      <c r="BF551" s="231">
        <f>IF(N551="snížená",J551,0)</f>
        <v>0</v>
      </c>
      <c r="BG551" s="231">
        <f>IF(N551="zákl. přenesená",J551,0)</f>
        <v>0</v>
      </c>
      <c r="BH551" s="231">
        <f>IF(N551="sníž. přenesená",J551,0)</f>
        <v>0</v>
      </c>
      <c r="BI551" s="231">
        <f>IF(N551="nulová",J551,0)</f>
        <v>0</v>
      </c>
      <c r="BJ551" s="16" t="s">
        <v>87</v>
      </c>
      <c r="BK551" s="231">
        <f>ROUND(I551*H551,2)</f>
        <v>0</v>
      </c>
      <c r="BL551" s="16" t="s">
        <v>141</v>
      </c>
      <c r="BM551" s="230" t="s">
        <v>1067</v>
      </c>
    </row>
    <row r="552" spans="1:47" s="2" customFormat="1" ht="12">
      <c r="A552" s="37"/>
      <c r="B552" s="38"/>
      <c r="C552" s="39"/>
      <c r="D552" s="232" t="s">
        <v>143</v>
      </c>
      <c r="E552" s="39"/>
      <c r="F552" s="233" t="s">
        <v>1068</v>
      </c>
      <c r="G552" s="39"/>
      <c r="H552" s="39"/>
      <c r="I552" s="234"/>
      <c r="J552" s="39"/>
      <c r="K552" s="39"/>
      <c r="L552" s="43"/>
      <c r="M552" s="235"/>
      <c r="N552" s="236"/>
      <c r="O552" s="90"/>
      <c r="P552" s="90"/>
      <c r="Q552" s="90"/>
      <c r="R552" s="90"/>
      <c r="S552" s="90"/>
      <c r="T552" s="91"/>
      <c r="U552" s="37"/>
      <c r="V552" s="37"/>
      <c r="W552" s="37"/>
      <c r="X552" s="37"/>
      <c r="Y552" s="37"/>
      <c r="Z552" s="37"/>
      <c r="AA552" s="37"/>
      <c r="AB552" s="37"/>
      <c r="AC552" s="37"/>
      <c r="AD552" s="37"/>
      <c r="AE552" s="37"/>
      <c r="AT552" s="16" t="s">
        <v>143</v>
      </c>
      <c r="AU552" s="16" t="s">
        <v>21</v>
      </c>
    </row>
    <row r="553" spans="1:63" s="12" customFormat="1" ht="22.8" customHeight="1">
      <c r="A553" s="12"/>
      <c r="B553" s="202"/>
      <c r="C553" s="203"/>
      <c r="D553" s="204" t="s">
        <v>78</v>
      </c>
      <c r="E553" s="216" t="s">
        <v>1069</v>
      </c>
      <c r="F553" s="216" t="s">
        <v>1070</v>
      </c>
      <c r="G553" s="203"/>
      <c r="H553" s="203"/>
      <c r="I553" s="206"/>
      <c r="J553" s="217">
        <f>BK553</f>
        <v>0</v>
      </c>
      <c r="K553" s="203"/>
      <c r="L553" s="208"/>
      <c r="M553" s="209"/>
      <c r="N553" s="210"/>
      <c r="O553" s="210"/>
      <c r="P553" s="211">
        <f>SUM(P554:P557)</f>
        <v>0</v>
      </c>
      <c r="Q553" s="210"/>
      <c r="R553" s="211">
        <f>SUM(R554:R557)</f>
        <v>4.719399999999999</v>
      </c>
      <c r="S553" s="210"/>
      <c r="T553" s="212">
        <f>SUM(T554:T557)</f>
        <v>0</v>
      </c>
      <c r="U553" s="12"/>
      <c r="V553" s="12"/>
      <c r="W553" s="12"/>
      <c r="X553" s="12"/>
      <c r="Y553" s="12"/>
      <c r="Z553" s="12"/>
      <c r="AA553" s="12"/>
      <c r="AB553" s="12"/>
      <c r="AC553" s="12"/>
      <c r="AD553" s="12"/>
      <c r="AE553" s="12"/>
      <c r="AR553" s="213" t="s">
        <v>87</v>
      </c>
      <c r="AT553" s="214" t="s">
        <v>78</v>
      </c>
      <c r="AU553" s="214" t="s">
        <v>87</v>
      </c>
      <c r="AY553" s="213" t="s">
        <v>135</v>
      </c>
      <c r="BK553" s="215">
        <f>SUM(BK554:BK557)</f>
        <v>0</v>
      </c>
    </row>
    <row r="554" spans="1:65" s="2" customFormat="1" ht="33" customHeight="1">
      <c r="A554" s="37"/>
      <c r="B554" s="38"/>
      <c r="C554" s="218" t="s">
        <v>1071</v>
      </c>
      <c r="D554" s="218" t="s">
        <v>137</v>
      </c>
      <c r="E554" s="219" t="s">
        <v>1072</v>
      </c>
      <c r="F554" s="220" t="s">
        <v>1073</v>
      </c>
      <c r="G554" s="221" t="s">
        <v>162</v>
      </c>
      <c r="H554" s="222">
        <v>12</v>
      </c>
      <c r="I554" s="223"/>
      <c r="J554" s="224">
        <f>ROUND(I554*H554,2)</f>
        <v>0</v>
      </c>
      <c r="K554" s="225"/>
      <c r="L554" s="43"/>
      <c r="M554" s="226" t="s">
        <v>1</v>
      </c>
      <c r="N554" s="227" t="s">
        <v>44</v>
      </c>
      <c r="O554" s="90"/>
      <c r="P554" s="228">
        <f>O554*H554</f>
        <v>0</v>
      </c>
      <c r="Q554" s="228">
        <v>0.37703</v>
      </c>
      <c r="R554" s="228">
        <f>Q554*H554</f>
        <v>4.52436</v>
      </c>
      <c r="S554" s="228">
        <v>0</v>
      </c>
      <c r="T554" s="229">
        <f>S554*H554</f>
        <v>0</v>
      </c>
      <c r="U554" s="37"/>
      <c r="V554" s="37"/>
      <c r="W554" s="37"/>
      <c r="X554" s="37"/>
      <c r="Y554" s="37"/>
      <c r="Z554" s="37"/>
      <c r="AA554" s="37"/>
      <c r="AB554" s="37"/>
      <c r="AC554" s="37"/>
      <c r="AD554" s="37"/>
      <c r="AE554" s="37"/>
      <c r="AR554" s="230" t="s">
        <v>141</v>
      </c>
      <c r="AT554" s="230" t="s">
        <v>137</v>
      </c>
      <c r="AU554" s="230" t="s">
        <v>21</v>
      </c>
      <c r="AY554" s="16" t="s">
        <v>135</v>
      </c>
      <c r="BE554" s="231">
        <f>IF(N554="základní",J554,0)</f>
        <v>0</v>
      </c>
      <c r="BF554" s="231">
        <f>IF(N554="snížená",J554,0)</f>
        <v>0</v>
      </c>
      <c r="BG554" s="231">
        <f>IF(N554="zákl. přenesená",J554,0)</f>
        <v>0</v>
      </c>
      <c r="BH554" s="231">
        <f>IF(N554="sníž. přenesená",J554,0)</f>
        <v>0</v>
      </c>
      <c r="BI554" s="231">
        <f>IF(N554="nulová",J554,0)</f>
        <v>0</v>
      </c>
      <c r="BJ554" s="16" t="s">
        <v>87</v>
      </c>
      <c r="BK554" s="231">
        <f>ROUND(I554*H554,2)</f>
        <v>0</v>
      </c>
      <c r="BL554" s="16" t="s">
        <v>141</v>
      </c>
      <c r="BM554" s="230" t="s">
        <v>1074</v>
      </c>
    </row>
    <row r="555" spans="1:47" s="2" customFormat="1" ht="12">
      <c r="A555" s="37"/>
      <c r="B555" s="38"/>
      <c r="C555" s="39"/>
      <c r="D555" s="232" t="s">
        <v>143</v>
      </c>
      <c r="E555" s="39"/>
      <c r="F555" s="233" t="s">
        <v>1075</v>
      </c>
      <c r="G555" s="39"/>
      <c r="H555" s="39"/>
      <c r="I555" s="234"/>
      <c r="J555" s="39"/>
      <c r="K555" s="39"/>
      <c r="L555" s="43"/>
      <c r="M555" s="235"/>
      <c r="N555" s="236"/>
      <c r="O555" s="90"/>
      <c r="P555" s="90"/>
      <c r="Q555" s="90"/>
      <c r="R555" s="90"/>
      <c r="S555" s="90"/>
      <c r="T555" s="91"/>
      <c r="U555" s="37"/>
      <c r="V555" s="37"/>
      <c r="W555" s="37"/>
      <c r="X555" s="37"/>
      <c r="Y555" s="37"/>
      <c r="Z555" s="37"/>
      <c r="AA555" s="37"/>
      <c r="AB555" s="37"/>
      <c r="AC555" s="37"/>
      <c r="AD555" s="37"/>
      <c r="AE555" s="37"/>
      <c r="AT555" s="16" t="s">
        <v>143</v>
      </c>
      <c r="AU555" s="16" t="s">
        <v>21</v>
      </c>
    </row>
    <row r="556" spans="1:65" s="2" customFormat="1" ht="24.15" customHeight="1">
      <c r="A556" s="37"/>
      <c r="B556" s="38"/>
      <c r="C556" s="218" t="s">
        <v>1076</v>
      </c>
      <c r="D556" s="218" t="s">
        <v>137</v>
      </c>
      <c r="E556" s="219" t="s">
        <v>1077</v>
      </c>
      <c r="F556" s="220" t="s">
        <v>1066</v>
      </c>
      <c r="G556" s="221" t="s">
        <v>140</v>
      </c>
      <c r="H556" s="222">
        <v>1</v>
      </c>
      <c r="I556" s="223"/>
      <c r="J556" s="224">
        <f>ROUND(I556*H556,2)</f>
        <v>0</v>
      </c>
      <c r="K556" s="225"/>
      <c r="L556" s="43"/>
      <c r="M556" s="226" t="s">
        <v>1</v>
      </c>
      <c r="N556" s="227" t="s">
        <v>44</v>
      </c>
      <c r="O556" s="90"/>
      <c r="P556" s="228">
        <f>O556*H556</f>
        <v>0</v>
      </c>
      <c r="Q556" s="228">
        <v>0.19504</v>
      </c>
      <c r="R556" s="228">
        <f>Q556*H556</f>
        <v>0.19504</v>
      </c>
      <c r="S556" s="228">
        <v>0</v>
      </c>
      <c r="T556" s="229">
        <f>S556*H556</f>
        <v>0</v>
      </c>
      <c r="U556" s="37"/>
      <c r="V556" s="37"/>
      <c r="W556" s="37"/>
      <c r="X556" s="37"/>
      <c r="Y556" s="37"/>
      <c r="Z556" s="37"/>
      <c r="AA556" s="37"/>
      <c r="AB556" s="37"/>
      <c r="AC556" s="37"/>
      <c r="AD556" s="37"/>
      <c r="AE556" s="37"/>
      <c r="AR556" s="230" t="s">
        <v>141</v>
      </c>
      <c r="AT556" s="230" t="s">
        <v>137</v>
      </c>
      <c r="AU556" s="230" t="s">
        <v>21</v>
      </c>
      <c r="AY556" s="16" t="s">
        <v>135</v>
      </c>
      <c r="BE556" s="231">
        <f>IF(N556="základní",J556,0)</f>
        <v>0</v>
      </c>
      <c r="BF556" s="231">
        <f>IF(N556="snížená",J556,0)</f>
        <v>0</v>
      </c>
      <c r="BG556" s="231">
        <f>IF(N556="zákl. přenesená",J556,0)</f>
        <v>0</v>
      </c>
      <c r="BH556" s="231">
        <f>IF(N556="sníž. přenesená",J556,0)</f>
        <v>0</v>
      </c>
      <c r="BI556" s="231">
        <f>IF(N556="nulová",J556,0)</f>
        <v>0</v>
      </c>
      <c r="BJ556" s="16" t="s">
        <v>87</v>
      </c>
      <c r="BK556" s="231">
        <f>ROUND(I556*H556,2)</f>
        <v>0</v>
      </c>
      <c r="BL556" s="16" t="s">
        <v>141</v>
      </c>
      <c r="BM556" s="230" t="s">
        <v>1078</v>
      </c>
    </row>
    <row r="557" spans="1:47" s="2" customFormat="1" ht="12">
      <c r="A557" s="37"/>
      <c r="B557" s="38"/>
      <c r="C557" s="39"/>
      <c r="D557" s="232" t="s">
        <v>143</v>
      </c>
      <c r="E557" s="39"/>
      <c r="F557" s="233" t="s">
        <v>1068</v>
      </c>
      <c r="G557" s="39"/>
      <c r="H557" s="39"/>
      <c r="I557" s="234"/>
      <c r="J557" s="39"/>
      <c r="K557" s="39"/>
      <c r="L557" s="43"/>
      <c r="M557" s="235"/>
      <c r="N557" s="236"/>
      <c r="O557" s="90"/>
      <c r="P557" s="90"/>
      <c r="Q557" s="90"/>
      <c r="R557" s="90"/>
      <c r="S557" s="90"/>
      <c r="T557" s="91"/>
      <c r="U557" s="37"/>
      <c r="V557" s="37"/>
      <c r="W557" s="37"/>
      <c r="X557" s="37"/>
      <c r="Y557" s="37"/>
      <c r="Z557" s="37"/>
      <c r="AA557" s="37"/>
      <c r="AB557" s="37"/>
      <c r="AC557" s="37"/>
      <c r="AD557" s="37"/>
      <c r="AE557" s="37"/>
      <c r="AT557" s="16" t="s">
        <v>143</v>
      </c>
      <c r="AU557" s="16" t="s">
        <v>21</v>
      </c>
    </row>
    <row r="558" spans="1:63" s="12" customFormat="1" ht="22.8" customHeight="1">
      <c r="A558" s="12"/>
      <c r="B558" s="202"/>
      <c r="C558" s="203"/>
      <c r="D558" s="204" t="s">
        <v>78</v>
      </c>
      <c r="E558" s="216" t="s">
        <v>1079</v>
      </c>
      <c r="F558" s="216" t="s">
        <v>1080</v>
      </c>
      <c r="G558" s="203"/>
      <c r="H558" s="203"/>
      <c r="I558" s="206"/>
      <c r="J558" s="217">
        <f>BK558</f>
        <v>0</v>
      </c>
      <c r="K558" s="203"/>
      <c r="L558" s="208"/>
      <c r="M558" s="209"/>
      <c r="N558" s="210"/>
      <c r="O558" s="210"/>
      <c r="P558" s="211">
        <f>SUM(P559:P592)</f>
        <v>0</v>
      </c>
      <c r="Q558" s="210"/>
      <c r="R558" s="211">
        <f>SUM(R559:R592)</f>
        <v>0.29586423999999995</v>
      </c>
      <c r="S558" s="210"/>
      <c r="T558" s="212">
        <f>SUM(T559:T592)</f>
        <v>0</v>
      </c>
      <c r="U558" s="12"/>
      <c r="V558" s="12"/>
      <c r="W558" s="12"/>
      <c r="X558" s="12"/>
      <c r="Y558" s="12"/>
      <c r="Z558" s="12"/>
      <c r="AA558" s="12"/>
      <c r="AB558" s="12"/>
      <c r="AC558" s="12"/>
      <c r="AD558" s="12"/>
      <c r="AE558" s="12"/>
      <c r="AR558" s="213" t="s">
        <v>87</v>
      </c>
      <c r="AT558" s="214" t="s">
        <v>78</v>
      </c>
      <c r="AU558" s="214" t="s">
        <v>87</v>
      </c>
      <c r="AY558" s="213" t="s">
        <v>135</v>
      </c>
      <c r="BK558" s="215">
        <f>SUM(BK559:BK592)</f>
        <v>0</v>
      </c>
    </row>
    <row r="559" spans="1:65" s="2" customFormat="1" ht="16.5" customHeight="1">
      <c r="A559" s="37"/>
      <c r="B559" s="38"/>
      <c r="C559" s="218" t="s">
        <v>1081</v>
      </c>
      <c r="D559" s="218" t="s">
        <v>137</v>
      </c>
      <c r="E559" s="219" t="s">
        <v>1082</v>
      </c>
      <c r="F559" s="220" t="s">
        <v>1083</v>
      </c>
      <c r="G559" s="221" t="s">
        <v>269</v>
      </c>
      <c r="H559" s="222">
        <v>0.01</v>
      </c>
      <c r="I559" s="223"/>
      <c r="J559" s="224">
        <f>ROUND(I559*H559,2)</f>
        <v>0</v>
      </c>
      <c r="K559" s="225"/>
      <c r="L559" s="43"/>
      <c r="M559" s="226" t="s">
        <v>1</v>
      </c>
      <c r="N559" s="227" t="s">
        <v>44</v>
      </c>
      <c r="O559" s="90"/>
      <c r="P559" s="228">
        <f>O559*H559</f>
        <v>0</v>
      </c>
      <c r="Q559" s="228">
        <v>1.06749</v>
      </c>
      <c r="R559" s="228">
        <f>Q559*H559</f>
        <v>0.010674900000000001</v>
      </c>
      <c r="S559" s="228">
        <v>0</v>
      </c>
      <c r="T559" s="229">
        <f>S559*H559</f>
        <v>0</v>
      </c>
      <c r="U559" s="37"/>
      <c r="V559" s="37"/>
      <c r="W559" s="37"/>
      <c r="X559" s="37"/>
      <c r="Y559" s="37"/>
      <c r="Z559" s="37"/>
      <c r="AA559" s="37"/>
      <c r="AB559" s="37"/>
      <c r="AC559" s="37"/>
      <c r="AD559" s="37"/>
      <c r="AE559" s="37"/>
      <c r="AR559" s="230" t="s">
        <v>141</v>
      </c>
      <c r="AT559" s="230" t="s">
        <v>137</v>
      </c>
      <c r="AU559" s="230" t="s">
        <v>21</v>
      </c>
      <c r="AY559" s="16" t="s">
        <v>135</v>
      </c>
      <c r="BE559" s="231">
        <f>IF(N559="základní",J559,0)</f>
        <v>0</v>
      </c>
      <c r="BF559" s="231">
        <f>IF(N559="snížená",J559,0)</f>
        <v>0</v>
      </c>
      <c r="BG559" s="231">
        <f>IF(N559="zákl. přenesená",J559,0)</f>
        <v>0</v>
      </c>
      <c r="BH559" s="231">
        <f>IF(N559="sníž. přenesená",J559,0)</f>
        <v>0</v>
      </c>
      <c r="BI559" s="231">
        <f>IF(N559="nulová",J559,0)</f>
        <v>0</v>
      </c>
      <c r="BJ559" s="16" t="s">
        <v>87</v>
      </c>
      <c r="BK559" s="231">
        <f>ROUND(I559*H559,2)</f>
        <v>0</v>
      </c>
      <c r="BL559" s="16" t="s">
        <v>141</v>
      </c>
      <c r="BM559" s="230" t="s">
        <v>1084</v>
      </c>
    </row>
    <row r="560" spans="1:47" s="2" customFormat="1" ht="12">
      <c r="A560" s="37"/>
      <c r="B560" s="38"/>
      <c r="C560" s="39"/>
      <c r="D560" s="232" t="s">
        <v>143</v>
      </c>
      <c r="E560" s="39"/>
      <c r="F560" s="233" t="s">
        <v>1085</v>
      </c>
      <c r="G560" s="39"/>
      <c r="H560" s="39"/>
      <c r="I560" s="234"/>
      <c r="J560" s="39"/>
      <c r="K560" s="39"/>
      <c r="L560" s="43"/>
      <c r="M560" s="235"/>
      <c r="N560" s="236"/>
      <c r="O560" s="90"/>
      <c r="P560" s="90"/>
      <c r="Q560" s="90"/>
      <c r="R560" s="90"/>
      <c r="S560" s="90"/>
      <c r="T560" s="91"/>
      <c r="U560" s="37"/>
      <c r="V560" s="37"/>
      <c r="W560" s="37"/>
      <c r="X560" s="37"/>
      <c r="Y560" s="37"/>
      <c r="Z560" s="37"/>
      <c r="AA560" s="37"/>
      <c r="AB560" s="37"/>
      <c r="AC560" s="37"/>
      <c r="AD560" s="37"/>
      <c r="AE560" s="37"/>
      <c r="AT560" s="16" t="s">
        <v>143</v>
      </c>
      <c r="AU560" s="16" t="s">
        <v>21</v>
      </c>
    </row>
    <row r="561" spans="1:51" s="13" customFormat="1" ht="12">
      <c r="A561" s="13"/>
      <c r="B561" s="237"/>
      <c r="C561" s="238"/>
      <c r="D561" s="232" t="s">
        <v>150</v>
      </c>
      <c r="E561" s="239" t="s">
        <v>1</v>
      </c>
      <c r="F561" s="240" t="s">
        <v>1086</v>
      </c>
      <c r="G561" s="238"/>
      <c r="H561" s="241">
        <v>0.01</v>
      </c>
      <c r="I561" s="242"/>
      <c r="J561" s="238"/>
      <c r="K561" s="238"/>
      <c r="L561" s="243"/>
      <c r="M561" s="244"/>
      <c r="N561" s="245"/>
      <c r="O561" s="245"/>
      <c r="P561" s="245"/>
      <c r="Q561" s="245"/>
      <c r="R561" s="245"/>
      <c r="S561" s="245"/>
      <c r="T561" s="246"/>
      <c r="U561" s="13"/>
      <c r="V561" s="13"/>
      <c r="W561" s="13"/>
      <c r="X561" s="13"/>
      <c r="Y561" s="13"/>
      <c r="Z561" s="13"/>
      <c r="AA561" s="13"/>
      <c r="AB561" s="13"/>
      <c r="AC561" s="13"/>
      <c r="AD561" s="13"/>
      <c r="AE561" s="13"/>
      <c r="AT561" s="247" t="s">
        <v>150</v>
      </c>
      <c r="AU561" s="247" t="s">
        <v>21</v>
      </c>
      <c r="AV561" s="13" t="s">
        <v>21</v>
      </c>
      <c r="AW561" s="13" t="s">
        <v>34</v>
      </c>
      <c r="AX561" s="13" t="s">
        <v>79</v>
      </c>
      <c r="AY561" s="247" t="s">
        <v>135</v>
      </c>
    </row>
    <row r="562" spans="1:51" s="14" customFormat="1" ht="12">
      <c r="A562" s="14"/>
      <c r="B562" s="248"/>
      <c r="C562" s="249"/>
      <c r="D562" s="232" t="s">
        <v>150</v>
      </c>
      <c r="E562" s="250" t="s">
        <v>1</v>
      </c>
      <c r="F562" s="251" t="s">
        <v>159</v>
      </c>
      <c r="G562" s="249"/>
      <c r="H562" s="252">
        <v>0.01</v>
      </c>
      <c r="I562" s="253"/>
      <c r="J562" s="249"/>
      <c r="K562" s="249"/>
      <c r="L562" s="254"/>
      <c r="M562" s="255"/>
      <c r="N562" s="256"/>
      <c r="O562" s="256"/>
      <c r="P562" s="256"/>
      <c r="Q562" s="256"/>
      <c r="R562" s="256"/>
      <c r="S562" s="256"/>
      <c r="T562" s="257"/>
      <c r="U562" s="14"/>
      <c r="V562" s="14"/>
      <c r="W562" s="14"/>
      <c r="X562" s="14"/>
      <c r="Y562" s="14"/>
      <c r="Z562" s="14"/>
      <c r="AA562" s="14"/>
      <c r="AB562" s="14"/>
      <c r="AC562" s="14"/>
      <c r="AD562" s="14"/>
      <c r="AE562" s="14"/>
      <c r="AT562" s="258" t="s">
        <v>150</v>
      </c>
      <c r="AU562" s="258" t="s">
        <v>21</v>
      </c>
      <c r="AV562" s="14" t="s">
        <v>141</v>
      </c>
      <c r="AW562" s="14" t="s">
        <v>34</v>
      </c>
      <c r="AX562" s="14" t="s">
        <v>87</v>
      </c>
      <c r="AY562" s="258" t="s">
        <v>135</v>
      </c>
    </row>
    <row r="563" spans="1:65" s="2" customFormat="1" ht="16.5" customHeight="1">
      <c r="A563" s="37"/>
      <c r="B563" s="38"/>
      <c r="C563" s="218" t="s">
        <v>1087</v>
      </c>
      <c r="D563" s="218" t="s">
        <v>137</v>
      </c>
      <c r="E563" s="219" t="s">
        <v>1088</v>
      </c>
      <c r="F563" s="220" t="s">
        <v>1089</v>
      </c>
      <c r="G563" s="221" t="s">
        <v>269</v>
      </c>
      <c r="H563" s="222">
        <v>0.03</v>
      </c>
      <c r="I563" s="223"/>
      <c r="J563" s="224">
        <f>ROUND(I563*H563,2)</f>
        <v>0</v>
      </c>
      <c r="K563" s="225"/>
      <c r="L563" s="43"/>
      <c r="M563" s="226" t="s">
        <v>1</v>
      </c>
      <c r="N563" s="227" t="s">
        <v>44</v>
      </c>
      <c r="O563" s="90"/>
      <c r="P563" s="228">
        <f>O563*H563</f>
        <v>0</v>
      </c>
      <c r="Q563" s="228">
        <v>1.06277</v>
      </c>
      <c r="R563" s="228">
        <f>Q563*H563</f>
        <v>0.0318831</v>
      </c>
      <c r="S563" s="228">
        <v>0</v>
      </c>
      <c r="T563" s="229">
        <f>S563*H563</f>
        <v>0</v>
      </c>
      <c r="U563" s="37"/>
      <c r="V563" s="37"/>
      <c r="W563" s="37"/>
      <c r="X563" s="37"/>
      <c r="Y563" s="37"/>
      <c r="Z563" s="37"/>
      <c r="AA563" s="37"/>
      <c r="AB563" s="37"/>
      <c r="AC563" s="37"/>
      <c r="AD563" s="37"/>
      <c r="AE563" s="37"/>
      <c r="AR563" s="230" t="s">
        <v>141</v>
      </c>
      <c r="AT563" s="230" t="s">
        <v>137</v>
      </c>
      <c r="AU563" s="230" t="s">
        <v>21</v>
      </c>
      <c r="AY563" s="16" t="s">
        <v>135</v>
      </c>
      <c r="BE563" s="231">
        <f>IF(N563="základní",J563,0)</f>
        <v>0</v>
      </c>
      <c r="BF563" s="231">
        <f>IF(N563="snížená",J563,0)</f>
        <v>0</v>
      </c>
      <c r="BG563" s="231">
        <f>IF(N563="zákl. přenesená",J563,0)</f>
        <v>0</v>
      </c>
      <c r="BH563" s="231">
        <f>IF(N563="sníž. přenesená",J563,0)</f>
        <v>0</v>
      </c>
      <c r="BI563" s="231">
        <f>IF(N563="nulová",J563,0)</f>
        <v>0</v>
      </c>
      <c r="BJ563" s="16" t="s">
        <v>87</v>
      </c>
      <c r="BK563" s="231">
        <f>ROUND(I563*H563,2)</f>
        <v>0</v>
      </c>
      <c r="BL563" s="16" t="s">
        <v>141</v>
      </c>
      <c r="BM563" s="230" t="s">
        <v>1090</v>
      </c>
    </row>
    <row r="564" spans="1:47" s="2" customFormat="1" ht="12">
      <c r="A564" s="37"/>
      <c r="B564" s="38"/>
      <c r="C564" s="39"/>
      <c r="D564" s="232" t="s">
        <v>143</v>
      </c>
      <c r="E564" s="39"/>
      <c r="F564" s="233" t="s">
        <v>1085</v>
      </c>
      <c r="G564" s="39"/>
      <c r="H564" s="39"/>
      <c r="I564" s="234"/>
      <c r="J564" s="39"/>
      <c r="K564" s="39"/>
      <c r="L564" s="43"/>
      <c r="M564" s="235"/>
      <c r="N564" s="236"/>
      <c r="O564" s="90"/>
      <c r="P564" s="90"/>
      <c r="Q564" s="90"/>
      <c r="R564" s="90"/>
      <c r="S564" s="90"/>
      <c r="T564" s="91"/>
      <c r="U564" s="37"/>
      <c r="V564" s="37"/>
      <c r="W564" s="37"/>
      <c r="X564" s="37"/>
      <c r="Y564" s="37"/>
      <c r="Z564" s="37"/>
      <c r="AA564" s="37"/>
      <c r="AB564" s="37"/>
      <c r="AC564" s="37"/>
      <c r="AD564" s="37"/>
      <c r="AE564" s="37"/>
      <c r="AT564" s="16" t="s">
        <v>143</v>
      </c>
      <c r="AU564" s="16" t="s">
        <v>21</v>
      </c>
    </row>
    <row r="565" spans="1:51" s="13" customFormat="1" ht="12">
      <c r="A565" s="13"/>
      <c r="B565" s="237"/>
      <c r="C565" s="238"/>
      <c r="D565" s="232" t="s">
        <v>150</v>
      </c>
      <c r="E565" s="239" t="s">
        <v>1</v>
      </c>
      <c r="F565" s="240" t="s">
        <v>1091</v>
      </c>
      <c r="G565" s="238"/>
      <c r="H565" s="241">
        <v>0.03</v>
      </c>
      <c r="I565" s="242"/>
      <c r="J565" s="238"/>
      <c r="K565" s="238"/>
      <c r="L565" s="243"/>
      <c r="M565" s="244"/>
      <c r="N565" s="245"/>
      <c r="O565" s="245"/>
      <c r="P565" s="245"/>
      <c r="Q565" s="245"/>
      <c r="R565" s="245"/>
      <c r="S565" s="245"/>
      <c r="T565" s="246"/>
      <c r="U565" s="13"/>
      <c r="V565" s="13"/>
      <c r="W565" s="13"/>
      <c r="X565" s="13"/>
      <c r="Y565" s="13"/>
      <c r="Z565" s="13"/>
      <c r="AA565" s="13"/>
      <c r="AB565" s="13"/>
      <c r="AC565" s="13"/>
      <c r="AD565" s="13"/>
      <c r="AE565" s="13"/>
      <c r="AT565" s="247" t="s">
        <v>150</v>
      </c>
      <c r="AU565" s="247" t="s">
        <v>21</v>
      </c>
      <c r="AV565" s="13" t="s">
        <v>21</v>
      </c>
      <c r="AW565" s="13" t="s">
        <v>34</v>
      </c>
      <c r="AX565" s="13" t="s">
        <v>79</v>
      </c>
      <c r="AY565" s="247" t="s">
        <v>135</v>
      </c>
    </row>
    <row r="566" spans="1:51" s="14" customFormat="1" ht="12">
      <c r="A566" s="14"/>
      <c r="B566" s="248"/>
      <c r="C566" s="249"/>
      <c r="D566" s="232" t="s">
        <v>150</v>
      </c>
      <c r="E566" s="250" t="s">
        <v>1</v>
      </c>
      <c r="F566" s="251" t="s">
        <v>159</v>
      </c>
      <c r="G566" s="249"/>
      <c r="H566" s="252">
        <v>0.03</v>
      </c>
      <c r="I566" s="253"/>
      <c r="J566" s="249"/>
      <c r="K566" s="249"/>
      <c r="L566" s="254"/>
      <c r="M566" s="255"/>
      <c r="N566" s="256"/>
      <c r="O566" s="256"/>
      <c r="P566" s="256"/>
      <c r="Q566" s="256"/>
      <c r="R566" s="256"/>
      <c r="S566" s="256"/>
      <c r="T566" s="257"/>
      <c r="U566" s="14"/>
      <c r="V566" s="14"/>
      <c r="W566" s="14"/>
      <c r="X566" s="14"/>
      <c r="Y566" s="14"/>
      <c r="Z566" s="14"/>
      <c r="AA566" s="14"/>
      <c r="AB566" s="14"/>
      <c r="AC566" s="14"/>
      <c r="AD566" s="14"/>
      <c r="AE566" s="14"/>
      <c r="AT566" s="258" t="s">
        <v>150</v>
      </c>
      <c r="AU566" s="258" t="s">
        <v>21</v>
      </c>
      <c r="AV566" s="14" t="s">
        <v>141</v>
      </c>
      <c r="AW566" s="14" t="s">
        <v>34</v>
      </c>
      <c r="AX566" s="14" t="s">
        <v>87</v>
      </c>
      <c r="AY566" s="258" t="s">
        <v>135</v>
      </c>
    </row>
    <row r="567" spans="1:65" s="2" customFormat="1" ht="16.5" customHeight="1">
      <c r="A567" s="37"/>
      <c r="B567" s="38"/>
      <c r="C567" s="218" t="s">
        <v>1092</v>
      </c>
      <c r="D567" s="218" t="s">
        <v>137</v>
      </c>
      <c r="E567" s="219" t="s">
        <v>1093</v>
      </c>
      <c r="F567" s="220" t="s">
        <v>1094</v>
      </c>
      <c r="G567" s="221" t="s">
        <v>147</v>
      </c>
      <c r="H567" s="222">
        <v>0.634</v>
      </c>
      <c r="I567" s="223"/>
      <c r="J567" s="224">
        <f>ROUND(I567*H567,2)</f>
        <v>0</v>
      </c>
      <c r="K567" s="225"/>
      <c r="L567" s="43"/>
      <c r="M567" s="226" t="s">
        <v>1</v>
      </c>
      <c r="N567" s="227" t="s">
        <v>44</v>
      </c>
      <c r="O567" s="90"/>
      <c r="P567" s="228">
        <f>O567*H567</f>
        <v>0</v>
      </c>
      <c r="Q567" s="228">
        <v>0</v>
      </c>
      <c r="R567" s="228">
        <f>Q567*H567</f>
        <v>0</v>
      </c>
      <c r="S567" s="228">
        <v>0</v>
      </c>
      <c r="T567" s="229">
        <f>S567*H567</f>
        <v>0</v>
      </c>
      <c r="U567" s="37"/>
      <c r="V567" s="37"/>
      <c r="W567" s="37"/>
      <c r="X567" s="37"/>
      <c r="Y567" s="37"/>
      <c r="Z567" s="37"/>
      <c r="AA567" s="37"/>
      <c r="AB567" s="37"/>
      <c r="AC567" s="37"/>
      <c r="AD567" s="37"/>
      <c r="AE567" s="37"/>
      <c r="AR567" s="230" t="s">
        <v>141</v>
      </c>
      <c r="AT567" s="230" t="s">
        <v>137</v>
      </c>
      <c r="AU567" s="230" t="s">
        <v>21</v>
      </c>
      <c r="AY567" s="16" t="s">
        <v>135</v>
      </c>
      <c r="BE567" s="231">
        <f>IF(N567="základní",J567,0)</f>
        <v>0</v>
      </c>
      <c r="BF567" s="231">
        <f>IF(N567="snížená",J567,0)</f>
        <v>0</v>
      </c>
      <c r="BG567" s="231">
        <f>IF(N567="zákl. přenesená",J567,0)</f>
        <v>0</v>
      </c>
      <c r="BH567" s="231">
        <f>IF(N567="sníž. přenesená",J567,0)</f>
        <v>0</v>
      </c>
      <c r="BI567" s="231">
        <f>IF(N567="nulová",J567,0)</f>
        <v>0</v>
      </c>
      <c r="BJ567" s="16" t="s">
        <v>87</v>
      </c>
      <c r="BK567" s="231">
        <f>ROUND(I567*H567,2)</f>
        <v>0</v>
      </c>
      <c r="BL567" s="16" t="s">
        <v>141</v>
      </c>
      <c r="BM567" s="230" t="s">
        <v>1095</v>
      </c>
    </row>
    <row r="568" spans="1:47" s="2" customFormat="1" ht="12">
      <c r="A568" s="37"/>
      <c r="B568" s="38"/>
      <c r="C568" s="39"/>
      <c r="D568" s="232" t="s">
        <v>143</v>
      </c>
      <c r="E568" s="39"/>
      <c r="F568" s="233" t="s">
        <v>1096</v>
      </c>
      <c r="G568" s="39"/>
      <c r="H568" s="39"/>
      <c r="I568" s="234"/>
      <c r="J568" s="39"/>
      <c r="K568" s="39"/>
      <c r="L568" s="43"/>
      <c r="M568" s="235"/>
      <c r="N568" s="236"/>
      <c r="O568" s="90"/>
      <c r="P568" s="90"/>
      <c r="Q568" s="90"/>
      <c r="R568" s="90"/>
      <c r="S568" s="90"/>
      <c r="T568" s="91"/>
      <c r="U568" s="37"/>
      <c r="V568" s="37"/>
      <c r="W568" s="37"/>
      <c r="X568" s="37"/>
      <c r="Y568" s="37"/>
      <c r="Z568" s="37"/>
      <c r="AA568" s="37"/>
      <c r="AB568" s="37"/>
      <c r="AC568" s="37"/>
      <c r="AD568" s="37"/>
      <c r="AE568" s="37"/>
      <c r="AT568" s="16" t="s">
        <v>143</v>
      </c>
      <c r="AU568" s="16" t="s">
        <v>21</v>
      </c>
    </row>
    <row r="569" spans="1:51" s="13" customFormat="1" ht="12">
      <c r="A569" s="13"/>
      <c r="B569" s="237"/>
      <c r="C569" s="238"/>
      <c r="D569" s="232" t="s">
        <v>150</v>
      </c>
      <c r="E569" s="239" t="s">
        <v>1</v>
      </c>
      <c r="F569" s="240" t="s">
        <v>1097</v>
      </c>
      <c r="G569" s="238"/>
      <c r="H569" s="241">
        <v>0.106</v>
      </c>
      <c r="I569" s="242"/>
      <c r="J569" s="238"/>
      <c r="K569" s="238"/>
      <c r="L569" s="243"/>
      <c r="M569" s="244"/>
      <c r="N569" s="245"/>
      <c r="O569" s="245"/>
      <c r="P569" s="245"/>
      <c r="Q569" s="245"/>
      <c r="R569" s="245"/>
      <c r="S569" s="245"/>
      <c r="T569" s="246"/>
      <c r="U569" s="13"/>
      <c r="V569" s="13"/>
      <c r="W569" s="13"/>
      <c r="X569" s="13"/>
      <c r="Y569" s="13"/>
      <c r="Z569" s="13"/>
      <c r="AA569" s="13"/>
      <c r="AB569" s="13"/>
      <c r="AC569" s="13"/>
      <c r="AD569" s="13"/>
      <c r="AE569" s="13"/>
      <c r="AT569" s="247" t="s">
        <v>150</v>
      </c>
      <c r="AU569" s="247" t="s">
        <v>21</v>
      </c>
      <c r="AV569" s="13" t="s">
        <v>21</v>
      </c>
      <c r="AW569" s="13" t="s">
        <v>34</v>
      </c>
      <c r="AX569" s="13" t="s">
        <v>79</v>
      </c>
      <c r="AY569" s="247" t="s">
        <v>135</v>
      </c>
    </row>
    <row r="570" spans="1:51" s="13" customFormat="1" ht="12">
      <c r="A570" s="13"/>
      <c r="B570" s="237"/>
      <c r="C570" s="238"/>
      <c r="D570" s="232" t="s">
        <v>150</v>
      </c>
      <c r="E570" s="239" t="s">
        <v>1</v>
      </c>
      <c r="F570" s="240" t="s">
        <v>1098</v>
      </c>
      <c r="G570" s="238"/>
      <c r="H570" s="241">
        <v>0.528</v>
      </c>
      <c r="I570" s="242"/>
      <c r="J570" s="238"/>
      <c r="K570" s="238"/>
      <c r="L570" s="243"/>
      <c r="M570" s="244"/>
      <c r="N570" s="245"/>
      <c r="O570" s="245"/>
      <c r="P570" s="245"/>
      <c r="Q570" s="245"/>
      <c r="R570" s="245"/>
      <c r="S570" s="245"/>
      <c r="T570" s="246"/>
      <c r="U570" s="13"/>
      <c r="V570" s="13"/>
      <c r="W570" s="13"/>
      <c r="X570" s="13"/>
      <c r="Y570" s="13"/>
      <c r="Z570" s="13"/>
      <c r="AA570" s="13"/>
      <c r="AB570" s="13"/>
      <c r="AC570" s="13"/>
      <c r="AD570" s="13"/>
      <c r="AE570" s="13"/>
      <c r="AT570" s="247" t="s">
        <v>150</v>
      </c>
      <c r="AU570" s="247" t="s">
        <v>21</v>
      </c>
      <c r="AV570" s="13" t="s">
        <v>21</v>
      </c>
      <c r="AW570" s="13" t="s">
        <v>34</v>
      </c>
      <c r="AX570" s="13" t="s">
        <v>79</v>
      </c>
      <c r="AY570" s="247" t="s">
        <v>135</v>
      </c>
    </row>
    <row r="571" spans="1:51" s="14" customFormat="1" ht="12">
      <c r="A571" s="14"/>
      <c r="B571" s="248"/>
      <c r="C571" s="249"/>
      <c r="D571" s="232" t="s">
        <v>150</v>
      </c>
      <c r="E571" s="250" t="s">
        <v>1</v>
      </c>
      <c r="F571" s="251" t="s">
        <v>159</v>
      </c>
      <c r="G571" s="249"/>
      <c r="H571" s="252">
        <v>0.634</v>
      </c>
      <c r="I571" s="253"/>
      <c r="J571" s="249"/>
      <c r="K571" s="249"/>
      <c r="L571" s="254"/>
      <c r="M571" s="255"/>
      <c r="N571" s="256"/>
      <c r="O571" s="256"/>
      <c r="P571" s="256"/>
      <c r="Q571" s="256"/>
      <c r="R571" s="256"/>
      <c r="S571" s="256"/>
      <c r="T571" s="257"/>
      <c r="U571" s="14"/>
      <c r="V571" s="14"/>
      <c r="W571" s="14"/>
      <c r="X571" s="14"/>
      <c r="Y571" s="14"/>
      <c r="Z571" s="14"/>
      <c r="AA571" s="14"/>
      <c r="AB571" s="14"/>
      <c r="AC571" s="14"/>
      <c r="AD571" s="14"/>
      <c r="AE571" s="14"/>
      <c r="AT571" s="258" t="s">
        <v>150</v>
      </c>
      <c r="AU571" s="258" t="s">
        <v>21</v>
      </c>
      <c r="AV571" s="14" t="s">
        <v>141</v>
      </c>
      <c r="AW571" s="14" t="s">
        <v>34</v>
      </c>
      <c r="AX571" s="14" t="s">
        <v>87</v>
      </c>
      <c r="AY571" s="258" t="s">
        <v>135</v>
      </c>
    </row>
    <row r="572" spans="1:65" s="2" customFormat="1" ht="16.5" customHeight="1">
      <c r="A572" s="37"/>
      <c r="B572" s="38"/>
      <c r="C572" s="218" t="s">
        <v>1099</v>
      </c>
      <c r="D572" s="218" t="s">
        <v>137</v>
      </c>
      <c r="E572" s="219" t="s">
        <v>1100</v>
      </c>
      <c r="F572" s="220" t="s">
        <v>1101</v>
      </c>
      <c r="G572" s="221" t="s">
        <v>155</v>
      </c>
      <c r="H572" s="222">
        <v>4.884</v>
      </c>
      <c r="I572" s="223"/>
      <c r="J572" s="224">
        <f>ROUND(I572*H572,2)</f>
        <v>0</v>
      </c>
      <c r="K572" s="225"/>
      <c r="L572" s="43"/>
      <c r="M572" s="226" t="s">
        <v>1</v>
      </c>
      <c r="N572" s="227" t="s">
        <v>44</v>
      </c>
      <c r="O572" s="90"/>
      <c r="P572" s="228">
        <f>O572*H572</f>
        <v>0</v>
      </c>
      <c r="Q572" s="228">
        <v>0.00144</v>
      </c>
      <c r="R572" s="228">
        <f>Q572*H572</f>
        <v>0.007032960000000001</v>
      </c>
      <c r="S572" s="228">
        <v>0</v>
      </c>
      <c r="T572" s="229">
        <f>S572*H572</f>
        <v>0</v>
      </c>
      <c r="U572" s="37"/>
      <c r="V572" s="37"/>
      <c r="W572" s="37"/>
      <c r="X572" s="37"/>
      <c r="Y572" s="37"/>
      <c r="Z572" s="37"/>
      <c r="AA572" s="37"/>
      <c r="AB572" s="37"/>
      <c r="AC572" s="37"/>
      <c r="AD572" s="37"/>
      <c r="AE572" s="37"/>
      <c r="AR572" s="230" t="s">
        <v>141</v>
      </c>
      <c r="AT572" s="230" t="s">
        <v>137</v>
      </c>
      <c r="AU572" s="230" t="s">
        <v>21</v>
      </c>
      <c r="AY572" s="16" t="s">
        <v>135</v>
      </c>
      <c r="BE572" s="231">
        <f>IF(N572="základní",J572,0)</f>
        <v>0</v>
      </c>
      <c r="BF572" s="231">
        <f>IF(N572="snížená",J572,0)</f>
        <v>0</v>
      </c>
      <c r="BG572" s="231">
        <f>IF(N572="zákl. přenesená",J572,0)</f>
        <v>0</v>
      </c>
      <c r="BH572" s="231">
        <f>IF(N572="sníž. přenesená",J572,0)</f>
        <v>0</v>
      </c>
      <c r="BI572" s="231">
        <f>IF(N572="nulová",J572,0)</f>
        <v>0</v>
      </c>
      <c r="BJ572" s="16" t="s">
        <v>87</v>
      </c>
      <c r="BK572" s="231">
        <f>ROUND(I572*H572,2)</f>
        <v>0</v>
      </c>
      <c r="BL572" s="16" t="s">
        <v>141</v>
      </c>
      <c r="BM572" s="230" t="s">
        <v>1102</v>
      </c>
    </row>
    <row r="573" spans="1:51" s="13" customFormat="1" ht="12">
      <c r="A573" s="13"/>
      <c r="B573" s="237"/>
      <c r="C573" s="238"/>
      <c r="D573" s="232" t="s">
        <v>150</v>
      </c>
      <c r="E573" s="239" t="s">
        <v>1</v>
      </c>
      <c r="F573" s="240" t="s">
        <v>1103</v>
      </c>
      <c r="G573" s="238"/>
      <c r="H573" s="241">
        <v>0.66</v>
      </c>
      <c r="I573" s="242"/>
      <c r="J573" s="238"/>
      <c r="K573" s="238"/>
      <c r="L573" s="243"/>
      <c r="M573" s="244"/>
      <c r="N573" s="245"/>
      <c r="O573" s="245"/>
      <c r="P573" s="245"/>
      <c r="Q573" s="245"/>
      <c r="R573" s="245"/>
      <c r="S573" s="245"/>
      <c r="T573" s="246"/>
      <c r="U573" s="13"/>
      <c r="V573" s="13"/>
      <c r="W573" s="13"/>
      <c r="X573" s="13"/>
      <c r="Y573" s="13"/>
      <c r="Z573" s="13"/>
      <c r="AA573" s="13"/>
      <c r="AB573" s="13"/>
      <c r="AC573" s="13"/>
      <c r="AD573" s="13"/>
      <c r="AE573" s="13"/>
      <c r="AT573" s="247" t="s">
        <v>150</v>
      </c>
      <c r="AU573" s="247" t="s">
        <v>21</v>
      </c>
      <c r="AV573" s="13" t="s">
        <v>21</v>
      </c>
      <c r="AW573" s="13" t="s">
        <v>34</v>
      </c>
      <c r="AX573" s="13" t="s">
        <v>79</v>
      </c>
      <c r="AY573" s="247" t="s">
        <v>135</v>
      </c>
    </row>
    <row r="574" spans="1:51" s="13" customFormat="1" ht="12">
      <c r="A574" s="13"/>
      <c r="B574" s="237"/>
      <c r="C574" s="238"/>
      <c r="D574" s="232" t="s">
        <v>150</v>
      </c>
      <c r="E574" s="239" t="s">
        <v>1</v>
      </c>
      <c r="F574" s="240" t="s">
        <v>1104</v>
      </c>
      <c r="G574" s="238"/>
      <c r="H574" s="241">
        <v>4.224</v>
      </c>
      <c r="I574" s="242"/>
      <c r="J574" s="238"/>
      <c r="K574" s="238"/>
      <c r="L574" s="243"/>
      <c r="M574" s="244"/>
      <c r="N574" s="245"/>
      <c r="O574" s="245"/>
      <c r="P574" s="245"/>
      <c r="Q574" s="245"/>
      <c r="R574" s="245"/>
      <c r="S574" s="245"/>
      <c r="T574" s="246"/>
      <c r="U574" s="13"/>
      <c r="V574" s="13"/>
      <c r="W574" s="13"/>
      <c r="X574" s="13"/>
      <c r="Y574" s="13"/>
      <c r="Z574" s="13"/>
      <c r="AA574" s="13"/>
      <c r="AB574" s="13"/>
      <c r="AC574" s="13"/>
      <c r="AD574" s="13"/>
      <c r="AE574" s="13"/>
      <c r="AT574" s="247" t="s">
        <v>150</v>
      </c>
      <c r="AU574" s="247" t="s">
        <v>21</v>
      </c>
      <c r="AV574" s="13" t="s">
        <v>21</v>
      </c>
      <c r="AW574" s="13" t="s">
        <v>34</v>
      </c>
      <c r="AX574" s="13" t="s">
        <v>79</v>
      </c>
      <c r="AY574" s="247" t="s">
        <v>135</v>
      </c>
    </row>
    <row r="575" spans="1:51" s="14" customFormat="1" ht="12">
      <c r="A575" s="14"/>
      <c r="B575" s="248"/>
      <c r="C575" s="249"/>
      <c r="D575" s="232" t="s">
        <v>150</v>
      </c>
      <c r="E575" s="250" t="s">
        <v>1</v>
      </c>
      <c r="F575" s="251" t="s">
        <v>159</v>
      </c>
      <c r="G575" s="249"/>
      <c r="H575" s="252">
        <v>4.884</v>
      </c>
      <c r="I575" s="253"/>
      <c r="J575" s="249"/>
      <c r="K575" s="249"/>
      <c r="L575" s="254"/>
      <c r="M575" s="255"/>
      <c r="N575" s="256"/>
      <c r="O575" s="256"/>
      <c r="P575" s="256"/>
      <c r="Q575" s="256"/>
      <c r="R575" s="256"/>
      <c r="S575" s="256"/>
      <c r="T575" s="257"/>
      <c r="U575" s="14"/>
      <c r="V575" s="14"/>
      <c r="W575" s="14"/>
      <c r="X575" s="14"/>
      <c r="Y575" s="14"/>
      <c r="Z575" s="14"/>
      <c r="AA575" s="14"/>
      <c r="AB575" s="14"/>
      <c r="AC575" s="14"/>
      <c r="AD575" s="14"/>
      <c r="AE575" s="14"/>
      <c r="AT575" s="258" t="s">
        <v>150</v>
      </c>
      <c r="AU575" s="258" t="s">
        <v>21</v>
      </c>
      <c r="AV575" s="14" t="s">
        <v>141</v>
      </c>
      <c r="AW575" s="14" t="s">
        <v>34</v>
      </c>
      <c r="AX575" s="14" t="s">
        <v>87</v>
      </c>
      <c r="AY575" s="258" t="s">
        <v>135</v>
      </c>
    </row>
    <row r="576" spans="1:65" s="2" customFormat="1" ht="16.5" customHeight="1">
      <c r="A576" s="37"/>
      <c r="B576" s="38"/>
      <c r="C576" s="218" t="s">
        <v>1105</v>
      </c>
      <c r="D576" s="218" t="s">
        <v>137</v>
      </c>
      <c r="E576" s="219" t="s">
        <v>1106</v>
      </c>
      <c r="F576" s="220" t="s">
        <v>1107</v>
      </c>
      <c r="G576" s="221" t="s">
        <v>155</v>
      </c>
      <c r="H576" s="222">
        <v>4.884</v>
      </c>
      <c r="I576" s="223"/>
      <c r="J576" s="224">
        <f>ROUND(I576*H576,2)</f>
        <v>0</v>
      </c>
      <c r="K576" s="225"/>
      <c r="L576" s="43"/>
      <c r="M576" s="226" t="s">
        <v>1</v>
      </c>
      <c r="N576" s="227" t="s">
        <v>44</v>
      </c>
      <c r="O576" s="90"/>
      <c r="P576" s="228">
        <f>O576*H576</f>
        <v>0</v>
      </c>
      <c r="Q576" s="228">
        <v>4E-05</v>
      </c>
      <c r="R576" s="228">
        <f>Q576*H576</f>
        <v>0.00019536000000000003</v>
      </c>
      <c r="S576" s="228">
        <v>0</v>
      </c>
      <c r="T576" s="229">
        <f>S576*H576</f>
        <v>0</v>
      </c>
      <c r="U576" s="37"/>
      <c r="V576" s="37"/>
      <c r="W576" s="37"/>
      <c r="X576" s="37"/>
      <c r="Y576" s="37"/>
      <c r="Z576" s="37"/>
      <c r="AA576" s="37"/>
      <c r="AB576" s="37"/>
      <c r="AC576" s="37"/>
      <c r="AD576" s="37"/>
      <c r="AE576" s="37"/>
      <c r="AR576" s="230" t="s">
        <v>141</v>
      </c>
      <c r="AT576" s="230" t="s">
        <v>137</v>
      </c>
      <c r="AU576" s="230" t="s">
        <v>21</v>
      </c>
      <c r="AY576" s="16" t="s">
        <v>135</v>
      </c>
      <c r="BE576" s="231">
        <f>IF(N576="základní",J576,0)</f>
        <v>0</v>
      </c>
      <c r="BF576" s="231">
        <f>IF(N576="snížená",J576,0)</f>
        <v>0</v>
      </c>
      <c r="BG576" s="231">
        <f>IF(N576="zákl. přenesená",J576,0)</f>
        <v>0</v>
      </c>
      <c r="BH576" s="231">
        <f>IF(N576="sníž. přenesená",J576,0)</f>
        <v>0</v>
      </c>
      <c r="BI576" s="231">
        <f>IF(N576="nulová",J576,0)</f>
        <v>0</v>
      </c>
      <c r="BJ576" s="16" t="s">
        <v>87</v>
      </c>
      <c r="BK576" s="231">
        <f>ROUND(I576*H576,2)</f>
        <v>0</v>
      </c>
      <c r="BL576" s="16" t="s">
        <v>141</v>
      </c>
      <c r="BM576" s="230" t="s">
        <v>1108</v>
      </c>
    </row>
    <row r="577" spans="1:51" s="13" customFormat="1" ht="12">
      <c r="A577" s="13"/>
      <c r="B577" s="237"/>
      <c r="C577" s="238"/>
      <c r="D577" s="232" t="s">
        <v>150</v>
      </c>
      <c r="E577" s="239" t="s">
        <v>1</v>
      </c>
      <c r="F577" s="240" t="s">
        <v>1109</v>
      </c>
      <c r="G577" s="238"/>
      <c r="H577" s="241">
        <v>4.884</v>
      </c>
      <c r="I577" s="242"/>
      <c r="J577" s="238"/>
      <c r="K577" s="238"/>
      <c r="L577" s="243"/>
      <c r="M577" s="244"/>
      <c r="N577" s="245"/>
      <c r="O577" s="245"/>
      <c r="P577" s="245"/>
      <c r="Q577" s="245"/>
      <c r="R577" s="245"/>
      <c r="S577" s="245"/>
      <c r="T577" s="246"/>
      <c r="U577" s="13"/>
      <c r="V577" s="13"/>
      <c r="W577" s="13"/>
      <c r="X577" s="13"/>
      <c r="Y577" s="13"/>
      <c r="Z577" s="13"/>
      <c r="AA577" s="13"/>
      <c r="AB577" s="13"/>
      <c r="AC577" s="13"/>
      <c r="AD577" s="13"/>
      <c r="AE577" s="13"/>
      <c r="AT577" s="247" t="s">
        <v>150</v>
      </c>
      <c r="AU577" s="247" t="s">
        <v>21</v>
      </c>
      <c r="AV577" s="13" t="s">
        <v>21</v>
      </c>
      <c r="AW577" s="13" t="s">
        <v>34</v>
      </c>
      <c r="AX577" s="13" t="s">
        <v>87</v>
      </c>
      <c r="AY577" s="247" t="s">
        <v>135</v>
      </c>
    </row>
    <row r="578" spans="1:65" s="2" customFormat="1" ht="24.15" customHeight="1">
      <c r="A578" s="37"/>
      <c r="B578" s="38"/>
      <c r="C578" s="218" t="s">
        <v>1110</v>
      </c>
      <c r="D578" s="218" t="s">
        <v>137</v>
      </c>
      <c r="E578" s="219" t="s">
        <v>1111</v>
      </c>
      <c r="F578" s="220" t="s">
        <v>1112</v>
      </c>
      <c r="G578" s="221" t="s">
        <v>155</v>
      </c>
      <c r="H578" s="222">
        <v>1.012</v>
      </c>
      <c r="I578" s="223"/>
      <c r="J578" s="224">
        <f>ROUND(I578*H578,2)</f>
        <v>0</v>
      </c>
      <c r="K578" s="225"/>
      <c r="L578" s="43"/>
      <c r="M578" s="226" t="s">
        <v>1</v>
      </c>
      <c r="N578" s="227" t="s">
        <v>44</v>
      </c>
      <c r="O578" s="90"/>
      <c r="P578" s="228">
        <f>O578*H578</f>
        <v>0</v>
      </c>
      <c r="Q578" s="228">
        <v>0.24316</v>
      </c>
      <c r="R578" s="228">
        <f>Q578*H578</f>
        <v>0.24607791999999998</v>
      </c>
      <c r="S578" s="228">
        <v>0</v>
      </c>
      <c r="T578" s="229">
        <f>S578*H578</f>
        <v>0</v>
      </c>
      <c r="U578" s="37"/>
      <c r="V578" s="37"/>
      <c r="W578" s="37"/>
      <c r="X578" s="37"/>
      <c r="Y578" s="37"/>
      <c r="Z578" s="37"/>
      <c r="AA578" s="37"/>
      <c r="AB578" s="37"/>
      <c r="AC578" s="37"/>
      <c r="AD578" s="37"/>
      <c r="AE578" s="37"/>
      <c r="AR578" s="230" t="s">
        <v>141</v>
      </c>
      <c r="AT578" s="230" t="s">
        <v>137</v>
      </c>
      <c r="AU578" s="230" t="s">
        <v>21</v>
      </c>
      <c r="AY578" s="16" t="s">
        <v>135</v>
      </c>
      <c r="BE578" s="231">
        <f>IF(N578="základní",J578,0)</f>
        <v>0</v>
      </c>
      <c r="BF578" s="231">
        <f>IF(N578="snížená",J578,0)</f>
        <v>0</v>
      </c>
      <c r="BG578" s="231">
        <f>IF(N578="zákl. přenesená",J578,0)</f>
        <v>0</v>
      </c>
      <c r="BH578" s="231">
        <f>IF(N578="sníž. přenesená",J578,0)</f>
        <v>0</v>
      </c>
      <c r="BI578" s="231">
        <f>IF(N578="nulová",J578,0)</f>
        <v>0</v>
      </c>
      <c r="BJ578" s="16" t="s">
        <v>87</v>
      </c>
      <c r="BK578" s="231">
        <f>ROUND(I578*H578,2)</f>
        <v>0</v>
      </c>
      <c r="BL578" s="16" t="s">
        <v>141</v>
      </c>
      <c r="BM578" s="230" t="s">
        <v>1113</v>
      </c>
    </row>
    <row r="579" spans="1:51" s="13" customFormat="1" ht="12">
      <c r="A579" s="13"/>
      <c r="B579" s="237"/>
      <c r="C579" s="238"/>
      <c r="D579" s="232" t="s">
        <v>150</v>
      </c>
      <c r="E579" s="239" t="s">
        <v>1</v>
      </c>
      <c r="F579" s="240" t="s">
        <v>1114</v>
      </c>
      <c r="G579" s="238"/>
      <c r="H579" s="241">
        <v>1.012</v>
      </c>
      <c r="I579" s="242"/>
      <c r="J579" s="238"/>
      <c r="K579" s="238"/>
      <c r="L579" s="243"/>
      <c r="M579" s="244"/>
      <c r="N579" s="245"/>
      <c r="O579" s="245"/>
      <c r="P579" s="245"/>
      <c r="Q579" s="245"/>
      <c r="R579" s="245"/>
      <c r="S579" s="245"/>
      <c r="T579" s="246"/>
      <c r="U579" s="13"/>
      <c r="V579" s="13"/>
      <c r="W579" s="13"/>
      <c r="X579" s="13"/>
      <c r="Y579" s="13"/>
      <c r="Z579" s="13"/>
      <c r="AA579" s="13"/>
      <c r="AB579" s="13"/>
      <c r="AC579" s="13"/>
      <c r="AD579" s="13"/>
      <c r="AE579" s="13"/>
      <c r="AT579" s="247" t="s">
        <v>150</v>
      </c>
      <c r="AU579" s="247" t="s">
        <v>21</v>
      </c>
      <c r="AV579" s="13" t="s">
        <v>21</v>
      </c>
      <c r="AW579" s="13" t="s">
        <v>34</v>
      </c>
      <c r="AX579" s="13" t="s">
        <v>79</v>
      </c>
      <c r="AY579" s="247" t="s">
        <v>135</v>
      </c>
    </row>
    <row r="580" spans="1:51" s="14" customFormat="1" ht="12">
      <c r="A580" s="14"/>
      <c r="B580" s="248"/>
      <c r="C580" s="249"/>
      <c r="D580" s="232" t="s">
        <v>150</v>
      </c>
      <c r="E580" s="250" t="s">
        <v>1</v>
      </c>
      <c r="F580" s="251" t="s">
        <v>159</v>
      </c>
      <c r="G580" s="249"/>
      <c r="H580" s="252">
        <v>1.012</v>
      </c>
      <c r="I580" s="253"/>
      <c r="J580" s="249"/>
      <c r="K580" s="249"/>
      <c r="L580" s="254"/>
      <c r="M580" s="255"/>
      <c r="N580" s="256"/>
      <c r="O580" s="256"/>
      <c r="P580" s="256"/>
      <c r="Q580" s="256"/>
      <c r="R580" s="256"/>
      <c r="S580" s="256"/>
      <c r="T580" s="257"/>
      <c r="U580" s="14"/>
      <c r="V580" s="14"/>
      <c r="W580" s="14"/>
      <c r="X580" s="14"/>
      <c r="Y580" s="14"/>
      <c r="Z580" s="14"/>
      <c r="AA580" s="14"/>
      <c r="AB580" s="14"/>
      <c r="AC580" s="14"/>
      <c r="AD580" s="14"/>
      <c r="AE580" s="14"/>
      <c r="AT580" s="258" t="s">
        <v>150</v>
      </c>
      <c r="AU580" s="258" t="s">
        <v>21</v>
      </c>
      <c r="AV580" s="14" t="s">
        <v>141</v>
      </c>
      <c r="AW580" s="14" t="s">
        <v>34</v>
      </c>
      <c r="AX580" s="14" t="s">
        <v>87</v>
      </c>
      <c r="AY580" s="258" t="s">
        <v>135</v>
      </c>
    </row>
    <row r="581" spans="1:65" s="2" customFormat="1" ht="24.15" customHeight="1">
      <c r="A581" s="37"/>
      <c r="B581" s="38"/>
      <c r="C581" s="218" t="s">
        <v>1115</v>
      </c>
      <c r="D581" s="218" t="s">
        <v>137</v>
      </c>
      <c r="E581" s="219" t="s">
        <v>1116</v>
      </c>
      <c r="F581" s="220" t="s">
        <v>1117</v>
      </c>
      <c r="G581" s="221" t="s">
        <v>155</v>
      </c>
      <c r="H581" s="222">
        <v>2</v>
      </c>
      <c r="I581" s="223"/>
      <c r="J581" s="224">
        <f>ROUND(I581*H581,2)</f>
        <v>0</v>
      </c>
      <c r="K581" s="225"/>
      <c r="L581" s="43"/>
      <c r="M581" s="226" t="s">
        <v>1</v>
      </c>
      <c r="N581" s="227" t="s">
        <v>44</v>
      </c>
      <c r="O581" s="90"/>
      <c r="P581" s="228">
        <f>O581*H581</f>
        <v>0</v>
      </c>
      <c r="Q581" s="228">
        <v>0</v>
      </c>
      <c r="R581" s="228">
        <f>Q581*H581</f>
        <v>0</v>
      </c>
      <c r="S581" s="228">
        <v>0</v>
      </c>
      <c r="T581" s="229">
        <f>S581*H581</f>
        <v>0</v>
      </c>
      <c r="U581" s="37"/>
      <c r="V581" s="37"/>
      <c r="W581" s="37"/>
      <c r="X581" s="37"/>
      <c r="Y581" s="37"/>
      <c r="Z581" s="37"/>
      <c r="AA581" s="37"/>
      <c r="AB581" s="37"/>
      <c r="AC581" s="37"/>
      <c r="AD581" s="37"/>
      <c r="AE581" s="37"/>
      <c r="AR581" s="230" t="s">
        <v>141</v>
      </c>
      <c r="AT581" s="230" t="s">
        <v>137</v>
      </c>
      <c r="AU581" s="230" t="s">
        <v>21</v>
      </c>
      <c r="AY581" s="16" t="s">
        <v>135</v>
      </c>
      <c r="BE581" s="231">
        <f>IF(N581="základní",J581,0)</f>
        <v>0</v>
      </c>
      <c r="BF581" s="231">
        <f>IF(N581="snížená",J581,0)</f>
        <v>0</v>
      </c>
      <c r="BG581" s="231">
        <f>IF(N581="zákl. přenesená",J581,0)</f>
        <v>0</v>
      </c>
      <c r="BH581" s="231">
        <f>IF(N581="sníž. přenesená",J581,0)</f>
        <v>0</v>
      </c>
      <c r="BI581" s="231">
        <f>IF(N581="nulová",J581,0)</f>
        <v>0</v>
      </c>
      <c r="BJ581" s="16" t="s">
        <v>87</v>
      </c>
      <c r="BK581" s="231">
        <f>ROUND(I581*H581,2)</f>
        <v>0</v>
      </c>
      <c r="BL581" s="16" t="s">
        <v>141</v>
      </c>
      <c r="BM581" s="230" t="s">
        <v>1118</v>
      </c>
    </row>
    <row r="582" spans="1:47" s="2" customFormat="1" ht="12">
      <c r="A582" s="37"/>
      <c r="B582" s="38"/>
      <c r="C582" s="39"/>
      <c r="D582" s="232" t="s">
        <v>143</v>
      </c>
      <c r="E582" s="39"/>
      <c r="F582" s="233" t="s">
        <v>1119</v>
      </c>
      <c r="G582" s="39"/>
      <c r="H582" s="39"/>
      <c r="I582" s="234"/>
      <c r="J582" s="39"/>
      <c r="K582" s="39"/>
      <c r="L582" s="43"/>
      <c r="M582" s="235"/>
      <c r="N582" s="236"/>
      <c r="O582" s="90"/>
      <c r="P582" s="90"/>
      <c r="Q582" s="90"/>
      <c r="R582" s="90"/>
      <c r="S582" s="90"/>
      <c r="T582" s="91"/>
      <c r="U582" s="37"/>
      <c r="V582" s="37"/>
      <c r="W582" s="37"/>
      <c r="X582" s="37"/>
      <c r="Y582" s="37"/>
      <c r="Z582" s="37"/>
      <c r="AA582" s="37"/>
      <c r="AB582" s="37"/>
      <c r="AC582" s="37"/>
      <c r="AD582" s="37"/>
      <c r="AE582" s="37"/>
      <c r="AT582" s="16" t="s">
        <v>143</v>
      </c>
      <c r="AU582" s="16" t="s">
        <v>21</v>
      </c>
    </row>
    <row r="583" spans="1:51" s="13" customFormat="1" ht="12">
      <c r="A583" s="13"/>
      <c r="B583" s="237"/>
      <c r="C583" s="238"/>
      <c r="D583" s="232" t="s">
        <v>150</v>
      </c>
      <c r="E583" s="239" t="s">
        <v>1</v>
      </c>
      <c r="F583" s="240" t="s">
        <v>21</v>
      </c>
      <c r="G583" s="238"/>
      <c r="H583" s="241">
        <v>2</v>
      </c>
      <c r="I583" s="242"/>
      <c r="J583" s="238"/>
      <c r="K583" s="238"/>
      <c r="L583" s="243"/>
      <c r="M583" s="244"/>
      <c r="N583" s="245"/>
      <c r="O583" s="245"/>
      <c r="P583" s="245"/>
      <c r="Q583" s="245"/>
      <c r="R583" s="245"/>
      <c r="S583" s="245"/>
      <c r="T583" s="246"/>
      <c r="U583" s="13"/>
      <c r="V583" s="13"/>
      <c r="W583" s="13"/>
      <c r="X583" s="13"/>
      <c r="Y583" s="13"/>
      <c r="Z583" s="13"/>
      <c r="AA583" s="13"/>
      <c r="AB583" s="13"/>
      <c r="AC583" s="13"/>
      <c r="AD583" s="13"/>
      <c r="AE583" s="13"/>
      <c r="AT583" s="247" t="s">
        <v>150</v>
      </c>
      <c r="AU583" s="247" t="s">
        <v>21</v>
      </c>
      <c r="AV583" s="13" t="s">
        <v>21</v>
      </c>
      <c r="AW583" s="13" t="s">
        <v>34</v>
      </c>
      <c r="AX583" s="13" t="s">
        <v>79</v>
      </c>
      <c r="AY583" s="247" t="s">
        <v>135</v>
      </c>
    </row>
    <row r="584" spans="1:51" s="14" customFormat="1" ht="12">
      <c r="A584" s="14"/>
      <c r="B584" s="248"/>
      <c r="C584" s="249"/>
      <c r="D584" s="232" t="s">
        <v>150</v>
      </c>
      <c r="E584" s="250" t="s">
        <v>1</v>
      </c>
      <c r="F584" s="251" t="s">
        <v>159</v>
      </c>
      <c r="G584" s="249"/>
      <c r="H584" s="252">
        <v>2</v>
      </c>
      <c r="I584" s="253"/>
      <c r="J584" s="249"/>
      <c r="K584" s="249"/>
      <c r="L584" s="254"/>
      <c r="M584" s="255"/>
      <c r="N584" s="256"/>
      <c r="O584" s="256"/>
      <c r="P584" s="256"/>
      <c r="Q584" s="256"/>
      <c r="R584" s="256"/>
      <c r="S584" s="256"/>
      <c r="T584" s="257"/>
      <c r="U584" s="14"/>
      <c r="V584" s="14"/>
      <c r="W584" s="14"/>
      <c r="X584" s="14"/>
      <c r="Y584" s="14"/>
      <c r="Z584" s="14"/>
      <c r="AA584" s="14"/>
      <c r="AB584" s="14"/>
      <c r="AC584" s="14"/>
      <c r="AD584" s="14"/>
      <c r="AE584" s="14"/>
      <c r="AT584" s="258" t="s">
        <v>150</v>
      </c>
      <c r="AU584" s="258" t="s">
        <v>21</v>
      </c>
      <c r="AV584" s="14" t="s">
        <v>141</v>
      </c>
      <c r="AW584" s="14" t="s">
        <v>34</v>
      </c>
      <c r="AX584" s="14" t="s">
        <v>87</v>
      </c>
      <c r="AY584" s="258" t="s">
        <v>135</v>
      </c>
    </row>
    <row r="585" spans="1:65" s="2" customFormat="1" ht="16.5" customHeight="1">
      <c r="A585" s="37"/>
      <c r="B585" s="38"/>
      <c r="C585" s="218" t="s">
        <v>1120</v>
      </c>
      <c r="D585" s="218" t="s">
        <v>137</v>
      </c>
      <c r="E585" s="219" t="s">
        <v>1121</v>
      </c>
      <c r="F585" s="220" t="s">
        <v>1122</v>
      </c>
      <c r="G585" s="221" t="s">
        <v>155</v>
      </c>
      <c r="H585" s="222">
        <v>0.704</v>
      </c>
      <c r="I585" s="223"/>
      <c r="J585" s="224">
        <f>ROUND(I585*H585,2)</f>
        <v>0</v>
      </c>
      <c r="K585" s="225"/>
      <c r="L585" s="43"/>
      <c r="M585" s="226" t="s">
        <v>1</v>
      </c>
      <c r="N585" s="227" t="s">
        <v>44</v>
      </c>
      <c r="O585" s="90"/>
      <c r="P585" s="228">
        <f>O585*H585</f>
        <v>0</v>
      </c>
      <c r="Q585" s="228">
        <v>0</v>
      </c>
      <c r="R585" s="228">
        <f>Q585*H585</f>
        <v>0</v>
      </c>
      <c r="S585" s="228">
        <v>0</v>
      </c>
      <c r="T585" s="229">
        <f>S585*H585</f>
        <v>0</v>
      </c>
      <c r="U585" s="37"/>
      <c r="V585" s="37"/>
      <c r="W585" s="37"/>
      <c r="X585" s="37"/>
      <c r="Y585" s="37"/>
      <c r="Z585" s="37"/>
      <c r="AA585" s="37"/>
      <c r="AB585" s="37"/>
      <c r="AC585" s="37"/>
      <c r="AD585" s="37"/>
      <c r="AE585" s="37"/>
      <c r="AR585" s="230" t="s">
        <v>141</v>
      </c>
      <c r="AT585" s="230" t="s">
        <v>137</v>
      </c>
      <c r="AU585" s="230" t="s">
        <v>21</v>
      </c>
      <c r="AY585" s="16" t="s">
        <v>135</v>
      </c>
      <c r="BE585" s="231">
        <f>IF(N585="základní",J585,0)</f>
        <v>0</v>
      </c>
      <c r="BF585" s="231">
        <f>IF(N585="snížená",J585,0)</f>
        <v>0</v>
      </c>
      <c r="BG585" s="231">
        <f>IF(N585="zákl. přenesená",J585,0)</f>
        <v>0</v>
      </c>
      <c r="BH585" s="231">
        <f>IF(N585="sníž. přenesená",J585,0)</f>
        <v>0</v>
      </c>
      <c r="BI585" s="231">
        <f>IF(N585="nulová",J585,0)</f>
        <v>0</v>
      </c>
      <c r="BJ585" s="16" t="s">
        <v>87</v>
      </c>
      <c r="BK585" s="231">
        <f>ROUND(I585*H585,2)</f>
        <v>0</v>
      </c>
      <c r="BL585" s="16" t="s">
        <v>141</v>
      </c>
      <c r="BM585" s="230" t="s">
        <v>1123</v>
      </c>
    </row>
    <row r="586" spans="1:47" s="2" customFormat="1" ht="12">
      <c r="A586" s="37"/>
      <c r="B586" s="38"/>
      <c r="C586" s="39"/>
      <c r="D586" s="232" t="s">
        <v>143</v>
      </c>
      <c r="E586" s="39"/>
      <c r="F586" s="233" t="s">
        <v>1124</v>
      </c>
      <c r="G586" s="39"/>
      <c r="H586" s="39"/>
      <c r="I586" s="234"/>
      <c r="J586" s="39"/>
      <c r="K586" s="39"/>
      <c r="L586" s="43"/>
      <c r="M586" s="235"/>
      <c r="N586" s="236"/>
      <c r="O586" s="90"/>
      <c r="P586" s="90"/>
      <c r="Q586" s="90"/>
      <c r="R586" s="90"/>
      <c r="S586" s="90"/>
      <c r="T586" s="91"/>
      <c r="U586" s="37"/>
      <c r="V586" s="37"/>
      <c r="W586" s="37"/>
      <c r="X586" s="37"/>
      <c r="Y586" s="37"/>
      <c r="Z586" s="37"/>
      <c r="AA586" s="37"/>
      <c r="AB586" s="37"/>
      <c r="AC586" s="37"/>
      <c r="AD586" s="37"/>
      <c r="AE586" s="37"/>
      <c r="AT586" s="16" t="s">
        <v>143</v>
      </c>
      <c r="AU586" s="16" t="s">
        <v>21</v>
      </c>
    </row>
    <row r="587" spans="1:51" s="13" customFormat="1" ht="12">
      <c r="A587" s="13"/>
      <c r="B587" s="237"/>
      <c r="C587" s="238"/>
      <c r="D587" s="232" t="s">
        <v>150</v>
      </c>
      <c r="E587" s="239" t="s">
        <v>1</v>
      </c>
      <c r="F587" s="240" t="s">
        <v>1125</v>
      </c>
      <c r="G587" s="238"/>
      <c r="H587" s="241">
        <v>0.704</v>
      </c>
      <c r="I587" s="242"/>
      <c r="J587" s="238"/>
      <c r="K587" s="238"/>
      <c r="L587" s="243"/>
      <c r="M587" s="244"/>
      <c r="N587" s="245"/>
      <c r="O587" s="245"/>
      <c r="P587" s="245"/>
      <c r="Q587" s="245"/>
      <c r="R587" s="245"/>
      <c r="S587" s="245"/>
      <c r="T587" s="246"/>
      <c r="U587" s="13"/>
      <c r="V587" s="13"/>
      <c r="W587" s="13"/>
      <c r="X587" s="13"/>
      <c r="Y587" s="13"/>
      <c r="Z587" s="13"/>
      <c r="AA587" s="13"/>
      <c r="AB587" s="13"/>
      <c r="AC587" s="13"/>
      <c r="AD587" s="13"/>
      <c r="AE587" s="13"/>
      <c r="AT587" s="247" t="s">
        <v>150</v>
      </c>
      <c r="AU587" s="247" t="s">
        <v>21</v>
      </c>
      <c r="AV587" s="13" t="s">
        <v>21</v>
      </c>
      <c r="AW587" s="13" t="s">
        <v>34</v>
      </c>
      <c r="AX587" s="13" t="s">
        <v>79</v>
      </c>
      <c r="AY587" s="247" t="s">
        <v>135</v>
      </c>
    </row>
    <row r="588" spans="1:51" s="14" customFormat="1" ht="12">
      <c r="A588" s="14"/>
      <c r="B588" s="248"/>
      <c r="C588" s="249"/>
      <c r="D588" s="232" t="s">
        <v>150</v>
      </c>
      <c r="E588" s="250" t="s">
        <v>1</v>
      </c>
      <c r="F588" s="251" t="s">
        <v>159</v>
      </c>
      <c r="G588" s="249"/>
      <c r="H588" s="252">
        <v>0.704</v>
      </c>
      <c r="I588" s="253"/>
      <c r="J588" s="249"/>
      <c r="K588" s="249"/>
      <c r="L588" s="254"/>
      <c r="M588" s="255"/>
      <c r="N588" s="256"/>
      <c r="O588" s="256"/>
      <c r="P588" s="256"/>
      <c r="Q588" s="256"/>
      <c r="R588" s="256"/>
      <c r="S588" s="256"/>
      <c r="T588" s="257"/>
      <c r="U588" s="14"/>
      <c r="V588" s="14"/>
      <c r="W588" s="14"/>
      <c r="X588" s="14"/>
      <c r="Y588" s="14"/>
      <c r="Z588" s="14"/>
      <c r="AA588" s="14"/>
      <c r="AB588" s="14"/>
      <c r="AC588" s="14"/>
      <c r="AD588" s="14"/>
      <c r="AE588" s="14"/>
      <c r="AT588" s="258" t="s">
        <v>150</v>
      </c>
      <c r="AU588" s="258" t="s">
        <v>21</v>
      </c>
      <c r="AV588" s="14" t="s">
        <v>141</v>
      </c>
      <c r="AW588" s="14" t="s">
        <v>34</v>
      </c>
      <c r="AX588" s="14" t="s">
        <v>87</v>
      </c>
      <c r="AY588" s="258" t="s">
        <v>135</v>
      </c>
    </row>
    <row r="589" spans="1:65" s="2" customFormat="1" ht="16.5" customHeight="1">
      <c r="A589" s="37"/>
      <c r="B589" s="38"/>
      <c r="C589" s="218" t="s">
        <v>1126</v>
      </c>
      <c r="D589" s="218" t="s">
        <v>137</v>
      </c>
      <c r="E589" s="219" t="s">
        <v>1127</v>
      </c>
      <c r="F589" s="220" t="s">
        <v>1128</v>
      </c>
      <c r="G589" s="221" t="s">
        <v>155</v>
      </c>
      <c r="H589" s="222">
        <v>0.352</v>
      </c>
      <c r="I589" s="223"/>
      <c r="J589" s="224">
        <f>ROUND(I589*H589,2)</f>
        <v>0</v>
      </c>
      <c r="K589" s="225"/>
      <c r="L589" s="43"/>
      <c r="M589" s="226" t="s">
        <v>1</v>
      </c>
      <c r="N589" s="227" t="s">
        <v>44</v>
      </c>
      <c r="O589" s="90"/>
      <c r="P589" s="228">
        <f>O589*H589</f>
        <v>0</v>
      </c>
      <c r="Q589" s="228">
        <v>0</v>
      </c>
      <c r="R589" s="228">
        <f>Q589*H589</f>
        <v>0</v>
      </c>
      <c r="S589" s="228">
        <v>0</v>
      </c>
      <c r="T589" s="229">
        <f>S589*H589</f>
        <v>0</v>
      </c>
      <c r="U589" s="37"/>
      <c r="V589" s="37"/>
      <c r="W589" s="37"/>
      <c r="X589" s="37"/>
      <c r="Y589" s="37"/>
      <c r="Z589" s="37"/>
      <c r="AA589" s="37"/>
      <c r="AB589" s="37"/>
      <c r="AC589" s="37"/>
      <c r="AD589" s="37"/>
      <c r="AE589" s="37"/>
      <c r="AR589" s="230" t="s">
        <v>141</v>
      </c>
      <c r="AT589" s="230" t="s">
        <v>137</v>
      </c>
      <c r="AU589" s="230" t="s">
        <v>21</v>
      </c>
      <c r="AY589" s="16" t="s">
        <v>135</v>
      </c>
      <c r="BE589" s="231">
        <f>IF(N589="základní",J589,0)</f>
        <v>0</v>
      </c>
      <c r="BF589" s="231">
        <f>IF(N589="snížená",J589,0)</f>
        <v>0</v>
      </c>
      <c r="BG589" s="231">
        <f>IF(N589="zákl. přenesená",J589,0)</f>
        <v>0</v>
      </c>
      <c r="BH589" s="231">
        <f>IF(N589="sníž. přenesená",J589,0)</f>
        <v>0</v>
      </c>
      <c r="BI589" s="231">
        <f>IF(N589="nulová",J589,0)</f>
        <v>0</v>
      </c>
      <c r="BJ589" s="16" t="s">
        <v>87</v>
      </c>
      <c r="BK589" s="231">
        <f>ROUND(I589*H589,2)</f>
        <v>0</v>
      </c>
      <c r="BL589" s="16" t="s">
        <v>141</v>
      </c>
      <c r="BM589" s="230" t="s">
        <v>1129</v>
      </c>
    </row>
    <row r="590" spans="1:47" s="2" customFormat="1" ht="12">
      <c r="A590" s="37"/>
      <c r="B590" s="38"/>
      <c r="C590" s="39"/>
      <c r="D590" s="232" t="s">
        <v>143</v>
      </c>
      <c r="E590" s="39"/>
      <c r="F590" s="233" t="s">
        <v>1130</v>
      </c>
      <c r="G590" s="39"/>
      <c r="H590" s="39"/>
      <c r="I590" s="234"/>
      <c r="J590" s="39"/>
      <c r="K590" s="39"/>
      <c r="L590" s="43"/>
      <c r="M590" s="235"/>
      <c r="N590" s="236"/>
      <c r="O590" s="90"/>
      <c r="P590" s="90"/>
      <c r="Q590" s="90"/>
      <c r="R590" s="90"/>
      <c r="S590" s="90"/>
      <c r="T590" s="91"/>
      <c r="U590" s="37"/>
      <c r="V590" s="37"/>
      <c r="W590" s="37"/>
      <c r="X590" s="37"/>
      <c r="Y590" s="37"/>
      <c r="Z590" s="37"/>
      <c r="AA590" s="37"/>
      <c r="AB590" s="37"/>
      <c r="AC590" s="37"/>
      <c r="AD590" s="37"/>
      <c r="AE590" s="37"/>
      <c r="AT590" s="16" t="s">
        <v>143</v>
      </c>
      <c r="AU590" s="16" t="s">
        <v>21</v>
      </c>
    </row>
    <row r="591" spans="1:51" s="13" customFormat="1" ht="12">
      <c r="A591" s="13"/>
      <c r="B591" s="237"/>
      <c r="C591" s="238"/>
      <c r="D591" s="232" t="s">
        <v>150</v>
      </c>
      <c r="E591" s="239" t="s">
        <v>1</v>
      </c>
      <c r="F591" s="240" t="s">
        <v>1131</v>
      </c>
      <c r="G591" s="238"/>
      <c r="H591" s="241">
        <v>0.352</v>
      </c>
      <c r="I591" s="242"/>
      <c r="J591" s="238"/>
      <c r="K591" s="238"/>
      <c r="L591" s="243"/>
      <c r="M591" s="244"/>
      <c r="N591" s="245"/>
      <c r="O591" s="245"/>
      <c r="P591" s="245"/>
      <c r="Q591" s="245"/>
      <c r="R591" s="245"/>
      <c r="S591" s="245"/>
      <c r="T591" s="246"/>
      <c r="U591" s="13"/>
      <c r="V591" s="13"/>
      <c r="W591" s="13"/>
      <c r="X591" s="13"/>
      <c r="Y591" s="13"/>
      <c r="Z591" s="13"/>
      <c r="AA591" s="13"/>
      <c r="AB591" s="13"/>
      <c r="AC591" s="13"/>
      <c r="AD591" s="13"/>
      <c r="AE591" s="13"/>
      <c r="AT591" s="247" t="s">
        <v>150</v>
      </c>
      <c r="AU591" s="247" t="s">
        <v>21</v>
      </c>
      <c r="AV591" s="13" t="s">
        <v>21</v>
      </c>
      <c r="AW591" s="13" t="s">
        <v>34</v>
      </c>
      <c r="AX591" s="13" t="s">
        <v>79</v>
      </c>
      <c r="AY591" s="247" t="s">
        <v>135</v>
      </c>
    </row>
    <row r="592" spans="1:51" s="14" customFormat="1" ht="12">
      <c r="A592" s="14"/>
      <c r="B592" s="248"/>
      <c r="C592" s="249"/>
      <c r="D592" s="232" t="s">
        <v>150</v>
      </c>
      <c r="E592" s="250" t="s">
        <v>1</v>
      </c>
      <c r="F592" s="251" t="s">
        <v>159</v>
      </c>
      <c r="G592" s="249"/>
      <c r="H592" s="252">
        <v>0.352</v>
      </c>
      <c r="I592" s="253"/>
      <c r="J592" s="249"/>
      <c r="K592" s="249"/>
      <c r="L592" s="254"/>
      <c r="M592" s="255"/>
      <c r="N592" s="256"/>
      <c r="O592" s="256"/>
      <c r="P592" s="256"/>
      <c r="Q592" s="256"/>
      <c r="R592" s="256"/>
      <c r="S592" s="256"/>
      <c r="T592" s="257"/>
      <c r="U592" s="14"/>
      <c r="V592" s="14"/>
      <c r="W592" s="14"/>
      <c r="X592" s="14"/>
      <c r="Y592" s="14"/>
      <c r="Z592" s="14"/>
      <c r="AA592" s="14"/>
      <c r="AB592" s="14"/>
      <c r="AC592" s="14"/>
      <c r="AD592" s="14"/>
      <c r="AE592" s="14"/>
      <c r="AT592" s="258" t="s">
        <v>150</v>
      </c>
      <c r="AU592" s="258" t="s">
        <v>21</v>
      </c>
      <c r="AV592" s="14" t="s">
        <v>141</v>
      </c>
      <c r="AW592" s="14" t="s">
        <v>34</v>
      </c>
      <c r="AX592" s="14" t="s">
        <v>87</v>
      </c>
      <c r="AY592" s="258" t="s">
        <v>135</v>
      </c>
    </row>
    <row r="593" spans="1:63" s="12" customFormat="1" ht="22.8" customHeight="1">
      <c r="A593" s="12"/>
      <c r="B593" s="202"/>
      <c r="C593" s="203"/>
      <c r="D593" s="204" t="s">
        <v>78</v>
      </c>
      <c r="E593" s="216" t="s">
        <v>1132</v>
      </c>
      <c r="F593" s="216" t="s">
        <v>1133</v>
      </c>
      <c r="G593" s="203"/>
      <c r="H593" s="203"/>
      <c r="I593" s="206"/>
      <c r="J593" s="217">
        <f>BK593</f>
        <v>0</v>
      </c>
      <c r="K593" s="203"/>
      <c r="L593" s="208"/>
      <c r="M593" s="209"/>
      <c r="N593" s="210"/>
      <c r="O593" s="210"/>
      <c r="P593" s="211">
        <f>SUM(P594:P600)</f>
        <v>0</v>
      </c>
      <c r="Q593" s="210"/>
      <c r="R593" s="211">
        <f>SUM(R594:R600)</f>
        <v>0.45177</v>
      </c>
      <c r="S593" s="210"/>
      <c r="T593" s="212">
        <f>SUM(T594:T600)</f>
        <v>0</v>
      </c>
      <c r="U593" s="12"/>
      <c r="V593" s="12"/>
      <c r="W593" s="12"/>
      <c r="X593" s="12"/>
      <c r="Y593" s="12"/>
      <c r="Z593" s="12"/>
      <c r="AA593" s="12"/>
      <c r="AB593" s="12"/>
      <c r="AC593" s="12"/>
      <c r="AD593" s="12"/>
      <c r="AE593" s="12"/>
      <c r="AR593" s="213" t="s">
        <v>21</v>
      </c>
      <c r="AT593" s="214" t="s">
        <v>78</v>
      </c>
      <c r="AU593" s="214" t="s">
        <v>87</v>
      </c>
      <c r="AY593" s="213" t="s">
        <v>135</v>
      </c>
      <c r="BK593" s="215">
        <f>SUM(BK594:BK600)</f>
        <v>0</v>
      </c>
    </row>
    <row r="594" spans="1:65" s="2" customFormat="1" ht="24.15" customHeight="1">
      <c r="A594" s="37"/>
      <c r="B594" s="38"/>
      <c r="C594" s="218" t="s">
        <v>1134</v>
      </c>
      <c r="D594" s="218" t="s">
        <v>137</v>
      </c>
      <c r="E594" s="219" t="s">
        <v>1135</v>
      </c>
      <c r="F594" s="220" t="s">
        <v>1136</v>
      </c>
      <c r="G594" s="221" t="s">
        <v>162</v>
      </c>
      <c r="H594" s="222">
        <v>3</v>
      </c>
      <c r="I594" s="223"/>
      <c r="J594" s="224">
        <f>ROUND(I594*H594,2)</f>
        <v>0</v>
      </c>
      <c r="K594" s="225"/>
      <c r="L594" s="43"/>
      <c r="M594" s="226" t="s">
        <v>1</v>
      </c>
      <c r="N594" s="227" t="s">
        <v>44</v>
      </c>
      <c r="O594" s="90"/>
      <c r="P594" s="228">
        <f>O594*H594</f>
        <v>0</v>
      </c>
      <c r="Q594" s="228">
        <v>0.03818</v>
      </c>
      <c r="R594" s="228">
        <f>Q594*H594</f>
        <v>0.11454</v>
      </c>
      <c r="S594" s="228">
        <v>0</v>
      </c>
      <c r="T594" s="229">
        <f>S594*H594</f>
        <v>0</v>
      </c>
      <c r="U594" s="37"/>
      <c r="V594" s="37"/>
      <c r="W594" s="37"/>
      <c r="X594" s="37"/>
      <c r="Y594" s="37"/>
      <c r="Z594" s="37"/>
      <c r="AA594" s="37"/>
      <c r="AB594" s="37"/>
      <c r="AC594" s="37"/>
      <c r="AD594" s="37"/>
      <c r="AE594" s="37"/>
      <c r="AR594" s="230" t="s">
        <v>141</v>
      </c>
      <c r="AT594" s="230" t="s">
        <v>137</v>
      </c>
      <c r="AU594" s="230" t="s">
        <v>21</v>
      </c>
      <c r="AY594" s="16" t="s">
        <v>135</v>
      </c>
      <c r="BE594" s="231">
        <f>IF(N594="základní",J594,0)</f>
        <v>0</v>
      </c>
      <c r="BF594" s="231">
        <f>IF(N594="snížená",J594,0)</f>
        <v>0</v>
      </c>
      <c r="BG594" s="231">
        <f>IF(N594="zákl. přenesená",J594,0)</f>
        <v>0</v>
      </c>
      <c r="BH594" s="231">
        <f>IF(N594="sníž. přenesená",J594,0)</f>
        <v>0</v>
      </c>
      <c r="BI594" s="231">
        <f>IF(N594="nulová",J594,0)</f>
        <v>0</v>
      </c>
      <c r="BJ594" s="16" t="s">
        <v>87</v>
      </c>
      <c r="BK594" s="231">
        <f>ROUND(I594*H594,2)</f>
        <v>0</v>
      </c>
      <c r="BL594" s="16" t="s">
        <v>141</v>
      </c>
      <c r="BM594" s="230" t="s">
        <v>1137</v>
      </c>
    </row>
    <row r="595" spans="1:47" s="2" customFormat="1" ht="12">
      <c r="A595" s="37"/>
      <c r="B595" s="38"/>
      <c r="C595" s="39"/>
      <c r="D595" s="232" t="s">
        <v>143</v>
      </c>
      <c r="E595" s="39"/>
      <c r="F595" s="233" t="s">
        <v>1138</v>
      </c>
      <c r="G595" s="39"/>
      <c r="H595" s="39"/>
      <c r="I595" s="234"/>
      <c r="J595" s="39"/>
      <c r="K595" s="39"/>
      <c r="L595" s="43"/>
      <c r="M595" s="235"/>
      <c r="N595" s="236"/>
      <c r="O595" s="90"/>
      <c r="P595" s="90"/>
      <c r="Q595" s="90"/>
      <c r="R595" s="90"/>
      <c r="S595" s="90"/>
      <c r="T595" s="91"/>
      <c r="U595" s="37"/>
      <c r="V595" s="37"/>
      <c r="W595" s="37"/>
      <c r="X595" s="37"/>
      <c r="Y595" s="37"/>
      <c r="Z595" s="37"/>
      <c r="AA595" s="37"/>
      <c r="AB595" s="37"/>
      <c r="AC595" s="37"/>
      <c r="AD595" s="37"/>
      <c r="AE595" s="37"/>
      <c r="AT595" s="16" t="s">
        <v>143</v>
      </c>
      <c r="AU595" s="16" t="s">
        <v>21</v>
      </c>
    </row>
    <row r="596" spans="1:51" s="13" customFormat="1" ht="12">
      <c r="A596" s="13"/>
      <c r="B596" s="237"/>
      <c r="C596" s="238"/>
      <c r="D596" s="232" t="s">
        <v>150</v>
      </c>
      <c r="E596" s="239" t="s">
        <v>1</v>
      </c>
      <c r="F596" s="240" t="s">
        <v>1139</v>
      </c>
      <c r="G596" s="238"/>
      <c r="H596" s="241">
        <v>3</v>
      </c>
      <c r="I596" s="242"/>
      <c r="J596" s="238"/>
      <c r="K596" s="238"/>
      <c r="L596" s="243"/>
      <c r="M596" s="244"/>
      <c r="N596" s="245"/>
      <c r="O596" s="245"/>
      <c r="P596" s="245"/>
      <c r="Q596" s="245"/>
      <c r="R596" s="245"/>
      <c r="S596" s="245"/>
      <c r="T596" s="246"/>
      <c r="U596" s="13"/>
      <c r="V596" s="13"/>
      <c r="W596" s="13"/>
      <c r="X596" s="13"/>
      <c r="Y596" s="13"/>
      <c r="Z596" s="13"/>
      <c r="AA596" s="13"/>
      <c r="AB596" s="13"/>
      <c r="AC596" s="13"/>
      <c r="AD596" s="13"/>
      <c r="AE596" s="13"/>
      <c r="AT596" s="247" t="s">
        <v>150</v>
      </c>
      <c r="AU596" s="247" t="s">
        <v>21</v>
      </c>
      <c r="AV596" s="13" t="s">
        <v>21</v>
      </c>
      <c r="AW596" s="13" t="s">
        <v>34</v>
      </c>
      <c r="AX596" s="13" t="s">
        <v>79</v>
      </c>
      <c r="AY596" s="247" t="s">
        <v>135</v>
      </c>
    </row>
    <row r="597" spans="1:51" s="14" customFormat="1" ht="12">
      <c r="A597" s="14"/>
      <c r="B597" s="248"/>
      <c r="C597" s="249"/>
      <c r="D597" s="232" t="s">
        <v>150</v>
      </c>
      <c r="E597" s="250" t="s">
        <v>1</v>
      </c>
      <c r="F597" s="251" t="s">
        <v>159</v>
      </c>
      <c r="G597" s="249"/>
      <c r="H597" s="252">
        <v>3</v>
      </c>
      <c r="I597" s="253"/>
      <c r="J597" s="249"/>
      <c r="K597" s="249"/>
      <c r="L597" s="254"/>
      <c r="M597" s="255"/>
      <c r="N597" s="256"/>
      <c r="O597" s="256"/>
      <c r="P597" s="256"/>
      <c r="Q597" s="256"/>
      <c r="R597" s="256"/>
      <c r="S597" s="256"/>
      <c r="T597" s="257"/>
      <c r="U597" s="14"/>
      <c r="V597" s="14"/>
      <c r="W597" s="14"/>
      <c r="X597" s="14"/>
      <c r="Y597" s="14"/>
      <c r="Z597" s="14"/>
      <c r="AA597" s="14"/>
      <c r="AB597" s="14"/>
      <c r="AC597" s="14"/>
      <c r="AD597" s="14"/>
      <c r="AE597" s="14"/>
      <c r="AT597" s="258" t="s">
        <v>150</v>
      </c>
      <c r="AU597" s="258" t="s">
        <v>21</v>
      </c>
      <c r="AV597" s="14" t="s">
        <v>141</v>
      </c>
      <c r="AW597" s="14" t="s">
        <v>34</v>
      </c>
      <c r="AX597" s="14" t="s">
        <v>87</v>
      </c>
      <c r="AY597" s="258" t="s">
        <v>135</v>
      </c>
    </row>
    <row r="598" spans="1:65" s="2" customFormat="1" ht="16.5" customHeight="1">
      <c r="A598" s="37"/>
      <c r="B598" s="38"/>
      <c r="C598" s="218" t="s">
        <v>1140</v>
      </c>
      <c r="D598" s="218" t="s">
        <v>137</v>
      </c>
      <c r="E598" s="219" t="s">
        <v>289</v>
      </c>
      <c r="F598" s="220" t="s">
        <v>1141</v>
      </c>
      <c r="G598" s="221" t="s">
        <v>1142</v>
      </c>
      <c r="H598" s="222">
        <v>3</v>
      </c>
      <c r="I598" s="223"/>
      <c r="J598" s="224">
        <f>ROUND(I598*H598,2)</f>
        <v>0</v>
      </c>
      <c r="K598" s="225"/>
      <c r="L598" s="43"/>
      <c r="M598" s="226" t="s">
        <v>1</v>
      </c>
      <c r="N598" s="227" t="s">
        <v>44</v>
      </c>
      <c r="O598" s="90"/>
      <c r="P598" s="228">
        <f>O598*H598</f>
        <v>0</v>
      </c>
      <c r="Q598" s="228">
        <v>0.11241</v>
      </c>
      <c r="R598" s="228">
        <f>Q598*H598</f>
        <v>0.33723</v>
      </c>
      <c r="S598" s="228">
        <v>0</v>
      </c>
      <c r="T598" s="229">
        <f>S598*H598</f>
        <v>0</v>
      </c>
      <c r="U598" s="37"/>
      <c r="V598" s="37"/>
      <c r="W598" s="37"/>
      <c r="X598" s="37"/>
      <c r="Y598" s="37"/>
      <c r="Z598" s="37"/>
      <c r="AA598" s="37"/>
      <c r="AB598" s="37"/>
      <c r="AC598" s="37"/>
      <c r="AD598" s="37"/>
      <c r="AE598" s="37"/>
      <c r="AR598" s="230" t="s">
        <v>141</v>
      </c>
      <c r="AT598" s="230" t="s">
        <v>137</v>
      </c>
      <c r="AU598" s="230" t="s">
        <v>21</v>
      </c>
      <c r="AY598" s="16" t="s">
        <v>135</v>
      </c>
      <c r="BE598" s="231">
        <f>IF(N598="základní",J598,0)</f>
        <v>0</v>
      </c>
      <c r="BF598" s="231">
        <f>IF(N598="snížená",J598,0)</f>
        <v>0</v>
      </c>
      <c r="BG598" s="231">
        <f>IF(N598="zákl. přenesená",J598,0)</f>
        <v>0</v>
      </c>
      <c r="BH598" s="231">
        <f>IF(N598="sníž. přenesená",J598,0)</f>
        <v>0</v>
      </c>
      <c r="BI598" s="231">
        <f>IF(N598="nulová",J598,0)</f>
        <v>0</v>
      </c>
      <c r="BJ598" s="16" t="s">
        <v>87</v>
      </c>
      <c r="BK598" s="231">
        <f>ROUND(I598*H598,2)</f>
        <v>0</v>
      </c>
      <c r="BL598" s="16" t="s">
        <v>141</v>
      </c>
      <c r="BM598" s="230" t="s">
        <v>1143</v>
      </c>
    </row>
    <row r="599" spans="1:51" s="13" customFormat="1" ht="12">
      <c r="A599" s="13"/>
      <c r="B599" s="237"/>
      <c r="C599" s="238"/>
      <c r="D599" s="232" t="s">
        <v>150</v>
      </c>
      <c r="E599" s="239" t="s">
        <v>1</v>
      </c>
      <c r="F599" s="240" t="s">
        <v>152</v>
      </c>
      <c r="G599" s="238"/>
      <c r="H599" s="241">
        <v>3</v>
      </c>
      <c r="I599" s="242"/>
      <c r="J599" s="238"/>
      <c r="K599" s="238"/>
      <c r="L599" s="243"/>
      <c r="M599" s="244"/>
      <c r="N599" s="245"/>
      <c r="O599" s="245"/>
      <c r="P599" s="245"/>
      <c r="Q599" s="245"/>
      <c r="R599" s="245"/>
      <c r="S599" s="245"/>
      <c r="T599" s="246"/>
      <c r="U599" s="13"/>
      <c r="V599" s="13"/>
      <c r="W599" s="13"/>
      <c r="X599" s="13"/>
      <c r="Y599" s="13"/>
      <c r="Z599" s="13"/>
      <c r="AA599" s="13"/>
      <c r="AB599" s="13"/>
      <c r="AC599" s="13"/>
      <c r="AD599" s="13"/>
      <c r="AE599" s="13"/>
      <c r="AT599" s="247" t="s">
        <v>150</v>
      </c>
      <c r="AU599" s="247" t="s">
        <v>21</v>
      </c>
      <c r="AV599" s="13" t="s">
        <v>21</v>
      </c>
      <c r="AW599" s="13" t="s">
        <v>34</v>
      </c>
      <c r="AX599" s="13" t="s">
        <v>79</v>
      </c>
      <c r="AY599" s="247" t="s">
        <v>135</v>
      </c>
    </row>
    <row r="600" spans="1:51" s="14" customFormat="1" ht="12">
      <c r="A600" s="14"/>
      <c r="B600" s="248"/>
      <c r="C600" s="249"/>
      <c r="D600" s="232" t="s">
        <v>150</v>
      </c>
      <c r="E600" s="250" t="s">
        <v>1</v>
      </c>
      <c r="F600" s="251" t="s">
        <v>159</v>
      </c>
      <c r="G600" s="249"/>
      <c r="H600" s="252">
        <v>3</v>
      </c>
      <c r="I600" s="253"/>
      <c r="J600" s="249"/>
      <c r="K600" s="249"/>
      <c r="L600" s="254"/>
      <c r="M600" s="255"/>
      <c r="N600" s="256"/>
      <c r="O600" s="256"/>
      <c r="P600" s="256"/>
      <c r="Q600" s="256"/>
      <c r="R600" s="256"/>
      <c r="S600" s="256"/>
      <c r="T600" s="257"/>
      <c r="U600" s="14"/>
      <c r="V600" s="14"/>
      <c r="W600" s="14"/>
      <c r="X600" s="14"/>
      <c r="Y600" s="14"/>
      <c r="Z600" s="14"/>
      <c r="AA600" s="14"/>
      <c r="AB600" s="14"/>
      <c r="AC600" s="14"/>
      <c r="AD600" s="14"/>
      <c r="AE600" s="14"/>
      <c r="AT600" s="258" t="s">
        <v>150</v>
      </c>
      <c r="AU600" s="258" t="s">
        <v>21</v>
      </c>
      <c r="AV600" s="14" t="s">
        <v>141</v>
      </c>
      <c r="AW600" s="14" t="s">
        <v>34</v>
      </c>
      <c r="AX600" s="14" t="s">
        <v>87</v>
      </c>
      <c r="AY600" s="258" t="s">
        <v>135</v>
      </c>
    </row>
    <row r="601" spans="1:63" s="12" customFormat="1" ht="22.8" customHeight="1">
      <c r="A601" s="12"/>
      <c r="B601" s="202"/>
      <c r="C601" s="203"/>
      <c r="D601" s="204" t="s">
        <v>78</v>
      </c>
      <c r="E601" s="216" t="s">
        <v>1144</v>
      </c>
      <c r="F601" s="216" t="s">
        <v>1145</v>
      </c>
      <c r="G601" s="203"/>
      <c r="H601" s="203"/>
      <c r="I601" s="206"/>
      <c r="J601" s="217">
        <f>BK601</f>
        <v>0</v>
      </c>
      <c r="K601" s="203"/>
      <c r="L601" s="208"/>
      <c r="M601" s="209"/>
      <c r="N601" s="210"/>
      <c r="O601" s="210"/>
      <c r="P601" s="211">
        <f>SUM(P602:P631)</f>
        <v>0</v>
      </c>
      <c r="Q601" s="210"/>
      <c r="R601" s="211">
        <f>SUM(R602:R631)</f>
        <v>7.437429999999999</v>
      </c>
      <c r="S601" s="210"/>
      <c r="T601" s="212">
        <f>SUM(T602:T631)</f>
        <v>0</v>
      </c>
      <c r="U601" s="12"/>
      <c r="V601" s="12"/>
      <c r="W601" s="12"/>
      <c r="X601" s="12"/>
      <c r="Y601" s="12"/>
      <c r="Z601" s="12"/>
      <c r="AA601" s="12"/>
      <c r="AB601" s="12"/>
      <c r="AC601" s="12"/>
      <c r="AD601" s="12"/>
      <c r="AE601" s="12"/>
      <c r="AR601" s="213" t="s">
        <v>21</v>
      </c>
      <c r="AT601" s="214" t="s">
        <v>78</v>
      </c>
      <c r="AU601" s="214" t="s">
        <v>87</v>
      </c>
      <c r="AY601" s="213" t="s">
        <v>135</v>
      </c>
      <c r="BK601" s="215">
        <f>SUM(BK602:BK631)</f>
        <v>0</v>
      </c>
    </row>
    <row r="602" spans="1:65" s="2" customFormat="1" ht="33" customHeight="1">
      <c r="A602" s="37"/>
      <c r="B602" s="38"/>
      <c r="C602" s="218" t="s">
        <v>1146</v>
      </c>
      <c r="D602" s="218" t="s">
        <v>137</v>
      </c>
      <c r="E602" s="219" t="s">
        <v>1147</v>
      </c>
      <c r="F602" s="220" t="s">
        <v>1148</v>
      </c>
      <c r="G602" s="221" t="s">
        <v>140</v>
      </c>
      <c r="H602" s="222">
        <v>1</v>
      </c>
      <c r="I602" s="223"/>
      <c r="J602" s="224">
        <f>ROUND(I602*H602,2)</f>
        <v>0</v>
      </c>
      <c r="K602" s="225"/>
      <c r="L602" s="43"/>
      <c r="M602" s="226" t="s">
        <v>1</v>
      </c>
      <c r="N602" s="227" t="s">
        <v>44</v>
      </c>
      <c r="O602" s="90"/>
      <c r="P602" s="228">
        <f>O602*H602</f>
        <v>0</v>
      </c>
      <c r="Q602" s="228">
        <v>2.11676</v>
      </c>
      <c r="R602" s="228">
        <f>Q602*H602</f>
        <v>2.11676</v>
      </c>
      <c r="S602" s="228">
        <v>0</v>
      </c>
      <c r="T602" s="229">
        <f>S602*H602</f>
        <v>0</v>
      </c>
      <c r="U602" s="37"/>
      <c r="V602" s="37"/>
      <c r="W602" s="37"/>
      <c r="X602" s="37"/>
      <c r="Y602" s="37"/>
      <c r="Z602" s="37"/>
      <c r="AA602" s="37"/>
      <c r="AB602" s="37"/>
      <c r="AC602" s="37"/>
      <c r="AD602" s="37"/>
      <c r="AE602" s="37"/>
      <c r="AR602" s="230" t="s">
        <v>141</v>
      </c>
      <c r="AT602" s="230" t="s">
        <v>137</v>
      </c>
      <c r="AU602" s="230" t="s">
        <v>21</v>
      </c>
      <c r="AY602" s="16" t="s">
        <v>135</v>
      </c>
      <c r="BE602" s="231">
        <f>IF(N602="základní",J602,0)</f>
        <v>0</v>
      </c>
      <c r="BF602" s="231">
        <f>IF(N602="snížená",J602,0)</f>
        <v>0</v>
      </c>
      <c r="BG602" s="231">
        <f>IF(N602="zákl. přenesená",J602,0)</f>
        <v>0</v>
      </c>
      <c r="BH602" s="231">
        <f>IF(N602="sníž. přenesená",J602,0)</f>
        <v>0</v>
      </c>
      <c r="BI602" s="231">
        <f>IF(N602="nulová",J602,0)</f>
        <v>0</v>
      </c>
      <c r="BJ602" s="16" t="s">
        <v>87</v>
      </c>
      <c r="BK602" s="231">
        <f>ROUND(I602*H602,2)</f>
        <v>0</v>
      </c>
      <c r="BL602" s="16" t="s">
        <v>141</v>
      </c>
      <c r="BM602" s="230" t="s">
        <v>1149</v>
      </c>
    </row>
    <row r="603" spans="1:47" s="2" customFormat="1" ht="12">
      <c r="A603" s="37"/>
      <c r="B603" s="38"/>
      <c r="C603" s="39"/>
      <c r="D603" s="232" t="s">
        <v>143</v>
      </c>
      <c r="E603" s="39"/>
      <c r="F603" s="233" t="s">
        <v>1150</v>
      </c>
      <c r="G603" s="39"/>
      <c r="H603" s="39"/>
      <c r="I603" s="234"/>
      <c r="J603" s="39"/>
      <c r="K603" s="39"/>
      <c r="L603" s="43"/>
      <c r="M603" s="235"/>
      <c r="N603" s="236"/>
      <c r="O603" s="90"/>
      <c r="P603" s="90"/>
      <c r="Q603" s="90"/>
      <c r="R603" s="90"/>
      <c r="S603" s="90"/>
      <c r="T603" s="91"/>
      <c r="U603" s="37"/>
      <c r="V603" s="37"/>
      <c r="W603" s="37"/>
      <c r="X603" s="37"/>
      <c r="Y603" s="37"/>
      <c r="Z603" s="37"/>
      <c r="AA603" s="37"/>
      <c r="AB603" s="37"/>
      <c r="AC603" s="37"/>
      <c r="AD603" s="37"/>
      <c r="AE603" s="37"/>
      <c r="AT603" s="16" t="s">
        <v>143</v>
      </c>
      <c r="AU603" s="16" t="s">
        <v>21</v>
      </c>
    </row>
    <row r="604" spans="1:51" s="13" customFormat="1" ht="12">
      <c r="A604" s="13"/>
      <c r="B604" s="237"/>
      <c r="C604" s="238"/>
      <c r="D604" s="232" t="s">
        <v>150</v>
      </c>
      <c r="E604" s="239" t="s">
        <v>1</v>
      </c>
      <c r="F604" s="240" t="s">
        <v>1151</v>
      </c>
      <c r="G604" s="238"/>
      <c r="H604" s="241">
        <v>1</v>
      </c>
      <c r="I604" s="242"/>
      <c r="J604" s="238"/>
      <c r="K604" s="238"/>
      <c r="L604" s="243"/>
      <c r="M604" s="244"/>
      <c r="N604" s="245"/>
      <c r="O604" s="245"/>
      <c r="P604" s="245"/>
      <c r="Q604" s="245"/>
      <c r="R604" s="245"/>
      <c r="S604" s="245"/>
      <c r="T604" s="246"/>
      <c r="U604" s="13"/>
      <c r="V604" s="13"/>
      <c r="W604" s="13"/>
      <c r="X604" s="13"/>
      <c r="Y604" s="13"/>
      <c r="Z604" s="13"/>
      <c r="AA604" s="13"/>
      <c r="AB604" s="13"/>
      <c r="AC604" s="13"/>
      <c r="AD604" s="13"/>
      <c r="AE604" s="13"/>
      <c r="AT604" s="247" t="s">
        <v>150</v>
      </c>
      <c r="AU604" s="247" t="s">
        <v>21</v>
      </c>
      <c r="AV604" s="13" t="s">
        <v>21</v>
      </c>
      <c r="AW604" s="13" t="s">
        <v>34</v>
      </c>
      <c r="AX604" s="13" t="s">
        <v>87</v>
      </c>
      <c r="AY604" s="247" t="s">
        <v>135</v>
      </c>
    </row>
    <row r="605" spans="1:65" s="2" customFormat="1" ht="21.75" customHeight="1">
      <c r="A605" s="37"/>
      <c r="B605" s="38"/>
      <c r="C605" s="218" t="s">
        <v>1152</v>
      </c>
      <c r="D605" s="218" t="s">
        <v>137</v>
      </c>
      <c r="E605" s="219" t="s">
        <v>1153</v>
      </c>
      <c r="F605" s="220" t="s">
        <v>1154</v>
      </c>
      <c r="G605" s="221" t="s">
        <v>140</v>
      </c>
      <c r="H605" s="222">
        <v>4</v>
      </c>
      <c r="I605" s="223"/>
      <c r="J605" s="224">
        <f>ROUND(I605*H605,2)</f>
        <v>0</v>
      </c>
      <c r="K605" s="225"/>
      <c r="L605" s="43"/>
      <c r="M605" s="226" t="s">
        <v>1</v>
      </c>
      <c r="N605" s="227" t="s">
        <v>44</v>
      </c>
      <c r="O605" s="90"/>
      <c r="P605" s="228">
        <f>O605*H605</f>
        <v>0</v>
      </c>
      <c r="Q605" s="228">
        <v>0.00155</v>
      </c>
      <c r="R605" s="228">
        <f>Q605*H605</f>
        <v>0.0062</v>
      </c>
      <c r="S605" s="228">
        <v>0</v>
      </c>
      <c r="T605" s="229">
        <f>S605*H605</f>
        <v>0</v>
      </c>
      <c r="U605" s="37"/>
      <c r="V605" s="37"/>
      <c r="W605" s="37"/>
      <c r="X605" s="37"/>
      <c r="Y605" s="37"/>
      <c r="Z605" s="37"/>
      <c r="AA605" s="37"/>
      <c r="AB605" s="37"/>
      <c r="AC605" s="37"/>
      <c r="AD605" s="37"/>
      <c r="AE605" s="37"/>
      <c r="AR605" s="230" t="s">
        <v>141</v>
      </c>
      <c r="AT605" s="230" t="s">
        <v>137</v>
      </c>
      <c r="AU605" s="230" t="s">
        <v>21</v>
      </c>
      <c r="AY605" s="16" t="s">
        <v>135</v>
      </c>
      <c r="BE605" s="231">
        <f>IF(N605="základní",J605,0)</f>
        <v>0</v>
      </c>
      <c r="BF605" s="231">
        <f>IF(N605="snížená",J605,0)</f>
        <v>0</v>
      </c>
      <c r="BG605" s="231">
        <f>IF(N605="zákl. přenesená",J605,0)</f>
        <v>0</v>
      </c>
      <c r="BH605" s="231">
        <f>IF(N605="sníž. přenesená",J605,0)</f>
        <v>0</v>
      </c>
      <c r="BI605" s="231">
        <f>IF(N605="nulová",J605,0)</f>
        <v>0</v>
      </c>
      <c r="BJ605" s="16" t="s">
        <v>87</v>
      </c>
      <c r="BK605" s="231">
        <f>ROUND(I605*H605,2)</f>
        <v>0</v>
      </c>
      <c r="BL605" s="16" t="s">
        <v>141</v>
      </c>
      <c r="BM605" s="230" t="s">
        <v>1155</v>
      </c>
    </row>
    <row r="606" spans="1:47" s="2" customFormat="1" ht="12">
      <c r="A606" s="37"/>
      <c r="B606" s="38"/>
      <c r="C606" s="39"/>
      <c r="D606" s="232" t="s">
        <v>143</v>
      </c>
      <c r="E606" s="39"/>
      <c r="F606" s="233" t="s">
        <v>1156</v>
      </c>
      <c r="G606" s="39"/>
      <c r="H606" s="39"/>
      <c r="I606" s="234"/>
      <c r="J606" s="39"/>
      <c r="K606" s="39"/>
      <c r="L606" s="43"/>
      <c r="M606" s="235"/>
      <c r="N606" s="236"/>
      <c r="O606" s="90"/>
      <c r="P606" s="90"/>
      <c r="Q606" s="90"/>
      <c r="R606" s="90"/>
      <c r="S606" s="90"/>
      <c r="T606" s="91"/>
      <c r="U606" s="37"/>
      <c r="V606" s="37"/>
      <c r="W606" s="37"/>
      <c r="X606" s="37"/>
      <c r="Y606" s="37"/>
      <c r="Z606" s="37"/>
      <c r="AA606" s="37"/>
      <c r="AB606" s="37"/>
      <c r="AC606" s="37"/>
      <c r="AD606" s="37"/>
      <c r="AE606" s="37"/>
      <c r="AT606" s="16" t="s">
        <v>143</v>
      </c>
      <c r="AU606" s="16" t="s">
        <v>21</v>
      </c>
    </row>
    <row r="607" spans="1:51" s="13" customFormat="1" ht="12">
      <c r="A607" s="13"/>
      <c r="B607" s="237"/>
      <c r="C607" s="238"/>
      <c r="D607" s="232" t="s">
        <v>150</v>
      </c>
      <c r="E607" s="239" t="s">
        <v>1</v>
      </c>
      <c r="F607" s="240" t="s">
        <v>1157</v>
      </c>
      <c r="G607" s="238"/>
      <c r="H607" s="241">
        <v>2</v>
      </c>
      <c r="I607" s="242"/>
      <c r="J607" s="238"/>
      <c r="K607" s="238"/>
      <c r="L607" s="243"/>
      <c r="M607" s="244"/>
      <c r="N607" s="245"/>
      <c r="O607" s="245"/>
      <c r="P607" s="245"/>
      <c r="Q607" s="245"/>
      <c r="R607" s="245"/>
      <c r="S607" s="245"/>
      <c r="T607" s="246"/>
      <c r="U607" s="13"/>
      <c r="V607" s="13"/>
      <c r="W607" s="13"/>
      <c r="X607" s="13"/>
      <c r="Y607" s="13"/>
      <c r="Z607" s="13"/>
      <c r="AA607" s="13"/>
      <c r="AB607" s="13"/>
      <c r="AC607" s="13"/>
      <c r="AD607" s="13"/>
      <c r="AE607" s="13"/>
      <c r="AT607" s="247" t="s">
        <v>150</v>
      </c>
      <c r="AU607" s="247" t="s">
        <v>21</v>
      </c>
      <c r="AV607" s="13" t="s">
        <v>21</v>
      </c>
      <c r="AW607" s="13" t="s">
        <v>34</v>
      </c>
      <c r="AX607" s="13" t="s">
        <v>79</v>
      </c>
      <c r="AY607" s="247" t="s">
        <v>135</v>
      </c>
    </row>
    <row r="608" spans="1:51" s="13" customFormat="1" ht="12">
      <c r="A608" s="13"/>
      <c r="B608" s="237"/>
      <c r="C608" s="238"/>
      <c r="D608" s="232" t="s">
        <v>150</v>
      </c>
      <c r="E608" s="239" t="s">
        <v>1</v>
      </c>
      <c r="F608" s="240" t="s">
        <v>1158</v>
      </c>
      <c r="G608" s="238"/>
      <c r="H608" s="241">
        <v>2</v>
      </c>
      <c r="I608" s="242"/>
      <c r="J608" s="238"/>
      <c r="K608" s="238"/>
      <c r="L608" s="243"/>
      <c r="M608" s="244"/>
      <c r="N608" s="245"/>
      <c r="O608" s="245"/>
      <c r="P608" s="245"/>
      <c r="Q608" s="245"/>
      <c r="R608" s="245"/>
      <c r="S608" s="245"/>
      <c r="T608" s="246"/>
      <c r="U608" s="13"/>
      <c r="V608" s="13"/>
      <c r="W608" s="13"/>
      <c r="X608" s="13"/>
      <c r="Y608" s="13"/>
      <c r="Z608" s="13"/>
      <c r="AA608" s="13"/>
      <c r="AB608" s="13"/>
      <c r="AC608" s="13"/>
      <c r="AD608" s="13"/>
      <c r="AE608" s="13"/>
      <c r="AT608" s="247" t="s">
        <v>150</v>
      </c>
      <c r="AU608" s="247" t="s">
        <v>21</v>
      </c>
      <c r="AV608" s="13" t="s">
        <v>21</v>
      </c>
      <c r="AW608" s="13" t="s">
        <v>34</v>
      </c>
      <c r="AX608" s="13" t="s">
        <v>79</v>
      </c>
      <c r="AY608" s="247" t="s">
        <v>135</v>
      </c>
    </row>
    <row r="609" spans="1:51" s="14" customFormat="1" ht="12">
      <c r="A609" s="14"/>
      <c r="B609" s="248"/>
      <c r="C609" s="249"/>
      <c r="D609" s="232" t="s">
        <v>150</v>
      </c>
      <c r="E609" s="250" t="s">
        <v>1</v>
      </c>
      <c r="F609" s="251" t="s">
        <v>159</v>
      </c>
      <c r="G609" s="249"/>
      <c r="H609" s="252">
        <v>4</v>
      </c>
      <c r="I609" s="253"/>
      <c r="J609" s="249"/>
      <c r="K609" s="249"/>
      <c r="L609" s="254"/>
      <c r="M609" s="255"/>
      <c r="N609" s="256"/>
      <c r="O609" s="256"/>
      <c r="P609" s="256"/>
      <c r="Q609" s="256"/>
      <c r="R609" s="256"/>
      <c r="S609" s="256"/>
      <c r="T609" s="257"/>
      <c r="U609" s="14"/>
      <c r="V609" s="14"/>
      <c r="W609" s="14"/>
      <c r="X609" s="14"/>
      <c r="Y609" s="14"/>
      <c r="Z609" s="14"/>
      <c r="AA609" s="14"/>
      <c r="AB609" s="14"/>
      <c r="AC609" s="14"/>
      <c r="AD609" s="14"/>
      <c r="AE609" s="14"/>
      <c r="AT609" s="258" t="s">
        <v>150</v>
      </c>
      <c r="AU609" s="258" t="s">
        <v>21</v>
      </c>
      <c r="AV609" s="14" t="s">
        <v>141</v>
      </c>
      <c r="AW609" s="14" t="s">
        <v>34</v>
      </c>
      <c r="AX609" s="14" t="s">
        <v>87</v>
      </c>
      <c r="AY609" s="258" t="s">
        <v>135</v>
      </c>
    </row>
    <row r="610" spans="1:65" s="2" customFormat="1" ht="24.15" customHeight="1">
      <c r="A610" s="37"/>
      <c r="B610" s="38"/>
      <c r="C610" s="218" t="s">
        <v>1159</v>
      </c>
      <c r="D610" s="218" t="s">
        <v>137</v>
      </c>
      <c r="E610" s="219" t="s">
        <v>1160</v>
      </c>
      <c r="F610" s="220" t="s">
        <v>1161</v>
      </c>
      <c r="G610" s="221" t="s">
        <v>140</v>
      </c>
      <c r="H610" s="222">
        <v>1</v>
      </c>
      <c r="I610" s="223"/>
      <c r="J610" s="224">
        <f>ROUND(I610*H610,2)</f>
        <v>0</v>
      </c>
      <c r="K610" s="225"/>
      <c r="L610" s="43"/>
      <c r="M610" s="226" t="s">
        <v>1</v>
      </c>
      <c r="N610" s="227" t="s">
        <v>44</v>
      </c>
      <c r="O610" s="90"/>
      <c r="P610" s="228">
        <f>O610*H610</f>
        <v>0</v>
      </c>
      <c r="Q610" s="228">
        <v>0</v>
      </c>
      <c r="R610" s="228">
        <f>Q610*H610</f>
        <v>0</v>
      </c>
      <c r="S610" s="228">
        <v>0</v>
      </c>
      <c r="T610" s="229">
        <f>S610*H610</f>
        <v>0</v>
      </c>
      <c r="U610" s="37"/>
      <c r="V610" s="37"/>
      <c r="W610" s="37"/>
      <c r="X610" s="37"/>
      <c r="Y610" s="37"/>
      <c r="Z610" s="37"/>
      <c r="AA610" s="37"/>
      <c r="AB610" s="37"/>
      <c r="AC610" s="37"/>
      <c r="AD610" s="37"/>
      <c r="AE610" s="37"/>
      <c r="AR610" s="230" t="s">
        <v>141</v>
      </c>
      <c r="AT610" s="230" t="s">
        <v>137</v>
      </c>
      <c r="AU610" s="230" t="s">
        <v>21</v>
      </c>
      <c r="AY610" s="16" t="s">
        <v>135</v>
      </c>
      <c r="BE610" s="231">
        <f>IF(N610="základní",J610,0)</f>
        <v>0</v>
      </c>
      <c r="BF610" s="231">
        <f>IF(N610="snížená",J610,0)</f>
        <v>0</v>
      </c>
      <c r="BG610" s="231">
        <f>IF(N610="zákl. přenesená",J610,0)</f>
        <v>0</v>
      </c>
      <c r="BH610" s="231">
        <f>IF(N610="sníž. přenesená",J610,0)</f>
        <v>0</v>
      </c>
      <c r="BI610" s="231">
        <f>IF(N610="nulová",J610,0)</f>
        <v>0</v>
      </c>
      <c r="BJ610" s="16" t="s">
        <v>87</v>
      </c>
      <c r="BK610" s="231">
        <f>ROUND(I610*H610,2)</f>
        <v>0</v>
      </c>
      <c r="BL610" s="16" t="s">
        <v>141</v>
      </c>
      <c r="BM610" s="230" t="s">
        <v>1162</v>
      </c>
    </row>
    <row r="611" spans="1:47" s="2" customFormat="1" ht="12">
      <c r="A611" s="37"/>
      <c r="B611" s="38"/>
      <c r="C611" s="39"/>
      <c r="D611" s="232" t="s">
        <v>143</v>
      </c>
      <c r="E611" s="39"/>
      <c r="F611" s="233" t="s">
        <v>1163</v>
      </c>
      <c r="G611" s="39"/>
      <c r="H611" s="39"/>
      <c r="I611" s="234"/>
      <c r="J611" s="39"/>
      <c r="K611" s="39"/>
      <c r="L611" s="43"/>
      <c r="M611" s="235"/>
      <c r="N611" s="236"/>
      <c r="O611" s="90"/>
      <c r="P611" s="90"/>
      <c r="Q611" s="90"/>
      <c r="R611" s="90"/>
      <c r="S611" s="90"/>
      <c r="T611" s="91"/>
      <c r="U611" s="37"/>
      <c r="V611" s="37"/>
      <c r="W611" s="37"/>
      <c r="X611" s="37"/>
      <c r="Y611" s="37"/>
      <c r="Z611" s="37"/>
      <c r="AA611" s="37"/>
      <c r="AB611" s="37"/>
      <c r="AC611" s="37"/>
      <c r="AD611" s="37"/>
      <c r="AE611" s="37"/>
      <c r="AT611" s="16" t="s">
        <v>143</v>
      </c>
      <c r="AU611" s="16" t="s">
        <v>21</v>
      </c>
    </row>
    <row r="612" spans="1:65" s="2" customFormat="1" ht="24.15" customHeight="1">
      <c r="A612" s="37"/>
      <c r="B612" s="38"/>
      <c r="C612" s="259" t="s">
        <v>1164</v>
      </c>
      <c r="D612" s="259" t="s">
        <v>266</v>
      </c>
      <c r="E612" s="260" t="s">
        <v>1165</v>
      </c>
      <c r="F612" s="261" t="s">
        <v>1166</v>
      </c>
      <c r="G612" s="262" t="s">
        <v>140</v>
      </c>
      <c r="H612" s="263">
        <v>1</v>
      </c>
      <c r="I612" s="264"/>
      <c r="J612" s="265">
        <f>ROUND(I612*H612,2)</f>
        <v>0</v>
      </c>
      <c r="K612" s="266"/>
      <c r="L612" s="267"/>
      <c r="M612" s="268" t="s">
        <v>1</v>
      </c>
      <c r="N612" s="269" t="s">
        <v>44</v>
      </c>
      <c r="O612" s="90"/>
      <c r="P612" s="228">
        <f>O612*H612</f>
        <v>0</v>
      </c>
      <c r="Q612" s="228">
        <v>0</v>
      </c>
      <c r="R612" s="228">
        <f>Q612*H612</f>
        <v>0</v>
      </c>
      <c r="S612" s="228">
        <v>0</v>
      </c>
      <c r="T612" s="229">
        <f>S612*H612</f>
        <v>0</v>
      </c>
      <c r="U612" s="37"/>
      <c r="V612" s="37"/>
      <c r="W612" s="37"/>
      <c r="X612" s="37"/>
      <c r="Y612" s="37"/>
      <c r="Z612" s="37"/>
      <c r="AA612" s="37"/>
      <c r="AB612" s="37"/>
      <c r="AC612" s="37"/>
      <c r="AD612" s="37"/>
      <c r="AE612" s="37"/>
      <c r="AR612" s="230" t="s">
        <v>181</v>
      </c>
      <c r="AT612" s="230" t="s">
        <v>266</v>
      </c>
      <c r="AU612" s="230" t="s">
        <v>21</v>
      </c>
      <c r="AY612" s="16" t="s">
        <v>135</v>
      </c>
      <c r="BE612" s="231">
        <f>IF(N612="základní",J612,0)</f>
        <v>0</v>
      </c>
      <c r="BF612" s="231">
        <f>IF(N612="snížená",J612,0)</f>
        <v>0</v>
      </c>
      <c r="BG612" s="231">
        <f>IF(N612="zákl. přenesená",J612,0)</f>
        <v>0</v>
      </c>
      <c r="BH612" s="231">
        <f>IF(N612="sníž. přenesená",J612,0)</f>
        <v>0</v>
      </c>
      <c r="BI612" s="231">
        <f>IF(N612="nulová",J612,0)</f>
        <v>0</v>
      </c>
      <c r="BJ612" s="16" t="s">
        <v>87</v>
      </c>
      <c r="BK612" s="231">
        <f>ROUND(I612*H612,2)</f>
        <v>0</v>
      </c>
      <c r="BL612" s="16" t="s">
        <v>141</v>
      </c>
      <c r="BM612" s="230" t="s">
        <v>1167</v>
      </c>
    </row>
    <row r="613" spans="1:47" s="2" customFormat="1" ht="12">
      <c r="A613" s="37"/>
      <c r="B613" s="38"/>
      <c r="C613" s="39"/>
      <c r="D613" s="232" t="s">
        <v>143</v>
      </c>
      <c r="E613" s="39"/>
      <c r="F613" s="233" t="s">
        <v>1168</v>
      </c>
      <c r="G613" s="39"/>
      <c r="H613" s="39"/>
      <c r="I613" s="234"/>
      <c r="J613" s="39"/>
      <c r="K613" s="39"/>
      <c r="L613" s="43"/>
      <c r="M613" s="235"/>
      <c r="N613" s="236"/>
      <c r="O613" s="90"/>
      <c r="P613" s="90"/>
      <c r="Q613" s="90"/>
      <c r="R613" s="90"/>
      <c r="S613" s="90"/>
      <c r="T613" s="91"/>
      <c r="U613" s="37"/>
      <c r="V613" s="37"/>
      <c r="W613" s="37"/>
      <c r="X613" s="37"/>
      <c r="Y613" s="37"/>
      <c r="Z613" s="37"/>
      <c r="AA613" s="37"/>
      <c r="AB613" s="37"/>
      <c r="AC613" s="37"/>
      <c r="AD613" s="37"/>
      <c r="AE613" s="37"/>
      <c r="AT613" s="16" t="s">
        <v>143</v>
      </c>
      <c r="AU613" s="16" t="s">
        <v>21</v>
      </c>
    </row>
    <row r="614" spans="1:65" s="2" customFormat="1" ht="16.5" customHeight="1">
      <c r="A614" s="37"/>
      <c r="B614" s="38"/>
      <c r="C614" s="218" t="s">
        <v>1169</v>
      </c>
      <c r="D614" s="218" t="s">
        <v>137</v>
      </c>
      <c r="E614" s="219" t="s">
        <v>1170</v>
      </c>
      <c r="F614" s="220" t="s">
        <v>1171</v>
      </c>
      <c r="G614" s="221" t="s">
        <v>140</v>
      </c>
      <c r="H614" s="222">
        <v>1</v>
      </c>
      <c r="I614" s="223"/>
      <c r="J614" s="224">
        <f>ROUND(I614*H614,2)</f>
        <v>0</v>
      </c>
      <c r="K614" s="225"/>
      <c r="L614" s="43"/>
      <c r="M614" s="226" t="s">
        <v>1</v>
      </c>
      <c r="N614" s="227" t="s">
        <v>44</v>
      </c>
      <c r="O614" s="90"/>
      <c r="P614" s="228">
        <f>O614*H614</f>
        <v>0</v>
      </c>
      <c r="Q614" s="228">
        <v>0.4208</v>
      </c>
      <c r="R614" s="228">
        <f>Q614*H614</f>
        <v>0.4208</v>
      </c>
      <c r="S614" s="228">
        <v>0</v>
      </c>
      <c r="T614" s="229">
        <f>S614*H614</f>
        <v>0</v>
      </c>
      <c r="U614" s="37"/>
      <c r="V614" s="37"/>
      <c r="W614" s="37"/>
      <c r="X614" s="37"/>
      <c r="Y614" s="37"/>
      <c r="Z614" s="37"/>
      <c r="AA614" s="37"/>
      <c r="AB614" s="37"/>
      <c r="AC614" s="37"/>
      <c r="AD614" s="37"/>
      <c r="AE614" s="37"/>
      <c r="AR614" s="230" t="s">
        <v>141</v>
      </c>
      <c r="AT614" s="230" t="s">
        <v>137</v>
      </c>
      <c r="AU614" s="230" t="s">
        <v>21</v>
      </c>
      <c r="AY614" s="16" t="s">
        <v>135</v>
      </c>
      <c r="BE614" s="231">
        <f>IF(N614="základní",J614,0)</f>
        <v>0</v>
      </c>
      <c r="BF614" s="231">
        <f>IF(N614="snížená",J614,0)</f>
        <v>0</v>
      </c>
      <c r="BG614" s="231">
        <f>IF(N614="zákl. přenesená",J614,0)</f>
        <v>0</v>
      </c>
      <c r="BH614" s="231">
        <f>IF(N614="sníž. přenesená",J614,0)</f>
        <v>0</v>
      </c>
      <c r="BI614" s="231">
        <f>IF(N614="nulová",J614,0)</f>
        <v>0</v>
      </c>
      <c r="BJ614" s="16" t="s">
        <v>87</v>
      </c>
      <c r="BK614" s="231">
        <f>ROUND(I614*H614,2)</f>
        <v>0</v>
      </c>
      <c r="BL614" s="16" t="s">
        <v>141</v>
      </c>
      <c r="BM614" s="230" t="s">
        <v>1172</v>
      </c>
    </row>
    <row r="615" spans="1:47" s="2" customFormat="1" ht="12">
      <c r="A615" s="37"/>
      <c r="B615" s="38"/>
      <c r="C615" s="39"/>
      <c r="D615" s="232" t="s">
        <v>143</v>
      </c>
      <c r="E615" s="39"/>
      <c r="F615" s="233" t="s">
        <v>1173</v>
      </c>
      <c r="G615" s="39"/>
      <c r="H615" s="39"/>
      <c r="I615" s="234"/>
      <c r="J615" s="39"/>
      <c r="K615" s="39"/>
      <c r="L615" s="43"/>
      <c r="M615" s="235"/>
      <c r="N615" s="236"/>
      <c r="O615" s="90"/>
      <c r="P615" s="90"/>
      <c r="Q615" s="90"/>
      <c r="R615" s="90"/>
      <c r="S615" s="90"/>
      <c r="T615" s="91"/>
      <c r="U615" s="37"/>
      <c r="V615" s="37"/>
      <c r="W615" s="37"/>
      <c r="X615" s="37"/>
      <c r="Y615" s="37"/>
      <c r="Z615" s="37"/>
      <c r="AA615" s="37"/>
      <c r="AB615" s="37"/>
      <c r="AC615" s="37"/>
      <c r="AD615" s="37"/>
      <c r="AE615" s="37"/>
      <c r="AT615" s="16" t="s">
        <v>143</v>
      </c>
      <c r="AU615" s="16" t="s">
        <v>21</v>
      </c>
    </row>
    <row r="616" spans="1:65" s="2" customFormat="1" ht="24.15" customHeight="1">
      <c r="A616" s="37"/>
      <c r="B616" s="38"/>
      <c r="C616" s="218" t="s">
        <v>1174</v>
      </c>
      <c r="D616" s="218" t="s">
        <v>137</v>
      </c>
      <c r="E616" s="219" t="s">
        <v>1175</v>
      </c>
      <c r="F616" s="220" t="s">
        <v>1176</v>
      </c>
      <c r="G616" s="221" t="s">
        <v>140</v>
      </c>
      <c r="H616" s="222">
        <v>1</v>
      </c>
      <c r="I616" s="223"/>
      <c r="J616" s="224">
        <f>ROUND(I616*H616,2)</f>
        <v>0</v>
      </c>
      <c r="K616" s="225"/>
      <c r="L616" s="43"/>
      <c r="M616" s="226" t="s">
        <v>1</v>
      </c>
      <c r="N616" s="227" t="s">
        <v>44</v>
      </c>
      <c r="O616" s="90"/>
      <c r="P616" s="228">
        <f>O616*H616</f>
        <v>0</v>
      </c>
      <c r="Q616" s="228">
        <v>0.41489</v>
      </c>
      <c r="R616" s="228">
        <f>Q616*H616</f>
        <v>0.41489</v>
      </c>
      <c r="S616" s="228">
        <v>0</v>
      </c>
      <c r="T616" s="229">
        <f>S616*H616</f>
        <v>0</v>
      </c>
      <c r="U616" s="37"/>
      <c r="V616" s="37"/>
      <c r="W616" s="37"/>
      <c r="X616" s="37"/>
      <c r="Y616" s="37"/>
      <c r="Z616" s="37"/>
      <c r="AA616" s="37"/>
      <c r="AB616" s="37"/>
      <c r="AC616" s="37"/>
      <c r="AD616" s="37"/>
      <c r="AE616" s="37"/>
      <c r="AR616" s="230" t="s">
        <v>141</v>
      </c>
      <c r="AT616" s="230" t="s">
        <v>137</v>
      </c>
      <c r="AU616" s="230" t="s">
        <v>21</v>
      </c>
      <c r="AY616" s="16" t="s">
        <v>135</v>
      </c>
      <c r="BE616" s="231">
        <f>IF(N616="základní",J616,0)</f>
        <v>0</v>
      </c>
      <c r="BF616" s="231">
        <f>IF(N616="snížená",J616,0)</f>
        <v>0</v>
      </c>
      <c r="BG616" s="231">
        <f>IF(N616="zákl. přenesená",J616,0)</f>
        <v>0</v>
      </c>
      <c r="BH616" s="231">
        <f>IF(N616="sníž. přenesená",J616,0)</f>
        <v>0</v>
      </c>
      <c r="BI616" s="231">
        <f>IF(N616="nulová",J616,0)</f>
        <v>0</v>
      </c>
      <c r="BJ616" s="16" t="s">
        <v>87</v>
      </c>
      <c r="BK616" s="231">
        <f>ROUND(I616*H616,2)</f>
        <v>0</v>
      </c>
      <c r="BL616" s="16" t="s">
        <v>141</v>
      </c>
      <c r="BM616" s="230" t="s">
        <v>1177</v>
      </c>
    </row>
    <row r="617" spans="1:65" s="2" customFormat="1" ht="21.75" customHeight="1">
      <c r="A617" s="37"/>
      <c r="B617" s="38"/>
      <c r="C617" s="259" t="s">
        <v>1178</v>
      </c>
      <c r="D617" s="259" t="s">
        <v>266</v>
      </c>
      <c r="E617" s="260" t="s">
        <v>1179</v>
      </c>
      <c r="F617" s="261" t="s">
        <v>1180</v>
      </c>
      <c r="G617" s="262" t="s">
        <v>140</v>
      </c>
      <c r="H617" s="263">
        <v>1</v>
      </c>
      <c r="I617" s="264"/>
      <c r="J617" s="265">
        <f>ROUND(I617*H617,2)</f>
        <v>0</v>
      </c>
      <c r="K617" s="266"/>
      <c r="L617" s="267"/>
      <c r="M617" s="268" t="s">
        <v>1</v>
      </c>
      <c r="N617" s="269" t="s">
        <v>44</v>
      </c>
      <c r="O617" s="90"/>
      <c r="P617" s="228">
        <f>O617*H617</f>
        <v>0</v>
      </c>
      <c r="Q617" s="228">
        <v>2.1</v>
      </c>
      <c r="R617" s="228">
        <f>Q617*H617</f>
        <v>2.1</v>
      </c>
      <c r="S617" s="228">
        <v>0</v>
      </c>
      <c r="T617" s="229">
        <f>S617*H617</f>
        <v>0</v>
      </c>
      <c r="U617" s="37"/>
      <c r="V617" s="37"/>
      <c r="W617" s="37"/>
      <c r="X617" s="37"/>
      <c r="Y617" s="37"/>
      <c r="Z617" s="37"/>
      <c r="AA617" s="37"/>
      <c r="AB617" s="37"/>
      <c r="AC617" s="37"/>
      <c r="AD617" s="37"/>
      <c r="AE617" s="37"/>
      <c r="AR617" s="230" t="s">
        <v>181</v>
      </c>
      <c r="AT617" s="230" t="s">
        <v>266</v>
      </c>
      <c r="AU617" s="230" t="s">
        <v>21</v>
      </c>
      <c r="AY617" s="16" t="s">
        <v>135</v>
      </c>
      <c r="BE617" s="231">
        <f>IF(N617="základní",J617,0)</f>
        <v>0</v>
      </c>
      <c r="BF617" s="231">
        <f>IF(N617="snížená",J617,0)</f>
        <v>0</v>
      </c>
      <c r="BG617" s="231">
        <f>IF(N617="zákl. přenesená",J617,0)</f>
        <v>0</v>
      </c>
      <c r="BH617" s="231">
        <f>IF(N617="sníž. přenesená",J617,0)</f>
        <v>0</v>
      </c>
      <c r="BI617" s="231">
        <f>IF(N617="nulová",J617,0)</f>
        <v>0</v>
      </c>
      <c r="BJ617" s="16" t="s">
        <v>87</v>
      </c>
      <c r="BK617" s="231">
        <f>ROUND(I617*H617,2)</f>
        <v>0</v>
      </c>
      <c r="BL617" s="16" t="s">
        <v>141</v>
      </c>
      <c r="BM617" s="230" t="s">
        <v>1181</v>
      </c>
    </row>
    <row r="618" spans="1:47" s="2" customFormat="1" ht="12">
      <c r="A618" s="37"/>
      <c r="B618" s="38"/>
      <c r="C618" s="39"/>
      <c r="D618" s="232" t="s">
        <v>143</v>
      </c>
      <c r="E618" s="39"/>
      <c r="F618" s="233" t="s">
        <v>1182</v>
      </c>
      <c r="G618" s="39"/>
      <c r="H618" s="39"/>
      <c r="I618" s="234"/>
      <c r="J618" s="39"/>
      <c r="K618" s="39"/>
      <c r="L618" s="43"/>
      <c r="M618" s="235"/>
      <c r="N618" s="236"/>
      <c r="O618" s="90"/>
      <c r="P618" s="90"/>
      <c r="Q618" s="90"/>
      <c r="R618" s="90"/>
      <c r="S618" s="90"/>
      <c r="T618" s="91"/>
      <c r="U618" s="37"/>
      <c r="V618" s="37"/>
      <c r="W618" s="37"/>
      <c r="X618" s="37"/>
      <c r="Y618" s="37"/>
      <c r="Z618" s="37"/>
      <c r="AA618" s="37"/>
      <c r="AB618" s="37"/>
      <c r="AC618" s="37"/>
      <c r="AD618" s="37"/>
      <c r="AE618" s="37"/>
      <c r="AT618" s="16" t="s">
        <v>143</v>
      </c>
      <c r="AU618" s="16" t="s">
        <v>21</v>
      </c>
    </row>
    <row r="619" spans="1:65" s="2" customFormat="1" ht="24.15" customHeight="1">
      <c r="A619" s="37"/>
      <c r="B619" s="38"/>
      <c r="C619" s="218" t="s">
        <v>1183</v>
      </c>
      <c r="D619" s="218" t="s">
        <v>137</v>
      </c>
      <c r="E619" s="219" t="s">
        <v>1184</v>
      </c>
      <c r="F619" s="220" t="s">
        <v>1185</v>
      </c>
      <c r="G619" s="221" t="s">
        <v>140</v>
      </c>
      <c r="H619" s="222">
        <v>1</v>
      </c>
      <c r="I619" s="223"/>
      <c r="J619" s="224">
        <f>ROUND(I619*H619,2)</f>
        <v>0</v>
      </c>
      <c r="K619" s="225"/>
      <c r="L619" s="43"/>
      <c r="M619" s="226" t="s">
        <v>1</v>
      </c>
      <c r="N619" s="227" t="s">
        <v>44</v>
      </c>
      <c r="O619" s="90"/>
      <c r="P619" s="228">
        <f>O619*H619</f>
        <v>0</v>
      </c>
      <c r="Q619" s="228">
        <v>0.00989</v>
      </c>
      <c r="R619" s="228">
        <f>Q619*H619</f>
        <v>0.00989</v>
      </c>
      <c r="S619" s="228">
        <v>0</v>
      </c>
      <c r="T619" s="229">
        <f>S619*H619</f>
        <v>0</v>
      </c>
      <c r="U619" s="37"/>
      <c r="V619" s="37"/>
      <c r="W619" s="37"/>
      <c r="X619" s="37"/>
      <c r="Y619" s="37"/>
      <c r="Z619" s="37"/>
      <c r="AA619" s="37"/>
      <c r="AB619" s="37"/>
      <c r="AC619" s="37"/>
      <c r="AD619" s="37"/>
      <c r="AE619" s="37"/>
      <c r="AR619" s="230" t="s">
        <v>141</v>
      </c>
      <c r="AT619" s="230" t="s">
        <v>137</v>
      </c>
      <c r="AU619" s="230" t="s">
        <v>21</v>
      </c>
      <c r="AY619" s="16" t="s">
        <v>135</v>
      </c>
      <c r="BE619" s="231">
        <f>IF(N619="základní",J619,0)</f>
        <v>0</v>
      </c>
      <c r="BF619" s="231">
        <f>IF(N619="snížená",J619,0)</f>
        <v>0</v>
      </c>
      <c r="BG619" s="231">
        <f>IF(N619="zákl. přenesená",J619,0)</f>
        <v>0</v>
      </c>
      <c r="BH619" s="231">
        <f>IF(N619="sníž. přenesená",J619,0)</f>
        <v>0</v>
      </c>
      <c r="BI619" s="231">
        <f>IF(N619="nulová",J619,0)</f>
        <v>0</v>
      </c>
      <c r="BJ619" s="16" t="s">
        <v>87</v>
      </c>
      <c r="BK619" s="231">
        <f>ROUND(I619*H619,2)</f>
        <v>0</v>
      </c>
      <c r="BL619" s="16" t="s">
        <v>141</v>
      </c>
      <c r="BM619" s="230" t="s">
        <v>1186</v>
      </c>
    </row>
    <row r="620" spans="1:65" s="2" customFormat="1" ht="16.5" customHeight="1">
      <c r="A620" s="37"/>
      <c r="B620" s="38"/>
      <c r="C620" s="259" t="s">
        <v>1187</v>
      </c>
      <c r="D620" s="259" t="s">
        <v>266</v>
      </c>
      <c r="E620" s="260" t="s">
        <v>1188</v>
      </c>
      <c r="F620" s="261" t="s">
        <v>1189</v>
      </c>
      <c r="G620" s="262" t="s">
        <v>140</v>
      </c>
      <c r="H620" s="263">
        <v>1</v>
      </c>
      <c r="I620" s="264"/>
      <c r="J620" s="265">
        <f>ROUND(I620*H620,2)</f>
        <v>0</v>
      </c>
      <c r="K620" s="266"/>
      <c r="L620" s="267"/>
      <c r="M620" s="268" t="s">
        <v>1</v>
      </c>
      <c r="N620" s="269" t="s">
        <v>44</v>
      </c>
      <c r="O620" s="90"/>
      <c r="P620" s="228">
        <f>O620*H620</f>
        <v>0</v>
      </c>
      <c r="Q620" s="228">
        <v>0.526</v>
      </c>
      <c r="R620" s="228">
        <f>Q620*H620</f>
        <v>0.526</v>
      </c>
      <c r="S620" s="228">
        <v>0</v>
      </c>
      <c r="T620" s="229">
        <f>S620*H620</f>
        <v>0</v>
      </c>
      <c r="U620" s="37"/>
      <c r="V620" s="37"/>
      <c r="W620" s="37"/>
      <c r="X620" s="37"/>
      <c r="Y620" s="37"/>
      <c r="Z620" s="37"/>
      <c r="AA620" s="37"/>
      <c r="AB620" s="37"/>
      <c r="AC620" s="37"/>
      <c r="AD620" s="37"/>
      <c r="AE620" s="37"/>
      <c r="AR620" s="230" t="s">
        <v>181</v>
      </c>
      <c r="AT620" s="230" t="s">
        <v>266</v>
      </c>
      <c r="AU620" s="230" t="s">
        <v>21</v>
      </c>
      <c r="AY620" s="16" t="s">
        <v>135</v>
      </c>
      <c r="BE620" s="231">
        <f>IF(N620="základní",J620,0)</f>
        <v>0</v>
      </c>
      <c r="BF620" s="231">
        <f>IF(N620="snížená",J620,0)</f>
        <v>0</v>
      </c>
      <c r="BG620" s="231">
        <f>IF(N620="zákl. přenesená",J620,0)</f>
        <v>0</v>
      </c>
      <c r="BH620" s="231">
        <f>IF(N620="sníž. přenesená",J620,0)</f>
        <v>0</v>
      </c>
      <c r="BI620" s="231">
        <f>IF(N620="nulová",J620,0)</f>
        <v>0</v>
      </c>
      <c r="BJ620" s="16" t="s">
        <v>87</v>
      </c>
      <c r="BK620" s="231">
        <f>ROUND(I620*H620,2)</f>
        <v>0</v>
      </c>
      <c r="BL620" s="16" t="s">
        <v>141</v>
      </c>
      <c r="BM620" s="230" t="s">
        <v>1190</v>
      </c>
    </row>
    <row r="621" spans="1:65" s="2" customFormat="1" ht="24.15" customHeight="1">
      <c r="A621" s="37"/>
      <c r="B621" s="38"/>
      <c r="C621" s="218" t="s">
        <v>1191</v>
      </c>
      <c r="D621" s="218" t="s">
        <v>137</v>
      </c>
      <c r="E621" s="219" t="s">
        <v>1192</v>
      </c>
      <c r="F621" s="220" t="s">
        <v>1193</v>
      </c>
      <c r="G621" s="221" t="s">
        <v>140</v>
      </c>
      <c r="H621" s="222">
        <v>1</v>
      </c>
      <c r="I621" s="223"/>
      <c r="J621" s="224">
        <f>ROUND(I621*H621,2)</f>
        <v>0</v>
      </c>
      <c r="K621" s="225"/>
      <c r="L621" s="43"/>
      <c r="M621" s="226" t="s">
        <v>1</v>
      </c>
      <c r="N621" s="227" t="s">
        <v>44</v>
      </c>
      <c r="O621" s="90"/>
      <c r="P621" s="228">
        <f>O621*H621</f>
        <v>0</v>
      </c>
      <c r="Q621" s="228">
        <v>0.01218</v>
      </c>
      <c r="R621" s="228">
        <f>Q621*H621</f>
        <v>0.01218</v>
      </c>
      <c r="S621" s="228">
        <v>0</v>
      </c>
      <c r="T621" s="229">
        <f>S621*H621</f>
        <v>0</v>
      </c>
      <c r="U621" s="37"/>
      <c r="V621" s="37"/>
      <c r="W621" s="37"/>
      <c r="X621" s="37"/>
      <c r="Y621" s="37"/>
      <c r="Z621" s="37"/>
      <c r="AA621" s="37"/>
      <c r="AB621" s="37"/>
      <c r="AC621" s="37"/>
      <c r="AD621" s="37"/>
      <c r="AE621" s="37"/>
      <c r="AR621" s="230" t="s">
        <v>141</v>
      </c>
      <c r="AT621" s="230" t="s">
        <v>137</v>
      </c>
      <c r="AU621" s="230" t="s">
        <v>21</v>
      </c>
      <c r="AY621" s="16" t="s">
        <v>135</v>
      </c>
      <c r="BE621" s="231">
        <f>IF(N621="základní",J621,0)</f>
        <v>0</v>
      </c>
      <c r="BF621" s="231">
        <f>IF(N621="snížená",J621,0)</f>
        <v>0</v>
      </c>
      <c r="BG621" s="231">
        <f>IF(N621="zákl. přenesená",J621,0)</f>
        <v>0</v>
      </c>
      <c r="BH621" s="231">
        <f>IF(N621="sníž. přenesená",J621,0)</f>
        <v>0</v>
      </c>
      <c r="BI621" s="231">
        <f>IF(N621="nulová",J621,0)</f>
        <v>0</v>
      </c>
      <c r="BJ621" s="16" t="s">
        <v>87</v>
      </c>
      <c r="BK621" s="231">
        <f>ROUND(I621*H621,2)</f>
        <v>0</v>
      </c>
      <c r="BL621" s="16" t="s">
        <v>141</v>
      </c>
      <c r="BM621" s="230" t="s">
        <v>1194</v>
      </c>
    </row>
    <row r="622" spans="1:65" s="2" customFormat="1" ht="24.15" customHeight="1">
      <c r="A622" s="37"/>
      <c r="B622" s="38"/>
      <c r="C622" s="259" t="s">
        <v>1195</v>
      </c>
      <c r="D622" s="259" t="s">
        <v>266</v>
      </c>
      <c r="E622" s="260" t="s">
        <v>1196</v>
      </c>
      <c r="F622" s="261" t="s">
        <v>1197</v>
      </c>
      <c r="G622" s="262" t="s">
        <v>140</v>
      </c>
      <c r="H622" s="263">
        <v>1</v>
      </c>
      <c r="I622" s="264"/>
      <c r="J622" s="265">
        <f>ROUND(I622*H622,2)</f>
        <v>0</v>
      </c>
      <c r="K622" s="266"/>
      <c r="L622" s="267"/>
      <c r="M622" s="268" t="s">
        <v>1</v>
      </c>
      <c r="N622" s="269" t="s">
        <v>44</v>
      </c>
      <c r="O622" s="90"/>
      <c r="P622" s="228">
        <f>O622*H622</f>
        <v>0</v>
      </c>
      <c r="Q622" s="228">
        <v>0.585</v>
      </c>
      <c r="R622" s="228">
        <f>Q622*H622</f>
        <v>0.585</v>
      </c>
      <c r="S622" s="228">
        <v>0</v>
      </c>
      <c r="T622" s="229">
        <f>S622*H622</f>
        <v>0</v>
      </c>
      <c r="U622" s="37"/>
      <c r="V622" s="37"/>
      <c r="W622" s="37"/>
      <c r="X622" s="37"/>
      <c r="Y622" s="37"/>
      <c r="Z622" s="37"/>
      <c r="AA622" s="37"/>
      <c r="AB622" s="37"/>
      <c r="AC622" s="37"/>
      <c r="AD622" s="37"/>
      <c r="AE622" s="37"/>
      <c r="AR622" s="230" t="s">
        <v>181</v>
      </c>
      <c r="AT622" s="230" t="s">
        <v>266</v>
      </c>
      <c r="AU622" s="230" t="s">
        <v>21</v>
      </c>
      <c r="AY622" s="16" t="s">
        <v>135</v>
      </c>
      <c r="BE622" s="231">
        <f>IF(N622="základní",J622,0)</f>
        <v>0</v>
      </c>
      <c r="BF622" s="231">
        <f>IF(N622="snížená",J622,0)</f>
        <v>0</v>
      </c>
      <c r="BG622" s="231">
        <f>IF(N622="zákl. přenesená",J622,0)</f>
        <v>0</v>
      </c>
      <c r="BH622" s="231">
        <f>IF(N622="sníž. přenesená",J622,0)</f>
        <v>0</v>
      </c>
      <c r="BI622" s="231">
        <f>IF(N622="nulová",J622,0)</f>
        <v>0</v>
      </c>
      <c r="BJ622" s="16" t="s">
        <v>87</v>
      </c>
      <c r="BK622" s="231">
        <f>ROUND(I622*H622,2)</f>
        <v>0</v>
      </c>
      <c r="BL622" s="16" t="s">
        <v>141</v>
      </c>
      <c r="BM622" s="230" t="s">
        <v>1198</v>
      </c>
    </row>
    <row r="623" spans="1:65" s="2" customFormat="1" ht="24.15" customHeight="1">
      <c r="A623" s="37"/>
      <c r="B623" s="38"/>
      <c r="C623" s="218" t="s">
        <v>1199</v>
      </c>
      <c r="D623" s="218" t="s">
        <v>137</v>
      </c>
      <c r="E623" s="219" t="s">
        <v>1200</v>
      </c>
      <c r="F623" s="220" t="s">
        <v>1201</v>
      </c>
      <c r="G623" s="221" t="s">
        <v>140</v>
      </c>
      <c r="H623" s="222">
        <v>1</v>
      </c>
      <c r="I623" s="223"/>
      <c r="J623" s="224">
        <f>ROUND(I623*H623,2)</f>
        <v>0</v>
      </c>
      <c r="K623" s="225"/>
      <c r="L623" s="43"/>
      <c r="M623" s="226" t="s">
        <v>1</v>
      </c>
      <c r="N623" s="227" t="s">
        <v>44</v>
      </c>
      <c r="O623" s="90"/>
      <c r="P623" s="228">
        <f>O623*H623</f>
        <v>0</v>
      </c>
      <c r="Q623" s="228">
        <v>0.00989</v>
      </c>
      <c r="R623" s="228">
        <f>Q623*H623</f>
        <v>0.00989</v>
      </c>
      <c r="S623" s="228">
        <v>0</v>
      </c>
      <c r="T623" s="229">
        <f>S623*H623</f>
        <v>0</v>
      </c>
      <c r="U623" s="37"/>
      <c r="V623" s="37"/>
      <c r="W623" s="37"/>
      <c r="X623" s="37"/>
      <c r="Y623" s="37"/>
      <c r="Z623" s="37"/>
      <c r="AA623" s="37"/>
      <c r="AB623" s="37"/>
      <c r="AC623" s="37"/>
      <c r="AD623" s="37"/>
      <c r="AE623" s="37"/>
      <c r="AR623" s="230" t="s">
        <v>141</v>
      </c>
      <c r="AT623" s="230" t="s">
        <v>137</v>
      </c>
      <c r="AU623" s="230" t="s">
        <v>21</v>
      </c>
      <c r="AY623" s="16" t="s">
        <v>135</v>
      </c>
      <c r="BE623" s="231">
        <f>IF(N623="základní",J623,0)</f>
        <v>0</v>
      </c>
      <c r="BF623" s="231">
        <f>IF(N623="snížená",J623,0)</f>
        <v>0</v>
      </c>
      <c r="BG623" s="231">
        <f>IF(N623="zákl. přenesená",J623,0)</f>
        <v>0</v>
      </c>
      <c r="BH623" s="231">
        <f>IF(N623="sníž. přenesená",J623,0)</f>
        <v>0</v>
      </c>
      <c r="BI623" s="231">
        <f>IF(N623="nulová",J623,0)</f>
        <v>0</v>
      </c>
      <c r="BJ623" s="16" t="s">
        <v>87</v>
      </c>
      <c r="BK623" s="231">
        <f>ROUND(I623*H623,2)</f>
        <v>0</v>
      </c>
      <c r="BL623" s="16" t="s">
        <v>141</v>
      </c>
      <c r="BM623" s="230" t="s">
        <v>1202</v>
      </c>
    </row>
    <row r="624" spans="1:65" s="2" customFormat="1" ht="24.15" customHeight="1">
      <c r="A624" s="37"/>
      <c r="B624" s="38"/>
      <c r="C624" s="259" t="s">
        <v>1203</v>
      </c>
      <c r="D624" s="259" t="s">
        <v>266</v>
      </c>
      <c r="E624" s="260" t="s">
        <v>1204</v>
      </c>
      <c r="F624" s="261" t="s">
        <v>1205</v>
      </c>
      <c r="G624" s="262" t="s">
        <v>140</v>
      </c>
      <c r="H624" s="263">
        <v>1</v>
      </c>
      <c r="I624" s="264"/>
      <c r="J624" s="265">
        <f>ROUND(I624*H624,2)</f>
        <v>0</v>
      </c>
      <c r="K624" s="266"/>
      <c r="L624" s="267"/>
      <c r="M624" s="268" t="s">
        <v>1</v>
      </c>
      <c r="N624" s="269" t="s">
        <v>44</v>
      </c>
      <c r="O624" s="90"/>
      <c r="P624" s="228">
        <f>O624*H624</f>
        <v>0</v>
      </c>
      <c r="Q624" s="228">
        <v>0.449</v>
      </c>
      <c r="R624" s="228">
        <f>Q624*H624</f>
        <v>0.449</v>
      </c>
      <c r="S624" s="228">
        <v>0</v>
      </c>
      <c r="T624" s="229">
        <f>S624*H624</f>
        <v>0</v>
      </c>
      <c r="U624" s="37"/>
      <c r="V624" s="37"/>
      <c r="W624" s="37"/>
      <c r="X624" s="37"/>
      <c r="Y624" s="37"/>
      <c r="Z624" s="37"/>
      <c r="AA624" s="37"/>
      <c r="AB624" s="37"/>
      <c r="AC624" s="37"/>
      <c r="AD624" s="37"/>
      <c r="AE624" s="37"/>
      <c r="AR624" s="230" t="s">
        <v>181</v>
      </c>
      <c r="AT624" s="230" t="s">
        <v>266</v>
      </c>
      <c r="AU624" s="230" t="s">
        <v>21</v>
      </c>
      <c r="AY624" s="16" t="s">
        <v>135</v>
      </c>
      <c r="BE624" s="231">
        <f>IF(N624="základní",J624,0)</f>
        <v>0</v>
      </c>
      <c r="BF624" s="231">
        <f>IF(N624="snížená",J624,0)</f>
        <v>0</v>
      </c>
      <c r="BG624" s="231">
        <f>IF(N624="zákl. přenesená",J624,0)</f>
        <v>0</v>
      </c>
      <c r="BH624" s="231">
        <f>IF(N624="sníž. přenesená",J624,0)</f>
        <v>0</v>
      </c>
      <c r="BI624" s="231">
        <f>IF(N624="nulová",J624,0)</f>
        <v>0</v>
      </c>
      <c r="BJ624" s="16" t="s">
        <v>87</v>
      </c>
      <c r="BK624" s="231">
        <f>ROUND(I624*H624,2)</f>
        <v>0</v>
      </c>
      <c r="BL624" s="16" t="s">
        <v>141</v>
      </c>
      <c r="BM624" s="230" t="s">
        <v>1206</v>
      </c>
    </row>
    <row r="625" spans="1:65" s="2" customFormat="1" ht="21.75" customHeight="1">
      <c r="A625" s="37"/>
      <c r="B625" s="38"/>
      <c r="C625" s="218" t="s">
        <v>1207</v>
      </c>
      <c r="D625" s="218" t="s">
        <v>137</v>
      </c>
      <c r="E625" s="219" t="s">
        <v>1208</v>
      </c>
      <c r="F625" s="220" t="s">
        <v>1209</v>
      </c>
      <c r="G625" s="221" t="s">
        <v>140</v>
      </c>
      <c r="H625" s="222">
        <v>3</v>
      </c>
      <c r="I625" s="223"/>
      <c r="J625" s="224">
        <f>ROUND(I625*H625,2)</f>
        <v>0</v>
      </c>
      <c r="K625" s="225"/>
      <c r="L625" s="43"/>
      <c r="M625" s="226" t="s">
        <v>1</v>
      </c>
      <c r="N625" s="227" t="s">
        <v>44</v>
      </c>
      <c r="O625" s="90"/>
      <c r="P625" s="228">
        <f>O625*H625</f>
        <v>0</v>
      </c>
      <c r="Q625" s="228">
        <v>0.22394</v>
      </c>
      <c r="R625" s="228">
        <f>Q625*H625</f>
        <v>0.67182</v>
      </c>
      <c r="S625" s="228">
        <v>0</v>
      </c>
      <c r="T625" s="229">
        <f>S625*H625</f>
        <v>0</v>
      </c>
      <c r="U625" s="37"/>
      <c r="V625" s="37"/>
      <c r="W625" s="37"/>
      <c r="X625" s="37"/>
      <c r="Y625" s="37"/>
      <c r="Z625" s="37"/>
      <c r="AA625" s="37"/>
      <c r="AB625" s="37"/>
      <c r="AC625" s="37"/>
      <c r="AD625" s="37"/>
      <c r="AE625" s="37"/>
      <c r="AR625" s="230" t="s">
        <v>141</v>
      </c>
      <c r="AT625" s="230" t="s">
        <v>137</v>
      </c>
      <c r="AU625" s="230" t="s">
        <v>21</v>
      </c>
      <c r="AY625" s="16" t="s">
        <v>135</v>
      </c>
      <c r="BE625" s="231">
        <f>IF(N625="základní",J625,0)</f>
        <v>0</v>
      </c>
      <c r="BF625" s="231">
        <f>IF(N625="snížená",J625,0)</f>
        <v>0</v>
      </c>
      <c r="BG625" s="231">
        <f>IF(N625="zákl. přenesená",J625,0)</f>
        <v>0</v>
      </c>
      <c r="BH625" s="231">
        <f>IF(N625="sníž. přenesená",J625,0)</f>
        <v>0</v>
      </c>
      <c r="BI625" s="231">
        <f>IF(N625="nulová",J625,0)</f>
        <v>0</v>
      </c>
      <c r="BJ625" s="16" t="s">
        <v>87</v>
      </c>
      <c r="BK625" s="231">
        <f>ROUND(I625*H625,2)</f>
        <v>0</v>
      </c>
      <c r="BL625" s="16" t="s">
        <v>141</v>
      </c>
      <c r="BM625" s="230" t="s">
        <v>1210</v>
      </c>
    </row>
    <row r="626" spans="1:65" s="2" customFormat="1" ht="21.75" customHeight="1">
      <c r="A626" s="37"/>
      <c r="B626" s="38"/>
      <c r="C626" s="259" t="s">
        <v>1211</v>
      </c>
      <c r="D626" s="259" t="s">
        <v>266</v>
      </c>
      <c r="E626" s="260" t="s">
        <v>1212</v>
      </c>
      <c r="F626" s="261" t="s">
        <v>1213</v>
      </c>
      <c r="G626" s="262" t="s">
        <v>140</v>
      </c>
      <c r="H626" s="263">
        <v>1</v>
      </c>
      <c r="I626" s="264"/>
      <c r="J626" s="265">
        <f>ROUND(I626*H626,2)</f>
        <v>0</v>
      </c>
      <c r="K626" s="266"/>
      <c r="L626" s="267"/>
      <c r="M626" s="268" t="s">
        <v>1</v>
      </c>
      <c r="N626" s="269" t="s">
        <v>44</v>
      </c>
      <c r="O626" s="90"/>
      <c r="P626" s="228">
        <f>O626*H626</f>
        <v>0</v>
      </c>
      <c r="Q626" s="228">
        <v>0.033</v>
      </c>
      <c r="R626" s="228">
        <f>Q626*H626</f>
        <v>0.033</v>
      </c>
      <c r="S626" s="228">
        <v>0</v>
      </c>
      <c r="T626" s="229">
        <f>S626*H626</f>
        <v>0</v>
      </c>
      <c r="U626" s="37"/>
      <c r="V626" s="37"/>
      <c r="W626" s="37"/>
      <c r="X626" s="37"/>
      <c r="Y626" s="37"/>
      <c r="Z626" s="37"/>
      <c r="AA626" s="37"/>
      <c r="AB626" s="37"/>
      <c r="AC626" s="37"/>
      <c r="AD626" s="37"/>
      <c r="AE626" s="37"/>
      <c r="AR626" s="230" t="s">
        <v>181</v>
      </c>
      <c r="AT626" s="230" t="s">
        <v>266</v>
      </c>
      <c r="AU626" s="230" t="s">
        <v>21</v>
      </c>
      <c r="AY626" s="16" t="s">
        <v>135</v>
      </c>
      <c r="BE626" s="231">
        <f>IF(N626="základní",J626,0)</f>
        <v>0</v>
      </c>
      <c r="BF626" s="231">
        <f>IF(N626="snížená",J626,0)</f>
        <v>0</v>
      </c>
      <c r="BG626" s="231">
        <f>IF(N626="zákl. přenesená",J626,0)</f>
        <v>0</v>
      </c>
      <c r="BH626" s="231">
        <f>IF(N626="sníž. přenesená",J626,0)</f>
        <v>0</v>
      </c>
      <c r="BI626" s="231">
        <f>IF(N626="nulová",J626,0)</f>
        <v>0</v>
      </c>
      <c r="BJ626" s="16" t="s">
        <v>87</v>
      </c>
      <c r="BK626" s="231">
        <f>ROUND(I626*H626,2)</f>
        <v>0</v>
      </c>
      <c r="BL626" s="16" t="s">
        <v>141</v>
      </c>
      <c r="BM626" s="230" t="s">
        <v>1214</v>
      </c>
    </row>
    <row r="627" spans="1:65" s="2" customFormat="1" ht="24.15" customHeight="1">
      <c r="A627" s="37"/>
      <c r="B627" s="38"/>
      <c r="C627" s="259" t="s">
        <v>1215</v>
      </c>
      <c r="D627" s="259" t="s">
        <v>266</v>
      </c>
      <c r="E627" s="260" t="s">
        <v>1216</v>
      </c>
      <c r="F627" s="261" t="s">
        <v>1217</v>
      </c>
      <c r="G627" s="262" t="s">
        <v>140</v>
      </c>
      <c r="H627" s="263">
        <v>2</v>
      </c>
      <c r="I627" s="264"/>
      <c r="J627" s="265">
        <f>ROUND(I627*H627,2)</f>
        <v>0</v>
      </c>
      <c r="K627" s="266"/>
      <c r="L627" s="267"/>
      <c r="M627" s="268" t="s">
        <v>1</v>
      </c>
      <c r="N627" s="269" t="s">
        <v>44</v>
      </c>
      <c r="O627" s="90"/>
      <c r="P627" s="228">
        <f>O627*H627</f>
        <v>0</v>
      </c>
      <c r="Q627" s="228">
        <v>0.021</v>
      </c>
      <c r="R627" s="228">
        <f>Q627*H627</f>
        <v>0.042</v>
      </c>
      <c r="S627" s="228">
        <v>0</v>
      </c>
      <c r="T627" s="229">
        <f>S627*H627</f>
        <v>0</v>
      </c>
      <c r="U627" s="37"/>
      <c r="V627" s="37"/>
      <c r="W627" s="37"/>
      <c r="X627" s="37"/>
      <c r="Y627" s="37"/>
      <c r="Z627" s="37"/>
      <c r="AA627" s="37"/>
      <c r="AB627" s="37"/>
      <c r="AC627" s="37"/>
      <c r="AD627" s="37"/>
      <c r="AE627" s="37"/>
      <c r="AR627" s="230" t="s">
        <v>181</v>
      </c>
      <c r="AT627" s="230" t="s">
        <v>266</v>
      </c>
      <c r="AU627" s="230" t="s">
        <v>21</v>
      </c>
      <c r="AY627" s="16" t="s">
        <v>135</v>
      </c>
      <c r="BE627" s="231">
        <f>IF(N627="základní",J627,0)</f>
        <v>0</v>
      </c>
      <c r="BF627" s="231">
        <f>IF(N627="snížená",J627,0)</f>
        <v>0</v>
      </c>
      <c r="BG627" s="231">
        <f>IF(N627="zákl. přenesená",J627,0)</f>
        <v>0</v>
      </c>
      <c r="BH627" s="231">
        <f>IF(N627="sníž. přenesená",J627,0)</f>
        <v>0</v>
      </c>
      <c r="BI627" s="231">
        <f>IF(N627="nulová",J627,0)</f>
        <v>0</v>
      </c>
      <c r="BJ627" s="16" t="s">
        <v>87</v>
      </c>
      <c r="BK627" s="231">
        <f>ROUND(I627*H627,2)</f>
        <v>0</v>
      </c>
      <c r="BL627" s="16" t="s">
        <v>141</v>
      </c>
      <c r="BM627" s="230" t="s">
        <v>1218</v>
      </c>
    </row>
    <row r="628" spans="1:65" s="2" customFormat="1" ht="24.15" customHeight="1">
      <c r="A628" s="37"/>
      <c r="B628" s="38"/>
      <c r="C628" s="218" t="s">
        <v>1219</v>
      </c>
      <c r="D628" s="218" t="s">
        <v>137</v>
      </c>
      <c r="E628" s="219" t="s">
        <v>1220</v>
      </c>
      <c r="F628" s="220" t="s">
        <v>1221</v>
      </c>
      <c r="G628" s="221" t="s">
        <v>155</v>
      </c>
      <c r="H628" s="222">
        <v>2.5</v>
      </c>
      <c r="I628" s="223"/>
      <c r="J628" s="224">
        <f>ROUND(I628*H628,2)</f>
        <v>0</v>
      </c>
      <c r="K628" s="225"/>
      <c r="L628" s="43"/>
      <c r="M628" s="226" t="s">
        <v>1</v>
      </c>
      <c r="N628" s="227" t="s">
        <v>44</v>
      </c>
      <c r="O628" s="90"/>
      <c r="P628" s="228">
        <f>O628*H628</f>
        <v>0</v>
      </c>
      <c r="Q628" s="228">
        <v>0.008</v>
      </c>
      <c r="R628" s="228">
        <f>Q628*H628</f>
        <v>0.02</v>
      </c>
      <c r="S628" s="228">
        <v>0</v>
      </c>
      <c r="T628" s="229">
        <f>S628*H628</f>
        <v>0</v>
      </c>
      <c r="U628" s="37"/>
      <c r="V628" s="37"/>
      <c r="W628" s="37"/>
      <c r="X628" s="37"/>
      <c r="Y628" s="37"/>
      <c r="Z628" s="37"/>
      <c r="AA628" s="37"/>
      <c r="AB628" s="37"/>
      <c r="AC628" s="37"/>
      <c r="AD628" s="37"/>
      <c r="AE628" s="37"/>
      <c r="AR628" s="230" t="s">
        <v>141</v>
      </c>
      <c r="AT628" s="230" t="s">
        <v>137</v>
      </c>
      <c r="AU628" s="230" t="s">
        <v>21</v>
      </c>
      <c r="AY628" s="16" t="s">
        <v>135</v>
      </c>
      <c r="BE628" s="231">
        <f>IF(N628="základní",J628,0)</f>
        <v>0</v>
      </c>
      <c r="BF628" s="231">
        <f>IF(N628="snížená",J628,0)</f>
        <v>0</v>
      </c>
      <c r="BG628" s="231">
        <f>IF(N628="zákl. přenesená",J628,0)</f>
        <v>0</v>
      </c>
      <c r="BH628" s="231">
        <f>IF(N628="sníž. přenesená",J628,0)</f>
        <v>0</v>
      </c>
      <c r="BI628" s="231">
        <f>IF(N628="nulová",J628,0)</f>
        <v>0</v>
      </c>
      <c r="BJ628" s="16" t="s">
        <v>87</v>
      </c>
      <c r="BK628" s="231">
        <f>ROUND(I628*H628,2)</f>
        <v>0</v>
      </c>
      <c r="BL628" s="16" t="s">
        <v>141</v>
      </c>
      <c r="BM628" s="230" t="s">
        <v>1222</v>
      </c>
    </row>
    <row r="629" spans="1:47" s="2" customFormat="1" ht="12">
      <c r="A629" s="37"/>
      <c r="B629" s="38"/>
      <c r="C629" s="39"/>
      <c r="D629" s="232" t="s">
        <v>143</v>
      </c>
      <c r="E629" s="39"/>
      <c r="F629" s="233" t="s">
        <v>1223</v>
      </c>
      <c r="G629" s="39"/>
      <c r="H629" s="39"/>
      <c r="I629" s="234"/>
      <c r="J629" s="39"/>
      <c r="K629" s="39"/>
      <c r="L629" s="43"/>
      <c r="M629" s="235"/>
      <c r="N629" s="236"/>
      <c r="O629" s="90"/>
      <c r="P629" s="90"/>
      <c r="Q629" s="90"/>
      <c r="R629" s="90"/>
      <c r="S629" s="90"/>
      <c r="T629" s="91"/>
      <c r="U629" s="37"/>
      <c r="V629" s="37"/>
      <c r="W629" s="37"/>
      <c r="X629" s="37"/>
      <c r="Y629" s="37"/>
      <c r="Z629" s="37"/>
      <c r="AA629" s="37"/>
      <c r="AB629" s="37"/>
      <c r="AC629" s="37"/>
      <c r="AD629" s="37"/>
      <c r="AE629" s="37"/>
      <c r="AT629" s="16" t="s">
        <v>143</v>
      </c>
      <c r="AU629" s="16" t="s">
        <v>21</v>
      </c>
    </row>
    <row r="630" spans="1:65" s="2" customFormat="1" ht="24.15" customHeight="1">
      <c r="A630" s="37"/>
      <c r="B630" s="38"/>
      <c r="C630" s="218" t="s">
        <v>1224</v>
      </c>
      <c r="D630" s="218" t="s">
        <v>137</v>
      </c>
      <c r="E630" s="219" t="s">
        <v>1225</v>
      </c>
      <c r="F630" s="220" t="s">
        <v>1226</v>
      </c>
      <c r="G630" s="221" t="s">
        <v>155</v>
      </c>
      <c r="H630" s="222">
        <v>2.5</v>
      </c>
      <c r="I630" s="223"/>
      <c r="J630" s="224">
        <f>ROUND(I630*H630,2)</f>
        <v>0</v>
      </c>
      <c r="K630" s="225"/>
      <c r="L630" s="43"/>
      <c r="M630" s="226" t="s">
        <v>1</v>
      </c>
      <c r="N630" s="227" t="s">
        <v>44</v>
      </c>
      <c r="O630" s="90"/>
      <c r="P630" s="228">
        <f>O630*H630</f>
        <v>0</v>
      </c>
      <c r="Q630" s="228">
        <v>0.008</v>
      </c>
      <c r="R630" s="228">
        <f>Q630*H630</f>
        <v>0.02</v>
      </c>
      <c r="S630" s="228">
        <v>0</v>
      </c>
      <c r="T630" s="229">
        <f>S630*H630</f>
        <v>0</v>
      </c>
      <c r="U630" s="37"/>
      <c r="V630" s="37"/>
      <c r="W630" s="37"/>
      <c r="X630" s="37"/>
      <c r="Y630" s="37"/>
      <c r="Z630" s="37"/>
      <c r="AA630" s="37"/>
      <c r="AB630" s="37"/>
      <c r="AC630" s="37"/>
      <c r="AD630" s="37"/>
      <c r="AE630" s="37"/>
      <c r="AR630" s="230" t="s">
        <v>141</v>
      </c>
      <c r="AT630" s="230" t="s">
        <v>137</v>
      </c>
      <c r="AU630" s="230" t="s">
        <v>21</v>
      </c>
      <c r="AY630" s="16" t="s">
        <v>135</v>
      </c>
      <c r="BE630" s="231">
        <f>IF(N630="základní",J630,0)</f>
        <v>0</v>
      </c>
      <c r="BF630" s="231">
        <f>IF(N630="snížená",J630,0)</f>
        <v>0</v>
      </c>
      <c r="BG630" s="231">
        <f>IF(N630="zákl. přenesená",J630,0)</f>
        <v>0</v>
      </c>
      <c r="BH630" s="231">
        <f>IF(N630="sníž. přenesená",J630,0)</f>
        <v>0</v>
      </c>
      <c r="BI630" s="231">
        <f>IF(N630="nulová",J630,0)</f>
        <v>0</v>
      </c>
      <c r="BJ630" s="16" t="s">
        <v>87</v>
      </c>
      <c r="BK630" s="231">
        <f>ROUND(I630*H630,2)</f>
        <v>0</v>
      </c>
      <c r="BL630" s="16" t="s">
        <v>141</v>
      </c>
      <c r="BM630" s="230" t="s">
        <v>1227</v>
      </c>
    </row>
    <row r="631" spans="1:47" s="2" customFormat="1" ht="12">
      <c r="A631" s="37"/>
      <c r="B631" s="38"/>
      <c r="C631" s="39"/>
      <c r="D631" s="232" t="s">
        <v>143</v>
      </c>
      <c r="E631" s="39"/>
      <c r="F631" s="233" t="s">
        <v>1223</v>
      </c>
      <c r="G631" s="39"/>
      <c r="H631" s="39"/>
      <c r="I631" s="234"/>
      <c r="J631" s="39"/>
      <c r="K631" s="39"/>
      <c r="L631" s="43"/>
      <c r="M631" s="235"/>
      <c r="N631" s="236"/>
      <c r="O631" s="90"/>
      <c r="P631" s="90"/>
      <c r="Q631" s="90"/>
      <c r="R631" s="90"/>
      <c r="S631" s="90"/>
      <c r="T631" s="91"/>
      <c r="U631" s="37"/>
      <c r="V631" s="37"/>
      <c r="W631" s="37"/>
      <c r="X631" s="37"/>
      <c r="Y631" s="37"/>
      <c r="Z631" s="37"/>
      <c r="AA631" s="37"/>
      <c r="AB631" s="37"/>
      <c r="AC631" s="37"/>
      <c r="AD631" s="37"/>
      <c r="AE631" s="37"/>
      <c r="AT631" s="16" t="s">
        <v>143</v>
      </c>
      <c r="AU631" s="16" t="s">
        <v>21</v>
      </c>
    </row>
    <row r="632" spans="1:63" s="12" customFormat="1" ht="22.8" customHeight="1">
      <c r="A632" s="12"/>
      <c r="B632" s="202"/>
      <c r="C632" s="203"/>
      <c r="D632" s="204" t="s">
        <v>78</v>
      </c>
      <c r="E632" s="216" t="s">
        <v>1228</v>
      </c>
      <c r="F632" s="216" t="s">
        <v>1229</v>
      </c>
      <c r="G632" s="203"/>
      <c r="H632" s="203"/>
      <c r="I632" s="206"/>
      <c r="J632" s="217">
        <f>BK632</f>
        <v>0</v>
      </c>
      <c r="K632" s="203"/>
      <c r="L632" s="208"/>
      <c r="M632" s="209"/>
      <c r="N632" s="210"/>
      <c r="O632" s="210"/>
      <c r="P632" s="211">
        <f>SUM(P633:P662)</f>
        <v>0</v>
      </c>
      <c r="Q632" s="210"/>
      <c r="R632" s="211">
        <f>SUM(R633:R662)</f>
        <v>0.18267</v>
      </c>
      <c r="S632" s="210"/>
      <c r="T632" s="212">
        <f>SUM(T633:T662)</f>
        <v>0</v>
      </c>
      <c r="U632" s="12"/>
      <c r="V632" s="12"/>
      <c r="W632" s="12"/>
      <c r="X632" s="12"/>
      <c r="Y632" s="12"/>
      <c r="Z632" s="12"/>
      <c r="AA632" s="12"/>
      <c r="AB632" s="12"/>
      <c r="AC632" s="12"/>
      <c r="AD632" s="12"/>
      <c r="AE632" s="12"/>
      <c r="AR632" s="213" t="s">
        <v>21</v>
      </c>
      <c r="AT632" s="214" t="s">
        <v>78</v>
      </c>
      <c r="AU632" s="214" t="s">
        <v>87</v>
      </c>
      <c r="AY632" s="213" t="s">
        <v>135</v>
      </c>
      <c r="BK632" s="215">
        <f>SUM(BK633:BK662)</f>
        <v>0</v>
      </c>
    </row>
    <row r="633" spans="1:65" s="2" customFormat="1" ht="37.8" customHeight="1">
      <c r="A633" s="37"/>
      <c r="B633" s="38"/>
      <c r="C633" s="218" t="s">
        <v>1230</v>
      </c>
      <c r="D633" s="218" t="s">
        <v>137</v>
      </c>
      <c r="E633" s="219" t="s">
        <v>1231</v>
      </c>
      <c r="F633" s="220" t="s">
        <v>1232</v>
      </c>
      <c r="G633" s="221" t="s">
        <v>140</v>
      </c>
      <c r="H633" s="222">
        <v>2</v>
      </c>
      <c r="I633" s="223"/>
      <c r="J633" s="224">
        <f>ROUND(I633*H633,2)</f>
        <v>0</v>
      </c>
      <c r="K633" s="225"/>
      <c r="L633" s="43"/>
      <c r="M633" s="226" t="s">
        <v>1</v>
      </c>
      <c r="N633" s="227" t="s">
        <v>44</v>
      </c>
      <c r="O633" s="90"/>
      <c r="P633" s="228">
        <f>O633*H633</f>
        <v>0</v>
      </c>
      <c r="Q633" s="228">
        <v>0</v>
      </c>
      <c r="R633" s="228">
        <f>Q633*H633</f>
        <v>0</v>
      </c>
      <c r="S633" s="228">
        <v>0</v>
      </c>
      <c r="T633" s="229">
        <f>S633*H633</f>
        <v>0</v>
      </c>
      <c r="U633" s="37"/>
      <c r="V633" s="37"/>
      <c r="W633" s="37"/>
      <c r="X633" s="37"/>
      <c r="Y633" s="37"/>
      <c r="Z633" s="37"/>
      <c r="AA633" s="37"/>
      <c r="AB633" s="37"/>
      <c r="AC633" s="37"/>
      <c r="AD633" s="37"/>
      <c r="AE633" s="37"/>
      <c r="AR633" s="230" t="s">
        <v>141</v>
      </c>
      <c r="AT633" s="230" t="s">
        <v>137</v>
      </c>
      <c r="AU633" s="230" t="s">
        <v>21</v>
      </c>
      <c r="AY633" s="16" t="s">
        <v>135</v>
      </c>
      <c r="BE633" s="231">
        <f>IF(N633="základní",J633,0)</f>
        <v>0</v>
      </c>
      <c r="BF633" s="231">
        <f>IF(N633="snížená",J633,0)</f>
        <v>0</v>
      </c>
      <c r="BG633" s="231">
        <f>IF(N633="zákl. přenesená",J633,0)</f>
        <v>0</v>
      </c>
      <c r="BH633" s="231">
        <f>IF(N633="sníž. přenesená",J633,0)</f>
        <v>0</v>
      </c>
      <c r="BI633" s="231">
        <f>IF(N633="nulová",J633,0)</f>
        <v>0</v>
      </c>
      <c r="BJ633" s="16" t="s">
        <v>87</v>
      </c>
      <c r="BK633" s="231">
        <f>ROUND(I633*H633,2)</f>
        <v>0</v>
      </c>
      <c r="BL633" s="16" t="s">
        <v>141</v>
      </c>
      <c r="BM633" s="230" t="s">
        <v>1233</v>
      </c>
    </row>
    <row r="634" spans="1:47" s="2" customFormat="1" ht="12">
      <c r="A634" s="37"/>
      <c r="B634" s="38"/>
      <c r="C634" s="39"/>
      <c r="D634" s="232" t="s">
        <v>143</v>
      </c>
      <c r="E634" s="39"/>
      <c r="F634" s="233" t="s">
        <v>1234</v>
      </c>
      <c r="G634" s="39"/>
      <c r="H634" s="39"/>
      <c r="I634" s="234"/>
      <c r="J634" s="39"/>
      <c r="K634" s="39"/>
      <c r="L634" s="43"/>
      <c r="M634" s="235"/>
      <c r="N634" s="236"/>
      <c r="O634" s="90"/>
      <c r="P634" s="90"/>
      <c r="Q634" s="90"/>
      <c r="R634" s="90"/>
      <c r="S634" s="90"/>
      <c r="T634" s="91"/>
      <c r="U634" s="37"/>
      <c r="V634" s="37"/>
      <c r="W634" s="37"/>
      <c r="X634" s="37"/>
      <c r="Y634" s="37"/>
      <c r="Z634" s="37"/>
      <c r="AA634" s="37"/>
      <c r="AB634" s="37"/>
      <c r="AC634" s="37"/>
      <c r="AD634" s="37"/>
      <c r="AE634" s="37"/>
      <c r="AT634" s="16" t="s">
        <v>143</v>
      </c>
      <c r="AU634" s="16" t="s">
        <v>21</v>
      </c>
    </row>
    <row r="635" spans="1:51" s="13" customFormat="1" ht="12">
      <c r="A635" s="13"/>
      <c r="B635" s="237"/>
      <c r="C635" s="238"/>
      <c r="D635" s="232" t="s">
        <v>150</v>
      </c>
      <c r="E635" s="239" t="s">
        <v>1</v>
      </c>
      <c r="F635" s="240" t="s">
        <v>1235</v>
      </c>
      <c r="G635" s="238"/>
      <c r="H635" s="241">
        <v>2</v>
      </c>
      <c r="I635" s="242"/>
      <c r="J635" s="238"/>
      <c r="K635" s="238"/>
      <c r="L635" s="243"/>
      <c r="M635" s="244"/>
      <c r="N635" s="245"/>
      <c r="O635" s="245"/>
      <c r="P635" s="245"/>
      <c r="Q635" s="245"/>
      <c r="R635" s="245"/>
      <c r="S635" s="245"/>
      <c r="T635" s="246"/>
      <c r="U635" s="13"/>
      <c r="V635" s="13"/>
      <c r="W635" s="13"/>
      <c r="X635" s="13"/>
      <c r="Y635" s="13"/>
      <c r="Z635" s="13"/>
      <c r="AA635" s="13"/>
      <c r="AB635" s="13"/>
      <c r="AC635" s="13"/>
      <c r="AD635" s="13"/>
      <c r="AE635" s="13"/>
      <c r="AT635" s="247" t="s">
        <v>150</v>
      </c>
      <c r="AU635" s="247" t="s">
        <v>21</v>
      </c>
      <c r="AV635" s="13" t="s">
        <v>21</v>
      </c>
      <c r="AW635" s="13" t="s">
        <v>34</v>
      </c>
      <c r="AX635" s="13" t="s">
        <v>87</v>
      </c>
      <c r="AY635" s="247" t="s">
        <v>135</v>
      </c>
    </row>
    <row r="636" spans="1:65" s="2" customFormat="1" ht="24.15" customHeight="1">
      <c r="A636" s="37"/>
      <c r="B636" s="38"/>
      <c r="C636" s="218" t="s">
        <v>1236</v>
      </c>
      <c r="D636" s="218" t="s">
        <v>137</v>
      </c>
      <c r="E636" s="219" t="s">
        <v>1237</v>
      </c>
      <c r="F636" s="220" t="s">
        <v>1238</v>
      </c>
      <c r="G636" s="221" t="s">
        <v>140</v>
      </c>
      <c r="H636" s="222">
        <v>2</v>
      </c>
      <c r="I636" s="223"/>
      <c r="J636" s="224">
        <f>ROUND(I636*H636,2)</f>
        <v>0</v>
      </c>
      <c r="K636" s="225"/>
      <c r="L636" s="43"/>
      <c r="M636" s="226" t="s">
        <v>1</v>
      </c>
      <c r="N636" s="227" t="s">
        <v>44</v>
      </c>
      <c r="O636" s="90"/>
      <c r="P636" s="228">
        <f>O636*H636</f>
        <v>0</v>
      </c>
      <c r="Q636" s="228">
        <v>0</v>
      </c>
      <c r="R636" s="228">
        <f>Q636*H636</f>
        <v>0</v>
      </c>
      <c r="S636" s="228">
        <v>0</v>
      </c>
      <c r="T636" s="229">
        <f>S636*H636</f>
        <v>0</v>
      </c>
      <c r="U636" s="37"/>
      <c r="V636" s="37"/>
      <c r="W636" s="37"/>
      <c r="X636" s="37"/>
      <c r="Y636" s="37"/>
      <c r="Z636" s="37"/>
      <c r="AA636" s="37"/>
      <c r="AB636" s="37"/>
      <c r="AC636" s="37"/>
      <c r="AD636" s="37"/>
      <c r="AE636" s="37"/>
      <c r="AR636" s="230" t="s">
        <v>141</v>
      </c>
      <c r="AT636" s="230" t="s">
        <v>137</v>
      </c>
      <c r="AU636" s="230" t="s">
        <v>21</v>
      </c>
      <c r="AY636" s="16" t="s">
        <v>135</v>
      </c>
      <c r="BE636" s="231">
        <f>IF(N636="základní",J636,0)</f>
        <v>0</v>
      </c>
      <c r="BF636" s="231">
        <f>IF(N636="snížená",J636,0)</f>
        <v>0</v>
      </c>
      <c r="BG636" s="231">
        <f>IF(N636="zákl. přenesená",J636,0)</f>
        <v>0</v>
      </c>
      <c r="BH636" s="231">
        <f>IF(N636="sníž. přenesená",J636,0)</f>
        <v>0</v>
      </c>
      <c r="BI636" s="231">
        <f>IF(N636="nulová",J636,0)</f>
        <v>0</v>
      </c>
      <c r="BJ636" s="16" t="s">
        <v>87</v>
      </c>
      <c r="BK636" s="231">
        <f>ROUND(I636*H636,2)</f>
        <v>0</v>
      </c>
      <c r="BL636" s="16" t="s">
        <v>141</v>
      </c>
      <c r="BM636" s="230" t="s">
        <v>1239</v>
      </c>
    </row>
    <row r="637" spans="1:65" s="2" customFormat="1" ht="16.5" customHeight="1">
      <c r="A637" s="37"/>
      <c r="B637" s="38"/>
      <c r="C637" s="259" t="s">
        <v>1240</v>
      </c>
      <c r="D637" s="259" t="s">
        <v>266</v>
      </c>
      <c r="E637" s="260" t="s">
        <v>1241</v>
      </c>
      <c r="F637" s="261" t="s">
        <v>1242</v>
      </c>
      <c r="G637" s="262" t="s">
        <v>140</v>
      </c>
      <c r="H637" s="263">
        <v>1</v>
      </c>
      <c r="I637" s="264"/>
      <c r="J637" s="265">
        <f>ROUND(I637*H637,2)</f>
        <v>0</v>
      </c>
      <c r="K637" s="266"/>
      <c r="L637" s="267"/>
      <c r="M637" s="268" t="s">
        <v>1</v>
      </c>
      <c r="N637" s="269" t="s">
        <v>44</v>
      </c>
      <c r="O637" s="90"/>
      <c r="P637" s="228">
        <f>O637*H637</f>
        <v>0</v>
      </c>
      <c r="Q637" s="228">
        <v>3E-05</v>
      </c>
      <c r="R637" s="228">
        <f>Q637*H637</f>
        <v>3E-05</v>
      </c>
      <c r="S637" s="228">
        <v>0</v>
      </c>
      <c r="T637" s="229">
        <f>S637*H637</f>
        <v>0</v>
      </c>
      <c r="U637" s="37"/>
      <c r="V637" s="37"/>
      <c r="W637" s="37"/>
      <c r="X637" s="37"/>
      <c r="Y637" s="37"/>
      <c r="Z637" s="37"/>
      <c r="AA637" s="37"/>
      <c r="AB637" s="37"/>
      <c r="AC637" s="37"/>
      <c r="AD637" s="37"/>
      <c r="AE637" s="37"/>
      <c r="AR637" s="230" t="s">
        <v>181</v>
      </c>
      <c r="AT637" s="230" t="s">
        <v>266</v>
      </c>
      <c r="AU637" s="230" t="s">
        <v>21</v>
      </c>
      <c r="AY637" s="16" t="s">
        <v>135</v>
      </c>
      <c r="BE637" s="231">
        <f>IF(N637="základní",J637,0)</f>
        <v>0</v>
      </c>
      <c r="BF637" s="231">
        <f>IF(N637="snížená",J637,0)</f>
        <v>0</v>
      </c>
      <c r="BG637" s="231">
        <f>IF(N637="zákl. přenesená",J637,0)</f>
        <v>0</v>
      </c>
      <c r="BH637" s="231">
        <f>IF(N637="sníž. přenesená",J637,0)</f>
        <v>0</v>
      </c>
      <c r="BI637" s="231">
        <f>IF(N637="nulová",J637,0)</f>
        <v>0</v>
      </c>
      <c r="BJ637" s="16" t="s">
        <v>87</v>
      </c>
      <c r="BK637" s="231">
        <f>ROUND(I637*H637,2)</f>
        <v>0</v>
      </c>
      <c r="BL637" s="16" t="s">
        <v>141</v>
      </c>
      <c r="BM637" s="230" t="s">
        <v>1243</v>
      </c>
    </row>
    <row r="638" spans="1:47" s="2" customFormat="1" ht="12">
      <c r="A638" s="37"/>
      <c r="B638" s="38"/>
      <c r="C638" s="39"/>
      <c r="D638" s="232" t="s">
        <v>143</v>
      </c>
      <c r="E638" s="39"/>
      <c r="F638" s="233" t="s">
        <v>1244</v>
      </c>
      <c r="G638" s="39"/>
      <c r="H638" s="39"/>
      <c r="I638" s="234"/>
      <c r="J638" s="39"/>
      <c r="K638" s="39"/>
      <c r="L638" s="43"/>
      <c r="M638" s="235"/>
      <c r="N638" s="236"/>
      <c r="O638" s="90"/>
      <c r="P638" s="90"/>
      <c r="Q638" s="90"/>
      <c r="R638" s="90"/>
      <c r="S638" s="90"/>
      <c r="T638" s="91"/>
      <c r="U638" s="37"/>
      <c r="V638" s="37"/>
      <c r="W638" s="37"/>
      <c r="X638" s="37"/>
      <c r="Y638" s="37"/>
      <c r="Z638" s="37"/>
      <c r="AA638" s="37"/>
      <c r="AB638" s="37"/>
      <c r="AC638" s="37"/>
      <c r="AD638" s="37"/>
      <c r="AE638" s="37"/>
      <c r="AT638" s="16" t="s">
        <v>143</v>
      </c>
      <c r="AU638" s="16" t="s">
        <v>21</v>
      </c>
    </row>
    <row r="639" spans="1:65" s="2" customFormat="1" ht="16.5" customHeight="1">
      <c r="A639" s="37"/>
      <c r="B639" s="38"/>
      <c r="C639" s="259" t="s">
        <v>1245</v>
      </c>
      <c r="D639" s="259" t="s">
        <v>266</v>
      </c>
      <c r="E639" s="260" t="s">
        <v>1246</v>
      </c>
      <c r="F639" s="261" t="s">
        <v>1247</v>
      </c>
      <c r="G639" s="262" t="s">
        <v>140</v>
      </c>
      <c r="H639" s="263">
        <v>1</v>
      </c>
      <c r="I639" s="264"/>
      <c r="J639" s="265">
        <f>ROUND(I639*H639,2)</f>
        <v>0</v>
      </c>
      <c r="K639" s="266"/>
      <c r="L639" s="267"/>
      <c r="M639" s="268" t="s">
        <v>1</v>
      </c>
      <c r="N639" s="269" t="s">
        <v>44</v>
      </c>
      <c r="O639" s="90"/>
      <c r="P639" s="228">
        <f>O639*H639</f>
        <v>0</v>
      </c>
      <c r="Q639" s="228">
        <v>3E-05</v>
      </c>
      <c r="R639" s="228">
        <f>Q639*H639</f>
        <v>3E-05</v>
      </c>
      <c r="S639" s="228">
        <v>0</v>
      </c>
      <c r="T639" s="229">
        <f>S639*H639</f>
        <v>0</v>
      </c>
      <c r="U639" s="37"/>
      <c r="V639" s="37"/>
      <c r="W639" s="37"/>
      <c r="X639" s="37"/>
      <c r="Y639" s="37"/>
      <c r="Z639" s="37"/>
      <c r="AA639" s="37"/>
      <c r="AB639" s="37"/>
      <c r="AC639" s="37"/>
      <c r="AD639" s="37"/>
      <c r="AE639" s="37"/>
      <c r="AR639" s="230" t="s">
        <v>181</v>
      </c>
      <c r="AT639" s="230" t="s">
        <v>266</v>
      </c>
      <c r="AU639" s="230" t="s">
        <v>21</v>
      </c>
      <c r="AY639" s="16" t="s">
        <v>135</v>
      </c>
      <c r="BE639" s="231">
        <f>IF(N639="základní",J639,0)</f>
        <v>0</v>
      </c>
      <c r="BF639" s="231">
        <f>IF(N639="snížená",J639,0)</f>
        <v>0</v>
      </c>
      <c r="BG639" s="231">
        <f>IF(N639="zákl. přenesená",J639,0)</f>
        <v>0</v>
      </c>
      <c r="BH639" s="231">
        <f>IF(N639="sníž. přenesená",J639,0)</f>
        <v>0</v>
      </c>
      <c r="BI639" s="231">
        <f>IF(N639="nulová",J639,0)</f>
        <v>0</v>
      </c>
      <c r="BJ639" s="16" t="s">
        <v>87</v>
      </c>
      <c r="BK639" s="231">
        <f>ROUND(I639*H639,2)</f>
        <v>0</v>
      </c>
      <c r="BL639" s="16" t="s">
        <v>141</v>
      </c>
      <c r="BM639" s="230" t="s">
        <v>1248</v>
      </c>
    </row>
    <row r="640" spans="1:47" s="2" customFormat="1" ht="12">
      <c r="A640" s="37"/>
      <c r="B640" s="38"/>
      <c r="C640" s="39"/>
      <c r="D640" s="232" t="s">
        <v>143</v>
      </c>
      <c r="E640" s="39"/>
      <c r="F640" s="233" t="s">
        <v>1249</v>
      </c>
      <c r="G640" s="39"/>
      <c r="H640" s="39"/>
      <c r="I640" s="234"/>
      <c r="J640" s="39"/>
      <c r="K640" s="39"/>
      <c r="L640" s="43"/>
      <c r="M640" s="235"/>
      <c r="N640" s="236"/>
      <c r="O640" s="90"/>
      <c r="P640" s="90"/>
      <c r="Q640" s="90"/>
      <c r="R640" s="90"/>
      <c r="S640" s="90"/>
      <c r="T640" s="91"/>
      <c r="U640" s="37"/>
      <c r="V640" s="37"/>
      <c r="W640" s="37"/>
      <c r="X640" s="37"/>
      <c r="Y640" s="37"/>
      <c r="Z640" s="37"/>
      <c r="AA640" s="37"/>
      <c r="AB640" s="37"/>
      <c r="AC640" s="37"/>
      <c r="AD640" s="37"/>
      <c r="AE640" s="37"/>
      <c r="AT640" s="16" t="s">
        <v>143</v>
      </c>
      <c r="AU640" s="16" t="s">
        <v>21</v>
      </c>
    </row>
    <row r="641" spans="1:65" s="2" customFormat="1" ht="24.15" customHeight="1">
      <c r="A641" s="37"/>
      <c r="B641" s="38"/>
      <c r="C641" s="218" t="s">
        <v>1250</v>
      </c>
      <c r="D641" s="218" t="s">
        <v>137</v>
      </c>
      <c r="E641" s="219" t="s">
        <v>1251</v>
      </c>
      <c r="F641" s="220" t="s">
        <v>1252</v>
      </c>
      <c r="G641" s="221" t="s">
        <v>140</v>
      </c>
      <c r="H641" s="222">
        <v>2</v>
      </c>
      <c r="I641" s="223"/>
      <c r="J641" s="224">
        <f>ROUND(I641*H641,2)</f>
        <v>0</v>
      </c>
      <c r="K641" s="225"/>
      <c r="L641" s="43"/>
      <c r="M641" s="226" t="s">
        <v>1</v>
      </c>
      <c r="N641" s="227" t="s">
        <v>44</v>
      </c>
      <c r="O641" s="90"/>
      <c r="P641" s="228">
        <f>O641*H641</f>
        <v>0</v>
      </c>
      <c r="Q641" s="228">
        <v>6E-05</v>
      </c>
      <c r="R641" s="228">
        <f>Q641*H641</f>
        <v>0.00012</v>
      </c>
      <c r="S641" s="228">
        <v>0</v>
      </c>
      <c r="T641" s="229">
        <f>S641*H641</f>
        <v>0</v>
      </c>
      <c r="U641" s="37"/>
      <c r="V641" s="37"/>
      <c r="W641" s="37"/>
      <c r="X641" s="37"/>
      <c r="Y641" s="37"/>
      <c r="Z641" s="37"/>
      <c r="AA641" s="37"/>
      <c r="AB641" s="37"/>
      <c r="AC641" s="37"/>
      <c r="AD641" s="37"/>
      <c r="AE641" s="37"/>
      <c r="AR641" s="230" t="s">
        <v>141</v>
      </c>
      <c r="AT641" s="230" t="s">
        <v>137</v>
      </c>
      <c r="AU641" s="230" t="s">
        <v>21</v>
      </c>
      <c r="AY641" s="16" t="s">
        <v>135</v>
      </c>
      <c r="BE641" s="231">
        <f>IF(N641="základní",J641,0)</f>
        <v>0</v>
      </c>
      <c r="BF641" s="231">
        <f>IF(N641="snížená",J641,0)</f>
        <v>0</v>
      </c>
      <c r="BG641" s="231">
        <f>IF(N641="zákl. přenesená",J641,0)</f>
        <v>0</v>
      </c>
      <c r="BH641" s="231">
        <f>IF(N641="sníž. přenesená",J641,0)</f>
        <v>0</v>
      </c>
      <c r="BI641" s="231">
        <f>IF(N641="nulová",J641,0)</f>
        <v>0</v>
      </c>
      <c r="BJ641" s="16" t="s">
        <v>87</v>
      </c>
      <c r="BK641" s="231">
        <f>ROUND(I641*H641,2)</f>
        <v>0</v>
      </c>
      <c r="BL641" s="16" t="s">
        <v>141</v>
      </c>
      <c r="BM641" s="230" t="s">
        <v>1253</v>
      </c>
    </row>
    <row r="642" spans="1:65" s="2" customFormat="1" ht="21.75" customHeight="1">
      <c r="A642" s="37"/>
      <c r="B642" s="38"/>
      <c r="C642" s="259" t="s">
        <v>1254</v>
      </c>
      <c r="D642" s="259" t="s">
        <v>266</v>
      </c>
      <c r="E642" s="260" t="s">
        <v>1255</v>
      </c>
      <c r="F642" s="261" t="s">
        <v>1256</v>
      </c>
      <c r="G642" s="262" t="s">
        <v>140</v>
      </c>
      <c r="H642" s="263">
        <v>6</v>
      </c>
      <c r="I642" s="264"/>
      <c r="J642" s="265">
        <f>ROUND(I642*H642,2)</f>
        <v>0</v>
      </c>
      <c r="K642" s="266"/>
      <c r="L642" s="267"/>
      <c r="M642" s="268" t="s">
        <v>1</v>
      </c>
      <c r="N642" s="269" t="s">
        <v>44</v>
      </c>
      <c r="O642" s="90"/>
      <c r="P642" s="228">
        <f>O642*H642</f>
        <v>0</v>
      </c>
      <c r="Q642" s="228">
        <v>0.0059</v>
      </c>
      <c r="R642" s="228">
        <f>Q642*H642</f>
        <v>0.0354</v>
      </c>
      <c r="S642" s="228">
        <v>0</v>
      </c>
      <c r="T642" s="229">
        <f>S642*H642</f>
        <v>0</v>
      </c>
      <c r="U642" s="37"/>
      <c r="V642" s="37"/>
      <c r="W642" s="37"/>
      <c r="X642" s="37"/>
      <c r="Y642" s="37"/>
      <c r="Z642" s="37"/>
      <c r="AA642" s="37"/>
      <c r="AB642" s="37"/>
      <c r="AC642" s="37"/>
      <c r="AD642" s="37"/>
      <c r="AE642" s="37"/>
      <c r="AR642" s="230" t="s">
        <v>181</v>
      </c>
      <c r="AT642" s="230" t="s">
        <v>266</v>
      </c>
      <c r="AU642" s="230" t="s">
        <v>21</v>
      </c>
      <c r="AY642" s="16" t="s">
        <v>135</v>
      </c>
      <c r="BE642" s="231">
        <f>IF(N642="základní",J642,0)</f>
        <v>0</v>
      </c>
      <c r="BF642" s="231">
        <f>IF(N642="snížená",J642,0)</f>
        <v>0</v>
      </c>
      <c r="BG642" s="231">
        <f>IF(N642="zákl. přenesená",J642,0)</f>
        <v>0</v>
      </c>
      <c r="BH642" s="231">
        <f>IF(N642="sníž. přenesená",J642,0)</f>
        <v>0</v>
      </c>
      <c r="BI642" s="231">
        <f>IF(N642="nulová",J642,0)</f>
        <v>0</v>
      </c>
      <c r="BJ642" s="16" t="s">
        <v>87</v>
      </c>
      <c r="BK642" s="231">
        <f>ROUND(I642*H642,2)</f>
        <v>0</v>
      </c>
      <c r="BL642" s="16" t="s">
        <v>141</v>
      </c>
      <c r="BM642" s="230" t="s">
        <v>1257</v>
      </c>
    </row>
    <row r="643" spans="1:47" s="2" customFormat="1" ht="12">
      <c r="A643" s="37"/>
      <c r="B643" s="38"/>
      <c r="C643" s="39"/>
      <c r="D643" s="232" t="s">
        <v>143</v>
      </c>
      <c r="E643" s="39"/>
      <c r="F643" s="233" t="s">
        <v>1258</v>
      </c>
      <c r="G643" s="39"/>
      <c r="H643" s="39"/>
      <c r="I643" s="234"/>
      <c r="J643" s="39"/>
      <c r="K643" s="39"/>
      <c r="L643" s="43"/>
      <c r="M643" s="235"/>
      <c r="N643" s="236"/>
      <c r="O643" s="90"/>
      <c r="P643" s="90"/>
      <c r="Q643" s="90"/>
      <c r="R643" s="90"/>
      <c r="S643" s="90"/>
      <c r="T643" s="91"/>
      <c r="U643" s="37"/>
      <c r="V643" s="37"/>
      <c r="W643" s="37"/>
      <c r="X643" s="37"/>
      <c r="Y643" s="37"/>
      <c r="Z643" s="37"/>
      <c r="AA643" s="37"/>
      <c r="AB643" s="37"/>
      <c r="AC643" s="37"/>
      <c r="AD643" s="37"/>
      <c r="AE643" s="37"/>
      <c r="AT643" s="16" t="s">
        <v>143</v>
      </c>
      <c r="AU643" s="16" t="s">
        <v>21</v>
      </c>
    </row>
    <row r="644" spans="1:65" s="2" customFormat="1" ht="24.15" customHeight="1">
      <c r="A644" s="37"/>
      <c r="B644" s="38"/>
      <c r="C644" s="259" t="s">
        <v>1259</v>
      </c>
      <c r="D644" s="259" t="s">
        <v>266</v>
      </c>
      <c r="E644" s="260" t="s">
        <v>1260</v>
      </c>
      <c r="F644" s="261" t="s">
        <v>1261</v>
      </c>
      <c r="G644" s="262" t="s">
        <v>140</v>
      </c>
      <c r="H644" s="263">
        <v>1</v>
      </c>
      <c r="I644" s="264"/>
      <c r="J644" s="265">
        <f>ROUND(I644*H644,2)</f>
        <v>0</v>
      </c>
      <c r="K644" s="266"/>
      <c r="L644" s="267"/>
      <c r="M644" s="268" t="s">
        <v>1</v>
      </c>
      <c r="N644" s="269" t="s">
        <v>44</v>
      </c>
      <c r="O644" s="90"/>
      <c r="P644" s="228">
        <f>O644*H644</f>
        <v>0</v>
      </c>
      <c r="Q644" s="228">
        <v>0.00709</v>
      </c>
      <c r="R644" s="228">
        <f>Q644*H644</f>
        <v>0.00709</v>
      </c>
      <c r="S644" s="228">
        <v>0</v>
      </c>
      <c r="T644" s="229">
        <f>S644*H644</f>
        <v>0</v>
      </c>
      <c r="U644" s="37"/>
      <c r="V644" s="37"/>
      <c r="W644" s="37"/>
      <c r="X644" s="37"/>
      <c r="Y644" s="37"/>
      <c r="Z644" s="37"/>
      <c r="AA644" s="37"/>
      <c r="AB644" s="37"/>
      <c r="AC644" s="37"/>
      <c r="AD644" s="37"/>
      <c r="AE644" s="37"/>
      <c r="AR644" s="230" t="s">
        <v>181</v>
      </c>
      <c r="AT644" s="230" t="s">
        <v>266</v>
      </c>
      <c r="AU644" s="230" t="s">
        <v>21</v>
      </c>
      <c r="AY644" s="16" t="s">
        <v>135</v>
      </c>
      <c r="BE644" s="231">
        <f>IF(N644="základní",J644,0)</f>
        <v>0</v>
      </c>
      <c r="BF644" s="231">
        <f>IF(N644="snížená",J644,0)</f>
        <v>0</v>
      </c>
      <c r="BG644" s="231">
        <f>IF(N644="zákl. přenesená",J644,0)</f>
        <v>0</v>
      </c>
      <c r="BH644" s="231">
        <f>IF(N644="sníž. přenesená",J644,0)</f>
        <v>0</v>
      </c>
      <c r="BI644" s="231">
        <f>IF(N644="nulová",J644,0)</f>
        <v>0</v>
      </c>
      <c r="BJ644" s="16" t="s">
        <v>87</v>
      </c>
      <c r="BK644" s="231">
        <f>ROUND(I644*H644,2)</f>
        <v>0</v>
      </c>
      <c r="BL644" s="16" t="s">
        <v>141</v>
      </c>
      <c r="BM644" s="230" t="s">
        <v>1262</v>
      </c>
    </row>
    <row r="645" spans="1:47" s="2" customFormat="1" ht="12">
      <c r="A645" s="37"/>
      <c r="B645" s="38"/>
      <c r="C645" s="39"/>
      <c r="D645" s="232" t="s">
        <v>143</v>
      </c>
      <c r="E645" s="39"/>
      <c r="F645" s="233" t="s">
        <v>1263</v>
      </c>
      <c r="G645" s="39"/>
      <c r="H645" s="39"/>
      <c r="I645" s="234"/>
      <c r="J645" s="39"/>
      <c r="K645" s="39"/>
      <c r="L645" s="43"/>
      <c r="M645" s="235"/>
      <c r="N645" s="236"/>
      <c r="O645" s="90"/>
      <c r="P645" s="90"/>
      <c r="Q645" s="90"/>
      <c r="R645" s="90"/>
      <c r="S645" s="90"/>
      <c r="T645" s="91"/>
      <c r="U645" s="37"/>
      <c r="V645" s="37"/>
      <c r="W645" s="37"/>
      <c r="X645" s="37"/>
      <c r="Y645" s="37"/>
      <c r="Z645" s="37"/>
      <c r="AA645" s="37"/>
      <c r="AB645" s="37"/>
      <c r="AC645" s="37"/>
      <c r="AD645" s="37"/>
      <c r="AE645" s="37"/>
      <c r="AT645" s="16" t="s">
        <v>143</v>
      </c>
      <c r="AU645" s="16" t="s">
        <v>21</v>
      </c>
    </row>
    <row r="646" spans="1:65" s="2" customFormat="1" ht="16.5" customHeight="1">
      <c r="A646" s="37"/>
      <c r="B646" s="38"/>
      <c r="C646" s="218" t="s">
        <v>1264</v>
      </c>
      <c r="D646" s="218" t="s">
        <v>137</v>
      </c>
      <c r="E646" s="219" t="s">
        <v>1265</v>
      </c>
      <c r="F646" s="220" t="s">
        <v>1266</v>
      </c>
      <c r="G646" s="221" t="s">
        <v>140</v>
      </c>
      <c r="H646" s="222">
        <v>2</v>
      </c>
      <c r="I646" s="223"/>
      <c r="J646" s="224">
        <f>ROUND(I646*H646,2)</f>
        <v>0</v>
      </c>
      <c r="K646" s="225"/>
      <c r="L646" s="43"/>
      <c r="M646" s="226" t="s">
        <v>1</v>
      </c>
      <c r="N646" s="227" t="s">
        <v>44</v>
      </c>
      <c r="O646" s="90"/>
      <c r="P646" s="228">
        <f>O646*H646</f>
        <v>0</v>
      </c>
      <c r="Q646" s="228">
        <v>0</v>
      </c>
      <c r="R646" s="228">
        <f>Q646*H646</f>
        <v>0</v>
      </c>
      <c r="S646" s="228">
        <v>0</v>
      </c>
      <c r="T646" s="229">
        <f>S646*H646</f>
        <v>0</v>
      </c>
      <c r="U646" s="37"/>
      <c r="V646" s="37"/>
      <c r="W646" s="37"/>
      <c r="X646" s="37"/>
      <c r="Y646" s="37"/>
      <c r="Z646" s="37"/>
      <c r="AA646" s="37"/>
      <c r="AB646" s="37"/>
      <c r="AC646" s="37"/>
      <c r="AD646" s="37"/>
      <c r="AE646" s="37"/>
      <c r="AR646" s="230" t="s">
        <v>141</v>
      </c>
      <c r="AT646" s="230" t="s">
        <v>137</v>
      </c>
      <c r="AU646" s="230" t="s">
        <v>21</v>
      </c>
      <c r="AY646" s="16" t="s">
        <v>135</v>
      </c>
      <c r="BE646" s="231">
        <f>IF(N646="základní",J646,0)</f>
        <v>0</v>
      </c>
      <c r="BF646" s="231">
        <f>IF(N646="snížená",J646,0)</f>
        <v>0</v>
      </c>
      <c r="BG646" s="231">
        <f>IF(N646="zákl. přenesená",J646,0)</f>
        <v>0</v>
      </c>
      <c r="BH646" s="231">
        <f>IF(N646="sníž. přenesená",J646,0)</f>
        <v>0</v>
      </c>
      <c r="BI646" s="231">
        <f>IF(N646="nulová",J646,0)</f>
        <v>0</v>
      </c>
      <c r="BJ646" s="16" t="s">
        <v>87</v>
      </c>
      <c r="BK646" s="231">
        <f>ROUND(I646*H646,2)</f>
        <v>0</v>
      </c>
      <c r="BL646" s="16" t="s">
        <v>141</v>
      </c>
      <c r="BM646" s="230" t="s">
        <v>1267</v>
      </c>
    </row>
    <row r="647" spans="1:47" s="2" customFormat="1" ht="12">
      <c r="A647" s="37"/>
      <c r="B647" s="38"/>
      <c r="C647" s="39"/>
      <c r="D647" s="232" t="s">
        <v>143</v>
      </c>
      <c r="E647" s="39"/>
      <c r="F647" s="233" t="s">
        <v>1268</v>
      </c>
      <c r="G647" s="39"/>
      <c r="H647" s="39"/>
      <c r="I647" s="234"/>
      <c r="J647" s="39"/>
      <c r="K647" s="39"/>
      <c r="L647" s="43"/>
      <c r="M647" s="235"/>
      <c r="N647" s="236"/>
      <c r="O647" s="90"/>
      <c r="P647" s="90"/>
      <c r="Q647" s="90"/>
      <c r="R647" s="90"/>
      <c r="S647" s="90"/>
      <c r="T647" s="91"/>
      <c r="U647" s="37"/>
      <c r="V647" s="37"/>
      <c r="W647" s="37"/>
      <c r="X647" s="37"/>
      <c r="Y647" s="37"/>
      <c r="Z647" s="37"/>
      <c r="AA647" s="37"/>
      <c r="AB647" s="37"/>
      <c r="AC647" s="37"/>
      <c r="AD647" s="37"/>
      <c r="AE647" s="37"/>
      <c r="AT647" s="16" t="s">
        <v>143</v>
      </c>
      <c r="AU647" s="16" t="s">
        <v>21</v>
      </c>
    </row>
    <row r="648" spans="1:65" s="2" customFormat="1" ht="24.15" customHeight="1">
      <c r="A648" s="37"/>
      <c r="B648" s="38"/>
      <c r="C648" s="218" t="s">
        <v>1269</v>
      </c>
      <c r="D648" s="218" t="s">
        <v>137</v>
      </c>
      <c r="E648" s="219" t="s">
        <v>1270</v>
      </c>
      <c r="F648" s="220" t="s">
        <v>1271</v>
      </c>
      <c r="G648" s="221" t="s">
        <v>155</v>
      </c>
      <c r="H648" s="222">
        <v>4</v>
      </c>
      <c r="I648" s="223"/>
      <c r="J648" s="224">
        <f>ROUND(I648*H648,2)</f>
        <v>0</v>
      </c>
      <c r="K648" s="225"/>
      <c r="L648" s="43"/>
      <c r="M648" s="226" t="s">
        <v>1</v>
      </c>
      <c r="N648" s="227" t="s">
        <v>44</v>
      </c>
      <c r="O648" s="90"/>
      <c r="P648" s="228">
        <f>O648*H648</f>
        <v>0</v>
      </c>
      <c r="Q648" s="228">
        <v>0</v>
      </c>
      <c r="R648" s="228">
        <f>Q648*H648</f>
        <v>0</v>
      </c>
      <c r="S648" s="228">
        <v>0</v>
      </c>
      <c r="T648" s="229">
        <f>S648*H648</f>
        <v>0</v>
      </c>
      <c r="U648" s="37"/>
      <c r="V648" s="37"/>
      <c r="W648" s="37"/>
      <c r="X648" s="37"/>
      <c r="Y648" s="37"/>
      <c r="Z648" s="37"/>
      <c r="AA648" s="37"/>
      <c r="AB648" s="37"/>
      <c r="AC648" s="37"/>
      <c r="AD648" s="37"/>
      <c r="AE648" s="37"/>
      <c r="AR648" s="230" t="s">
        <v>141</v>
      </c>
      <c r="AT648" s="230" t="s">
        <v>137</v>
      </c>
      <c r="AU648" s="230" t="s">
        <v>21</v>
      </c>
      <c r="AY648" s="16" t="s">
        <v>135</v>
      </c>
      <c r="BE648" s="231">
        <f>IF(N648="základní",J648,0)</f>
        <v>0</v>
      </c>
      <c r="BF648" s="231">
        <f>IF(N648="snížená",J648,0)</f>
        <v>0</v>
      </c>
      <c r="BG648" s="231">
        <f>IF(N648="zákl. přenesená",J648,0)</f>
        <v>0</v>
      </c>
      <c r="BH648" s="231">
        <f>IF(N648="sníž. přenesená",J648,0)</f>
        <v>0</v>
      </c>
      <c r="BI648" s="231">
        <f>IF(N648="nulová",J648,0)</f>
        <v>0</v>
      </c>
      <c r="BJ648" s="16" t="s">
        <v>87</v>
      </c>
      <c r="BK648" s="231">
        <f>ROUND(I648*H648,2)</f>
        <v>0</v>
      </c>
      <c r="BL648" s="16" t="s">
        <v>141</v>
      </c>
      <c r="BM648" s="230" t="s">
        <v>1272</v>
      </c>
    </row>
    <row r="649" spans="1:51" s="13" customFormat="1" ht="12">
      <c r="A649" s="13"/>
      <c r="B649" s="237"/>
      <c r="C649" s="238"/>
      <c r="D649" s="232" t="s">
        <v>150</v>
      </c>
      <c r="E649" s="239" t="s">
        <v>1</v>
      </c>
      <c r="F649" s="240" t="s">
        <v>1273</v>
      </c>
      <c r="G649" s="238"/>
      <c r="H649" s="241">
        <v>4</v>
      </c>
      <c r="I649" s="242"/>
      <c r="J649" s="238"/>
      <c r="K649" s="238"/>
      <c r="L649" s="243"/>
      <c r="M649" s="244"/>
      <c r="N649" s="245"/>
      <c r="O649" s="245"/>
      <c r="P649" s="245"/>
      <c r="Q649" s="245"/>
      <c r="R649" s="245"/>
      <c r="S649" s="245"/>
      <c r="T649" s="246"/>
      <c r="U649" s="13"/>
      <c r="V649" s="13"/>
      <c r="W649" s="13"/>
      <c r="X649" s="13"/>
      <c r="Y649" s="13"/>
      <c r="Z649" s="13"/>
      <c r="AA649" s="13"/>
      <c r="AB649" s="13"/>
      <c r="AC649" s="13"/>
      <c r="AD649" s="13"/>
      <c r="AE649" s="13"/>
      <c r="AT649" s="247" t="s">
        <v>150</v>
      </c>
      <c r="AU649" s="247" t="s">
        <v>21</v>
      </c>
      <c r="AV649" s="13" t="s">
        <v>21</v>
      </c>
      <c r="AW649" s="13" t="s">
        <v>34</v>
      </c>
      <c r="AX649" s="13" t="s">
        <v>79</v>
      </c>
      <c r="AY649" s="247" t="s">
        <v>135</v>
      </c>
    </row>
    <row r="650" spans="1:51" s="14" customFormat="1" ht="12">
      <c r="A650" s="14"/>
      <c r="B650" s="248"/>
      <c r="C650" s="249"/>
      <c r="D650" s="232" t="s">
        <v>150</v>
      </c>
      <c r="E650" s="250" t="s">
        <v>1</v>
      </c>
      <c r="F650" s="251" t="s">
        <v>159</v>
      </c>
      <c r="G650" s="249"/>
      <c r="H650" s="252">
        <v>4</v>
      </c>
      <c r="I650" s="253"/>
      <c r="J650" s="249"/>
      <c r="K650" s="249"/>
      <c r="L650" s="254"/>
      <c r="M650" s="255"/>
      <c r="N650" s="256"/>
      <c r="O650" s="256"/>
      <c r="P650" s="256"/>
      <c r="Q650" s="256"/>
      <c r="R650" s="256"/>
      <c r="S650" s="256"/>
      <c r="T650" s="257"/>
      <c r="U650" s="14"/>
      <c r="V650" s="14"/>
      <c r="W650" s="14"/>
      <c r="X650" s="14"/>
      <c r="Y650" s="14"/>
      <c r="Z650" s="14"/>
      <c r="AA650" s="14"/>
      <c r="AB650" s="14"/>
      <c r="AC650" s="14"/>
      <c r="AD650" s="14"/>
      <c r="AE650" s="14"/>
      <c r="AT650" s="258" t="s">
        <v>150</v>
      </c>
      <c r="AU650" s="258" t="s">
        <v>21</v>
      </c>
      <c r="AV650" s="14" t="s">
        <v>141</v>
      </c>
      <c r="AW650" s="14" t="s">
        <v>34</v>
      </c>
      <c r="AX650" s="14" t="s">
        <v>87</v>
      </c>
      <c r="AY650" s="258" t="s">
        <v>135</v>
      </c>
    </row>
    <row r="651" spans="1:65" s="2" customFormat="1" ht="16.5" customHeight="1">
      <c r="A651" s="37"/>
      <c r="B651" s="38"/>
      <c r="C651" s="259" t="s">
        <v>1274</v>
      </c>
      <c r="D651" s="259" t="s">
        <v>266</v>
      </c>
      <c r="E651" s="260" t="s">
        <v>1275</v>
      </c>
      <c r="F651" s="261" t="s">
        <v>1276</v>
      </c>
      <c r="G651" s="262" t="s">
        <v>147</v>
      </c>
      <c r="H651" s="263">
        <v>0.2</v>
      </c>
      <c r="I651" s="264"/>
      <c r="J651" s="265">
        <f>ROUND(I651*H651,2)</f>
        <v>0</v>
      </c>
      <c r="K651" s="266"/>
      <c r="L651" s="267"/>
      <c r="M651" s="268" t="s">
        <v>1</v>
      </c>
      <c r="N651" s="269" t="s">
        <v>44</v>
      </c>
      <c r="O651" s="90"/>
      <c r="P651" s="228">
        <f>O651*H651</f>
        <v>0</v>
      </c>
      <c r="Q651" s="228">
        <v>0.2</v>
      </c>
      <c r="R651" s="228">
        <f>Q651*H651</f>
        <v>0.04000000000000001</v>
      </c>
      <c r="S651" s="228">
        <v>0</v>
      </c>
      <c r="T651" s="229">
        <f>S651*H651</f>
        <v>0</v>
      </c>
      <c r="U651" s="37"/>
      <c r="V651" s="37"/>
      <c r="W651" s="37"/>
      <c r="X651" s="37"/>
      <c r="Y651" s="37"/>
      <c r="Z651" s="37"/>
      <c r="AA651" s="37"/>
      <c r="AB651" s="37"/>
      <c r="AC651" s="37"/>
      <c r="AD651" s="37"/>
      <c r="AE651" s="37"/>
      <c r="AR651" s="230" t="s">
        <v>181</v>
      </c>
      <c r="AT651" s="230" t="s">
        <v>266</v>
      </c>
      <c r="AU651" s="230" t="s">
        <v>21</v>
      </c>
      <c r="AY651" s="16" t="s">
        <v>135</v>
      </c>
      <c r="BE651" s="231">
        <f>IF(N651="základní",J651,0)</f>
        <v>0</v>
      </c>
      <c r="BF651" s="231">
        <f>IF(N651="snížená",J651,0)</f>
        <v>0</v>
      </c>
      <c r="BG651" s="231">
        <f>IF(N651="zákl. přenesená",J651,0)</f>
        <v>0</v>
      </c>
      <c r="BH651" s="231">
        <f>IF(N651="sníž. přenesená",J651,0)</f>
        <v>0</v>
      </c>
      <c r="BI651" s="231">
        <f>IF(N651="nulová",J651,0)</f>
        <v>0</v>
      </c>
      <c r="BJ651" s="16" t="s">
        <v>87</v>
      </c>
      <c r="BK651" s="231">
        <f>ROUND(I651*H651,2)</f>
        <v>0</v>
      </c>
      <c r="BL651" s="16" t="s">
        <v>141</v>
      </c>
      <c r="BM651" s="230" t="s">
        <v>1277</v>
      </c>
    </row>
    <row r="652" spans="1:51" s="13" customFormat="1" ht="12">
      <c r="A652" s="13"/>
      <c r="B652" s="237"/>
      <c r="C652" s="238"/>
      <c r="D652" s="232" t="s">
        <v>150</v>
      </c>
      <c r="E652" s="239" t="s">
        <v>1</v>
      </c>
      <c r="F652" s="240" t="s">
        <v>1278</v>
      </c>
      <c r="G652" s="238"/>
      <c r="H652" s="241">
        <v>0.2</v>
      </c>
      <c r="I652" s="242"/>
      <c r="J652" s="238"/>
      <c r="K652" s="238"/>
      <c r="L652" s="243"/>
      <c r="M652" s="244"/>
      <c r="N652" s="245"/>
      <c r="O652" s="245"/>
      <c r="P652" s="245"/>
      <c r="Q652" s="245"/>
      <c r="R652" s="245"/>
      <c r="S652" s="245"/>
      <c r="T652" s="246"/>
      <c r="U652" s="13"/>
      <c r="V652" s="13"/>
      <c r="W652" s="13"/>
      <c r="X652" s="13"/>
      <c r="Y652" s="13"/>
      <c r="Z652" s="13"/>
      <c r="AA652" s="13"/>
      <c r="AB652" s="13"/>
      <c r="AC652" s="13"/>
      <c r="AD652" s="13"/>
      <c r="AE652" s="13"/>
      <c r="AT652" s="247" t="s">
        <v>150</v>
      </c>
      <c r="AU652" s="247" t="s">
        <v>21</v>
      </c>
      <c r="AV652" s="13" t="s">
        <v>21</v>
      </c>
      <c r="AW652" s="13" t="s">
        <v>34</v>
      </c>
      <c r="AX652" s="13" t="s">
        <v>79</v>
      </c>
      <c r="AY652" s="247" t="s">
        <v>135</v>
      </c>
    </row>
    <row r="653" spans="1:51" s="14" customFormat="1" ht="12">
      <c r="A653" s="14"/>
      <c r="B653" s="248"/>
      <c r="C653" s="249"/>
      <c r="D653" s="232" t="s">
        <v>150</v>
      </c>
      <c r="E653" s="250" t="s">
        <v>1</v>
      </c>
      <c r="F653" s="251" t="s">
        <v>159</v>
      </c>
      <c r="G653" s="249"/>
      <c r="H653" s="252">
        <v>0.2</v>
      </c>
      <c r="I653" s="253"/>
      <c r="J653" s="249"/>
      <c r="K653" s="249"/>
      <c r="L653" s="254"/>
      <c r="M653" s="255"/>
      <c r="N653" s="256"/>
      <c r="O653" s="256"/>
      <c r="P653" s="256"/>
      <c r="Q653" s="256"/>
      <c r="R653" s="256"/>
      <c r="S653" s="256"/>
      <c r="T653" s="257"/>
      <c r="U653" s="14"/>
      <c r="V653" s="14"/>
      <c r="W653" s="14"/>
      <c r="X653" s="14"/>
      <c r="Y653" s="14"/>
      <c r="Z653" s="14"/>
      <c r="AA653" s="14"/>
      <c r="AB653" s="14"/>
      <c r="AC653" s="14"/>
      <c r="AD653" s="14"/>
      <c r="AE653" s="14"/>
      <c r="AT653" s="258" t="s">
        <v>150</v>
      </c>
      <c r="AU653" s="258" t="s">
        <v>21</v>
      </c>
      <c r="AV653" s="14" t="s">
        <v>141</v>
      </c>
      <c r="AW653" s="14" t="s">
        <v>34</v>
      </c>
      <c r="AX653" s="14" t="s">
        <v>87</v>
      </c>
      <c r="AY653" s="258" t="s">
        <v>135</v>
      </c>
    </row>
    <row r="654" spans="1:65" s="2" customFormat="1" ht="16.5" customHeight="1">
      <c r="A654" s="37"/>
      <c r="B654" s="38"/>
      <c r="C654" s="218" t="s">
        <v>1279</v>
      </c>
      <c r="D654" s="218" t="s">
        <v>137</v>
      </c>
      <c r="E654" s="219" t="s">
        <v>1280</v>
      </c>
      <c r="F654" s="220" t="s">
        <v>1281</v>
      </c>
      <c r="G654" s="221" t="s">
        <v>147</v>
      </c>
      <c r="H654" s="222">
        <v>20</v>
      </c>
      <c r="I654" s="223"/>
      <c r="J654" s="224">
        <f>ROUND(I654*H654,2)</f>
        <v>0</v>
      </c>
      <c r="K654" s="225"/>
      <c r="L654" s="43"/>
      <c r="M654" s="226" t="s">
        <v>1</v>
      </c>
      <c r="N654" s="227" t="s">
        <v>44</v>
      </c>
      <c r="O654" s="90"/>
      <c r="P654" s="228">
        <f>O654*H654</f>
        <v>0</v>
      </c>
      <c r="Q654" s="228">
        <v>0</v>
      </c>
      <c r="R654" s="228">
        <f>Q654*H654</f>
        <v>0</v>
      </c>
      <c r="S654" s="228">
        <v>0</v>
      </c>
      <c r="T654" s="229">
        <f>S654*H654</f>
        <v>0</v>
      </c>
      <c r="U654" s="37"/>
      <c r="V654" s="37"/>
      <c r="W654" s="37"/>
      <c r="X654" s="37"/>
      <c r="Y654" s="37"/>
      <c r="Z654" s="37"/>
      <c r="AA654" s="37"/>
      <c r="AB654" s="37"/>
      <c r="AC654" s="37"/>
      <c r="AD654" s="37"/>
      <c r="AE654" s="37"/>
      <c r="AR654" s="230" t="s">
        <v>141</v>
      </c>
      <c r="AT654" s="230" t="s">
        <v>137</v>
      </c>
      <c r="AU654" s="230" t="s">
        <v>21</v>
      </c>
      <c r="AY654" s="16" t="s">
        <v>135</v>
      </c>
      <c r="BE654" s="231">
        <f>IF(N654="základní",J654,0)</f>
        <v>0</v>
      </c>
      <c r="BF654" s="231">
        <f>IF(N654="snížená",J654,0)</f>
        <v>0</v>
      </c>
      <c r="BG654" s="231">
        <f>IF(N654="zákl. přenesená",J654,0)</f>
        <v>0</v>
      </c>
      <c r="BH654" s="231">
        <f>IF(N654="sníž. přenesená",J654,0)</f>
        <v>0</v>
      </c>
      <c r="BI654" s="231">
        <f>IF(N654="nulová",J654,0)</f>
        <v>0</v>
      </c>
      <c r="BJ654" s="16" t="s">
        <v>87</v>
      </c>
      <c r="BK654" s="231">
        <f>ROUND(I654*H654,2)</f>
        <v>0</v>
      </c>
      <c r="BL654" s="16" t="s">
        <v>141</v>
      </c>
      <c r="BM654" s="230" t="s">
        <v>1282</v>
      </c>
    </row>
    <row r="655" spans="1:51" s="13" customFormat="1" ht="12">
      <c r="A655" s="13"/>
      <c r="B655" s="237"/>
      <c r="C655" s="238"/>
      <c r="D655" s="232" t="s">
        <v>150</v>
      </c>
      <c r="E655" s="239" t="s">
        <v>1</v>
      </c>
      <c r="F655" s="240" t="s">
        <v>250</v>
      </c>
      <c r="G655" s="238"/>
      <c r="H655" s="241">
        <v>20</v>
      </c>
      <c r="I655" s="242"/>
      <c r="J655" s="238"/>
      <c r="K655" s="238"/>
      <c r="L655" s="243"/>
      <c r="M655" s="244"/>
      <c r="N655" s="245"/>
      <c r="O655" s="245"/>
      <c r="P655" s="245"/>
      <c r="Q655" s="245"/>
      <c r="R655" s="245"/>
      <c r="S655" s="245"/>
      <c r="T655" s="246"/>
      <c r="U655" s="13"/>
      <c r="V655" s="13"/>
      <c r="W655" s="13"/>
      <c r="X655" s="13"/>
      <c r="Y655" s="13"/>
      <c r="Z655" s="13"/>
      <c r="AA655" s="13"/>
      <c r="AB655" s="13"/>
      <c r="AC655" s="13"/>
      <c r="AD655" s="13"/>
      <c r="AE655" s="13"/>
      <c r="AT655" s="247" t="s">
        <v>150</v>
      </c>
      <c r="AU655" s="247" t="s">
        <v>21</v>
      </c>
      <c r="AV655" s="13" t="s">
        <v>21</v>
      </c>
      <c r="AW655" s="13" t="s">
        <v>34</v>
      </c>
      <c r="AX655" s="13" t="s">
        <v>87</v>
      </c>
      <c r="AY655" s="247" t="s">
        <v>135</v>
      </c>
    </row>
    <row r="656" spans="1:65" s="2" customFormat="1" ht="16.5" customHeight="1">
      <c r="A656" s="37"/>
      <c r="B656" s="38"/>
      <c r="C656" s="218" t="s">
        <v>1283</v>
      </c>
      <c r="D656" s="218" t="s">
        <v>137</v>
      </c>
      <c r="E656" s="219" t="s">
        <v>1284</v>
      </c>
      <c r="F656" s="220" t="s">
        <v>1285</v>
      </c>
      <c r="G656" s="221" t="s">
        <v>1142</v>
      </c>
      <c r="H656" s="222">
        <v>14</v>
      </c>
      <c r="I656" s="223"/>
      <c r="J656" s="224">
        <f>ROUND(I656*H656,2)</f>
        <v>0</v>
      </c>
      <c r="K656" s="225"/>
      <c r="L656" s="43"/>
      <c r="M656" s="226" t="s">
        <v>1</v>
      </c>
      <c r="N656" s="227" t="s">
        <v>44</v>
      </c>
      <c r="O656" s="90"/>
      <c r="P656" s="228">
        <f>O656*H656</f>
        <v>0</v>
      </c>
      <c r="Q656" s="228">
        <v>0</v>
      </c>
      <c r="R656" s="228">
        <f>Q656*H656</f>
        <v>0</v>
      </c>
      <c r="S656" s="228">
        <v>0</v>
      </c>
      <c r="T656" s="229">
        <f>S656*H656</f>
        <v>0</v>
      </c>
      <c r="U656" s="37"/>
      <c r="V656" s="37"/>
      <c r="W656" s="37"/>
      <c r="X656" s="37"/>
      <c r="Y656" s="37"/>
      <c r="Z656" s="37"/>
      <c r="AA656" s="37"/>
      <c r="AB656" s="37"/>
      <c r="AC656" s="37"/>
      <c r="AD656" s="37"/>
      <c r="AE656" s="37"/>
      <c r="AR656" s="230" t="s">
        <v>141</v>
      </c>
      <c r="AT656" s="230" t="s">
        <v>137</v>
      </c>
      <c r="AU656" s="230" t="s">
        <v>21</v>
      </c>
      <c r="AY656" s="16" t="s">
        <v>135</v>
      </c>
      <c r="BE656" s="231">
        <f>IF(N656="základní",J656,0)</f>
        <v>0</v>
      </c>
      <c r="BF656" s="231">
        <f>IF(N656="snížená",J656,0)</f>
        <v>0</v>
      </c>
      <c r="BG656" s="231">
        <f>IF(N656="zákl. přenesená",J656,0)</f>
        <v>0</v>
      </c>
      <c r="BH656" s="231">
        <f>IF(N656="sníž. přenesená",J656,0)</f>
        <v>0</v>
      </c>
      <c r="BI656" s="231">
        <f>IF(N656="nulová",J656,0)</f>
        <v>0</v>
      </c>
      <c r="BJ656" s="16" t="s">
        <v>87</v>
      </c>
      <c r="BK656" s="231">
        <f>ROUND(I656*H656,2)</f>
        <v>0</v>
      </c>
      <c r="BL656" s="16" t="s">
        <v>141</v>
      </c>
      <c r="BM656" s="230" t="s">
        <v>1286</v>
      </c>
    </row>
    <row r="657" spans="1:51" s="13" customFormat="1" ht="12">
      <c r="A657" s="13"/>
      <c r="B657" s="237"/>
      <c r="C657" s="238"/>
      <c r="D657" s="232" t="s">
        <v>150</v>
      </c>
      <c r="E657" s="239" t="s">
        <v>1</v>
      </c>
      <c r="F657" s="240" t="s">
        <v>1287</v>
      </c>
      <c r="G657" s="238"/>
      <c r="H657" s="241">
        <v>14</v>
      </c>
      <c r="I657" s="242"/>
      <c r="J657" s="238"/>
      <c r="K657" s="238"/>
      <c r="L657" s="243"/>
      <c r="M657" s="244"/>
      <c r="N657" s="245"/>
      <c r="O657" s="245"/>
      <c r="P657" s="245"/>
      <c r="Q657" s="245"/>
      <c r="R657" s="245"/>
      <c r="S657" s="245"/>
      <c r="T657" s="246"/>
      <c r="U657" s="13"/>
      <c r="V657" s="13"/>
      <c r="W657" s="13"/>
      <c r="X657" s="13"/>
      <c r="Y657" s="13"/>
      <c r="Z657" s="13"/>
      <c r="AA657" s="13"/>
      <c r="AB657" s="13"/>
      <c r="AC657" s="13"/>
      <c r="AD657" s="13"/>
      <c r="AE657" s="13"/>
      <c r="AT657" s="247" t="s">
        <v>150</v>
      </c>
      <c r="AU657" s="247" t="s">
        <v>21</v>
      </c>
      <c r="AV657" s="13" t="s">
        <v>21</v>
      </c>
      <c r="AW657" s="13" t="s">
        <v>34</v>
      </c>
      <c r="AX657" s="13" t="s">
        <v>79</v>
      </c>
      <c r="AY657" s="247" t="s">
        <v>135</v>
      </c>
    </row>
    <row r="658" spans="1:51" s="14" customFormat="1" ht="12">
      <c r="A658" s="14"/>
      <c r="B658" s="248"/>
      <c r="C658" s="249"/>
      <c r="D658" s="232" t="s">
        <v>150</v>
      </c>
      <c r="E658" s="250" t="s">
        <v>1</v>
      </c>
      <c r="F658" s="251" t="s">
        <v>159</v>
      </c>
      <c r="G658" s="249"/>
      <c r="H658" s="252">
        <v>14</v>
      </c>
      <c r="I658" s="253"/>
      <c r="J658" s="249"/>
      <c r="K658" s="249"/>
      <c r="L658" s="254"/>
      <c r="M658" s="255"/>
      <c r="N658" s="256"/>
      <c r="O658" s="256"/>
      <c r="P658" s="256"/>
      <c r="Q658" s="256"/>
      <c r="R658" s="256"/>
      <c r="S658" s="256"/>
      <c r="T658" s="257"/>
      <c r="U658" s="14"/>
      <c r="V658" s="14"/>
      <c r="W658" s="14"/>
      <c r="X658" s="14"/>
      <c r="Y658" s="14"/>
      <c r="Z658" s="14"/>
      <c r="AA658" s="14"/>
      <c r="AB658" s="14"/>
      <c r="AC658" s="14"/>
      <c r="AD658" s="14"/>
      <c r="AE658" s="14"/>
      <c r="AT658" s="258" t="s">
        <v>150</v>
      </c>
      <c r="AU658" s="258" t="s">
        <v>21</v>
      </c>
      <c r="AV658" s="14" t="s">
        <v>141</v>
      </c>
      <c r="AW658" s="14" t="s">
        <v>34</v>
      </c>
      <c r="AX658" s="14" t="s">
        <v>87</v>
      </c>
      <c r="AY658" s="258" t="s">
        <v>135</v>
      </c>
    </row>
    <row r="659" spans="1:65" s="2" customFormat="1" ht="24.15" customHeight="1">
      <c r="A659" s="37"/>
      <c r="B659" s="38"/>
      <c r="C659" s="218" t="s">
        <v>1288</v>
      </c>
      <c r="D659" s="218" t="s">
        <v>137</v>
      </c>
      <c r="E659" s="219" t="s">
        <v>1289</v>
      </c>
      <c r="F659" s="220" t="s">
        <v>1290</v>
      </c>
      <c r="G659" s="221" t="s">
        <v>140</v>
      </c>
      <c r="H659" s="222">
        <v>2</v>
      </c>
      <c r="I659" s="223"/>
      <c r="J659" s="224">
        <f>ROUND(I659*H659,2)</f>
        <v>0</v>
      </c>
      <c r="K659" s="225"/>
      <c r="L659" s="43"/>
      <c r="M659" s="226" t="s">
        <v>1</v>
      </c>
      <c r="N659" s="227" t="s">
        <v>44</v>
      </c>
      <c r="O659" s="90"/>
      <c r="P659" s="228">
        <f>O659*H659</f>
        <v>0</v>
      </c>
      <c r="Q659" s="228">
        <v>0</v>
      </c>
      <c r="R659" s="228">
        <f>Q659*H659</f>
        <v>0</v>
      </c>
      <c r="S659" s="228">
        <v>0</v>
      </c>
      <c r="T659" s="229">
        <f>S659*H659</f>
        <v>0</v>
      </c>
      <c r="U659" s="37"/>
      <c r="V659" s="37"/>
      <c r="W659" s="37"/>
      <c r="X659" s="37"/>
      <c r="Y659" s="37"/>
      <c r="Z659" s="37"/>
      <c r="AA659" s="37"/>
      <c r="AB659" s="37"/>
      <c r="AC659" s="37"/>
      <c r="AD659" s="37"/>
      <c r="AE659" s="37"/>
      <c r="AR659" s="230" t="s">
        <v>141</v>
      </c>
      <c r="AT659" s="230" t="s">
        <v>137</v>
      </c>
      <c r="AU659" s="230" t="s">
        <v>21</v>
      </c>
      <c r="AY659" s="16" t="s">
        <v>135</v>
      </c>
      <c r="BE659" s="231">
        <f>IF(N659="základní",J659,0)</f>
        <v>0</v>
      </c>
      <c r="BF659" s="231">
        <f>IF(N659="snížená",J659,0)</f>
        <v>0</v>
      </c>
      <c r="BG659" s="231">
        <f>IF(N659="zákl. přenesená",J659,0)</f>
        <v>0</v>
      </c>
      <c r="BH659" s="231">
        <f>IF(N659="sníž. přenesená",J659,0)</f>
        <v>0</v>
      </c>
      <c r="BI659" s="231">
        <f>IF(N659="nulová",J659,0)</f>
        <v>0</v>
      </c>
      <c r="BJ659" s="16" t="s">
        <v>87</v>
      </c>
      <c r="BK659" s="231">
        <f>ROUND(I659*H659,2)</f>
        <v>0</v>
      </c>
      <c r="BL659" s="16" t="s">
        <v>141</v>
      </c>
      <c r="BM659" s="230" t="s">
        <v>1291</v>
      </c>
    </row>
    <row r="660" spans="1:65" s="2" customFormat="1" ht="16.5" customHeight="1">
      <c r="A660" s="37"/>
      <c r="B660" s="38"/>
      <c r="C660" s="259" t="s">
        <v>1292</v>
      </c>
      <c r="D660" s="259" t="s">
        <v>266</v>
      </c>
      <c r="E660" s="260" t="s">
        <v>1293</v>
      </c>
      <c r="F660" s="261" t="s">
        <v>1294</v>
      </c>
      <c r="G660" s="262" t="s">
        <v>269</v>
      </c>
      <c r="H660" s="263">
        <v>0.1</v>
      </c>
      <c r="I660" s="264"/>
      <c r="J660" s="265">
        <f>ROUND(I660*H660,2)</f>
        <v>0</v>
      </c>
      <c r="K660" s="266"/>
      <c r="L660" s="267"/>
      <c r="M660" s="268" t="s">
        <v>1</v>
      </c>
      <c r="N660" s="269" t="s">
        <v>44</v>
      </c>
      <c r="O660" s="90"/>
      <c r="P660" s="228">
        <f>O660*H660</f>
        <v>0</v>
      </c>
      <c r="Q660" s="228">
        <v>1</v>
      </c>
      <c r="R660" s="228">
        <f>Q660*H660</f>
        <v>0.1</v>
      </c>
      <c r="S660" s="228">
        <v>0</v>
      </c>
      <c r="T660" s="229">
        <f>S660*H660</f>
        <v>0</v>
      </c>
      <c r="U660" s="37"/>
      <c r="V660" s="37"/>
      <c r="W660" s="37"/>
      <c r="X660" s="37"/>
      <c r="Y660" s="37"/>
      <c r="Z660" s="37"/>
      <c r="AA660" s="37"/>
      <c r="AB660" s="37"/>
      <c r="AC660" s="37"/>
      <c r="AD660" s="37"/>
      <c r="AE660" s="37"/>
      <c r="AR660" s="230" t="s">
        <v>181</v>
      </c>
      <c r="AT660" s="230" t="s">
        <v>266</v>
      </c>
      <c r="AU660" s="230" t="s">
        <v>21</v>
      </c>
      <c r="AY660" s="16" t="s">
        <v>135</v>
      </c>
      <c r="BE660" s="231">
        <f>IF(N660="základní",J660,0)</f>
        <v>0</v>
      </c>
      <c r="BF660" s="231">
        <f>IF(N660="snížená",J660,0)</f>
        <v>0</v>
      </c>
      <c r="BG660" s="231">
        <f>IF(N660="zákl. přenesená",J660,0)</f>
        <v>0</v>
      </c>
      <c r="BH660" s="231">
        <f>IF(N660="sníž. přenesená",J660,0)</f>
        <v>0</v>
      </c>
      <c r="BI660" s="231">
        <f>IF(N660="nulová",J660,0)</f>
        <v>0</v>
      </c>
      <c r="BJ660" s="16" t="s">
        <v>87</v>
      </c>
      <c r="BK660" s="231">
        <f>ROUND(I660*H660,2)</f>
        <v>0</v>
      </c>
      <c r="BL660" s="16" t="s">
        <v>141</v>
      </c>
      <c r="BM660" s="230" t="s">
        <v>1295</v>
      </c>
    </row>
    <row r="661" spans="1:51" s="13" customFormat="1" ht="12">
      <c r="A661" s="13"/>
      <c r="B661" s="237"/>
      <c r="C661" s="238"/>
      <c r="D661" s="232" t="s">
        <v>150</v>
      </c>
      <c r="E661" s="238"/>
      <c r="F661" s="240" t="s">
        <v>1296</v>
      </c>
      <c r="G661" s="238"/>
      <c r="H661" s="241">
        <v>0.1</v>
      </c>
      <c r="I661" s="242"/>
      <c r="J661" s="238"/>
      <c r="K661" s="238"/>
      <c r="L661" s="243"/>
      <c r="M661" s="244"/>
      <c r="N661" s="245"/>
      <c r="O661" s="245"/>
      <c r="P661" s="245"/>
      <c r="Q661" s="245"/>
      <c r="R661" s="245"/>
      <c r="S661" s="245"/>
      <c r="T661" s="246"/>
      <c r="U661" s="13"/>
      <c r="V661" s="13"/>
      <c r="W661" s="13"/>
      <c r="X661" s="13"/>
      <c r="Y661" s="13"/>
      <c r="Z661" s="13"/>
      <c r="AA661" s="13"/>
      <c r="AB661" s="13"/>
      <c r="AC661" s="13"/>
      <c r="AD661" s="13"/>
      <c r="AE661" s="13"/>
      <c r="AT661" s="247" t="s">
        <v>150</v>
      </c>
      <c r="AU661" s="247" t="s">
        <v>21</v>
      </c>
      <c r="AV661" s="13" t="s">
        <v>21</v>
      </c>
      <c r="AW661" s="13" t="s">
        <v>4</v>
      </c>
      <c r="AX661" s="13" t="s">
        <v>87</v>
      </c>
      <c r="AY661" s="247" t="s">
        <v>135</v>
      </c>
    </row>
    <row r="662" spans="1:65" s="2" customFormat="1" ht="16.5" customHeight="1">
      <c r="A662" s="37"/>
      <c r="B662" s="38"/>
      <c r="C662" s="218" t="s">
        <v>1297</v>
      </c>
      <c r="D662" s="218" t="s">
        <v>137</v>
      </c>
      <c r="E662" s="219" t="s">
        <v>1298</v>
      </c>
      <c r="F662" s="220" t="s">
        <v>1299</v>
      </c>
      <c r="G662" s="221" t="s">
        <v>140</v>
      </c>
      <c r="H662" s="222">
        <v>2</v>
      </c>
      <c r="I662" s="223"/>
      <c r="J662" s="224">
        <f>ROUND(I662*H662,2)</f>
        <v>0</v>
      </c>
      <c r="K662" s="225"/>
      <c r="L662" s="43"/>
      <c r="M662" s="226" t="s">
        <v>1</v>
      </c>
      <c r="N662" s="227" t="s">
        <v>44</v>
      </c>
      <c r="O662" s="90"/>
      <c r="P662" s="228">
        <f>O662*H662</f>
        <v>0</v>
      </c>
      <c r="Q662" s="228">
        <v>0</v>
      </c>
      <c r="R662" s="228">
        <f>Q662*H662</f>
        <v>0</v>
      </c>
      <c r="S662" s="228">
        <v>0</v>
      </c>
      <c r="T662" s="229">
        <f>S662*H662</f>
        <v>0</v>
      </c>
      <c r="U662" s="37"/>
      <c r="V662" s="37"/>
      <c r="W662" s="37"/>
      <c r="X662" s="37"/>
      <c r="Y662" s="37"/>
      <c r="Z662" s="37"/>
      <c r="AA662" s="37"/>
      <c r="AB662" s="37"/>
      <c r="AC662" s="37"/>
      <c r="AD662" s="37"/>
      <c r="AE662" s="37"/>
      <c r="AR662" s="230" t="s">
        <v>141</v>
      </c>
      <c r="AT662" s="230" t="s">
        <v>137</v>
      </c>
      <c r="AU662" s="230" t="s">
        <v>21</v>
      </c>
      <c r="AY662" s="16" t="s">
        <v>135</v>
      </c>
      <c r="BE662" s="231">
        <f>IF(N662="základní",J662,0)</f>
        <v>0</v>
      </c>
      <c r="BF662" s="231">
        <f>IF(N662="snížená",J662,0)</f>
        <v>0</v>
      </c>
      <c r="BG662" s="231">
        <f>IF(N662="zákl. přenesená",J662,0)</f>
        <v>0</v>
      </c>
      <c r="BH662" s="231">
        <f>IF(N662="sníž. přenesená",J662,0)</f>
        <v>0</v>
      </c>
      <c r="BI662" s="231">
        <f>IF(N662="nulová",J662,0)</f>
        <v>0</v>
      </c>
      <c r="BJ662" s="16" t="s">
        <v>87</v>
      </c>
      <c r="BK662" s="231">
        <f>ROUND(I662*H662,2)</f>
        <v>0</v>
      </c>
      <c r="BL662" s="16" t="s">
        <v>141</v>
      </c>
      <c r="BM662" s="230" t="s">
        <v>1300</v>
      </c>
    </row>
    <row r="663" spans="1:63" s="12" customFormat="1" ht="22.8" customHeight="1">
      <c r="A663" s="12"/>
      <c r="B663" s="202"/>
      <c r="C663" s="203"/>
      <c r="D663" s="204" t="s">
        <v>78</v>
      </c>
      <c r="E663" s="216" t="s">
        <v>402</v>
      </c>
      <c r="F663" s="216" t="s">
        <v>403</v>
      </c>
      <c r="G663" s="203"/>
      <c r="H663" s="203"/>
      <c r="I663" s="206"/>
      <c r="J663" s="217">
        <f>BK663</f>
        <v>0</v>
      </c>
      <c r="K663" s="203"/>
      <c r="L663" s="208"/>
      <c r="M663" s="209"/>
      <c r="N663" s="210"/>
      <c r="O663" s="210"/>
      <c r="P663" s="211">
        <f>SUM(P664:P666)</f>
        <v>0</v>
      </c>
      <c r="Q663" s="210"/>
      <c r="R663" s="211">
        <f>SUM(R664:R666)</f>
        <v>0</v>
      </c>
      <c r="S663" s="210"/>
      <c r="T663" s="212">
        <f>SUM(T664:T666)</f>
        <v>0</v>
      </c>
      <c r="U663" s="12"/>
      <c r="V663" s="12"/>
      <c r="W663" s="12"/>
      <c r="X663" s="12"/>
      <c r="Y663" s="12"/>
      <c r="Z663" s="12"/>
      <c r="AA663" s="12"/>
      <c r="AB663" s="12"/>
      <c r="AC663" s="12"/>
      <c r="AD663" s="12"/>
      <c r="AE663" s="12"/>
      <c r="AR663" s="213" t="s">
        <v>87</v>
      </c>
      <c r="AT663" s="214" t="s">
        <v>78</v>
      </c>
      <c r="AU663" s="214" t="s">
        <v>87</v>
      </c>
      <c r="AY663" s="213" t="s">
        <v>135</v>
      </c>
      <c r="BK663" s="215">
        <f>SUM(BK664:BK666)</f>
        <v>0</v>
      </c>
    </row>
    <row r="664" spans="1:65" s="2" customFormat="1" ht="33" customHeight="1">
      <c r="A664" s="37"/>
      <c r="B664" s="38"/>
      <c r="C664" s="218" t="s">
        <v>1301</v>
      </c>
      <c r="D664" s="218" t="s">
        <v>137</v>
      </c>
      <c r="E664" s="219" t="s">
        <v>1302</v>
      </c>
      <c r="F664" s="220" t="s">
        <v>1303</v>
      </c>
      <c r="G664" s="221" t="s">
        <v>269</v>
      </c>
      <c r="H664" s="222">
        <v>809.242</v>
      </c>
      <c r="I664" s="223"/>
      <c r="J664" s="224">
        <f>ROUND(I664*H664,2)</f>
        <v>0</v>
      </c>
      <c r="K664" s="225"/>
      <c r="L664" s="43"/>
      <c r="M664" s="226" t="s">
        <v>1</v>
      </c>
      <c r="N664" s="227" t="s">
        <v>44</v>
      </c>
      <c r="O664" s="90"/>
      <c r="P664" s="228">
        <f>O664*H664</f>
        <v>0</v>
      </c>
      <c r="Q664" s="228">
        <v>0</v>
      </c>
      <c r="R664" s="228">
        <f>Q664*H664</f>
        <v>0</v>
      </c>
      <c r="S664" s="228">
        <v>0</v>
      </c>
      <c r="T664" s="229">
        <f>S664*H664</f>
        <v>0</v>
      </c>
      <c r="U664" s="37"/>
      <c r="V664" s="37"/>
      <c r="W664" s="37"/>
      <c r="X664" s="37"/>
      <c r="Y664" s="37"/>
      <c r="Z664" s="37"/>
      <c r="AA664" s="37"/>
      <c r="AB664" s="37"/>
      <c r="AC664" s="37"/>
      <c r="AD664" s="37"/>
      <c r="AE664" s="37"/>
      <c r="AR664" s="230" t="s">
        <v>141</v>
      </c>
      <c r="AT664" s="230" t="s">
        <v>137</v>
      </c>
      <c r="AU664" s="230" t="s">
        <v>21</v>
      </c>
      <c r="AY664" s="16" t="s">
        <v>135</v>
      </c>
      <c r="BE664" s="231">
        <f>IF(N664="základní",J664,0)</f>
        <v>0</v>
      </c>
      <c r="BF664" s="231">
        <f>IF(N664="snížená",J664,0)</f>
        <v>0</v>
      </c>
      <c r="BG664" s="231">
        <f>IF(N664="zákl. přenesená",J664,0)</f>
        <v>0</v>
      </c>
      <c r="BH664" s="231">
        <f>IF(N664="sníž. přenesená",J664,0)</f>
        <v>0</v>
      </c>
      <c r="BI664" s="231">
        <f>IF(N664="nulová",J664,0)</f>
        <v>0</v>
      </c>
      <c r="BJ664" s="16" t="s">
        <v>87</v>
      </c>
      <c r="BK664" s="231">
        <f>ROUND(I664*H664,2)</f>
        <v>0</v>
      </c>
      <c r="BL664" s="16" t="s">
        <v>141</v>
      </c>
      <c r="BM664" s="230" t="s">
        <v>1304</v>
      </c>
    </row>
    <row r="665" spans="1:65" s="2" customFormat="1" ht="24.15" customHeight="1">
      <c r="A665" s="37"/>
      <c r="B665" s="38"/>
      <c r="C665" s="218" t="s">
        <v>1305</v>
      </c>
      <c r="D665" s="218" t="s">
        <v>137</v>
      </c>
      <c r="E665" s="219" t="s">
        <v>1306</v>
      </c>
      <c r="F665" s="220" t="s">
        <v>1307</v>
      </c>
      <c r="G665" s="221" t="s">
        <v>269</v>
      </c>
      <c r="H665" s="222">
        <v>10</v>
      </c>
      <c r="I665" s="223"/>
      <c r="J665" s="224">
        <f>ROUND(I665*H665,2)</f>
        <v>0</v>
      </c>
      <c r="K665" s="225"/>
      <c r="L665" s="43"/>
      <c r="M665" s="226" t="s">
        <v>1</v>
      </c>
      <c r="N665" s="227" t="s">
        <v>44</v>
      </c>
      <c r="O665" s="90"/>
      <c r="P665" s="228">
        <f>O665*H665</f>
        <v>0</v>
      </c>
      <c r="Q665" s="228">
        <v>0</v>
      </c>
      <c r="R665" s="228">
        <f>Q665*H665</f>
        <v>0</v>
      </c>
      <c r="S665" s="228">
        <v>0</v>
      </c>
      <c r="T665" s="229">
        <f>S665*H665</f>
        <v>0</v>
      </c>
      <c r="U665" s="37"/>
      <c r="V665" s="37"/>
      <c r="W665" s="37"/>
      <c r="X665" s="37"/>
      <c r="Y665" s="37"/>
      <c r="Z665" s="37"/>
      <c r="AA665" s="37"/>
      <c r="AB665" s="37"/>
      <c r="AC665" s="37"/>
      <c r="AD665" s="37"/>
      <c r="AE665" s="37"/>
      <c r="AR665" s="230" t="s">
        <v>141</v>
      </c>
      <c r="AT665" s="230" t="s">
        <v>137</v>
      </c>
      <c r="AU665" s="230" t="s">
        <v>21</v>
      </c>
      <c r="AY665" s="16" t="s">
        <v>135</v>
      </c>
      <c r="BE665" s="231">
        <f>IF(N665="základní",J665,0)</f>
        <v>0</v>
      </c>
      <c r="BF665" s="231">
        <f>IF(N665="snížená",J665,0)</f>
        <v>0</v>
      </c>
      <c r="BG665" s="231">
        <f>IF(N665="zákl. přenesená",J665,0)</f>
        <v>0</v>
      </c>
      <c r="BH665" s="231">
        <f>IF(N665="sníž. přenesená",J665,0)</f>
        <v>0</v>
      </c>
      <c r="BI665" s="231">
        <f>IF(N665="nulová",J665,0)</f>
        <v>0</v>
      </c>
      <c r="BJ665" s="16" t="s">
        <v>87</v>
      </c>
      <c r="BK665" s="231">
        <f>ROUND(I665*H665,2)</f>
        <v>0</v>
      </c>
      <c r="BL665" s="16" t="s">
        <v>141</v>
      </c>
      <c r="BM665" s="230" t="s">
        <v>1308</v>
      </c>
    </row>
    <row r="666" spans="1:51" s="13" customFormat="1" ht="12">
      <c r="A666" s="13"/>
      <c r="B666" s="237"/>
      <c r="C666" s="238"/>
      <c r="D666" s="232" t="s">
        <v>150</v>
      </c>
      <c r="E666" s="239" t="s">
        <v>1</v>
      </c>
      <c r="F666" s="240" t="s">
        <v>193</v>
      </c>
      <c r="G666" s="238"/>
      <c r="H666" s="241">
        <v>10</v>
      </c>
      <c r="I666" s="242"/>
      <c r="J666" s="238"/>
      <c r="K666" s="238"/>
      <c r="L666" s="243"/>
      <c r="M666" s="273"/>
      <c r="N666" s="274"/>
      <c r="O666" s="274"/>
      <c r="P666" s="274"/>
      <c r="Q666" s="274"/>
      <c r="R666" s="274"/>
      <c r="S666" s="274"/>
      <c r="T666" s="275"/>
      <c r="U666" s="13"/>
      <c r="V666" s="13"/>
      <c r="W666" s="13"/>
      <c r="X666" s="13"/>
      <c r="Y666" s="13"/>
      <c r="Z666" s="13"/>
      <c r="AA666" s="13"/>
      <c r="AB666" s="13"/>
      <c r="AC666" s="13"/>
      <c r="AD666" s="13"/>
      <c r="AE666" s="13"/>
      <c r="AT666" s="247" t="s">
        <v>150</v>
      </c>
      <c r="AU666" s="247" t="s">
        <v>21</v>
      </c>
      <c r="AV666" s="13" t="s">
        <v>21</v>
      </c>
      <c r="AW666" s="13" t="s">
        <v>34</v>
      </c>
      <c r="AX666" s="13" t="s">
        <v>87</v>
      </c>
      <c r="AY666" s="247" t="s">
        <v>135</v>
      </c>
    </row>
    <row r="667" spans="1:31" s="2" customFormat="1" ht="6.95" customHeight="1">
      <c r="A667" s="37"/>
      <c r="B667" s="65"/>
      <c r="C667" s="66"/>
      <c r="D667" s="66"/>
      <c r="E667" s="66"/>
      <c r="F667" s="66"/>
      <c r="G667" s="66"/>
      <c r="H667" s="66"/>
      <c r="I667" s="66"/>
      <c r="J667" s="66"/>
      <c r="K667" s="66"/>
      <c r="L667" s="43"/>
      <c r="M667" s="37"/>
      <c r="O667" s="37"/>
      <c r="P667" s="37"/>
      <c r="Q667" s="37"/>
      <c r="R667" s="37"/>
      <c r="S667" s="37"/>
      <c r="T667" s="37"/>
      <c r="U667" s="37"/>
      <c r="V667" s="37"/>
      <c r="W667" s="37"/>
      <c r="X667" s="37"/>
      <c r="Y667" s="37"/>
      <c r="Z667" s="37"/>
      <c r="AA667" s="37"/>
      <c r="AB667" s="37"/>
      <c r="AC667" s="37"/>
      <c r="AD667" s="37"/>
      <c r="AE667" s="37"/>
    </row>
  </sheetData>
  <sheetProtection password="CC35" sheet="1" objects="1" scenarios="1" formatColumns="0" formatRows="0" autoFilter="0"/>
  <autoFilter ref="C136:K666"/>
  <mergeCells count="9">
    <mergeCell ref="E7:H7"/>
    <mergeCell ref="E9:H9"/>
    <mergeCell ref="E18:H18"/>
    <mergeCell ref="E27:H27"/>
    <mergeCell ref="E85:H85"/>
    <mergeCell ref="E87:H87"/>
    <mergeCell ref="E127:H127"/>
    <mergeCell ref="E129:H129"/>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2:BM439"/>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6" t="s">
        <v>94</v>
      </c>
    </row>
    <row r="3" spans="2:46" s="1" customFormat="1" ht="6.95" customHeight="1" hidden="1">
      <c r="B3" s="135"/>
      <c r="C3" s="136"/>
      <c r="D3" s="136"/>
      <c r="E3" s="136"/>
      <c r="F3" s="136"/>
      <c r="G3" s="136"/>
      <c r="H3" s="136"/>
      <c r="I3" s="136"/>
      <c r="J3" s="136"/>
      <c r="K3" s="136"/>
      <c r="L3" s="19"/>
      <c r="AT3" s="16" t="s">
        <v>21</v>
      </c>
    </row>
    <row r="4" spans="2:46" s="1" customFormat="1" ht="24.95" customHeight="1" hidden="1">
      <c r="B4" s="19"/>
      <c r="D4" s="137" t="s">
        <v>107</v>
      </c>
      <c r="L4" s="19"/>
      <c r="M4" s="138" t="s">
        <v>10</v>
      </c>
      <c r="AT4" s="16" t="s">
        <v>4</v>
      </c>
    </row>
    <row r="5" spans="2:12" s="1" customFormat="1" ht="6.95" customHeight="1" hidden="1">
      <c r="B5" s="19"/>
      <c r="L5" s="19"/>
    </row>
    <row r="6" spans="2:12" s="1" customFormat="1" ht="12" customHeight="1" hidden="1">
      <c r="B6" s="19"/>
      <c r="D6" s="139" t="s">
        <v>16</v>
      </c>
      <c r="L6" s="19"/>
    </row>
    <row r="7" spans="2:12" s="1" customFormat="1" ht="16.5" customHeight="1" hidden="1">
      <c r="B7" s="19"/>
      <c r="E7" s="140" t="str">
        <f>'Rekapitulace stavby'!K6</f>
        <v>Cheb, stavební úprava komunikace ulice Nová</v>
      </c>
      <c r="F7" s="139"/>
      <c r="G7" s="139"/>
      <c r="H7" s="139"/>
      <c r="L7" s="19"/>
    </row>
    <row r="8" spans="1:31" s="2" customFormat="1" ht="12" customHeight="1" hidden="1">
      <c r="A8" s="37"/>
      <c r="B8" s="43"/>
      <c r="C8" s="37"/>
      <c r="D8" s="139" t="s">
        <v>108</v>
      </c>
      <c r="E8" s="37"/>
      <c r="F8" s="37"/>
      <c r="G8" s="37"/>
      <c r="H8" s="37"/>
      <c r="I8" s="37"/>
      <c r="J8" s="37"/>
      <c r="K8" s="37"/>
      <c r="L8" s="62"/>
      <c r="S8" s="37"/>
      <c r="T8" s="37"/>
      <c r="U8" s="37"/>
      <c r="V8" s="37"/>
      <c r="W8" s="37"/>
      <c r="X8" s="37"/>
      <c r="Y8" s="37"/>
      <c r="Z8" s="37"/>
      <c r="AA8" s="37"/>
      <c r="AB8" s="37"/>
      <c r="AC8" s="37"/>
      <c r="AD8" s="37"/>
      <c r="AE8" s="37"/>
    </row>
    <row r="9" spans="1:31" s="2" customFormat="1" ht="16.5" customHeight="1" hidden="1">
      <c r="A9" s="37"/>
      <c r="B9" s="43"/>
      <c r="C9" s="37"/>
      <c r="D9" s="37"/>
      <c r="E9" s="141" t="s">
        <v>1309</v>
      </c>
      <c r="F9" s="37"/>
      <c r="G9" s="37"/>
      <c r="H9" s="37"/>
      <c r="I9" s="37"/>
      <c r="J9" s="37"/>
      <c r="K9" s="37"/>
      <c r="L9" s="62"/>
      <c r="S9" s="37"/>
      <c r="T9" s="37"/>
      <c r="U9" s="37"/>
      <c r="V9" s="37"/>
      <c r="W9" s="37"/>
      <c r="X9" s="37"/>
      <c r="Y9" s="37"/>
      <c r="Z9" s="37"/>
      <c r="AA9" s="37"/>
      <c r="AB9" s="37"/>
      <c r="AC9" s="37"/>
      <c r="AD9" s="37"/>
      <c r="AE9" s="37"/>
    </row>
    <row r="10" spans="1:31" s="2" customFormat="1" ht="12" hidden="1">
      <c r="A10" s="37"/>
      <c r="B10" s="43"/>
      <c r="C10" s="37"/>
      <c r="D10" s="37"/>
      <c r="E10" s="37"/>
      <c r="F10" s="37"/>
      <c r="G10" s="37"/>
      <c r="H10" s="37"/>
      <c r="I10" s="37"/>
      <c r="J10" s="37"/>
      <c r="K10" s="37"/>
      <c r="L10" s="62"/>
      <c r="S10" s="37"/>
      <c r="T10" s="37"/>
      <c r="U10" s="37"/>
      <c r="V10" s="37"/>
      <c r="W10" s="37"/>
      <c r="X10" s="37"/>
      <c r="Y10" s="37"/>
      <c r="Z10" s="37"/>
      <c r="AA10" s="37"/>
      <c r="AB10" s="37"/>
      <c r="AC10" s="37"/>
      <c r="AD10" s="37"/>
      <c r="AE10" s="37"/>
    </row>
    <row r="11" spans="1:31" s="2" customFormat="1" ht="12" customHeight="1" hidden="1">
      <c r="A11" s="37"/>
      <c r="B11" s="43"/>
      <c r="C11" s="37"/>
      <c r="D11" s="139" t="s">
        <v>18</v>
      </c>
      <c r="E11" s="37"/>
      <c r="F11" s="142" t="s">
        <v>19</v>
      </c>
      <c r="G11" s="37"/>
      <c r="H11" s="37"/>
      <c r="I11" s="139" t="s">
        <v>20</v>
      </c>
      <c r="J11" s="142" t="s">
        <v>1</v>
      </c>
      <c r="K11" s="37"/>
      <c r="L11" s="62"/>
      <c r="S11" s="37"/>
      <c r="T11" s="37"/>
      <c r="U11" s="37"/>
      <c r="V11" s="37"/>
      <c r="W11" s="37"/>
      <c r="X11" s="37"/>
      <c r="Y11" s="37"/>
      <c r="Z11" s="37"/>
      <c r="AA11" s="37"/>
      <c r="AB11" s="37"/>
      <c r="AC11" s="37"/>
      <c r="AD11" s="37"/>
      <c r="AE11" s="37"/>
    </row>
    <row r="12" spans="1:31" s="2" customFormat="1" ht="12" customHeight="1" hidden="1">
      <c r="A12" s="37"/>
      <c r="B12" s="43"/>
      <c r="C12" s="37"/>
      <c r="D12" s="139" t="s">
        <v>22</v>
      </c>
      <c r="E12" s="37"/>
      <c r="F12" s="142" t="s">
        <v>23</v>
      </c>
      <c r="G12" s="37"/>
      <c r="H12" s="37"/>
      <c r="I12" s="139" t="s">
        <v>24</v>
      </c>
      <c r="J12" s="143" t="str">
        <f>'Rekapitulace stavby'!AN8</f>
        <v>3. 2. 2023</v>
      </c>
      <c r="K12" s="37"/>
      <c r="L12" s="62"/>
      <c r="S12" s="37"/>
      <c r="T12" s="37"/>
      <c r="U12" s="37"/>
      <c r="V12" s="37"/>
      <c r="W12" s="37"/>
      <c r="X12" s="37"/>
      <c r="Y12" s="37"/>
      <c r="Z12" s="37"/>
      <c r="AA12" s="37"/>
      <c r="AB12" s="37"/>
      <c r="AC12" s="37"/>
      <c r="AD12" s="37"/>
      <c r="AE12" s="37"/>
    </row>
    <row r="13" spans="1:31" s="2" customFormat="1" ht="10.8" customHeight="1" hidden="1">
      <c r="A13" s="37"/>
      <c r="B13" s="43"/>
      <c r="C13" s="37"/>
      <c r="D13" s="37"/>
      <c r="E13" s="37"/>
      <c r="F13" s="37"/>
      <c r="G13" s="37"/>
      <c r="H13" s="37"/>
      <c r="I13" s="37"/>
      <c r="J13" s="37"/>
      <c r="K13" s="37"/>
      <c r="L13" s="62"/>
      <c r="S13" s="37"/>
      <c r="T13" s="37"/>
      <c r="U13" s="37"/>
      <c r="V13" s="37"/>
      <c r="W13" s="37"/>
      <c r="X13" s="37"/>
      <c r="Y13" s="37"/>
      <c r="Z13" s="37"/>
      <c r="AA13" s="37"/>
      <c r="AB13" s="37"/>
      <c r="AC13" s="37"/>
      <c r="AD13" s="37"/>
      <c r="AE13" s="37"/>
    </row>
    <row r="14" spans="1:31" s="2" customFormat="1" ht="12" customHeight="1" hidden="1">
      <c r="A14" s="37"/>
      <c r="B14" s="43"/>
      <c r="C14" s="37"/>
      <c r="D14" s="139" t="s">
        <v>26</v>
      </c>
      <c r="E14" s="37"/>
      <c r="F14" s="37"/>
      <c r="G14" s="37"/>
      <c r="H14" s="37"/>
      <c r="I14" s="139" t="s">
        <v>27</v>
      </c>
      <c r="J14" s="142" t="s">
        <v>1</v>
      </c>
      <c r="K14" s="37"/>
      <c r="L14" s="62"/>
      <c r="S14" s="37"/>
      <c r="T14" s="37"/>
      <c r="U14" s="37"/>
      <c r="V14" s="37"/>
      <c r="W14" s="37"/>
      <c r="X14" s="37"/>
      <c r="Y14" s="37"/>
      <c r="Z14" s="37"/>
      <c r="AA14" s="37"/>
      <c r="AB14" s="37"/>
      <c r="AC14" s="37"/>
      <c r="AD14" s="37"/>
      <c r="AE14" s="37"/>
    </row>
    <row r="15" spans="1:31" s="2" customFormat="1" ht="18" customHeight="1" hidden="1">
      <c r="A15" s="37"/>
      <c r="B15" s="43"/>
      <c r="C15" s="37"/>
      <c r="D15" s="37"/>
      <c r="E15" s="142" t="s">
        <v>28</v>
      </c>
      <c r="F15" s="37"/>
      <c r="G15" s="37"/>
      <c r="H15" s="37"/>
      <c r="I15" s="139" t="s">
        <v>29</v>
      </c>
      <c r="J15" s="142" t="s">
        <v>1</v>
      </c>
      <c r="K15" s="37"/>
      <c r="L15" s="62"/>
      <c r="S15" s="37"/>
      <c r="T15" s="37"/>
      <c r="U15" s="37"/>
      <c r="V15" s="37"/>
      <c r="W15" s="37"/>
      <c r="X15" s="37"/>
      <c r="Y15" s="37"/>
      <c r="Z15" s="37"/>
      <c r="AA15" s="37"/>
      <c r="AB15" s="37"/>
      <c r="AC15" s="37"/>
      <c r="AD15" s="37"/>
      <c r="AE15" s="37"/>
    </row>
    <row r="16" spans="1:31" s="2" customFormat="1" ht="6.95" customHeight="1" hidden="1">
      <c r="A16" s="37"/>
      <c r="B16" s="43"/>
      <c r="C16" s="37"/>
      <c r="D16" s="37"/>
      <c r="E16" s="37"/>
      <c r="F16" s="37"/>
      <c r="G16" s="37"/>
      <c r="H16" s="37"/>
      <c r="I16" s="37"/>
      <c r="J16" s="37"/>
      <c r="K16" s="37"/>
      <c r="L16" s="62"/>
      <c r="S16" s="37"/>
      <c r="T16" s="37"/>
      <c r="U16" s="37"/>
      <c r="V16" s="37"/>
      <c r="W16" s="37"/>
      <c r="X16" s="37"/>
      <c r="Y16" s="37"/>
      <c r="Z16" s="37"/>
      <c r="AA16" s="37"/>
      <c r="AB16" s="37"/>
      <c r="AC16" s="37"/>
      <c r="AD16" s="37"/>
      <c r="AE16" s="37"/>
    </row>
    <row r="17" spans="1:31" s="2" customFormat="1" ht="12" customHeight="1" hidden="1">
      <c r="A17" s="37"/>
      <c r="B17" s="43"/>
      <c r="C17" s="37"/>
      <c r="D17" s="139" t="s">
        <v>30</v>
      </c>
      <c r="E17" s="37"/>
      <c r="F17" s="37"/>
      <c r="G17" s="37"/>
      <c r="H17" s="37"/>
      <c r="I17" s="139" t="s">
        <v>27</v>
      </c>
      <c r="J17" s="32" t="str">
        <f>'Rekapitulace stavby'!AN13</f>
        <v>Vyplň údaj</v>
      </c>
      <c r="K17" s="37"/>
      <c r="L17" s="62"/>
      <c r="S17" s="37"/>
      <c r="T17" s="37"/>
      <c r="U17" s="37"/>
      <c r="V17" s="37"/>
      <c r="W17" s="37"/>
      <c r="X17" s="37"/>
      <c r="Y17" s="37"/>
      <c r="Z17" s="37"/>
      <c r="AA17" s="37"/>
      <c r="AB17" s="37"/>
      <c r="AC17" s="37"/>
      <c r="AD17" s="37"/>
      <c r="AE17" s="37"/>
    </row>
    <row r="18" spans="1:31" s="2" customFormat="1" ht="18" customHeight="1" hidden="1">
      <c r="A18" s="37"/>
      <c r="B18" s="43"/>
      <c r="C18" s="37"/>
      <c r="D18" s="37"/>
      <c r="E18" s="32" t="str">
        <f>'Rekapitulace stavby'!E14</f>
        <v>Vyplň údaj</v>
      </c>
      <c r="F18" s="142"/>
      <c r="G18" s="142"/>
      <c r="H18" s="142"/>
      <c r="I18" s="139" t="s">
        <v>29</v>
      </c>
      <c r="J18" s="32" t="str">
        <f>'Rekapitulace stavby'!AN14</f>
        <v>Vyplň údaj</v>
      </c>
      <c r="K18" s="37"/>
      <c r="L18" s="62"/>
      <c r="S18" s="37"/>
      <c r="T18" s="37"/>
      <c r="U18" s="37"/>
      <c r="V18" s="37"/>
      <c r="W18" s="37"/>
      <c r="X18" s="37"/>
      <c r="Y18" s="37"/>
      <c r="Z18" s="37"/>
      <c r="AA18" s="37"/>
      <c r="AB18" s="37"/>
      <c r="AC18" s="37"/>
      <c r="AD18" s="37"/>
      <c r="AE18" s="37"/>
    </row>
    <row r="19" spans="1:31" s="2" customFormat="1" ht="6.95" customHeight="1" hidden="1">
      <c r="A19" s="37"/>
      <c r="B19" s="43"/>
      <c r="C19" s="37"/>
      <c r="D19" s="37"/>
      <c r="E19" s="37"/>
      <c r="F19" s="37"/>
      <c r="G19" s="37"/>
      <c r="H19" s="37"/>
      <c r="I19" s="37"/>
      <c r="J19" s="37"/>
      <c r="K19" s="37"/>
      <c r="L19" s="62"/>
      <c r="S19" s="37"/>
      <c r="T19" s="37"/>
      <c r="U19" s="37"/>
      <c r="V19" s="37"/>
      <c r="W19" s="37"/>
      <c r="X19" s="37"/>
      <c r="Y19" s="37"/>
      <c r="Z19" s="37"/>
      <c r="AA19" s="37"/>
      <c r="AB19" s="37"/>
      <c r="AC19" s="37"/>
      <c r="AD19" s="37"/>
      <c r="AE19" s="37"/>
    </row>
    <row r="20" spans="1:31" s="2" customFormat="1" ht="12" customHeight="1" hidden="1">
      <c r="A20" s="37"/>
      <c r="B20" s="43"/>
      <c r="C20" s="37"/>
      <c r="D20" s="139" t="s">
        <v>32</v>
      </c>
      <c r="E20" s="37"/>
      <c r="F20" s="37"/>
      <c r="G20" s="37"/>
      <c r="H20" s="37"/>
      <c r="I20" s="139" t="s">
        <v>27</v>
      </c>
      <c r="J20" s="142" t="s">
        <v>1</v>
      </c>
      <c r="K20" s="37"/>
      <c r="L20" s="62"/>
      <c r="S20" s="37"/>
      <c r="T20" s="37"/>
      <c r="U20" s="37"/>
      <c r="V20" s="37"/>
      <c r="W20" s="37"/>
      <c r="X20" s="37"/>
      <c r="Y20" s="37"/>
      <c r="Z20" s="37"/>
      <c r="AA20" s="37"/>
      <c r="AB20" s="37"/>
      <c r="AC20" s="37"/>
      <c r="AD20" s="37"/>
      <c r="AE20" s="37"/>
    </row>
    <row r="21" spans="1:31" s="2" customFormat="1" ht="18" customHeight="1" hidden="1">
      <c r="A21" s="37"/>
      <c r="B21" s="43"/>
      <c r="C21" s="37"/>
      <c r="D21" s="37"/>
      <c r="E21" s="142" t="s">
        <v>33</v>
      </c>
      <c r="F21" s="37"/>
      <c r="G21" s="37"/>
      <c r="H21" s="37"/>
      <c r="I21" s="139" t="s">
        <v>29</v>
      </c>
      <c r="J21" s="142" t="s">
        <v>1</v>
      </c>
      <c r="K21" s="37"/>
      <c r="L21" s="62"/>
      <c r="S21" s="37"/>
      <c r="T21" s="37"/>
      <c r="U21" s="37"/>
      <c r="V21" s="37"/>
      <c r="W21" s="37"/>
      <c r="X21" s="37"/>
      <c r="Y21" s="37"/>
      <c r="Z21" s="37"/>
      <c r="AA21" s="37"/>
      <c r="AB21" s="37"/>
      <c r="AC21" s="37"/>
      <c r="AD21" s="37"/>
      <c r="AE21" s="37"/>
    </row>
    <row r="22" spans="1:31" s="2" customFormat="1" ht="6.95" customHeight="1" hidden="1">
      <c r="A22" s="37"/>
      <c r="B22" s="43"/>
      <c r="C22" s="37"/>
      <c r="D22" s="37"/>
      <c r="E22" s="37"/>
      <c r="F22" s="37"/>
      <c r="G22" s="37"/>
      <c r="H22" s="37"/>
      <c r="I22" s="37"/>
      <c r="J22" s="37"/>
      <c r="K22" s="37"/>
      <c r="L22" s="62"/>
      <c r="S22" s="37"/>
      <c r="T22" s="37"/>
      <c r="U22" s="37"/>
      <c r="V22" s="37"/>
      <c r="W22" s="37"/>
      <c r="X22" s="37"/>
      <c r="Y22" s="37"/>
      <c r="Z22" s="37"/>
      <c r="AA22" s="37"/>
      <c r="AB22" s="37"/>
      <c r="AC22" s="37"/>
      <c r="AD22" s="37"/>
      <c r="AE22" s="37"/>
    </row>
    <row r="23" spans="1:31" s="2" customFormat="1" ht="12" customHeight="1" hidden="1">
      <c r="A23" s="37"/>
      <c r="B23" s="43"/>
      <c r="C23" s="37"/>
      <c r="D23" s="139" t="s">
        <v>35</v>
      </c>
      <c r="E23" s="37"/>
      <c r="F23" s="37"/>
      <c r="G23" s="37"/>
      <c r="H23" s="37"/>
      <c r="I23" s="139" t="s">
        <v>27</v>
      </c>
      <c r="J23" s="142" t="s">
        <v>36</v>
      </c>
      <c r="K23" s="37"/>
      <c r="L23" s="62"/>
      <c r="S23" s="37"/>
      <c r="T23" s="37"/>
      <c r="U23" s="37"/>
      <c r="V23" s="37"/>
      <c r="W23" s="37"/>
      <c r="X23" s="37"/>
      <c r="Y23" s="37"/>
      <c r="Z23" s="37"/>
      <c r="AA23" s="37"/>
      <c r="AB23" s="37"/>
      <c r="AC23" s="37"/>
      <c r="AD23" s="37"/>
      <c r="AE23" s="37"/>
    </row>
    <row r="24" spans="1:31" s="2" customFormat="1" ht="18" customHeight="1" hidden="1">
      <c r="A24" s="37"/>
      <c r="B24" s="43"/>
      <c r="C24" s="37"/>
      <c r="D24" s="37"/>
      <c r="E24" s="142" t="s">
        <v>33</v>
      </c>
      <c r="F24" s="37"/>
      <c r="G24" s="37"/>
      <c r="H24" s="37"/>
      <c r="I24" s="139" t="s">
        <v>29</v>
      </c>
      <c r="J24" s="142" t="s">
        <v>37</v>
      </c>
      <c r="K24" s="37"/>
      <c r="L24" s="62"/>
      <c r="S24" s="37"/>
      <c r="T24" s="37"/>
      <c r="U24" s="37"/>
      <c r="V24" s="37"/>
      <c r="W24" s="37"/>
      <c r="X24" s="37"/>
      <c r="Y24" s="37"/>
      <c r="Z24" s="37"/>
      <c r="AA24" s="37"/>
      <c r="AB24" s="37"/>
      <c r="AC24" s="37"/>
      <c r="AD24" s="37"/>
      <c r="AE24" s="37"/>
    </row>
    <row r="25" spans="1:31" s="2" customFormat="1" ht="6.95" customHeight="1" hidden="1">
      <c r="A25" s="37"/>
      <c r="B25" s="43"/>
      <c r="C25" s="37"/>
      <c r="D25" s="37"/>
      <c r="E25" s="37"/>
      <c r="F25" s="37"/>
      <c r="G25" s="37"/>
      <c r="H25" s="37"/>
      <c r="I25" s="37"/>
      <c r="J25" s="37"/>
      <c r="K25" s="37"/>
      <c r="L25" s="62"/>
      <c r="S25" s="37"/>
      <c r="T25" s="37"/>
      <c r="U25" s="37"/>
      <c r="V25" s="37"/>
      <c r="W25" s="37"/>
      <c r="X25" s="37"/>
      <c r="Y25" s="37"/>
      <c r="Z25" s="37"/>
      <c r="AA25" s="37"/>
      <c r="AB25" s="37"/>
      <c r="AC25" s="37"/>
      <c r="AD25" s="37"/>
      <c r="AE25" s="37"/>
    </row>
    <row r="26" spans="1:31" s="2" customFormat="1" ht="12" customHeight="1" hidden="1">
      <c r="A26" s="37"/>
      <c r="B26" s="43"/>
      <c r="C26" s="37"/>
      <c r="D26" s="139" t="s">
        <v>38</v>
      </c>
      <c r="E26" s="37"/>
      <c r="F26" s="37"/>
      <c r="G26" s="37"/>
      <c r="H26" s="37"/>
      <c r="I26" s="37"/>
      <c r="J26" s="37"/>
      <c r="K26" s="37"/>
      <c r="L26" s="62"/>
      <c r="S26" s="37"/>
      <c r="T26" s="37"/>
      <c r="U26" s="37"/>
      <c r="V26" s="37"/>
      <c r="W26" s="37"/>
      <c r="X26" s="37"/>
      <c r="Y26" s="37"/>
      <c r="Z26" s="37"/>
      <c r="AA26" s="37"/>
      <c r="AB26" s="37"/>
      <c r="AC26" s="37"/>
      <c r="AD26" s="37"/>
      <c r="AE26" s="37"/>
    </row>
    <row r="27" spans="1:31" s="8" customFormat="1" ht="16.5" customHeight="1" hidden="1">
      <c r="A27" s="144"/>
      <c r="B27" s="145"/>
      <c r="C27" s="144"/>
      <c r="D27" s="144"/>
      <c r="E27" s="146" t="s">
        <v>1</v>
      </c>
      <c r="F27" s="146"/>
      <c r="G27" s="146"/>
      <c r="H27" s="146"/>
      <c r="I27" s="144"/>
      <c r="J27" s="144"/>
      <c r="K27" s="144"/>
      <c r="L27" s="147"/>
      <c r="S27" s="144"/>
      <c r="T27" s="144"/>
      <c r="U27" s="144"/>
      <c r="V27" s="144"/>
      <c r="W27" s="144"/>
      <c r="X27" s="144"/>
      <c r="Y27" s="144"/>
      <c r="Z27" s="144"/>
      <c r="AA27" s="144"/>
      <c r="AB27" s="144"/>
      <c r="AC27" s="144"/>
      <c r="AD27" s="144"/>
      <c r="AE27" s="144"/>
    </row>
    <row r="28" spans="1:31" s="2" customFormat="1" ht="6.95" customHeight="1" hidden="1">
      <c r="A28" s="37"/>
      <c r="B28" s="43"/>
      <c r="C28" s="37"/>
      <c r="D28" s="37"/>
      <c r="E28" s="37"/>
      <c r="F28" s="37"/>
      <c r="G28" s="37"/>
      <c r="H28" s="37"/>
      <c r="I28" s="37"/>
      <c r="J28" s="37"/>
      <c r="K28" s="37"/>
      <c r="L28" s="62"/>
      <c r="S28" s="37"/>
      <c r="T28" s="37"/>
      <c r="U28" s="37"/>
      <c r="V28" s="37"/>
      <c r="W28" s="37"/>
      <c r="X28" s="37"/>
      <c r="Y28" s="37"/>
      <c r="Z28" s="37"/>
      <c r="AA28" s="37"/>
      <c r="AB28" s="37"/>
      <c r="AC28" s="37"/>
      <c r="AD28" s="37"/>
      <c r="AE28" s="37"/>
    </row>
    <row r="29" spans="1:31" s="2" customFormat="1" ht="6.95" customHeight="1" hidden="1">
      <c r="A29" s="37"/>
      <c r="B29" s="43"/>
      <c r="C29" s="37"/>
      <c r="D29" s="148"/>
      <c r="E29" s="148"/>
      <c r="F29" s="148"/>
      <c r="G29" s="148"/>
      <c r="H29" s="148"/>
      <c r="I29" s="148"/>
      <c r="J29" s="148"/>
      <c r="K29" s="148"/>
      <c r="L29" s="62"/>
      <c r="S29" s="37"/>
      <c r="T29" s="37"/>
      <c r="U29" s="37"/>
      <c r="V29" s="37"/>
      <c r="W29" s="37"/>
      <c r="X29" s="37"/>
      <c r="Y29" s="37"/>
      <c r="Z29" s="37"/>
      <c r="AA29" s="37"/>
      <c r="AB29" s="37"/>
      <c r="AC29" s="37"/>
      <c r="AD29" s="37"/>
      <c r="AE29" s="37"/>
    </row>
    <row r="30" spans="1:31" s="2" customFormat="1" ht="25.4" customHeight="1" hidden="1">
      <c r="A30" s="37"/>
      <c r="B30" s="43"/>
      <c r="C30" s="37"/>
      <c r="D30" s="149" t="s">
        <v>39</v>
      </c>
      <c r="E30" s="37"/>
      <c r="F30" s="37"/>
      <c r="G30" s="37"/>
      <c r="H30" s="37"/>
      <c r="I30" s="37"/>
      <c r="J30" s="150">
        <f>ROUND(J132,2)</f>
        <v>0</v>
      </c>
      <c r="K30" s="37"/>
      <c r="L30" s="62"/>
      <c r="S30" s="37"/>
      <c r="T30" s="37"/>
      <c r="U30" s="37"/>
      <c r="V30" s="37"/>
      <c r="W30" s="37"/>
      <c r="X30" s="37"/>
      <c r="Y30" s="37"/>
      <c r="Z30" s="37"/>
      <c r="AA30" s="37"/>
      <c r="AB30" s="37"/>
      <c r="AC30" s="37"/>
      <c r="AD30" s="37"/>
      <c r="AE30" s="37"/>
    </row>
    <row r="31" spans="1:31" s="2" customFormat="1" ht="6.95" customHeight="1" hidden="1">
      <c r="A31" s="37"/>
      <c r="B31" s="43"/>
      <c r="C31" s="37"/>
      <c r="D31" s="148"/>
      <c r="E31" s="148"/>
      <c r="F31" s="148"/>
      <c r="G31" s="148"/>
      <c r="H31" s="148"/>
      <c r="I31" s="148"/>
      <c r="J31" s="148"/>
      <c r="K31" s="148"/>
      <c r="L31" s="62"/>
      <c r="S31" s="37"/>
      <c r="T31" s="37"/>
      <c r="U31" s="37"/>
      <c r="V31" s="37"/>
      <c r="W31" s="37"/>
      <c r="X31" s="37"/>
      <c r="Y31" s="37"/>
      <c r="Z31" s="37"/>
      <c r="AA31" s="37"/>
      <c r="AB31" s="37"/>
      <c r="AC31" s="37"/>
      <c r="AD31" s="37"/>
      <c r="AE31" s="37"/>
    </row>
    <row r="32" spans="1:31" s="2" customFormat="1" ht="14.4" customHeight="1" hidden="1">
      <c r="A32" s="37"/>
      <c r="B32" s="43"/>
      <c r="C32" s="37"/>
      <c r="D32" s="37"/>
      <c r="E32" s="37"/>
      <c r="F32" s="151" t="s">
        <v>41</v>
      </c>
      <c r="G32" s="37"/>
      <c r="H32" s="37"/>
      <c r="I32" s="151" t="s">
        <v>40</v>
      </c>
      <c r="J32" s="151" t="s">
        <v>42</v>
      </c>
      <c r="K32" s="37"/>
      <c r="L32" s="62"/>
      <c r="S32" s="37"/>
      <c r="T32" s="37"/>
      <c r="U32" s="37"/>
      <c r="V32" s="37"/>
      <c r="W32" s="37"/>
      <c r="X32" s="37"/>
      <c r="Y32" s="37"/>
      <c r="Z32" s="37"/>
      <c r="AA32" s="37"/>
      <c r="AB32" s="37"/>
      <c r="AC32" s="37"/>
      <c r="AD32" s="37"/>
      <c r="AE32" s="37"/>
    </row>
    <row r="33" spans="1:31" s="2" customFormat="1" ht="14.4" customHeight="1" hidden="1">
      <c r="A33" s="37"/>
      <c r="B33" s="43"/>
      <c r="C33" s="37"/>
      <c r="D33" s="152" t="s">
        <v>43</v>
      </c>
      <c r="E33" s="139" t="s">
        <v>44</v>
      </c>
      <c r="F33" s="153">
        <f>ROUND((SUM(BE132:BE438)),2)</f>
        <v>0</v>
      </c>
      <c r="G33" s="37"/>
      <c r="H33" s="37"/>
      <c r="I33" s="154">
        <v>0.21</v>
      </c>
      <c r="J33" s="153">
        <f>ROUND(((SUM(BE132:BE438))*I33),2)</f>
        <v>0</v>
      </c>
      <c r="K33" s="37"/>
      <c r="L33" s="62"/>
      <c r="S33" s="37"/>
      <c r="T33" s="37"/>
      <c r="U33" s="37"/>
      <c r="V33" s="37"/>
      <c r="W33" s="37"/>
      <c r="X33" s="37"/>
      <c r="Y33" s="37"/>
      <c r="Z33" s="37"/>
      <c r="AA33" s="37"/>
      <c r="AB33" s="37"/>
      <c r="AC33" s="37"/>
      <c r="AD33" s="37"/>
      <c r="AE33" s="37"/>
    </row>
    <row r="34" spans="1:31" s="2" customFormat="1" ht="14.4" customHeight="1" hidden="1">
      <c r="A34" s="37"/>
      <c r="B34" s="43"/>
      <c r="C34" s="37"/>
      <c r="D34" s="37"/>
      <c r="E34" s="139" t="s">
        <v>45</v>
      </c>
      <c r="F34" s="153">
        <f>ROUND((SUM(BF132:BF438)),2)</f>
        <v>0</v>
      </c>
      <c r="G34" s="37"/>
      <c r="H34" s="37"/>
      <c r="I34" s="154">
        <v>0.15</v>
      </c>
      <c r="J34" s="153">
        <f>ROUND(((SUM(BF132:BF438))*I34),2)</f>
        <v>0</v>
      </c>
      <c r="K34" s="37"/>
      <c r="L34" s="62"/>
      <c r="S34" s="37"/>
      <c r="T34" s="37"/>
      <c r="U34" s="37"/>
      <c r="V34" s="37"/>
      <c r="W34" s="37"/>
      <c r="X34" s="37"/>
      <c r="Y34" s="37"/>
      <c r="Z34" s="37"/>
      <c r="AA34" s="37"/>
      <c r="AB34" s="37"/>
      <c r="AC34" s="37"/>
      <c r="AD34" s="37"/>
      <c r="AE34" s="37"/>
    </row>
    <row r="35" spans="1:31" s="2" customFormat="1" ht="14.4" customHeight="1" hidden="1">
      <c r="A35" s="37"/>
      <c r="B35" s="43"/>
      <c r="C35" s="37"/>
      <c r="D35" s="37"/>
      <c r="E35" s="139" t="s">
        <v>46</v>
      </c>
      <c r="F35" s="153">
        <f>ROUND((SUM(BG132:BG438)),2)</f>
        <v>0</v>
      </c>
      <c r="G35" s="37"/>
      <c r="H35" s="37"/>
      <c r="I35" s="154">
        <v>0.21</v>
      </c>
      <c r="J35" s="153">
        <f>0</f>
        <v>0</v>
      </c>
      <c r="K35" s="37"/>
      <c r="L35" s="62"/>
      <c r="S35" s="37"/>
      <c r="T35" s="37"/>
      <c r="U35" s="37"/>
      <c r="V35" s="37"/>
      <c r="W35" s="37"/>
      <c r="X35" s="37"/>
      <c r="Y35" s="37"/>
      <c r="Z35" s="37"/>
      <c r="AA35" s="37"/>
      <c r="AB35" s="37"/>
      <c r="AC35" s="37"/>
      <c r="AD35" s="37"/>
      <c r="AE35" s="37"/>
    </row>
    <row r="36" spans="1:31" s="2" customFormat="1" ht="14.4" customHeight="1" hidden="1">
      <c r="A36" s="37"/>
      <c r="B36" s="43"/>
      <c r="C36" s="37"/>
      <c r="D36" s="37"/>
      <c r="E36" s="139" t="s">
        <v>47</v>
      </c>
      <c r="F36" s="153">
        <f>ROUND((SUM(BH132:BH438)),2)</f>
        <v>0</v>
      </c>
      <c r="G36" s="37"/>
      <c r="H36" s="37"/>
      <c r="I36" s="154">
        <v>0.15</v>
      </c>
      <c r="J36" s="153">
        <f>0</f>
        <v>0</v>
      </c>
      <c r="K36" s="37"/>
      <c r="L36" s="62"/>
      <c r="S36" s="37"/>
      <c r="T36" s="37"/>
      <c r="U36" s="37"/>
      <c r="V36" s="37"/>
      <c r="W36" s="37"/>
      <c r="X36" s="37"/>
      <c r="Y36" s="37"/>
      <c r="Z36" s="37"/>
      <c r="AA36" s="37"/>
      <c r="AB36" s="37"/>
      <c r="AC36" s="37"/>
      <c r="AD36" s="37"/>
      <c r="AE36" s="37"/>
    </row>
    <row r="37" spans="1:31" s="2" customFormat="1" ht="14.4" customHeight="1" hidden="1">
      <c r="A37" s="37"/>
      <c r="B37" s="43"/>
      <c r="C37" s="37"/>
      <c r="D37" s="37"/>
      <c r="E37" s="139" t="s">
        <v>48</v>
      </c>
      <c r="F37" s="153">
        <f>ROUND((SUM(BI132:BI438)),2)</f>
        <v>0</v>
      </c>
      <c r="G37" s="37"/>
      <c r="H37" s="37"/>
      <c r="I37" s="154">
        <v>0</v>
      </c>
      <c r="J37" s="153">
        <f>0</f>
        <v>0</v>
      </c>
      <c r="K37" s="37"/>
      <c r="L37" s="62"/>
      <c r="S37" s="37"/>
      <c r="T37" s="37"/>
      <c r="U37" s="37"/>
      <c r="V37" s="37"/>
      <c r="W37" s="37"/>
      <c r="X37" s="37"/>
      <c r="Y37" s="37"/>
      <c r="Z37" s="37"/>
      <c r="AA37" s="37"/>
      <c r="AB37" s="37"/>
      <c r="AC37" s="37"/>
      <c r="AD37" s="37"/>
      <c r="AE37" s="37"/>
    </row>
    <row r="38" spans="1:31" s="2" customFormat="1" ht="6.95" customHeight="1" hidden="1">
      <c r="A38" s="37"/>
      <c r="B38" s="43"/>
      <c r="C38" s="37"/>
      <c r="D38" s="37"/>
      <c r="E38" s="37"/>
      <c r="F38" s="37"/>
      <c r="G38" s="37"/>
      <c r="H38" s="37"/>
      <c r="I38" s="37"/>
      <c r="J38" s="37"/>
      <c r="K38" s="37"/>
      <c r="L38" s="62"/>
      <c r="S38" s="37"/>
      <c r="T38" s="37"/>
      <c r="U38" s="37"/>
      <c r="V38" s="37"/>
      <c r="W38" s="37"/>
      <c r="X38" s="37"/>
      <c r="Y38" s="37"/>
      <c r="Z38" s="37"/>
      <c r="AA38" s="37"/>
      <c r="AB38" s="37"/>
      <c r="AC38" s="37"/>
      <c r="AD38" s="37"/>
      <c r="AE38" s="37"/>
    </row>
    <row r="39" spans="1:31" s="2" customFormat="1" ht="25.4" customHeight="1" hidden="1">
      <c r="A39" s="37"/>
      <c r="B39" s="43"/>
      <c r="C39" s="155"/>
      <c r="D39" s="156" t="s">
        <v>49</v>
      </c>
      <c r="E39" s="157"/>
      <c r="F39" s="157"/>
      <c r="G39" s="158" t="s">
        <v>50</v>
      </c>
      <c r="H39" s="159" t="s">
        <v>51</v>
      </c>
      <c r="I39" s="157"/>
      <c r="J39" s="160">
        <f>SUM(J30:J37)</f>
        <v>0</v>
      </c>
      <c r="K39" s="161"/>
      <c r="L39" s="62"/>
      <c r="S39" s="37"/>
      <c r="T39" s="37"/>
      <c r="U39" s="37"/>
      <c r="V39" s="37"/>
      <c r="W39" s="37"/>
      <c r="X39" s="37"/>
      <c r="Y39" s="37"/>
      <c r="Z39" s="37"/>
      <c r="AA39" s="37"/>
      <c r="AB39" s="37"/>
      <c r="AC39" s="37"/>
      <c r="AD39" s="37"/>
      <c r="AE39" s="37"/>
    </row>
    <row r="40" spans="1:31" s="2" customFormat="1" ht="14.4" customHeight="1" hidden="1">
      <c r="A40" s="37"/>
      <c r="B40" s="43"/>
      <c r="C40" s="37"/>
      <c r="D40" s="37"/>
      <c r="E40" s="37"/>
      <c r="F40" s="37"/>
      <c r="G40" s="37"/>
      <c r="H40" s="37"/>
      <c r="I40" s="37"/>
      <c r="J40" s="37"/>
      <c r="K40" s="37"/>
      <c r="L40" s="62"/>
      <c r="S40" s="37"/>
      <c r="T40" s="37"/>
      <c r="U40" s="37"/>
      <c r="V40" s="37"/>
      <c r="W40" s="37"/>
      <c r="X40" s="37"/>
      <c r="Y40" s="37"/>
      <c r="Z40" s="37"/>
      <c r="AA40" s="37"/>
      <c r="AB40" s="37"/>
      <c r="AC40" s="37"/>
      <c r="AD40" s="37"/>
      <c r="AE40" s="37"/>
    </row>
    <row r="41" spans="2:12" s="1" customFormat="1" ht="14.4" customHeight="1" hidden="1">
      <c r="B41" s="19"/>
      <c r="L41" s="19"/>
    </row>
    <row r="42" spans="2:12" s="1" customFormat="1" ht="14.4" customHeight="1" hidden="1">
      <c r="B42" s="19"/>
      <c r="L42" s="19"/>
    </row>
    <row r="43" spans="2:12" s="1" customFormat="1" ht="14.4" customHeight="1" hidden="1">
      <c r="B43" s="19"/>
      <c r="L43" s="19"/>
    </row>
    <row r="44" spans="2:12" s="1" customFormat="1" ht="14.4" customHeight="1" hidden="1">
      <c r="B44" s="19"/>
      <c r="L44" s="19"/>
    </row>
    <row r="45" spans="2:12" s="1" customFormat="1" ht="14.4" customHeight="1" hidden="1">
      <c r="B45" s="19"/>
      <c r="L45" s="19"/>
    </row>
    <row r="46" spans="2:12" s="1" customFormat="1" ht="14.4" customHeight="1" hidden="1">
      <c r="B46" s="19"/>
      <c r="L46" s="19"/>
    </row>
    <row r="47" spans="2:12" s="1" customFormat="1" ht="14.4" customHeight="1" hidden="1">
      <c r="B47" s="19"/>
      <c r="L47" s="19"/>
    </row>
    <row r="48" spans="2:12" s="1" customFormat="1" ht="14.4" customHeight="1" hidden="1">
      <c r="B48" s="19"/>
      <c r="L48" s="19"/>
    </row>
    <row r="49" spans="2:12" s="1" customFormat="1" ht="14.4" customHeight="1" hidden="1">
      <c r="B49" s="19"/>
      <c r="L49" s="19"/>
    </row>
    <row r="50" spans="2:12" s="2" customFormat="1" ht="14.4" customHeight="1" hidden="1">
      <c r="B50" s="62"/>
      <c r="D50" s="162" t="s">
        <v>52</v>
      </c>
      <c r="E50" s="163"/>
      <c r="F50" s="163"/>
      <c r="G50" s="162" t="s">
        <v>53</v>
      </c>
      <c r="H50" s="163"/>
      <c r="I50" s="163"/>
      <c r="J50" s="163"/>
      <c r="K50" s="163"/>
      <c r="L50" s="62"/>
    </row>
    <row r="51" spans="2:12" ht="12" hidden="1">
      <c r="B51" s="19"/>
      <c r="L51" s="19"/>
    </row>
    <row r="52" spans="2:12" ht="12" hidden="1">
      <c r="B52" s="19"/>
      <c r="L52" s="19"/>
    </row>
    <row r="53" spans="2:12" ht="12" hidden="1">
      <c r="B53" s="19"/>
      <c r="L53" s="19"/>
    </row>
    <row r="54" spans="2:12" ht="12" hidden="1">
      <c r="B54" s="19"/>
      <c r="L54" s="19"/>
    </row>
    <row r="55" spans="2:12" ht="12" hidden="1">
      <c r="B55" s="19"/>
      <c r="L55" s="19"/>
    </row>
    <row r="56" spans="2:12" ht="12" hidden="1">
      <c r="B56" s="19"/>
      <c r="L56" s="19"/>
    </row>
    <row r="57" spans="2:12" ht="12" hidden="1">
      <c r="B57" s="19"/>
      <c r="L57" s="19"/>
    </row>
    <row r="58" spans="2:12" ht="12" hidden="1">
      <c r="B58" s="19"/>
      <c r="L58" s="19"/>
    </row>
    <row r="59" spans="2:12" ht="12" hidden="1">
      <c r="B59" s="19"/>
      <c r="L59" s="19"/>
    </row>
    <row r="60" spans="2:12" ht="12" hidden="1">
      <c r="B60" s="19"/>
      <c r="L60" s="19"/>
    </row>
    <row r="61" spans="1:31" s="2" customFormat="1" ht="12" hidden="1">
      <c r="A61" s="37"/>
      <c r="B61" s="43"/>
      <c r="C61" s="37"/>
      <c r="D61" s="164" t="s">
        <v>54</v>
      </c>
      <c r="E61" s="165"/>
      <c r="F61" s="166" t="s">
        <v>55</v>
      </c>
      <c r="G61" s="164" t="s">
        <v>54</v>
      </c>
      <c r="H61" s="165"/>
      <c r="I61" s="165"/>
      <c r="J61" s="167" t="s">
        <v>55</v>
      </c>
      <c r="K61" s="165"/>
      <c r="L61" s="62"/>
      <c r="S61" s="37"/>
      <c r="T61" s="37"/>
      <c r="U61" s="37"/>
      <c r="V61" s="37"/>
      <c r="W61" s="37"/>
      <c r="X61" s="37"/>
      <c r="Y61" s="37"/>
      <c r="Z61" s="37"/>
      <c r="AA61" s="37"/>
      <c r="AB61" s="37"/>
      <c r="AC61" s="37"/>
      <c r="AD61" s="37"/>
      <c r="AE61" s="37"/>
    </row>
    <row r="62" spans="2:12" ht="12" hidden="1">
      <c r="B62" s="19"/>
      <c r="L62" s="19"/>
    </row>
    <row r="63" spans="2:12" ht="12" hidden="1">
      <c r="B63" s="19"/>
      <c r="L63" s="19"/>
    </row>
    <row r="64" spans="2:12" ht="12" hidden="1">
      <c r="B64" s="19"/>
      <c r="L64" s="19"/>
    </row>
    <row r="65" spans="1:31" s="2" customFormat="1" ht="12" hidden="1">
      <c r="A65" s="37"/>
      <c r="B65" s="43"/>
      <c r="C65" s="37"/>
      <c r="D65" s="162" t="s">
        <v>56</v>
      </c>
      <c r="E65" s="168"/>
      <c r="F65" s="168"/>
      <c r="G65" s="162" t="s">
        <v>57</v>
      </c>
      <c r="H65" s="168"/>
      <c r="I65" s="168"/>
      <c r="J65" s="168"/>
      <c r="K65" s="168"/>
      <c r="L65" s="62"/>
      <c r="S65" s="37"/>
      <c r="T65" s="37"/>
      <c r="U65" s="37"/>
      <c r="V65" s="37"/>
      <c r="W65" s="37"/>
      <c r="X65" s="37"/>
      <c r="Y65" s="37"/>
      <c r="Z65" s="37"/>
      <c r="AA65" s="37"/>
      <c r="AB65" s="37"/>
      <c r="AC65" s="37"/>
      <c r="AD65" s="37"/>
      <c r="AE65" s="37"/>
    </row>
    <row r="66" spans="2:12" ht="12" hidden="1">
      <c r="B66" s="19"/>
      <c r="L66" s="19"/>
    </row>
    <row r="67" spans="2:12" ht="12" hidden="1">
      <c r="B67" s="19"/>
      <c r="L67" s="19"/>
    </row>
    <row r="68" spans="2:12" ht="12" hidden="1">
      <c r="B68" s="19"/>
      <c r="L68" s="19"/>
    </row>
    <row r="69" spans="2:12" ht="12" hidden="1">
      <c r="B69" s="19"/>
      <c r="L69" s="19"/>
    </row>
    <row r="70" spans="2:12" ht="12" hidden="1">
      <c r="B70" s="19"/>
      <c r="L70" s="19"/>
    </row>
    <row r="71" spans="2:12" ht="12" hidden="1">
      <c r="B71" s="19"/>
      <c r="L71" s="19"/>
    </row>
    <row r="72" spans="2:12" ht="12" hidden="1">
      <c r="B72" s="19"/>
      <c r="L72" s="19"/>
    </row>
    <row r="73" spans="2:12" ht="12" hidden="1">
      <c r="B73" s="19"/>
      <c r="L73" s="19"/>
    </row>
    <row r="74" spans="2:12" ht="12" hidden="1">
      <c r="B74" s="19"/>
      <c r="L74" s="19"/>
    </row>
    <row r="75" spans="2:12" ht="12" hidden="1">
      <c r="B75" s="19"/>
      <c r="L75" s="19"/>
    </row>
    <row r="76" spans="1:31" s="2" customFormat="1" ht="12" hidden="1">
      <c r="A76" s="37"/>
      <c r="B76" s="43"/>
      <c r="C76" s="37"/>
      <c r="D76" s="164" t="s">
        <v>54</v>
      </c>
      <c r="E76" s="165"/>
      <c r="F76" s="166" t="s">
        <v>55</v>
      </c>
      <c r="G76" s="164" t="s">
        <v>54</v>
      </c>
      <c r="H76" s="165"/>
      <c r="I76" s="165"/>
      <c r="J76" s="167" t="s">
        <v>55</v>
      </c>
      <c r="K76" s="165"/>
      <c r="L76" s="62"/>
      <c r="S76" s="37"/>
      <c r="T76" s="37"/>
      <c r="U76" s="37"/>
      <c r="V76" s="37"/>
      <c r="W76" s="37"/>
      <c r="X76" s="37"/>
      <c r="Y76" s="37"/>
      <c r="Z76" s="37"/>
      <c r="AA76" s="37"/>
      <c r="AB76" s="37"/>
      <c r="AC76" s="37"/>
      <c r="AD76" s="37"/>
      <c r="AE76" s="37"/>
    </row>
    <row r="77" spans="1:31" s="2" customFormat="1" ht="14.4" customHeight="1" hidden="1">
      <c r="A77" s="37"/>
      <c r="B77" s="169"/>
      <c r="C77" s="170"/>
      <c r="D77" s="170"/>
      <c r="E77" s="170"/>
      <c r="F77" s="170"/>
      <c r="G77" s="170"/>
      <c r="H77" s="170"/>
      <c r="I77" s="170"/>
      <c r="J77" s="170"/>
      <c r="K77" s="170"/>
      <c r="L77" s="62"/>
      <c r="S77" s="37"/>
      <c r="T77" s="37"/>
      <c r="U77" s="37"/>
      <c r="V77" s="37"/>
      <c r="W77" s="37"/>
      <c r="X77" s="37"/>
      <c r="Y77" s="37"/>
      <c r="Z77" s="37"/>
      <c r="AA77" s="37"/>
      <c r="AB77" s="37"/>
      <c r="AC77" s="37"/>
      <c r="AD77" s="37"/>
      <c r="AE77" s="37"/>
    </row>
    <row r="78" ht="12" hidden="1"/>
    <row r="79" ht="12" hidden="1"/>
    <row r="80" ht="12" hidden="1"/>
    <row r="81" spans="1:31" s="2" customFormat="1" ht="6.95" customHeight="1">
      <c r="A81" s="37"/>
      <c r="B81" s="171"/>
      <c r="C81" s="172"/>
      <c r="D81" s="172"/>
      <c r="E81" s="172"/>
      <c r="F81" s="172"/>
      <c r="G81" s="172"/>
      <c r="H81" s="172"/>
      <c r="I81" s="172"/>
      <c r="J81" s="172"/>
      <c r="K81" s="172"/>
      <c r="L81" s="62"/>
      <c r="S81" s="37"/>
      <c r="T81" s="37"/>
      <c r="U81" s="37"/>
      <c r="V81" s="37"/>
      <c r="W81" s="37"/>
      <c r="X81" s="37"/>
      <c r="Y81" s="37"/>
      <c r="Z81" s="37"/>
      <c r="AA81" s="37"/>
      <c r="AB81" s="37"/>
      <c r="AC81" s="37"/>
      <c r="AD81" s="37"/>
      <c r="AE81" s="37"/>
    </row>
    <row r="82" spans="1:31" s="2" customFormat="1" ht="24.95" customHeight="1">
      <c r="A82" s="37"/>
      <c r="B82" s="38"/>
      <c r="C82" s="22" t="s">
        <v>110</v>
      </c>
      <c r="D82" s="39"/>
      <c r="E82" s="39"/>
      <c r="F82" s="39"/>
      <c r="G82" s="39"/>
      <c r="H82" s="39"/>
      <c r="I82" s="39"/>
      <c r="J82" s="39"/>
      <c r="K82" s="39"/>
      <c r="L82" s="62"/>
      <c r="S82" s="37"/>
      <c r="T82" s="37"/>
      <c r="U82" s="37"/>
      <c r="V82" s="37"/>
      <c r="W82" s="37"/>
      <c r="X82" s="37"/>
      <c r="Y82" s="37"/>
      <c r="Z82" s="37"/>
      <c r="AA82" s="37"/>
      <c r="AB82" s="37"/>
      <c r="AC82" s="37"/>
      <c r="AD82" s="37"/>
      <c r="AE82" s="37"/>
    </row>
    <row r="83" spans="1:31" s="2" customFormat="1" ht="6.95" customHeight="1">
      <c r="A83" s="37"/>
      <c r="B83" s="38"/>
      <c r="C83" s="39"/>
      <c r="D83" s="39"/>
      <c r="E83" s="39"/>
      <c r="F83" s="39"/>
      <c r="G83" s="39"/>
      <c r="H83" s="39"/>
      <c r="I83" s="39"/>
      <c r="J83" s="39"/>
      <c r="K83" s="39"/>
      <c r="L83" s="62"/>
      <c r="S83" s="37"/>
      <c r="T83" s="37"/>
      <c r="U83" s="37"/>
      <c r="V83" s="37"/>
      <c r="W83" s="37"/>
      <c r="X83" s="37"/>
      <c r="Y83" s="37"/>
      <c r="Z83" s="37"/>
      <c r="AA83" s="37"/>
      <c r="AB83" s="37"/>
      <c r="AC83" s="37"/>
      <c r="AD83" s="37"/>
      <c r="AE83" s="37"/>
    </row>
    <row r="84" spans="1:31" s="2" customFormat="1" ht="12" customHeight="1">
      <c r="A84" s="37"/>
      <c r="B84" s="38"/>
      <c r="C84" s="31" t="s">
        <v>16</v>
      </c>
      <c r="D84" s="39"/>
      <c r="E84" s="39"/>
      <c r="F84" s="39"/>
      <c r="G84" s="39"/>
      <c r="H84" s="39"/>
      <c r="I84" s="39"/>
      <c r="J84" s="39"/>
      <c r="K84" s="39"/>
      <c r="L84" s="62"/>
      <c r="S84" s="37"/>
      <c r="T84" s="37"/>
      <c r="U84" s="37"/>
      <c r="V84" s="37"/>
      <c r="W84" s="37"/>
      <c r="X84" s="37"/>
      <c r="Y84" s="37"/>
      <c r="Z84" s="37"/>
      <c r="AA84" s="37"/>
      <c r="AB84" s="37"/>
      <c r="AC84" s="37"/>
      <c r="AD84" s="37"/>
      <c r="AE84" s="37"/>
    </row>
    <row r="85" spans="1:31" s="2" customFormat="1" ht="16.5" customHeight="1">
      <c r="A85" s="37"/>
      <c r="B85" s="38"/>
      <c r="C85" s="39"/>
      <c r="D85" s="39"/>
      <c r="E85" s="173" t="str">
        <f>E7</f>
        <v>Cheb, stavební úprava komunikace ulice Nová</v>
      </c>
      <c r="F85" s="31"/>
      <c r="G85" s="31"/>
      <c r="H85" s="31"/>
      <c r="I85" s="39"/>
      <c r="J85" s="39"/>
      <c r="K85" s="39"/>
      <c r="L85" s="62"/>
      <c r="S85" s="37"/>
      <c r="T85" s="37"/>
      <c r="U85" s="37"/>
      <c r="V85" s="37"/>
      <c r="W85" s="37"/>
      <c r="X85" s="37"/>
      <c r="Y85" s="37"/>
      <c r="Z85" s="37"/>
      <c r="AA85" s="37"/>
      <c r="AB85" s="37"/>
      <c r="AC85" s="37"/>
      <c r="AD85" s="37"/>
      <c r="AE85" s="37"/>
    </row>
    <row r="86" spans="1:31" s="2" customFormat="1" ht="12" customHeight="1">
      <c r="A86" s="37"/>
      <c r="B86" s="38"/>
      <c r="C86" s="31" t="s">
        <v>108</v>
      </c>
      <c r="D86" s="39"/>
      <c r="E86" s="39"/>
      <c r="F86" s="39"/>
      <c r="G86" s="39"/>
      <c r="H86" s="39"/>
      <c r="I86" s="39"/>
      <c r="J86" s="39"/>
      <c r="K86" s="39"/>
      <c r="L86" s="62"/>
      <c r="S86" s="37"/>
      <c r="T86" s="37"/>
      <c r="U86" s="37"/>
      <c r="V86" s="37"/>
      <c r="W86" s="37"/>
      <c r="X86" s="37"/>
      <c r="Y86" s="37"/>
      <c r="Z86" s="37"/>
      <c r="AA86" s="37"/>
      <c r="AB86" s="37"/>
      <c r="AC86" s="37"/>
      <c r="AD86" s="37"/>
      <c r="AE86" s="37"/>
    </row>
    <row r="87" spans="1:31" s="2" customFormat="1" ht="16.5" customHeight="1">
      <c r="A87" s="37"/>
      <c r="B87" s="38"/>
      <c r="C87" s="39"/>
      <c r="D87" s="39"/>
      <c r="E87" s="75" t="str">
        <f>E9</f>
        <v>SO 301 - SO 301 Deštová kanalizace</v>
      </c>
      <c r="F87" s="39"/>
      <c r="G87" s="39"/>
      <c r="H87" s="39"/>
      <c r="I87" s="39"/>
      <c r="J87" s="39"/>
      <c r="K87" s="39"/>
      <c r="L87" s="62"/>
      <c r="S87" s="37"/>
      <c r="T87" s="37"/>
      <c r="U87" s="37"/>
      <c r="V87" s="37"/>
      <c r="W87" s="37"/>
      <c r="X87" s="37"/>
      <c r="Y87" s="37"/>
      <c r="Z87" s="37"/>
      <c r="AA87" s="37"/>
      <c r="AB87" s="37"/>
      <c r="AC87" s="37"/>
      <c r="AD87" s="37"/>
      <c r="AE87" s="37"/>
    </row>
    <row r="88" spans="1:31" s="2" customFormat="1" ht="6.95" customHeight="1">
      <c r="A88" s="37"/>
      <c r="B88" s="38"/>
      <c r="C88" s="39"/>
      <c r="D88" s="39"/>
      <c r="E88" s="39"/>
      <c r="F88" s="39"/>
      <c r="G88" s="39"/>
      <c r="H88" s="39"/>
      <c r="I88" s="39"/>
      <c r="J88" s="39"/>
      <c r="K88" s="39"/>
      <c r="L88" s="62"/>
      <c r="S88" s="37"/>
      <c r="T88" s="37"/>
      <c r="U88" s="37"/>
      <c r="V88" s="37"/>
      <c r="W88" s="37"/>
      <c r="X88" s="37"/>
      <c r="Y88" s="37"/>
      <c r="Z88" s="37"/>
      <c r="AA88" s="37"/>
      <c r="AB88" s="37"/>
      <c r="AC88" s="37"/>
      <c r="AD88" s="37"/>
      <c r="AE88" s="37"/>
    </row>
    <row r="89" spans="1:31" s="2" customFormat="1" ht="12" customHeight="1">
      <c r="A89" s="37"/>
      <c r="B89" s="38"/>
      <c r="C89" s="31" t="s">
        <v>22</v>
      </c>
      <c r="D89" s="39"/>
      <c r="E89" s="39"/>
      <c r="F89" s="26" t="str">
        <f>F12</f>
        <v>Cheb</v>
      </c>
      <c r="G89" s="39"/>
      <c r="H89" s="39"/>
      <c r="I89" s="31" t="s">
        <v>24</v>
      </c>
      <c r="J89" s="78" t="str">
        <f>IF(J12="","",J12)</f>
        <v>3. 2. 2023</v>
      </c>
      <c r="K89" s="39"/>
      <c r="L89" s="62"/>
      <c r="S89" s="37"/>
      <c r="T89" s="37"/>
      <c r="U89" s="37"/>
      <c r="V89" s="37"/>
      <c r="W89" s="37"/>
      <c r="X89" s="37"/>
      <c r="Y89" s="37"/>
      <c r="Z89" s="37"/>
      <c r="AA89" s="37"/>
      <c r="AB89" s="37"/>
      <c r="AC89" s="37"/>
      <c r="AD89" s="37"/>
      <c r="AE89" s="37"/>
    </row>
    <row r="90" spans="1:31" s="2" customFormat="1" ht="6.95" customHeight="1">
      <c r="A90" s="37"/>
      <c r="B90" s="38"/>
      <c r="C90" s="39"/>
      <c r="D90" s="39"/>
      <c r="E90" s="39"/>
      <c r="F90" s="39"/>
      <c r="G90" s="39"/>
      <c r="H90" s="39"/>
      <c r="I90" s="39"/>
      <c r="J90" s="39"/>
      <c r="K90" s="39"/>
      <c r="L90" s="62"/>
      <c r="S90" s="37"/>
      <c r="T90" s="37"/>
      <c r="U90" s="37"/>
      <c r="V90" s="37"/>
      <c r="W90" s="37"/>
      <c r="X90" s="37"/>
      <c r="Y90" s="37"/>
      <c r="Z90" s="37"/>
      <c r="AA90" s="37"/>
      <c r="AB90" s="37"/>
      <c r="AC90" s="37"/>
      <c r="AD90" s="37"/>
      <c r="AE90" s="37"/>
    </row>
    <row r="91" spans="1:31" s="2" customFormat="1" ht="15.15" customHeight="1">
      <c r="A91" s="37"/>
      <c r="B91" s="38"/>
      <c r="C91" s="31" t="s">
        <v>26</v>
      </c>
      <c r="D91" s="39"/>
      <c r="E91" s="39"/>
      <c r="F91" s="26" t="str">
        <f>E15</f>
        <v>Město Cheb</v>
      </c>
      <c r="G91" s="39"/>
      <c r="H91" s="39"/>
      <c r="I91" s="31" t="s">
        <v>32</v>
      </c>
      <c r="J91" s="35" t="str">
        <f>E21</f>
        <v>DSVA s.r.o.</v>
      </c>
      <c r="K91" s="39"/>
      <c r="L91" s="62"/>
      <c r="S91" s="37"/>
      <c r="T91" s="37"/>
      <c r="U91" s="37"/>
      <c r="V91" s="37"/>
      <c r="W91" s="37"/>
      <c r="X91" s="37"/>
      <c r="Y91" s="37"/>
      <c r="Z91" s="37"/>
      <c r="AA91" s="37"/>
      <c r="AB91" s="37"/>
      <c r="AC91" s="37"/>
      <c r="AD91" s="37"/>
      <c r="AE91" s="37"/>
    </row>
    <row r="92" spans="1:31" s="2" customFormat="1" ht="15.15" customHeight="1">
      <c r="A92" s="37"/>
      <c r="B92" s="38"/>
      <c r="C92" s="31" t="s">
        <v>30</v>
      </c>
      <c r="D92" s="39"/>
      <c r="E92" s="39"/>
      <c r="F92" s="26" t="str">
        <f>IF(E18="","",E18)</f>
        <v>Vyplň údaj</v>
      </c>
      <c r="G92" s="39"/>
      <c r="H92" s="39"/>
      <c r="I92" s="31" t="s">
        <v>35</v>
      </c>
      <c r="J92" s="35" t="str">
        <f>E24</f>
        <v>DSVA s.r.o.</v>
      </c>
      <c r="K92" s="39"/>
      <c r="L92" s="62"/>
      <c r="S92" s="37"/>
      <c r="T92" s="37"/>
      <c r="U92" s="37"/>
      <c r="V92" s="37"/>
      <c r="W92" s="37"/>
      <c r="X92" s="37"/>
      <c r="Y92" s="37"/>
      <c r="Z92" s="37"/>
      <c r="AA92" s="37"/>
      <c r="AB92" s="37"/>
      <c r="AC92" s="37"/>
      <c r="AD92" s="37"/>
      <c r="AE92" s="37"/>
    </row>
    <row r="93" spans="1:31" s="2" customFormat="1" ht="10.3" customHeight="1">
      <c r="A93" s="37"/>
      <c r="B93" s="38"/>
      <c r="C93" s="39"/>
      <c r="D93" s="39"/>
      <c r="E93" s="39"/>
      <c r="F93" s="39"/>
      <c r="G93" s="39"/>
      <c r="H93" s="39"/>
      <c r="I93" s="39"/>
      <c r="J93" s="39"/>
      <c r="K93" s="39"/>
      <c r="L93" s="62"/>
      <c r="S93" s="37"/>
      <c r="T93" s="37"/>
      <c r="U93" s="37"/>
      <c r="V93" s="37"/>
      <c r="W93" s="37"/>
      <c r="X93" s="37"/>
      <c r="Y93" s="37"/>
      <c r="Z93" s="37"/>
      <c r="AA93" s="37"/>
      <c r="AB93" s="37"/>
      <c r="AC93" s="37"/>
      <c r="AD93" s="37"/>
      <c r="AE93" s="37"/>
    </row>
    <row r="94" spans="1:31" s="2" customFormat="1" ht="29.25" customHeight="1">
      <c r="A94" s="37"/>
      <c r="B94" s="38"/>
      <c r="C94" s="174" t="s">
        <v>111</v>
      </c>
      <c r="D94" s="175"/>
      <c r="E94" s="175"/>
      <c r="F94" s="175"/>
      <c r="G94" s="175"/>
      <c r="H94" s="175"/>
      <c r="I94" s="175"/>
      <c r="J94" s="176" t="s">
        <v>112</v>
      </c>
      <c r="K94" s="175"/>
      <c r="L94" s="62"/>
      <c r="S94" s="37"/>
      <c r="T94" s="37"/>
      <c r="U94" s="37"/>
      <c r="V94" s="37"/>
      <c r="W94" s="37"/>
      <c r="X94" s="37"/>
      <c r="Y94" s="37"/>
      <c r="Z94" s="37"/>
      <c r="AA94" s="37"/>
      <c r="AB94" s="37"/>
      <c r="AC94" s="37"/>
      <c r="AD94" s="37"/>
      <c r="AE94" s="37"/>
    </row>
    <row r="95" spans="1:31" s="2" customFormat="1" ht="10.3" customHeight="1">
      <c r="A95" s="37"/>
      <c r="B95" s="38"/>
      <c r="C95" s="39"/>
      <c r="D95" s="39"/>
      <c r="E95" s="39"/>
      <c r="F95" s="39"/>
      <c r="G95" s="39"/>
      <c r="H95" s="39"/>
      <c r="I95" s="39"/>
      <c r="J95" s="39"/>
      <c r="K95" s="39"/>
      <c r="L95" s="62"/>
      <c r="S95" s="37"/>
      <c r="T95" s="37"/>
      <c r="U95" s="37"/>
      <c r="V95" s="37"/>
      <c r="W95" s="37"/>
      <c r="X95" s="37"/>
      <c r="Y95" s="37"/>
      <c r="Z95" s="37"/>
      <c r="AA95" s="37"/>
      <c r="AB95" s="37"/>
      <c r="AC95" s="37"/>
      <c r="AD95" s="37"/>
      <c r="AE95" s="37"/>
    </row>
    <row r="96" spans="1:47" s="2" customFormat="1" ht="22.8" customHeight="1">
      <c r="A96" s="37"/>
      <c r="B96" s="38"/>
      <c r="C96" s="177" t="s">
        <v>113</v>
      </c>
      <c r="D96" s="39"/>
      <c r="E96" s="39"/>
      <c r="F96" s="39"/>
      <c r="G96" s="39"/>
      <c r="H96" s="39"/>
      <c r="I96" s="39"/>
      <c r="J96" s="109">
        <f>J132</f>
        <v>0</v>
      </c>
      <c r="K96" s="39"/>
      <c r="L96" s="62"/>
      <c r="S96" s="37"/>
      <c r="T96" s="37"/>
      <c r="U96" s="37"/>
      <c r="V96" s="37"/>
      <c r="W96" s="37"/>
      <c r="X96" s="37"/>
      <c r="Y96" s="37"/>
      <c r="Z96" s="37"/>
      <c r="AA96" s="37"/>
      <c r="AB96" s="37"/>
      <c r="AC96" s="37"/>
      <c r="AD96" s="37"/>
      <c r="AE96" s="37"/>
      <c r="AU96" s="16" t="s">
        <v>114</v>
      </c>
    </row>
    <row r="97" spans="1:31" s="9" customFormat="1" ht="24.95" customHeight="1">
      <c r="A97" s="9"/>
      <c r="B97" s="178"/>
      <c r="C97" s="179"/>
      <c r="D97" s="180" t="s">
        <v>115</v>
      </c>
      <c r="E97" s="181"/>
      <c r="F97" s="181"/>
      <c r="G97" s="181"/>
      <c r="H97" s="181"/>
      <c r="I97" s="181"/>
      <c r="J97" s="182">
        <f>J133</f>
        <v>0</v>
      </c>
      <c r="K97" s="179"/>
      <c r="L97" s="183"/>
      <c r="S97" s="9"/>
      <c r="T97" s="9"/>
      <c r="U97" s="9"/>
      <c r="V97" s="9"/>
      <c r="W97" s="9"/>
      <c r="X97" s="9"/>
      <c r="Y97" s="9"/>
      <c r="Z97" s="9"/>
      <c r="AA97" s="9"/>
      <c r="AB97" s="9"/>
      <c r="AC97" s="9"/>
      <c r="AD97" s="9"/>
      <c r="AE97" s="9"/>
    </row>
    <row r="98" spans="1:31" s="10" customFormat="1" ht="19.9" customHeight="1">
      <c r="A98" s="10"/>
      <c r="B98" s="184"/>
      <c r="C98" s="185"/>
      <c r="D98" s="186" t="s">
        <v>421</v>
      </c>
      <c r="E98" s="187"/>
      <c r="F98" s="187"/>
      <c r="G98" s="187"/>
      <c r="H98" s="187"/>
      <c r="I98" s="187"/>
      <c r="J98" s="188">
        <f>J134</f>
        <v>0</v>
      </c>
      <c r="K98" s="185"/>
      <c r="L98" s="189"/>
      <c r="S98" s="10"/>
      <c r="T98" s="10"/>
      <c r="U98" s="10"/>
      <c r="V98" s="10"/>
      <c r="W98" s="10"/>
      <c r="X98" s="10"/>
      <c r="Y98" s="10"/>
      <c r="Z98" s="10"/>
      <c r="AA98" s="10"/>
      <c r="AB98" s="10"/>
      <c r="AC98" s="10"/>
      <c r="AD98" s="10"/>
      <c r="AE98" s="10"/>
    </row>
    <row r="99" spans="1:31" s="10" customFormat="1" ht="19.9" customHeight="1">
      <c r="A99" s="10"/>
      <c r="B99" s="184"/>
      <c r="C99" s="185"/>
      <c r="D99" s="186" t="s">
        <v>1310</v>
      </c>
      <c r="E99" s="187"/>
      <c r="F99" s="187"/>
      <c r="G99" s="187"/>
      <c r="H99" s="187"/>
      <c r="I99" s="187"/>
      <c r="J99" s="188">
        <f>J234</f>
        <v>0</v>
      </c>
      <c r="K99" s="185"/>
      <c r="L99" s="189"/>
      <c r="S99" s="10"/>
      <c r="T99" s="10"/>
      <c r="U99" s="10"/>
      <c r="V99" s="10"/>
      <c r="W99" s="10"/>
      <c r="X99" s="10"/>
      <c r="Y99" s="10"/>
      <c r="Z99" s="10"/>
      <c r="AA99" s="10"/>
      <c r="AB99" s="10"/>
      <c r="AC99" s="10"/>
      <c r="AD99" s="10"/>
      <c r="AE99" s="10"/>
    </row>
    <row r="100" spans="1:31" s="10" customFormat="1" ht="19.9" customHeight="1">
      <c r="A100" s="10"/>
      <c r="B100" s="184"/>
      <c r="C100" s="185"/>
      <c r="D100" s="186" t="s">
        <v>1311</v>
      </c>
      <c r="E100" s="187"/>
      <c r="F100" s="187"/>
      <c r="G100" s="187"/>
      <c r="H100" s="187"/>
      <c r="I100" s="187"/>
      <c r="J100" s="188">
        <f>J250</f>
        <v>0</v>
      </c>
      <c r="K100" s="185"/>
      <c r="L100" s="189"/>
      <c r="S100" s="10"/>
      <c r="T100" s="10"/>
      <c r="U100" s="10"/>
      <c r="V100" s="10"/>
      <c r="W100" s="10"/>
      <c r="X100" s="10"/>
      <c r="Y100" s="10"/>
      <c r="Z100" s="10"/>
      <c r="AA100" s="10"/>
      <c r="AB100" s="10"/>
      <c r="AC100" s="10"/>
      <c r="AD100" s="10"/>
      <c r="AE100" s="10"/>
    </row>
    <row r="101" spans="1:31" s="10" customFormat="1" ht="14.85" customHeight="1">
      <c r="A101" s="10"/>
      <c r="B101" s="184"/>
      <c r="C101" s="185"/>
      <c r="D101" s="186" t="s">
        <v>1312</v>
      </c>
      <c r="E101" s="187"/>
      <c r="F101" s="187"/>
      <c r="G101" s="187"/>
      <c r="H101" s="187"/>
      <c r="I101" s="187"/>
      <c r="J101" s="188">
        <f>J259</f>
        <v>0</v>
      </c>
      <c r="K101" s="185"/>
      <c r="L101" s="189"/>
      <c r="S101" s="10"/>
      <c r="T101" s="10"/>
      <c r="U101" s="10"/>
      <c r="V101" s="10"/>
      <c r="W101" s="10"/>
      <c r="X101" s="10"/>
      <c r="Y101" s="10"/>
      <c r="Z101" s="10"/>
      <c r="AA101" s="10"/>
      <c r="AB101" s="10"/>
      <c r="AC101" s="10"/>
      <c r="AD101" s="10"/>
      <c r="AE101" s="10"/>
    </row>
    <row r="102" spans="1:31" s="10" customFormat="1" ht="14.85" customHeight="1">
      <c r="A102" s="10"/>
      <c r="B102" s="184"/>
      <c r="C102" s="185"/>
      <c r="D102" s="186" t="s">
        <v>1313</v>
      </c>
      <c r="E102" s="187"/>
      <c r="F102" s="187"/>
      <c r="G102" s="187"/>
      <c r="H102" s="187"/>
      <c r="I102" s="187"/>
      <c r="J102" s="188">
        <f>J282</f>
        <v>0</v>
      </c>
      <c r="K102" s="185"/>
      <c r="L102" s="189"/>
      <c r="S102" s="10"/>
      <c r="T102" s="10"/>
      <c r="U102" s="10"/>
      <c r="V102" s="10"/>
      <c r="W102" s="10"/>
      <c r="X102" s="10"/>
      <c r="Y102" s="10"/>
      <c r="Z102" s="10"/>
      <c r="AA102" s="10"/>
      <c r="AB102" s="10"/>
      <c r="AC102" s="10"/>
      <c r="AD102" s="10"/>
      <c r="AE102" s="10"/>
    </row>
    <row r="103" spans="1:31" s="10" customFormat="1" ht="14.85" customHeight="1">
      <c r="A103" s="10"/>
      <c r="B103" s="184"/>
      <c r="C103" s="185"/>
      <c r="D103" s="186" t="s">
        <v>1314</v>
      </c>
      <c r="E103" s="187"/>
      <c r="F103" s="187"/>
      <c r="G103" s="187"/>
      <c r="H103" s="187"/>
      <c r="I103" s="187"/>
      <c r="J103" s="188">
        <f>J297</f>
        <v>0</v>
      </c>
      <c r="K103" s="185"/>
      <c r="L103" s="189"/>
      <c r="S103" s="10"/>
      <c r="T103" s="10"/>
      <c r="U103" s="10"/>
      <c r="V103" s="10"/>
      <c r="W103" s="10"/>
      <c r="X103" s="10"/>
      <c r="Y103" s="10"/>
      <c r="Z103" s="10"/>
      <c r="AA103" s="10"/>
      <c r="AB103" s="10"/>
      <c r="AC103" s="10"/>
      <c r="AD103" s="10"/>
      <c r="AE103" s="10"/>
    </row>
    <row r="104" spans="1:31" s="10" customFormat="1" ht="19.9" customHeight="1">
      <c r="A104" s="10"/>
      <c r="B104" s="184"/>
      <c r="C104" s="185"/>
      <c r="D104" s="186" t="s">
        <v>1315</v>
      </c>
      <c r="E104" s="187"/>
      <c r="F104" s="187"/>
      <c r="G104" s="187"/>
      <c r="H104" s="187"/>
      <c r="I104" s="187"/>
      <c r="J104" s="188">
        <f>J304</f>
        <v>0</v>
      </c>
      <c r="K104" s="185"/>
      <c r="L104" s="189"/>
      <c r="S104" s="10"/>
      <c r="T104" s="10"/>
      <c r="U104" s="10"/>
      <c r="V104" s="10"/>
      <c r="W104" s="10"/>
      <c r="X104" s="10"/>
      <c r="Y104" s="10"/>
      <c r="Z104" s="10"/>
      <c r="AA104" s="10"/>
      <c r="AB104" s="10"/>
      <c r="AC104" s="10"/>
      <c r="AD104" s="10"/>
      <c r="AE104" s="10"/>
    </row>
    <row r="105" spans="1:31" s="10" customFormat="1" ht="19.9" customHeight="1">
      <c r="A105" s="10"/>
      <c r="B105" s="184"/>
      <c r="C105" s="185"/>
      <c r="D105" s="186" t="s">
        <v>1316</v>
      </c>
      <c r="E105" s="187"/>
      <c r="F105" s="187"/>
      <c r="G105" s="187"/>
      <c r="H105" s="187"/>
      <c r="I105" s="187"/>
      <c r="J105" s="188">
        <f>J318</f>
        <v>0</v>
      </c>
      <c r="K105" s="185"/>
      <c r="L105" s="189"/>
      <c r="S105" s="10"/>
      <c r="T105" s="10"/>
      <c r="U105" s="10"/>
      <c r="V105" s="10"/>
      <c r="W105" s="10"/>
      <c r="X105" s="10"/>
      <c r="Y105" s="10"/>
      <c r="Z105" s="10"/>
      <c r="AA105" s="10"/>
      <c r="AB105" s="10"/>
      <c r="AC105" s="10"/>
      <c r="AD105" s="10"/>
      <c r="AE105" s="10"/>
    </row>
    <row r="106" spans="1:31" s="10" customFormat="1" ht="19.9" customHeight="1">
      <c r="A106" s="10"/>
      <c r="B106" s="184"/>
      <c r="C106" s="185"/>
      <c r="D106" s="186" t="s">
        <v>1317</v>
      </c>
      <c r="E106" s="187"/>
      <c r="F106" s="187"/>
      <c r="G106" s="187"/>
      <c r="H106" s="187"/>
      <c r="I106" s="187"/>
      <c r="J106" s="188">
        <f>J382</f>
        <v>0</v>
      </c>
      <c r="K106" s="185"/>
      <c r="L106" s="189"/>
      <c r="S106" s="10"/>
      <c r="T106" s="10"/>
      <c r="U106" s="10"/>
      <c r="V106" s="10"/>
      <c r="W106" s="10"/>
      <c r="X106" s="10"/>
      <c r="Y106" s="10"/>
      <c r="Z106" s="10"/>
      <c r="AA106" s="10"/>
      <c r="AB106" s="10"/>
      <c r="AC106" s="10"/>
      <c r="AD106" s="10"/>
      <c r="AE106" s="10"/>
    </row>
    <row r="107" spans="1:31" s="10" customFormat="1" ht="19.9" customHeight="1">
      <c r="A107" s="10"/>
      <c r="B107" s="184"/>
      <c r="C107" s="185"/>
      <c r="D107" s="186" t="s">
        <v>1318</v>
      </c>
      <c r="E107" s="187"/>
      <c r="F107" s="187"/>
      <c r="G107" s="187"/>
      <c r="H107" s="187"/>
      <c r="I107" s="187"/>
      <c r="J107" s="188">
        <f>J387</f>
        <v>0</v>
      </c>
      <c r="K107" s="185"/>
      <c r="L107" s="189"/>
      <c r="S107" s="10"/>
      <c r="T107" s="10"/>
      <c r="U107" s="10"/>
      <c r="V107" s="10"/>
      <c r="W107" s="10"/>
      <c r="X107" s="10"/>
      <c r="Y107" s="10"/>
      <c r="Z107" s="10"/>
      <c r="AA107" s="10"/>
      <c r="AB107" s="10"/>
      <c r="AC107" s="10"/>
      <c r="AD107" s="10"/>
      <c r="AE107" s="10"/>
    </row>
    <row r="108" spans="1:31" s="10" customFormat="1" ht="19.9" customHeight="1">
      <c r="A108" s="10"/>
      <c r="B108" s="184"/>
      <c r="C108" s="185"/>
      <c r="D108" s="186" t="s">
        <v>1319</v>
      </c>
      <c r="E108" s="187"/>
      <c r="F108" s="187"/>
      <c r="G108" s="187"/>
      <c r="H108" s="187"/>
      <c r="I108" s="187"/>
      <c r="J108" s="188">
        <f>J390</f>
        <v>0</v>
      </c>
      <c r="K108" s="185"/>
      <c r="L108" s="189"/>
      <c r="S108" s="10"/>
      <c r="T108" s="10"/>
      <c r="U108" s="10"/>
      <c r="V108" s="10"/>
      <c r="W108" s="10"/>
      <c r="X108" s="10"/>
      <c r="Y108" s="10"/>
      <c r="Z108" s="10"/>
      <c r="AA108" s="10"/>
      <c r="AB108" s="10"/>
      <c r="AC108" s="10"/>
      <c r="AD108" s="10"/>
      <c r="AE108" s="10"/>
    </row>
    <row r="109" spans="1:31" s="10" customFormat="1" ht="19.9" customHeight="1">
      <c r="A109" s="10"/>
      <c r="B109" s="184"/>
      <c r="C109" s="185"/>
      <c r="D109" s="186" t="s">
        <v>118</v>
      </c>
      <c r="E109" s="187"/>
      <c r="F109" s="187"/>
      <c r="G109" s="187"/>
      <c r="H109" s="187"/>
      <c r="I109" s="187"/>
      <c r="J109" s="188">
        <f>J401</f>
        <v>0</v>
      </c>
      <c r="K109" s="185"/>
      <c r="L109" s="189"/>
      <c r="S109" s="10"/>
      <c r="T109" s="10"/>
      <c r="U109" s="10"/>
      <c r="V109" s="10"/>
      <c r="W109" s="10"/>
      <c r="X109" s="10"/>
      <c r="Y109" s="10"/>
      <c r="Z109" s="10"/>
      <c r="AA109" s="10"/>
      <c r="AB109" s="10"/>
      <c r="AC109" s="10"/>
      <c r="AD109" s="10"/>
      <c r="AE109" s="10"/>
    </row>
    <row r="110" spans="1:31" s="10" customFormat="1" ht="19.9" customHeight="1">
      <c r="A110" s="10"/>
      <c r="B110" s="184"/>
      <c r="C110" s="185"/>
      <c r="D110" s="186" t="s">
        <v>119</v>
      </c>
      <c r="E110" s="187"/>
      <c r="F110" s="187"/>
      <c r="G110" s="187"/>
      <c r="H110" s="187"/>
      <c r="I110" s="187"/>
      <c r="J110" s="188">
        <f>J418</f>
        <v>0</v>
      </c>
      <c r="K110" s="185"/>
      <c r="L110" s="189"/>
      <c r="S110" s="10"/>
      <c r="T110" s="10"/>
      <c r="U110" s="10"/>
      <c r="V110" s="10"/>
      <c r="W110" s="10"/>
      <c r="X110" s="10"/>
      <c r="Y110" s="10"/>
      <c r="Z110" s="10"/>
      <c r="AA110" s="10"/>
      <c r="AB110" s="10"/>
      <c r="AC110" s="10"/>
      <c r="AD110" s="10"/>
      <c r="AE110" s="10"/>
    </row>
    <row r="111" spans="1:31" s="10" customFormat="1" ht="19.9" customHeight="1">
      <c r="A111" s="10"/>
      <c r="B111" s="184"/>
      <c r="C111" s="185"/>
      <c r="D111" s="186" t="s">
        <v>1320</v>
      </c>
      <c r="E111" s="187"/>
      <c r="F111" s="187"/>
      <c r="G111" s="187"/>
      <c r="H111" s="187"/>
      <c r="I111" s="187"/>
      <c r="J111" s="188">
        <f>J420</f>
        <v>0</v>
      </c>
      <c r="K111" s="185"/>
      <c r="L111" s="189"/>
      <c r="S111" s="10"/>
      <c r="T111" s="10"/>
      <c r="U111" s="10"/>
      <c r="V111" s="10"/>
      <c r="W111" s="10"/>
      <c r="X111" s="10"/>
      <c r="Y111" s="10"/>
      <c r="Z111" s="10"/>
      <c r="AA111" s="10"/>
      <c r="AB111" s="10"/>
      <c r="AC111" s="10"/>
      <c r="AD111" s="10"/>
      <c r="AE111" s="10"/>
    </row>
    <row r="112" spans="1:31" s="10" customFormat="1" ht="19.9" customHeight="1">
      <c r="A112" s="10"/>
      <c r="B112" s="184"/>
      <c r="C112" s="185"/>
      <c r="D112" s="186" t="s">
        <v>1321</v>
      </c>
      <c r="E112" s="187"/>
      <c r="F112" s="187"/>
      <c r="G112" s="187"/>
      <c r="H112" s="187"/>
      <c r="I112" s="187"/>
      <c r="J112" s="188">
        <f>J436</f>
        <v>0</v>
      </c>
      <c r="K112" s="185"/>
      <c r="L112" s="189"/>
      <c r="S112" s="10"/>
      <c r="T112" s="10"/>
      <c r="U112" s="10"/>
      <c r="V112" s="10"/>
      <c r="W112" s="10"/>
      <c r="X112" s="10"/>
      <c r="Y112" s="10"/>
      <c r="Z112" s="10"/>
      <c r="AA112" s="10"/>
      <c r="AB112" s="10"/>
      <c r="AC112" s="10"/>
      <c r="AD112" s="10"/>
      <c r="AE112" s="10"/>
    </row>
    <row r="113" spans="1:31" s="2" customFormat="1" ht="21.8" customHeight="1">
      <c r="A113" s="37"/>
      <c r="B113" s="38"/>
      <c r="C113" s="39"/>
      <c r="D113" s="39"/>
      <c r="E113" s="39"/>
      <c r="F113" s="39"/>
      <c r="G113" s="39"/>
      <c r="H113" s="39"/>
      <c r="I113" s="39"/>
      <c r="J113" s="39"/>
      <c r="K113" s="39"/>
      <c r="L113" s="62"/>
      <c r="S113" s="37"/>
      <c r="T113" s="37"/>
      <c r="U113" s="37"/>
      <c r="V113" s="37"/>
      <c r="W113" s="37"/>
      <c r="X113" s="37"/>
      <c r="Y113" s="37"/>
      <c r="Z113" s="37"/>
      <c r="AA113" s="37"/>
      <c r="AB113" s="37"/>
      <c r="AC113" s="37"/>
      <c r="AD113" s="37"/>
      <c r="AE113" s="37"/>
    </row>
    <row r="114" spans="1:31" s="2" customFormat="1" ht="6.95" customHeight="1">
      <c r="A114" s="37"/>
      <c r="B114" s="65"/>
      <c r="C114" s="66"/>
      <c r="D114" s="66"/>
      <c r="E114" s="66"/>
      <c r="F114" s="66"/>
      <c r="G114" s="66"/>
      <c r="H114" s="66"/>
      <c r="I114" s="66"/>
      <c r="J114" s="66"/>
      <c r="K114" s="66"/>
      <c r="L114" s="62"/>
      <c r="S114" s="37"/>
      <c r="T114" s="37"/>
      <c r="U114" s="37"/>
      <c r="V114" s="37"/>
      <c r="W114" s="37"/>
      <c r="X114" s="37"/>
      <c r="Y114" s="37"/>
      <c r="Z114" s="37"/>
      <c r="AA114" s="37"/>
      <c r="AB114" s="37"/>
      <c r="AC114" s="37"/>
      <c r="AD114" s="37"/>
      <c r="AE114" s="37"/>
    </row>
    <row r="118" spans="1:31" s="2" customFormat="1" ht="6.95" customHeight="1">
      <c r="A118" s="37"/>
      <c r="B118" s="67"/>
      <c r="C118" s="68"/>
      <c r="D118" s="68"/>
      <c r="E118" s="68"/>
      <c r="F118" s="68"/>
      <c r="G118" s="68"/>
      <c r="H118" s="68"/>
      <c r="I118" s="68"/>
      <c r="J118" s="68"/>
      <c r="K118" s="68"/>
      <c r="L118" s="62"/>
      <c r="S118" s="37"/>
      <c r="T118" s="37"/>
      <c r="U118" s="37"/>
      <c r="V118" s="37"/>
      <c r="W118" s="37"/>
      <c r="X118" s="37"/>
      <c r="Y118" s="37"/>
      <c r="Z118" s="37"/>
      <c r="AA118" s="37"/>
      <c r="AB118" s="37"/>
      <c r="AC118" s="37"/>
      <c r="AD118" s="37"/>
      <c r="AE118" s="37"/>
    </row>
    <row r="119" spans="1:31" s="2" customFormat="1" ht="24.95" customHeight="1">
      <c r="A119" s="37"/>
      <c r="B119" s="38"/>
      <c r="C119" s="22" t="s">
        <v>120</v>
      </c>
      <c r="D119" s="39"/>
      <c r="E119" s="39"/>
      <c r="F119" s="39"/>
      <c r="G119" s="39"/>
      <c r="H119" s="39"/>
      <c r="I119" s="39"/>
      <c r="J119" s="39"/>
      <c r="K119" s="39"/>
      <c r="L119" s="62"/>
      <c r="S119" s="37"/>
      <c r="T119" s="37"/>
      <c r="U119" s="37"/>
      <c r="V119" s="37"/>
      <c r="W119" s="37"/>
      <c r="X119" s="37"/>
      <c r="Y119" s="37"/>
      <c r="Z119" s="37"/>
      <c r="AA119" s="37"/>
      <c r="AB119" s="37"/>
      <c r="AC119" s="37"/>
      <c r="AD119" s="37"/>
      <c r="AE119" s="37"/>
    </row>
    <row r="120" spans="1:31" s="2" customFormat="1" ht="6.95" customHeight="1">
      <c r="A120" s="37"/>
      <c r="B120" s="38"/>
      <c r="C120" s="39"/>
      <c r="D120" s="39"/>
      <c r="E120" s="39"/>
      <c r="F120" s="39"/>
      <c r="G120" s="39"/>
      <c r="H120" s="39"/>
      <c r="I120" s="39"/>
      <c r="J120" s="39"/>
      <c r="K120" s="39"/>
      <c r="L120" s="62"/>
      <c r="S120" s="37"/>
      <c r="T120" s="37"/>
      <c r="U120" s="37"/>
      <c r="V120" s="37"/>
      <c r="W120" s="37"/>
      <c r="X120" s="37"/>
      <c r="Y120" s="37"/>
      <c r="Z120" s="37"/>
      <c r="AA120" s="37"/>
      <c r="AB120" s="37"/>
      <c r="AC120" s="37"/>
      <c r="AD120" s="37"/>
      <c r="AE120" s="37"/>
    </row>
    <row r="121" spans="1:31" s="2" customFormat="1" ht="12" customHeight="1">
      <c r="A121" s="37"/>
      <c r="B121" s="38"/>
      <c r="C121" s="31" t="s">
        <v>16</v>
      </c>
      <c r="D121" s="39"/>
      <c r="E121" s="39"/>
      <c r="F121" s="39"/>
      <c r="G121" s="39"/>
      <c r="H121" s="39"/>
      <c r="I121" s="39"/>
      <c r="J121" s="39"/>
      <c r="K121" s="39"/>
      <c r="L121" s="62"/>
      <c r="S121" s="37"/>
      <c r="T121" s="37"/>
      <c r="U121" s="37"/>
      <c r="V121" s="37"/>
      <c r="W121" s="37"/>
      <c r="X121" s="37"/>
      <c r="Y121" s="37"/>
      <c r="Z121" s="37"/>
      <c r="AA121" s="37"/>
      <c r="AB121" s="37"/>
      <c r="AC121" s="37"/>
      <c r="AD121" s="37"/>
      <c r="AE121" s="37"/>
    </row>
    <row r="122" spans="1:31" s="2" customFormat="1" ht="16.5" customHeight="1">
      <c r="A122" s="37"/>
      <c r="B122" s="38"/>
      <c r="C122" s="39"/>
      <c r="D122" s="39"/>
      <c r="E122" s="173" t="str">
        <f>E7</f>
        <v>Cheb, stavební úprava komunikace ulice Nová</v>
      </c>
      <c r="F122" s="31"/>
      <c r="G122" s="31"/>
      <c r="H122" s="31"/>
      <c r="I122" s="39"/>
      <c r="J122" s="39"/>
      <c r="K122" s="39"/>
      <c r="L122" s="62"/>
      <c r="S122" s="37"/>
      <c r="T122" s="37"/>
      <c r="U122" s="37"/>
      <c r="V122" s="37"/>
      <c r="W122" s="37"/>
      <c r="X122" s="37"/>
      <c r="Y122" s="37"/>
      <c r="Z122" s="37"/>
      <c r="AA122" s="37"/>
      <c r="AB122" s="37"/>
      <c r="AC122" s="37"/>
      <c r="AD122" s="37"/>
      <c r="AE122" s="37"/>
    </row>
    <row r="123" spans="1:31" s="2" customFormat="1" ht="12" customHeight="1">
      <c r="A123" s="37"/>
      <c r="B123" s="38"/>
      <c r="C123" s="31" t="s">
        <v>108</v>
      </c>
      <c r="D123" s="39"/>
      <c r="E123" s="39"/>
      <c r="F123" s="39"/>
      <c r="G123" s="39"/>
      <c r="H123" s="39"/>
      <c r="I123" s="39"/>
      <c r="J123" s="39"/>
      <c r="K123" s="39"/>
      <c r="L123" s="62"/>
      <c r="S123" s="37"/>
      <c r="T123" s="37"/>
      <c r="U123" s="37"/>
      <c r="V123" s="37"/>
      <c r="W123" s="37"/>
      <c r="X123" s="37"/>
      <c r="Y123" s="37"/>
      <c r="Z123" s="37"/>
      <c r="AA123" s="37"/>
      <c r="AB123" s="37"/>
      <c r="AC123" s="37"/>
      <c r="AD123" s="37"/>
      <c r="AE123" s="37"/>
    </row>
    <row r="124" spans="1:31" s="2" customFormat="1" ht="16.5" customHeight="1">
      <c r="A124" s="37"/>
      <c r="B124" s="38"/>
      <c r="C124" s="39"/>
      <c r="D124" s="39"/>
      <c r="E124" s="75" t="str">
        <f>E9</f>
        <v>SO 301 - SO 301 Deštová kanalizace</v>
      </c>
      <c r="F124" s="39"/>
      <c r="G124" s="39"/>
      <c r="H124" s="39"/>
      <c r="I124" s="39"/>
      <c r="J124" s="39"/>
      <c r="K124" s="39"/>
      <c r="L124" s="62"/>
      <c r="S124" s="37"/>
      <c r="T124" s="37"/>
      <c r="U124" s="37"/>
      <c r="V124" s="37"/>
      <c r="W124" s="37"/>
      <c r="X124" s="37"/>
      <c r="Y124" s="37"/>
      <c r="Z124" s="37"/>
      <c r="AA124" s="37"/>
      <c r="AB124" s="37"/>
      <c r="AC124" s="37"/>
      <c r="AD124" s="37"/>
      <c r="AE124" s="37"/>
    </row>
    <row r="125" spans="1:31" s="2" customFormat="1" ht="6.95" customHeight="1">
      <c r="A125" s="37"/>
      <c r="B125" s="38"/>
      <c r="C125" s="39"/>
      <c r="D125" s="39"/>
      <c r="E125" s="39"/>
      <c r="F125" s="39"/>
      <c r="G125" s="39"/>
      <c r="H125" s="39"/>
      <c r="I125" s="39"/>
      <c r="J125" s="39"/>
      <c r="K125" s="39"/>
      <c r="L125" s="62"/>
      <c r="S125" s="37"/>
      <c r="T125" s="37"/>
      <c r="U125" s="37"/>
      <c r="V125" s="37"/>
      <c r="W125" s="37"/>
      <c r="X125" s="37"/>
      <c r="Y125" s="37"/>
      <c r="Z125" s="37"/>
      <c r="AA125" s="37"/>
      <c r="AB125" s="37"/>
      <c r="AC125" s="37"/>
      <c r="AD125" s="37"/>
      <c r="AE125" s="37"/>
    </row>
    <row r="126" spans="1:31" s="2" customFormat="1" ht="12" customHeight="1">
      <c r="A126" s="37"/>
      <c r="B126" s="38"/>
      <c r="C126" s="31" t="s">
        <v>22</v>
      </c>
      <c r="D126" s="39"/>
      <c r="E126" s="39"/>
      <c r="F126" s="26" t="str">
        <f>F12</f>
        <v>Cheb</v>
      </c>
      <c r="G126" s="39"/>
      <c r="H126" s="39"/>
      <c r="I126" s="31" t="s">
        <v>24</v>
      </c>
      <c r="J126" s="78" t="str">
        <f>IF(J12="","",J12)</f>
        <v>3. 2. 2023</v>
      </c>
      <c r="K126" s="39"/>
      <c r="L126" s="62"/>
      <c r="S126" s="37"/>
      <c r="T126" s="37"/>
      <c r="U126" s="37"/>
      <c r="V126" s="37"/>
      <c r="W126" s="37"/>
      <c r="X126" s="37"/>
      <c r="Y126" s="37"/>
      <c r="Z126" s="37"/>
      <c r="AA126" s="37"/>
      <c r="AB126" s="37"/>
      <c r="AC126" s="37"/>
      <c r="AD126" s="37"/>
      <c r="AE126" s="37"/>
    </row>
    <row r="127" spans="1:31" s="2" customFormat="1" ht="6.95" customHeight="1">
      <c r="A127" s="37"/>
      <c r="B127" s="38"/>
      <c r="C127" s="39"/>
      <c r="D127" s="39"/>
      <c r="E127" s="39"/>
      <c r="F127" s="39"/>
      <c r="G127" s="39"/>
      <c r="H127" s="39"/>
      <c r="I127" s="39"/>
      <c r="J127" s="39"/>
      <c r="K127" s="39"/>
      <c r="L127" s="62"/>
      <c r="S127" s="37"/>
      <c r="T127" s="37"/>
      <c r="U127" s="37"/>
      <c r="V127" s="37"/>
      <c r="W127" s="37"/>
      <c r="X127" s="37"/>
      <c r="Y127" s="37"/>
      <c r="Z127" s="37"/>
      <c r="AA127" s="37"/>
      <c r="AB127" s="37"/>
      <c r="AC127" s="37"/>
      <c r="AD127" s="37"/>
      <c r="AE127" s="37"/>
    </row>
    <row r="128" spans="1:31" s="2" customFormat="1" ht="15.15" customHeight="1">
      <c r="A128" s="37"/>
      <c r="B128" s="38"/>
      <c r="C128" s="31" t="s">
        <v>26</v>
      </c>
      <c r="D128" s="39"/>
      <c r="E128" s="39"/>
      <c r="F128" s="26" t="str">
        <f>E15</f>
        <v>Město Cheb</v>
      </c>
      <c r="G128" s="39"/>
      <c r="H128" s="39"/>
      <c r="I128" s="31" t="s">
        <v>32</v>
      </c>
      <c r="J128" s="35" t="str">
        <f>E21</f>
        <v>DSVA s.r.o.</v>
      </c>
      <c r="K128" s="39"/>
      <c r="L128" s="62"/>
      <c r="S128" s="37"/>
      <c r="T128" s="37"/>
      <c r="U128" s="37"/>
      <c r="V128" s="37"/>
      <c r="W128" s="37"/>
      <c r="X128" s="37"/>
      <c r="Y128" s="37"/>
      <c r="Z128" s="37"/>
      <c r="AA128" s="37"/>
      <c r="AB128" s="37"/>
      <c r="AC128" s="37"/>
      <c r="AD128" s="37"/>
      <c r="AE128" s="37"/>
    </row>
    <row r="129" spans="1:31" s="2" customFormat="1" ht="15.15" customHeight="1">
      <c r="A129" s="37"/>
      <c r="B129" s="38"/>
      <c r="C129" s="31" t="s">
        <v>30</v>
      </c>
      <c r="D129" s="39"/>
      <c r="E129" s="39"/>
      <c r="F129" s="26" t="str">
        <f>IF(E18="","",E18)</f>
        <v>Vyplň údaj</v>
      </c>
      <c r="G129" s="39"/>
      <c r="H129" s="39"/>
      <c r="I129" s="31" t="s">
        <v>35</v>
      </c>
      <c r="J129" s="35" t="str">
        <f>E24</f>
        <v>DSVA s.r.o.</v>
      </c>
      <c r="K129" s="39"/>
      <c r="L129" s="62"/>
      <c r="S129" s="37"/>
      <c r="T129" s="37"/>
      <c r="U129" s="37"/>
      <c r="V129" s="37"/>
      <c r="W129" s="37"/>
      <c r="X129" s="37"/>
      <c r="Y129" s="37"/>
      <c r="Z129" s="37"/>
      <c r="AA129" s="37"/>
      <c r="AB129" s="37"/>
      <c r="AC129" s="37"/>
      <c r="AD129" s="37"/>
      <c r="AE129" s="37"/>
    </row>
    <row r="130" spans="1:31" s="2" customFormat="1" ht="10.3" customHeight="1">
      <c r="A130" s="37"/>
      <c r="B130" s="38"/>
      <c r="C130" s="39"/>
      <c r="D130" s="39"/>
      <c r="E130" s="39"/>
      <c r="F130" s="39"/>
      <c r="G130" s="39"/>
      <c r="H130" s="39"/>
      <c r="I130" s="39"/>
      <c r="J130" s="39"/>
      <c r="K130" s="39"/>
      <c r="L130" s="62"/>
      <c r="S130" s="37"/>
      <c r="T130" s="37"/>
      <c r="U130" s="37"/>
      <c r="V130" s="37"/>
      <c r="W130" s="37"/>
      <c r="X130" s="37"/>
      <c r="Y130" s="37"/>
      <c r="Z130" s="37"/>
      <c r="AA130" s="37"/>
      <c r="AB130" s="37"/>
      <c r="AC130" s="37"/>
      <c r="AD130" s="37"/>
      <c r="AE130" s="37"/>
    </row>
    <row r="131" spans="1:31" s="11" customFormat="1" ht="29.25" customHeight="1">
      <c r="A131" s="190"/>
      <c r="B131" s="191"/>
      <c r="C131" s="192" t="s">
        <v>121</v>
      </c>
      <c r="D131" s="193" t="s">
        <v>64</v>
      </c>
      <c r="E131" s="193" t="s">
        <v>60</v>
      </c>
      <c r="F131" s="193" t="s">
        <v>61</v>
      </c>
      <c r="G131" s="193" t="s">
        <v>122</v>
      </c>
      <c r="H131" s="193" t="s">
        <v>123</v>
      </c>
      <c r="I131" s="193" t="s">
        <v>124</v>
      </c>
      <c r="J131" s="194" t="s">
        <v>112</v>
      </c>
      <c r="K131" s="195" t="s">
        <v>125</v>
      </c>
      <c r="L131" s="196"/>
      <c r="M131" s="99" t="s">
        <v>1</v>
      </c>
      <c r="N131" s="100" t="s">
        <v>43</v>
      </c>
      <c r="O131" s="100" t="s">
        <v>126</v>
      </c>
      <c r="P131" s="100" t="s">
        <v>127</v>
      </c>
      <c r="Q131" s="100" t="s">
        <v>128</v>
      </c>
      <c r="R131" s="100" t="s">
        <v>129</v>
      </c>
      <c r="S131" s="100" t="s">
        <v>130</v>
      </c>
      <c r="T131" s="101" t="s">
        <v>131</v>
      </c>
      <c r="U131" s="190"/>
      <c r="V131" s="190"/>
      <c r="W131" s="190"/>
      <c r="X131" s="190"/>
      <c r="Y131" s="190"/>
      <c r="Z131" s="190"/>
      <c r="AA131" s="190"/>
      <c r="AB131" s="190"/>
      <c r="AC131" s="190"/>
      <c r="AD131" s="190"/>
      <c r="AE131" s="190"/>
    </row>
    <row r="132" spans="1:63" s="2" customFormat="1" ht="22.8" customHeight="1">
      <c r="A132" s="37"/>
      <c r="B132" s="38"/>
      <c r="C132" s="106" t="s">
        <v>132</v>
      </c>
      <c r="D132" s="39"/>
      <c r="E132" s="39"/>
      <c r="F132" s="39"/>
      <c r="G132" s="39"/>
      <c r="H132" s="39"/>
      <c r="I132" s="39"/>
      <c r="J132" s="197">
        <f>BK132</f>
        <v>0</v>
      </c>
      <c r="K132" s="39"/>
      <c r="L132" s="43"/>
      <c r="M132" s="102"/>
      <c r="N132" s="198"/>
      <c r="O132" s="103"/>
      <c r="P132" s="199">
        <f>P133</f>
        <v>0</v>
      </c>
      <c r="Q132" s="103"/>
      <c r="R132" s="199">
        <f>R133</f>
        <v>2.1683</v>
      </c>
      <c r="S132" s="103"/>
      <c r="T132" s="200">
        <f>T133</f>
        <v>12.15</v>
      </c>
      <c r="U132" s="37"/>
      <c r="V132" s="37"/>
      <c r="W132" s="37"/>
      <c r="X132" s="37"/>
      <c r="Y132" s="37"/>
      <c r="Z132" s="37"/>
      <c r="AA132" s="37"/>
      <c r="AB132" s="37"/>
      <c r="AC132" s="37"/>
      <c r="AD132" s="37"/>
      <c r="AE132" s="37"/>
      <c r="AT132" s="16" t="s">
        <v>78</v>
      </c>
      <c r="AU132" s="16" t="s">
        <v>114</v>
      </c>
      <c r="BK132" s="201">
        <f>BK133</f>
        <v>0</v>
      </c>
    </row>
    <row r="133" spans="1:63" s="12" customFormat="1" ht="25.9" customHeight="1">
      <c r="A133" s="12"/>
      <c r="B133" s="202"/>
      <c r="C133" s="203"/>
      <c r="D133" s="204" t="s">
        <v>78</v>
      </c>
      <c r="E133" s="205" t="s">
        <v>133</v>
      </c>
      <c r="F133" s="205" t="s">
        <v>134</v>
      </c>
      <c r="G133" s="203"/>
      <c r="H133" s="203"/>
      <c r="I133" s="206"/>
      <c r="J133" s="207">
        <f>BK133</f>
        <v>0</v>
      </c>
      <c r="K133" s="203"/>
      <c r="L133" s="208"/>
      <c r="M133" s="209"/>
      <c r="N133" s="210"/>
      <c r="O133" s="210"/>
      <c r="P133" s="211">
        <f>P134+P234+P250+P304+P318+P382+P387+P390+P401+P418+P420+P436</f>
        <v>0</v>
      </c>
      <c r="Q133" s="210"/>
      <c r="R133" s="211">
        <f>R134+R234+R250+R304+R318+R382+R387+R390+R401+R418+R420+R436</f>
        <v>2.1683</v>
      </c>
      <c r="S133" s="210"/>
      <c r="T133" s="212">
        <f>T134+T234+T250+T304+T318+T382+T387+T390+T401+T418+T420+T436</f>
        <v>12.15</v>
      </c>
      <c r="U133" s="12"/>
      <c r="V133" s="12"/>
      <c r="W133" s="12"/>
      <c r="X133" s="12"/>
      <c r="Y133" s="12"/>
      <c r="Z133" s="12"/>
      <c r="AA133" s="12"/>
      <c r="AB133" s="12"/>
      <c r="AC133" s="12"/>
      <c r="AD133" s="12"/>
      <c r="AE133" s="12"/>
      <c r="AR133" s="213" t="s">
        <v>141</v>
      </c>
      <c r="AT133" s="214" t="s">
        <v>78</v>
      </c>
      <c r="AU133" s="214" t="s">
        <v>79</v>
      </c>
      <c r="AY133" s="213" t="s">
        <v>135</v>
      </c>
      <c r="BK133" s="215">
        <f>BK134+BK234+BK250+BK304+BK318+BK382+BK387+BK390+BK401+BK418+BK420+BK436</f>
        <v>0</v>
      </c>
    </row>
    <row r="134" spans="1:63" s="12" customFormat="1" ht="22.8" customHeight="1">
      <c r="A134" s="12"/>
      <c r="B134" s="202"/>
      <c r="C134" s="203"/>
      <c r="D134" s="204" t="s">
        <v>78</v>
      </c>
      <c r="E134" s="216" t="s">
        <v>87</v>
      </c>
      <c r="F134" s="216" t="s">
        <v>440</v>
      </c>
      <c r="G134" s="203"/>
      <c r="H134" s="203"/>
      <c r="I134" s="206"/>
      <c r="J134" s="217">
        <f>BK134</f>
        <v>0</v>
      </c>
      <c r="K134" s="203"/>
      <c r="L134" s="208"/>
      <c r="M134" s="209"/>
      <c r="N134" s="210"/>
      <c r="O134" s="210"/>
      <c r="P134" s="211">
        <f>SUM(P135:P233)</f>
        <v>0</v>
      </c>
      <c r="Q134" s="210"/>
      <c r="R134" s="211">
        <f>SUM(R135:R233)</f>
        <v>2.155</v>
      </c>
      <c r="S134" s="210"/>
      <c r="T134" s="212">
        <f>SUM(T135:T233)</f>
        <v>12.15</v>
      </c>
      <c r="U134" s="12"/>
      <c r="V134" s="12"/>
      <c r="W134" s="12"/>
      <c r="X134" s="12"/>
      <c r="Y134" s="12"/>
      <c r="Z134" s="12"/>
      <c r="AA134" s="12"/>
      <c r="AB134" s="12"/>
      <c r="AC134" s="12"/>
      <c r="AD134" s="12"/>
      <c r="AE134" s="12"/>
      <c r="AR134" s="213" t="s">
        <v>87</v>
      </c>
      <c r="AT134" s="214" t="s">
        <v>78</v>
      </c>
      <c r="AU134" s="214" t="s">
        <v>87</v>
      </c>
      <c r="AY134" s="213" t="s">
        <v>135</v>
      </c>
      <c r="BK134" s="215">
        <f>SUM(BK135:BK233)</f>
        <v>0</v>
      </c>
    </row>
    <row r="135" spans="1:65" s="2" customFormat="1" ht="24.15" customHeight="1">
      <c r="A135" s="37"/>
      <c r="B135" s="38"/>
      <c r="C135" s="218" t="s">
        <v>87</v>
      </c>
      <c r="D135" s="218" t="s">
        <v>137</v>
      </c>
      <c r="E135" s="219" t="s">
        <v>206</v>
      </c>
      <c r="F135" s="220" t="s">
        <v>1322</v>
      </c>
      <c r="G135" s="221" t="s">
        <v>155</v>
      </c>
      <c r="H135" s="222">
        <v>27</v>
      </c>
      <c r="I135" s="223"/>
      <c r="J135" s="224">
        <f>ROUND(I135*H135,2)</f>
        <v>0</v>
      </c>
      <c r="K135" s="225"/>
      <c r="L135" s="43"/>
      <c r="M135" s="226" t="s">
        <v>1</v>
      </c>
      <c r="N135" s="227" t="s">
        <v>44</v>
      </c>
      <c r="O135" s="90"/>
      <c r="P135" s="228">
        <f>O135*H135</f>
        <v>0</v>
      </c>
      <c r="Q135" s="228">
        <v>0</v>
      </c>
      <c r="R135" s="228">
        <f>Q135*H135</f>
        <v>0</v>
      </c>
      <c r="S135" s="228">
        <v>0.45</v>
      </c>
      <c r="T135" s="229">
        <f>S135*H135</f>
        <v>12.15</v>
      </c>
      <c r="U135" s="37"/>
      <c r="V135" s="37"/>
      <c r="W135" s="37"/>
      <c r="X135" s="37"/>
      <c r="Y135" s="37"/>
      <c r="Z135" s="37"/>
      <c r="AA135" s="37"/>
      <c r="AB135" s="37"/>
      <c r="AC135" s="37"/>
      <c r="AD135" s="37"/>
      <c r="AE135" s="37"/>
      <c r="AR135" s="230" t="s">
        <v>141</v>
      </c>
      <c r="AT135" s="230" t="s">
        <v>137</v>
      </c>
      <c r="AU135" s="230" t="s">
        <v>21</v>
      </c>
      <c r="AY135" s="16" t="s">
        <v>135</v>
      </c>
      <c r="BE135" s="231">
        <f>IF(N135="základní",J135,0)</f>
        <v>0</v>
      </c>
      <c r="BF135" s="231">
        <f>IF(N135="snížená",J135,0)</f>
        <v>0</v>
      </c>
      <c r="BG135" s="231">
        <f>IF(N135="zákl. přenesená",J135,0)</f>
        <v>0</v>
      </c>
      <c r="BH135" s="231">
        <f>IF(N135="sníž. přenesená",J135,0)</f>
        <v>0</v>
      </c>
      <c r="BI135" s="231">
        <f>IF(N135="nulová",J135,0)</f>
        <v>0</v>
      </c>
      <c r="BJ135" s="16" t="s">
        <v>87</v>
      </c>
      <c r="BK135" s="231">
        <f>ROUND(I135*H135,2)</f>
        <v>0</v>
      </c>
      <c r="BL135" s="16" t="s">
        <v>141</v>
      </c>
      <c r="BM135" s="230" t="s">
        <v>1323</v>
      </c>
    </row>
    <row r="136" spans="1:47" s="2" customFormat="1" ht="12">
      <c r="A136" s="37"/>
      <c r="B136" s="38"/>
      <c r="C136" s="39"/>
      <c r="D136" s="232" t="s">
        <v>143</v>
      </c>
      <c r="E136" s="39"/>
      <c r="F136" s="233" t="s">
        <v>1324</v>
      </c>
      <c r="G136" s="39"/>
      <c r="H136" s="39"/>
      <c r="I136" s="234"/>
      <c r="J136" s="39"/>
      <c r="K136" s="39"/>
      <c r="L136" s="43"/>
      <c r="M136" s="235"/>
      <c r="N136" s="236"/>
      <c r="O136" s="90"/>
      <c r="P136" s="90"/>
      <c r="Q136" s="90"/>
      <c r="R136" s="90"/>
      <c r="S136" s="90"/>
      <c r="T136" s="91"/>
      <c r="U136" s="37"/>
      <c r="V136" s="37"/>
      <c r="W136" s="37"/>
      <c r="X136" s="37"/>
      <c r="Y136" s="37"/>
      <c r="Z136" s="37"/>
      <c r="AA136" s="37"/>
      <c r="AB136" s="37"/>
      <c r="AC136" s="37"/>
      <c r="AD136" s="37"/>
      <c r="AE136" s="37"/>
      <c r="AT136" s="16" t="s">
        <v>143</v>
      </c>
      <c r="AU136" s="16" t="s">
        <v>21</v>
      </c>
    </row>
    <row r="137" spans="1:51" s="13" customFormat="1" ht="12">
      <c r="A137" s="13"/>
      <c r="B137" s="237"/>
      <c r="C137" s="238"/>
      <c r="D137" s="232" t="s">
        <v>150</v>
      </c>
      <c r="E137" s="239" t="s">
        <v>1</v>
      </c>
      <c r="F137" s="240" t="s">
        <v>1325</v>
      </c>
      <c r="G137" s="238"/>
      <c r="H137" s="241">
        <v>27</v>
      </c>
      <c r="I137" s="242"/>
      <c r="J137" s="238"/>
      <c r="K137" s="238"/>
      <c r="L137" s="243"/>
      <c r="M137" s="244"/>
      <c r="N137" s="245"/>
      <c r="O137" s="245"/>
      <c r="P137" s="245"/>
      <c r="Q137" s="245"/>
      <c r="R137" s="245"/>
      <c r="S137" s="245"/>
      <c r="T137" s="246"/>
      <c r="U137" s="13"/>
      <c r="V137" s="13"/>
      <c r="W137" s="13"/>
      <c r="X137" s="13"/>
      <c r="Y137" s="13"/>
      <c r="Z137" s="13"/>
      <c r="AA137" s="13"/>
      <c r="AB137" s="13"/>
      <c r="AC137" s="13"/>
      <c r="AD137" s="13"/>
      <c r="AE137" s="13"/>
      <c r="AT137" s="247" t="s">
        <v>150</v>
      </c>
      <c r="AU137" s="247" t="s">
        <v>21</v>
      </c>
      <c r="AV137" s="13" t="s">
        <v>21</v>
      </c>
      <c r="AW137" s="13" t="s">
        <v>34</v>
      </c>
      <c r="AX137" s="13" t="s">
        <v>87</v>
      </c>
      <c r="AY137" s="247" t="s">
        <v>135</v>
      </c>
    </row>
    <row r="138" spans="1:65" s="2" customFormat="1" ht="24.15" customHeight="1">
      <c r="A138" s="37"/>
      <c r="B138" s="38"/>
      <c r="C138" s="218" t="s">
        <v>21</v>
      </c>
      <c r="D138" s="218" t="s">
        <v>137</v>
      </c>
      <c r="E138" s="219" t="s">
        <v>1326</v>
      </c>
      <c r="F138" s="220" t="s">
        <v>1327</v>
      </c>
      <c r="G138" s="221" t="s">
        <v>1328</v>
      </c>
      <c r="H138" s="222">
        <v>50</v>
      </c>
      <c r="I138" s="223"/>
      <c r="J138" s="224">
        <f>ROUND(I138*H138,2)</f>
        <v>0</v>
      </c>
      <c r="K138" s="225"/>
      <c r="L138" s="43"/>
      <c r="M138" s="226" t="s">
        <v>1</v>
      </c>
      <c r="N138" s="227" t="s">
        <v>44</v>
      </c>
      <c r="O138" s="90"/>
      <c r="P138" s="228">
        <f>O138*H138</f>
        <v>0</v>
      </c>
      <c r="Q138" s="228">
        <v>0</v>
      </c>
      <c r="R138" s="228">
        <f>Q138*H138</f>
        <v>0</v>
      </c>
      <c r="S138" s="228">
        <v>0</v>
      </c>
      <c r="T138" s="229">
        <f>S138*H138</f>
        <v>0</v>
      </c>
      <c r="U138" s="37"/>
      <c r="V138" s="37"/>
      <c r="W138" s="37"/>
      <c r="X138" s="37"/>
      <c r="Y138" s="37"/>
      <c r="Z138" s="37"/>
      <c r="AA138" s="37"/>
      <c r="AB138" s="37"/>
      <c r="AC138" s="37"/>
      <c r="AD138" s="37"/>
      <c r="AE138" s="37"/>
      <c r="AR138" s="230" t="s">
        <v>141</v>
      </c>
      <c r="AT138" s="230" t="s">
        <v>137</v>
      </c>
      <c r="AU138" s="230" t="s">
        <v>21</v>
      </c>
      <c r="AY138" s="16" t="s">
        <v>135</v>
      </c>
      <c r="BE138" s="231">
        <f>IF(N138="základní",J138,0)</f>
        <v>0</v>
      </c>
      <c r="BF138" s="231">
        <f>IF(N138="snížená",J138,0)</f>
        <v>0</v>
      </c>
      <c r="BG138" s="231">
        <f>IF(N138="zákl. přenesená",J138,0)</f>
        <v>0</v>
      </c>
      <c r="BH138" s="231">
        <f>IF(N138="sníž. přenesená",J138,0)</f>
        <v>0</v>
      </c>
      <c r="BI138" s="231">
        <f>IF(N138="nulová",J138,0)</f>
        <v>0</v>
      </c>
      <c r="BJ138" s="16" t="s">
        <v>87</v>
      </c>
      <c r="BK138" s="231">
        <f>ROUND(I138*H138,2)</f>
        <v>0</v>
      </c>
      <c r="BL138" s="16" t="s">
        <v>141</v>
      </c>
      <c r="BM138" s="230" t="s">
        <v>1329</v>
      </c>
    </row>
    <row r="139" spans="1:65" s="2" customFormat="1" ht="24.15" customHeight="1">
      <c r="A139" s="37"/>
      <c r="B139" s="38"/>
      <c r="C139" s="218" t="s">
        <v>152</v>
      </c>
      <c r="D139" s="218" t="s">
        <v>137</v>
      </c>
      <c r="E139" s="219" t="s">
        <v>1330</v>
      </c>
      <c r="F139" s="220" t="s">
        <v>1331</v>
      </c>
      <c r="G139" s="221" t="s">
        <v>1332</v>
      </c>
      <c r="H139" s="222">
        <v>30</v>
      </c>
      <c r="I139" s="223"/>
      <c r="J139" s="224">
        <f>ROUND(I139*H139,2)</f>
        <v>0</v>
      </c>
      <c r="K139" s="225"/>
      <c r="L139" s="43"/>
      <c r="M139" s="226" t="s">
        <v>1</v>
      </c>
      <c r="N139" s="227" t="s">
        <v>44</v>
      </c>
      <c r="O139" s="90"/>
      <c r="P139" s="228">
        <f>O139*H139</f>
        <v>0</v>
      </c>
      <c r="Q139" s="228">
        <v>0</v>
      </c>
      <c r="R139" s="228">
        <f>Q139*H139</f>
        <v>0</v>
      </c>
      <c r="S139" s="228">
        <v>0</v>
      </c>
      <c r="T139" s="229">
        <f>S139*H139</f>
        <v>0</v>
      </c>
      <c r="U139" s="37"/>
      <c r="V139" s="37"/>
      <c r="W139" s="37"/>
      <c r="X139" s="37"/>
      <c r="Y139" s="37"/>
      <c r="Z139" s="37"/>
      <c r="AA139" s="37"/>
      <c r="AB139" s="37"/>
      <c r="AC139" s="37"/>
      <c r="AD139" s="37"/>
      <c r="AE139" s="37"/>
      <c r="AR139" s="230" t="s">
        <v>141</v>
      </c>
      <c r="AT139" s="230" t="s">
        <v>137</v>
      </c>
      <c r="AU139" s="230" t="s">
        <v>21</v>
      </c>
      <c r="AY139" s="16" t="s">
        <v>135</v>
      </c>
      <c r="BE139" s="231">
        <f>IF(N139="základní",J139,0)</f>
        <v>0</v>
      </c>
      <c r="BF139" s="231">
        <f>IF(N139="snížená",J139,0)</f>
        <v>0</v>
      </c>
      <c r="BG139" s="231">
        <f>IF(N139="zákl. přenesená",J139,0)</f>
        <v>0</v>
      </c>
      <c r="BH139" s="231">
        <f>IF(N139="sníž. přenesená",J139,0)</f>
        <v>0</v>
      </c>
      <c r="BI139" s="231">
        <f>IF(N139="nulová",J139,0)</f>
        <v>0</v>
      </c>
      <c r="BJ139" s="16" t="s">
        <v>87</v>
      </c>
      <c r="BK139" s="231">
        <f>ROUND(I139*H139,2)</f>
        <v>0</v>
      </c>
      <c r="BL139" s="16" t="s">
        <v>141</v>
      </c>
      <c r="BM139" s="230" t="s">
        <v>1333</v>
      </c>
    </row>
    <row r="140" spans="1:65" s="2" customFormat="1" ht="24.15" customHeight="1">
      <c r="A140" s="37"/>
      <c r="B140" s="38"/>
      <c r="C140" s="218" t="s">
        <v>141</v>
      </c>
      <c r="D140" s="218" t="s">
        <v>137</v>
      </c>
      <c r="E140" s="219" t="s">
        <v>1334</v>
      </c>
      <c r="F140" s="220" t="s">
        <v>1335</v>
      </c>
      <c r="G140" s="221" t="s">
        <v>162</v>
      </c>
      <c r="H140" s="222">
        <v>20</v>
      </c>
      <c r="I140" s="223"/>
      <c r="J140" s="224">
        <f>ROUND(I140*H140,2)</f>
        <v>0</v>
      </c>
      <c r="K140" s="225"/>
      <c r="L140" s="43"/>
      <c r="M140" s="226" t="s">
        <v>1</v>
      </c>
      <c r="N140" s="227" t="s">
        <v>44</v>
      </c>
      <c r="O140" s="90"/>
      <c r="P140" s="228">
        <f>O140*H140</f>
        <v>0</v>
      </c>
      <c r="Q140" s="228">
        <v>0.10775</v>
      </c>
      <c r="R140" s="228">
        <f>Q140*H140</f>
        <v>2.155</v>
      </c>
      <c r="S140" s="228">
        <v>0</v>
      </c>
      <c r="T140" s="229">
        <f>S140*H140</f>
        <v>0</v>
      </c>
      <c r="U140" s="37"/>
      <c r="V140" s="37"/>
      <c r="W140" s="37"/>
      <c r="X140" s="37"/>
      <c r="Y140" s="37"/>
      <c r="Z140" s="37"/>
      <c r="AA140" s="37"/>
      <c r="AB140" s="37"/>
      <c r="AC140" s="37"/>
      <c r="AD140" s="37"/>
      <c r="AE140" s="37"/>
      <c r="AR140" s="230" t="s">
        <v>141</v>
      </c>
      <c r="AT140" s="230" t="s">
        <v>137</v>
      </c>
      <c r="AU140" s="230" t="s">
        <v>21</v>
      </c>
      <c r="AY140" s="16" t="s">
        <v>135</v>
      </c>
      <c r="BE140" s="231">
        <f>IF(N140="základní",J140,0)</f>
        <v>0</v>
      </c>
      <c r="BF140" s="231">
        <f>IF(N140="snížená",J140,0)</f>
        <v>0</v>
      </c>
      <c r="BG140" s="231">
        <f>IF(N140="zákl. přenesená",J140,0)</f>
        <v>0</v>
      </c>
      <c r="BH140" s="231">
        <f>IF(N140="sníž. přenesená",J140,0)</f>
        <v>0</v>
      </c>
      <c r="BI140" s="231">
        <f>IF(N140="nulová",J140,0)</f>
        <v>0</v>
      </c>
      <c r="BJ140" s="16" t="s">
        <v>87</v>
      </c>
      <c r="BK140" s="231">
        <f>ROUND(I140*H140,2)</f>
        <v>0</v>
      </c>
      <c r="BL140" s="16" t="s">
        <v>141</v>
      </c>
      <c r="BM140" s="230" t="s">
        <v>1336</v>
      </c>
    </row>
    <row r="141" spans="1:47" s="2" customFormat="1" ht="12">
      <c r="A141" s="37"/>
      <c r="B141" s="38"/>
      <c r="C141" s="39"/>
      <c r="D141" s="232" t="s">
        <v>143</v>
      </c>
      <c r="E141" s="39"/>
      <c r="F141" s="233" t="s">
        <v>1337</v>
      </c>
      <c r="G141" s="39"/>
      <c r="H141" s="39"/>
      <c r="I141" s="234"/>
      <c r="J141" s="39"/>
      <c r="K141" s="39"/>
      <c r="L141" s="43"/>
      <c r="M141" s="235"/>
      <c r="N141" s="236"/>
      <c r="O141" s="90"/>
      <c r="P141" s="90"/>
      <c r="Q141" s="90"/>
      <c r="R141" s="90"/>
      <c r="S141" s="90"/>
      <c r="T141" s="91"/>
      <c r="U141" s="37"/>
      <c r="V141" s="37"/>
      <c r="W141" s="37"/>
      <c r="X141" s="37"/>
      <c r="Y141" s="37"/>
      <c r="Z141" s="37"/>
      <c r="AA141" s="37"/>
      <c r="AB141" s="37"/>
      <c r="AC141" s="37"/>
      <c r="AD141" s="37"/>
      <c r="AE141" s="37"/>
      <c r="AT141" s="16" t="s">
        <v>143</v>
      </c>
      <c r="AU141" s="16" t="s">
        <v>21</v>
      </c>
    </row>
    <row r="142" spans="1:65" s="2" customFormat="1" ht="24.15" customHeight="1">
      <c r="A142" s="37"/>
      <c r="B142" s="38"/>
      <c r="C142" s="218" t="s">
        <v>165</v>
      </c>
      <c r="D142" s="218" t="s">
        <v>137</v>
      </c>
      <c r="E142" s="219" t="s">
        <v>1338</v>
      </c>
      <c r="F142" s="220" t="s">
        <v>1339</v>
      </c>
      <c r="G142" s="221" t="s">
        <v>147</v>
      </c>
      <c r="H142" s="222">
        <v>15</v>
      </c>
      <c r="I142" s="223"/>
      <c r="J142" s="224">
        <f>ROUND(I142*H142,2)</f>
        <v>0</v>
      </c>
      <c r="K142" s="225"/>
      <c r="L142" s="43"/>
      <c r="M142" s="226" t="s">
        <v>1</v>
      </c>
      <c r="N142" s="227" t="s">
        <v>44</v>
      </c>
      <c r="O142" s="90"/>
      <c r="P142" s="228">
        <f>O142*H142</f>
        <v>0</v>
      </c>
      <c r="Q142" s="228">
        <v>0</v>
      </c>
      <c r="R142" s="228">
        <f>Q142*H142</f>
        <v>0</v>
      </c>
      <c r="S142" s="228">
        <v>0</v>
      </c>
      <c r="T142" s="229">
        <f>S142*H142</f>
        <v>0</v>
      </c>
      <c r="U142" s="37"/>
      <c r="V142" s="37"/>
      <c r="W142" s="37"/>
      <c r="X142" s="37"/>
      <c r="Y142" s="37"/>
      <c r="Z142" s="37"/>
      <c r="AA142" s="37"/>
      <c r="AB142" s="37"/>
      <c r="AC142" s="37"/>
      <c r="AD142" s="37"/>
      <c r="AE142" s="37"/>
      <c r="AR142" s="230" t="s">
        <v>141</v>
      </c>
      <c r="AT142" s="230" t="s">
        <v>137</v>
      </c>
      <c r="AU142" s="230" t="s">
        <v>21</v>
      </c>
      <c r="AY142" s="16" t="s">
        <v>135</v>
      </c>
      <c r="BE142" s="231">
        <f>IF(N142="základní",J142,0)</f>
        <v>0</v>
      </c>
      <c r="BF142" s="231">
        <f>IF(N142="snížená",J142,0)</f>
        <v>0</v>
      </c>
      <c r="BG142" s="231">
        <f>IF(N142="zákl. přenesená",J142,0)</f>
        <v>0</v>
      </c>
      <c r="BH142" s="231">
        <f>IF(N142="sníž. přenesená",J142,0)</f>
        <v>0</v>
      </c>
      <c r="BI142" s="231">
        <f>IF(N142="nulová",J142,0)</f>
        <v>0</v>
      </c>
      <c r="BJ142" s="16" t="s">
        <v>87</v>
      </c>
      <c r="BK142" s="231">
        <f>ROUND(I142*H142,2)</f>
        <v>0</v>
      </c>
      <c r="BL142" s="16" t="s">
        <v>141</v>
      </c>
      <c r="BM142" s="230" t="s">
        <v>1340</v>
      </c>
    </row>
    <row r="143" spans="1:65" s="2" customFormat="1" ht="33" customHeight="1">
      <c r="A143" s="37"/>
      <c r="B143" s="38"/>
      <c r="C143" s="218" t="s">
        <v>170</v>
      </c>
      <c r="D143" s="218" t="s">
        <v>137</v>
      </c>
      <c r="E143" s="219" t="s">
        <v>1341</v>
      </c>
      <c r="F143" s="220" t="s">
        <v>1342</v>
      </c>
      <c r="G143" s="221" t="s">
        <v>147</v>
      </c>
      <c r="H143" s="222">
        <v>351.664</v>
      </c>
      <c r="I143" s="223"/>
      <c r="J143" s="224">
        <f>ROUND(I143*H143,2)</f>
        <v>0</v>
      </c>
      <c r="K143" s="225"/>
      <c r="L143" s="43"/>
      <c r="M143" s="226" t="s">
        <v>1</v>
      </c>
      <c r="N143" s="227" t="s">
        <v>44</v>
      </c>
      <c r="O143" s="90"/>
      <c r="P143" s="228">
        <f>O143*H143</f>
        <v>0</v>
      </c>
      <c r="Q143" s="228">
        <v>0</v>
      </c>
      <c r="R143" s="228">
        <f>Q143*H143</f>
        <v>0</v>
      </c>
      <c r="S143" s="228">
        <v>0</v>
      </c>
      <c r="T143" s="229">
        <f>S143*H143</f>
        <v>0</v>
      </c>
      <c r="U143" s="37"/>
      <c r="V143" s="37"/>
      <c r="W143" s="37"/>
      <c r="X143" s="37"/>
      <c r="Y143" s="37"/>
      <c r="Z143" s="37"/>
      <c r="AA143" s="37"/>
      <c r="AB143" s="37"/>
      <c r="AC143" s="37"/>
      <c r="AD143" s="37"/>
      <c r="AE143" s="37"/>
      <c r="AR143" s="230" t="s">
        <v>141</v>
      </c>
      <c r="AT143" s="230" t="s">
        <v>137</v>
      </c>
      <c r="AU143" s="230" t="s">
        <v>21</v>
      </c>
      <c r="AY143" s="16" t="s">
        <v>135</v>
      </c>
      <c r="BE143" s="231">
        <f>IF(N143="základní",J143,0)</f>
        <v>0</v>
      </c>
      <c r="BF143" s="231">
        <f>IF(N143="snížená",J143,0)</f>
        <v>0</v>
      </c>
      <c r="BG143" s="231">
        <f>IF(N143="zákl. přenesená",J143,0)</f>
        <v>0</v>
      </c>
      <c r="BH143" s="231">
        <f>IF(N143="sníž. přenesená",J143,0)</f>
        <v>0</v>
      </c>
      <c r="BI143" s="231">
        <f>IF(N143="nulová",J143,0)</f>
        <v>0</v>
      </c>
      <c r="BJ143" s="16" t="s">
        <v>87</v>
      </c>
      <c r="BK143" s="231">
        <f>ROUND(I143*H143,2)</f>
        <v>0</v>
      </c>
      <c r="BL143" s="16" t="s">
        <v>141</v>
      </c>
      <c r="BM143" s="230" t="s">
        <v>1343</v>
      </c>
    </row>
    <row r="144" spans="1:51" s="13" customFormat="1" ht="12">
      <c r="A144" s="13"/>
      <c r="B144" s="237"/>
      <c r="C144" s="238"/>
      <c r="D144" s="232" t="s">
        <v>150</v>
      </c>
      <c r="E144" s="239" t="s">
        <v>1</v>
      </c>
      <c r="F144" s="240" t="s">
        <v>1344</v>
      </c>
      <c r="G144" s="238"/>
      <c r="H144" s="241">
        <v>19.044</v>
      </c>
      <c r="I144" s="242"/>
      <c r="J144" s="238"/>
      <c r="K144" s="238"/>
      <c r="L144" s="243"/>
      <c r="M144" s="244"/>
      <c r="N144" s="245"/>
      <c r="O144" s="245"/>
      <c r="P144" s="245"/>
      <c r="Q144" s="245"/>
      <c r="R144" s="245"/>
      <c r="S144" s="245"/>
      <c r="T144" s="246"/>
      <c r="U144" s="13"/>
      <c r="V144" s="13"/>
      <c r="W144" s="13"/>
      <c r="X144" s="13"/>
      <c r="Y144" s="13"/>
      <c r="Z144" s="13"/>
      <c r="AA144" s="13"/>
      <c r="AB144" s="13"/>
      <c r="AC144" s="13"/>
      <c r="AD144" s="13"/>
      <c r="AE144" s="13"/>
      <c r="AT144" s="247" t="s">
        <v>150</v>
      </c>
      <c r="AU144" s="247" t="s">
        <v>21</v>
      </c>
      <c r="AV144" s="13" t="s">
        <v>21</v>
      </c>
      <c r="AW144" s="13" t="s">
        <v>34</v>
      </c>
      <c r="AX144" s="13" t="s">
        <v>79</v>
      </c>
      <c r="AY144" s="247" t="s">
        <v>135</v>
      </c>
    </row>
    <row r="145" spans="1:51" s="13" customFormat="1" ht="12">
      <c r="A145" s="13"/>
      <c r="B145" s="237"/>
      <c r="C145" s="238"/>
      <c r="D145" s="232" t="s">
        <v>150</v>
      </c>
      <c r="E145" s="239" t="s">
        <v>1</v>
      </c>
      <c r="F145" s="240" t="s">
        <v>1345</v>
      </c>
      <c r="G145" s="238"/>
      <c r="H145" s="241">
        <v>35.64</v>
      </c>
      <c r="I145" s="242"/>
      <c r="J145" s="238"/>
      <c r="K145" s="238"/>
      <c r="L145" s="243"/>
      <c r="M145" s="244"/>
      <c r="N145" s="245"/>
      <c r="O145" s="245"/>
      <c r="P145" s="245"/>
      <c r="Q145" s="245"/>
      <c r="R145" s="245"/>
      <c r="S145" s="245"/>
      <c r="T145" s="246"/>
      <c r="U145" s="13"/>
      <c r="V145" s="13"/>
      <c r="W145" s="13"/>
      <c r="X145" s="13"/>
      <c r="Y145" s="13"/>
      <c r="Z145" s="13"/>
      <c r="AA145" s="13"/>
      <c r="AB145" s="13"/>
      <c r="AC145" s="13"/>
      <c r="AD145" s="13"/>
      <c r="AE145" s="13"/>
      <c r="AT145" s="247" t="s">
        <v>150</v>
      </c>
      <c r="AU145" s="247" t="s">
        <v>21</v>
      </c>
      <c r="AV145" s="13" t="s">
        <v>21</v>
      </c>
      <c r="AW145" s="13" t="s">
        <v>34</v>
      </c>
      <c r="AX145" s="13" t="s">
        <v>79</v>
      </c>
      <c r="AY145" s="247" t="s">
        <v>135</v>
      </c>
    </row>
    <row r="146" spans="1:51" s="13" customFormat="1" ht="12">
      <c r="A146" s="13"/>
      <c r="B146" s="237"/>
      <c r="C146" s="238"/>
      <c r="D146" s="232" t="s">
        <v>150</v>
      </c>
      <c r="E146" s="239" t="s">
        <v>1</v>
      </c>
      <c r="F146" s="240" t="s">
        <v>1346</v>
      </c>
      <c r="G146" s="238"/>
      <c r="H146" s="241">
        <v>170.2</v>
      </c>
      <c r="I146" s="242"/>
      <c r="J146" s="238"/>
      <c r="K146" s="238"/>
      <c r="L146" s="243"/>
      <c r="M146" s="244"/>
      <c r="N146" s="245"/>
      <c r="O146" s="245"/>
      <c r="P146" s="245"/>
      <c r="Q146" s="245"/>
      <c r="R146" s="245"/>
      <c r="S146" s="245"/>
      <c r="T146" s="246"/>
      <c r="U146" s="13"/>
      <c r="V146" s="13"/>
      <c r="W146" s="13"/>
      <c r="X146" s="13"/>
      <c r="Y146" s="13"/>
      <c r="Z146" s="13"/>
      <c r="AA146" s="13"/>
      <c r="AB146" s="13"/>
      <c r="AC146" s="13"/>
      <c r="AD146" s="13"/>
      <c r="AE146" s="13"/>
      <c r="AT146" s="247" t="s">
        <v>150</v>
      </c>
      <c r="AU146" s="247" t="s">
        <v>21</v>
      </c>
      <c r="AV146" s="13" t="s">
        <v>21</v>
      </c>
      <c r="AW146" s="13" t="s">
        <v>34</v>
      </c>
      <c r="AX146" s="13" t="s">
        <v>79</v>
      </c>
      <c r="AY146" s="247" t="s">
        <v>135</v>
      </c>
    </row>
    <row r="147" spans="1:51" s="13" customFormat="1" ht="12">
      <c r="A147" s="13"/>
      <c r="B147" s="237"/>
      <c r="C147" s="238"/>
      <c r="D147" s="232" t="s">
        <v>150</v>
      </c>
      <c r="E147" s="239" t="s">
        <v>1</v>
      </c>
      <c r="F147" s="240" t="s">
        <v>1347</v>
      </c>
      <c r="G147" s="238"/>
      <c r="H147" s="241">
        <v>53.5</v>
      </c>
      <c r="I147" s="242"/>
      <c r="J147" s="238"/>
      <c r="K147" s="238"/>
      <c r="L147" s="243"/>
      <c r="M147" s="244"/>
      <c r="N147" s="245"/>
      <c r="O147" s="245"/>
      <c r="P147" s="245"/>
      <c r="Q147" s="245"/>
      <c r="R147" s="245"/>
      <c r="S147" s="245"/>
      <c r="T147" s="246"/>
      <c r="U147" s="13"/>
      <c r="V147" s="13"/>
      <c r="W147" s="13"/>
      <c r="X147" s="13"/>
      <c r="Y147" s="13"/>
      <c r="Z147" s="13"/>
      <c r="AA147" s="13"/>
      <c r="AB147" s="13"/>
      <c r="AC147" s="13"/>
      <c r="AD147" s="13"/>
      <c r="AE147" s="13"/>
      <c r="AT147" s="247" t="s">
        <v>150</v>
      </c>
      <c r="AU147" s="247" t="s">
        <v>21</v>
      </c>
      <c r="AV147" s="13" t="s">
        <v>21</v>
      </c>
      <c r="AW147" s="13" t="s">
        <v>34</v>
      </c>
      <c r="AX147" s="13" t="s">
        <v>79</v>
      </c>
      <c r="AY147" s="247" t="s">
        <v>135</v>
      </c>
    </row>
    <row r="148" spans="1:51" s="13" customFormat="1" ht="12">
      <c r="A148" s="13"/>
      <c r="B148" s="237"/>
      <c r="C148" s="238"/>
      <c r="D148" s="232" t="s">
        <v>150</v>
      </c>
      <c r="E148" s="239" t="s">
        <v>1</v>
      </c>
      <c r="F148" s="240" t="s">
        <v>1348</v>
      </c>
      <c r="G148" s="238"/>
      <c r="H148" s="241">
        <v>33.28</v>
      </c>
      <c r="I148" s="242"/>
      <c r="J148" s="238"/>
      <c r="K148" s="238"/>
      <c r="L148" s="243"/>
      <c r="M148" s="244"/>
      <c r="N148" s="245"/>
      <c r="O148" s="245"/>
      <c r="P148" s="245"/>
      <c r="Q148" s="245"/>
      <c r="R148" s="245"/>
      <c r="S148" s="245"/>
      <c r="T148" s="246"/>
      <c r="U148" s="13"/>
      <c r="V148" s="13"/>
      <c r="W148" s="13"/>
      <c r="X148" s="13"/>
      <c r="Y148" s="13"/>
      <c r="Z148" s="13"/>
      <c r="AA148" s="13"/>
      <c r="AB148" s="13"/>
      <c r="AC148" s="13"/>
      <c r="AD148" s="13"/>
      <c r="AE148" s="13"/>
      <c r="AT148" s="247" t="s">
        <v>150</v>
      </c>
      <c r="AU148" s="247" t="s">
        <v>21</v>
      </c>
      <c r="AV148" s="13" t="s">
        <v>21</v>
      </c>
      <c r="AW148" s="13" t="s">
        <v>34</v>
      </c>
      <c r="AX148" s="13" t="s">
        <v>79</v>
      </c>
      <c r="AY148" s="247" t="s">
        <v>135</v>
      </c>
    </row>
    <row r="149" spans="1:51" s="13" customFormat="1" ht="12">
      <c r="A149" s="13"/>
      <c r="B149" s="237"/>
      <c r="C149" s="238"/>
      <c r="D149" s="232" t="s">
        <v>150</v>
      </c>
      <c r="E149" s="239" t="s">
        <v>1</v>
      </c>
      <c r="F149" s="240" t="s">
        <v>1349</v>
      </c>
      <c r="G149" s="238"/>
      <c r="H149" s="241">
        <v>40</v>
      </c>
      <c r="I149" s="242"/>
      <c r="J149" s="238"/>
      <c r="K149" s="238"/>
      <c r="L149" s="243"/>
      <c r="M149" s="244"/>
      <c r="N149" s="245"/>
      <c r="O149" s="245"/>
      <c r="P149" s="245"/>
      <c r="Q149" s="245"/>
      <c r="R149" s="245"/>
      <c r="S149" s="245"/>
      <c r="T149" s="246"/>
      <c r="U149" s="13"/>
      <c r="V149" s="13"/>
      <c r="W149" s="13"/>
      <c r="X149" s="13"/>
      <c r="Y149" s="13"/>
      <c r="Z149" s="13"/>
      <c r="AA149" s="13"/>
      <c r="AB149" s="13"/>
      <c r="AC149" s="13"/>
      <c r="AD149" s="13"/>
      <c r="AE149" s="13"/>
      <c r="AT149" s="247" t="s">
        <v>150</v>
      </c>
      <c r="AU149" s="247" t="s">
        <v>21</v>
      </c>
      <c r="AV149" s="13" t="s">
        <v>21</v>
      </c>
      <c r="AW149" s="13" t="s">
        <v>34</v>
      </c>
      <c r="AX149" s="13" t="s">
        <v>79</v>
      </c>
      <c r="AY149" s="247" t="s">
        <v>135</v>
      </c>
    </row>
    <row r="150" spans="1:51" s="14" customFormat="1" ht="12">
      <c r="A150" s="14"/>
      <c r="B150" s="248"/>
      <c r="C150" s="249"/>
      <c r="D150" s="232" t="s">
        <v>150</v>
      </c>
      <c r="E150" s="250" t="s">
        <v>1</v>
      </c>
      <c r="F150" s="251" t="s">
        <v>159</v>
      </c>
      <c r="G150" s="249"/>
      <c r="H150" s="252">
        <v>351.664</v>
      </c>
      <c r="I150" s="253"/>
      <c r="J150" s="249"/>
      <c r="K150" s="249"/>
      <c r="L150" s="254"/>
      <c r="M150" s="255"/>
      <c r="N150" s="256"/>
      <c r="O150" s="256"/>
      <c r="P150" s="256"/>
      <c r="Q150" s="256"/>
      <c r="R150" s="256"/>
      <c r="S150" s="256"/>
      <c r="T150" s="257"/>
      <c r="U150" s="14"/>
      <c r="V150" s="14"/>
      <c r="W150" s="14"/>
      <c r="X150" s="14"/>
      <c r="Y150" s="14"/>
      <c r="Z150" s="14"/>
      <c r="AA150" s="14"/>
      <c r="AB150" s="14"/>
      <c r="AC150" s="14"/>
      <c r="AD150" s="14"/>
      <c r="AE150" s="14"/>
      <c r="AT150" s="258" t="s">
        <v>150</v>
      </c>
      <c r="AU150" s="258" t="s">
        <v>21</v>
      </c>
      <c r="AV150" s="14" t="s">
        <v>141</v>
      </c>
      <c r="AW150" s="14" t="s">
        <v>34</v>
      </c>
      <c r="AX150" s="14" t="s">
        <v>87</v>
      </c>
      <c r="AY150" s="258" t="s">
        <v>135</v>
      </c>
    </row>
    <row r="151" spans="1:65" s="2" customFormat="1" ht="33" customHeight="1">
      <c r="A151" s="37"/>
      <c r="B151" s="38"/>
      <c r="C151" s="218" t="s">
        <v>176</v>
      </c>
      <c r="D151" s="218" t="s">
        <v>137</v>
      </c>
      <c r="E151" s="219" t="s">
        <v>1350</v>
      </c>
      <c r="F151" s="220" t="s">
        <v>1351</v>
      </c>
      <c r="G151" s="221" t="s">
        <v>147</v>
      </c>
      <c r="H151" s="222">
        <v>647.216</v>
      </c>
      <c r="I151" s="223"/>
      <c r="J151" s="224">
        <f>ROUND(I151*H151,2)</f>
        <v>0</v>
      </c>
      <c r="K151" s="225"/>
      <c r="L151" s="43"/>
      <c r="M151" s="226" t="s">
        <v>1</v>
      </c>
      <c r="N151" s="227" t="s">
        <v>44</v>
      </c>
      <c r="O151" s="90"/>
      <c r="P151" s="228">
        <f>O151*H151</f>
        <v>0</v>
      </c>
      <c r="Q151" s="228">
        <v>0</v>
      </c>
      <c r="R151" s="228">
        <f>Q151*H151</f>
        <v>0</v>
      </c>
      <c r="S151" s="228">
        <v>0</v>
      </c>
      <c r="T151" s="229">
        <f>S151*H151</f>
        <v>0</v>
      </c>
      <c r="U151" s="37"/>
      <c r="V151" s="37"/>
      <c r="W151" s="37"/>
      <c r="X151" s="37"/>
      <c r="Y151" s="37"/>
      <c r="Z151" s="37"/>
      <c r="AA151" s="37"/>
      <c r="AB151" s="37"/>
      <c r="AC151" s="37"/>
      <c r="AD151" s="37"/>
      <c r="AE151" s="37"/>
      <c r="AR151" s="230" t="s">
        <v>141</v>
      </c>
      <c r="AT151" s="230" t="s">
        <v>137</v>
      </c>
      <c r="AU151" s="230" t="s">
        <v>21</v>
      </c>
      <c r="AY151" s="16" t="s">
        <v>135</v>
      </c>
      <c r="BE151" s="231">
        <f>IF(N151="základní",J151,0)</f>
        <v>0</v>
      </c>
      <c r="BF151" s="231">
        <f>IF(N151="snížená",J151,0)</f>
        <v>0</v>
      </c>
      <c r="BG151" s="231">
        <f>IF(N151="zákl. přenesená",J151,0)</f>
        <v>0</v>
      </c>
      <c r="BH151" s="231">
        <f>IF(N151="sníž. přenesená",J151,0)</f>
        <v>0</v>
      </c>
      <c r="BI151" s="231">
        <f>IF(N151="nulová",J151,0)</f>
        <v>0</v>
      </c>
      <c r="BJ151" s="16" t="s">
        <v>87</v>
      </c>
      <c r="BK151" s="231">
        <f>ROUND(I151*H151,2)</f>
        <v>0</v>
      </c>
      <c r="BL151" s="16" t="s">
        <v>141</v>
      </c>
      <c r="BM151" s="230" t="s">
        <v>1352</v>
      </c>
    </row>
    <row r="152" spans="1:51" s="13" customFormat="1" ht="12">
      <c r="A152" s="13"/>
      <c r="B152" s="237"/>
      <c r="C152" s="238"/>
      <c r="D152" s="232" t="s">
        <v>150</v>
      </c>
      <c r="E152" s="239" t="s">
        <v>1</v>
      </c>
      <c r="F152" s="240" t="s">
        <v>1353</v>
      </c>
      <c r="G152" s="238"/>
      <c r="H152" s="241">
        <v>484.48</v>
      </c>
      <c r="I152" s="242"/>
      <c r="J152" s="238"/>
      <c r="K152" s="238"/>
      <c r="L152" s="243"/>
      <c r="M152" s="244"/>
      <c r="N152" s="245"/>
      <c r="O152" s="245"/>
      <c r="P152" s="245"/>
      <c r="Q152" s="245"/>
      <c r="R152" s="245"/>
      <c r="S152" s="245"/>
      <c r="T152" s="246"/>
      <c r="U152" s="13"/>
      <c r="V152" s="13"/>
      <c r="W152" s="13"/>
      <c r="X152" s="13"/>
      <c r="Y152" s="13"/>
      <c r="Z152" s="13"/>
      <c r="AA152" s="13"/>
      <c r="AB152" s="13"/>
      <c r="AC152" s="13"/>
      <c r="AD152" s="13"/>
      <c r="AE152" s="13"/>
      <c r="AT152" s="247" t="s">
        <v>150</v>
      </c>
      <c r="AU152" s="247" t="s">
        <v>21</v>
      </c>
      <c r="AV152" s="13" t="s">
        <v>21</v>
      </c>
      <c r="AW152" s="13" t="s">
        <v>34</v>
      </c>
      <c r="AX152" s="13" t="s">
        <v>79</v>
      </c>
      <c r="AY152" s="247" t="s">
        <v>135</v>
      </c>
    </row>
    <row r="153" spans="1:51" s="13" customFormat="1" ht="12">
      <c r="A153" s="13"/>
      <c r="B153" s="237"/>
      <c r="C153" s="238"/>
      <c r="D153" s="232" t="s">
        <v>150</v>
      </c>
      <c r="E153" s="239" t="s">
        <v>1</v>
      </c>
      <c r="F153" s="240" t="s">
        <v>1354</v>
      </c>
      <c r="G153" s="238"/>
      <c r="H153" s="241">
        <v>77.216</v>
      </c>
      <c r="I153" s="242"/>
      <c r="J153" s="238"/>
      <c r="K153" s="238"/>
      <c r="L153" s="243"/>
      <c r="M153" s="244"/>
      <c r="N153" s="245"/>
      <c r="O153" s="245"/>
      <c r="P153" s="245"/>
      <c r="Q153" s="245"/>
      <c r="R153" s="245"/>
      <c r="S153" s="245"/>
      <c r="T153" s="246"/>
      <c r="U153" s="13"/>
      <c r="V153" s="13"/>
      <c r="W153" s="13"/>
      <c r="X153" s="13"/>
      <c r="Y153" s="13"/>
      <c r="Z153" s="13"/>
      <c r="AA153" s="13"/>
      <c r="AB153" s="13"/>
      <c r="AC153" s="13"/>
      <c r="AD153" s="13"/>
      <c r="AE153" s="13"/>
      <c r="AT153" s="247" t="s">
        <v>150</v>
      </c>
      <c r="AU153" s="247" t="s">
        <v>21</v>
      </c>
      <c r="AV153" s="13" t="s">
        <v>21</v>
      </c>
      <c r="AW153" s="13" t="s">
        <v>34</v>
      </c>
      <c r="AX153" s="13" t="s">
        <v>79</v>
      </c>
      <c r="AY153" s="247" t="s">
        <v>135</v>
      </c>
    </row>
    <row r="154" spans="1:51" s="13" customFormat="1" ht="12">
      <c r="A154" s="13"/>
      <c r="B154" s="237"/>
      <c r="C154" s="238"/>
      <c r="D154" s="232" t="s">
        <v>150</v>
      </c>
      <c r="E154" s="239" t="s">
        <v>1</v>
      </c>
      <c r="F154" s="240" t="s">
        <v>1355</v>
      </c>
      <c r="G154" s="238"/>
      <c r="H154" s="241">
        <v>35.52</v>
      </c>
      <c r="I154" s="242"/>
      <c r="J154" s="238"/>
      <c r="K154" s="238"/>
      <c r="L154" s="243"/>
      <c r="M154" s="244"/>
      <c r="N154" s="245"/>
      <c r="O154" s="245"/>
      <c r="P154" s="245"/>
      <c r="Q154" s="245"/>
      <c r="R154" s="245"/>
      <c r="S154" s="245"/>
      <c r="T154" s="246"/>
      <c r="U154" s="13"/>
      <c r="V154" s="13"/>
      <c r="W154" s="13"/>
      <c r="X154" s="13"/>
      <c r="Y154" s="13"/>
      <c r="Z154" s="13"/>
      <c r="AA154" s="13"/>
      <c r="AB154" s="13"/>
      <c r="AC154" s="13"/>
      <c r="AD154" s="13"/>
      <c r="AE154" s="13"/>
      <c r="AT154" s="247" t="s">
        <v>150</v>
      </c>
      <c r="AU154" s="247" t="s">
        <v>21</v>
      </c>
      <c r="AV154" s="13" t="s">
        <v>21</v>
      </c>
      <c r="AW154" s="13" t="s">
        <v>34</v>
      </c>
      <c r="AX154" s="13" t="s">
        <v>79</v>
      </c>
      <c r="AY154" s="247" t="s">
        <v>135</v>
      </c>
    </row>
    <row r="155" spans="1:51" s="13" customFormat="1" ht="12">
      <c r="A155" s="13"/>
      <c r="B155" s="237"/>
      <c r="C155" s="238"/>
      <c r="D155" s="232" t="s">
        <v>150</v>
      </c>
      <c r="E155" s="239" t="s">
        <v>1</v>
      </c>
      <c r="F155" s="240" t="s">
        <v>1356</v>
      </c>
      <c r="G155" s="238"/>
      <c r="H155" s="241">
        <v>50</v>
      </c>
      <c r="I155" s="242"/>
      <c r="J155" s="238"/>
      <c r="K155" s="238"/>
      <c r="L155" s="243"/>
      <c r="M155" s="244"/>
      <c r="N155" s="245"/>
      <c r="O155" s="245"/>
      <c r="P155" s="245"/>
      <c r="Q155" s="245"/>
      <c r="R155" s="245"/>
      <c r="S155" s="245"/>
      <c r="T155" s="246"/>
      <c r="U155" s="13"/>
      <c r="V155" s="13"/>
      <c r="W155" s="13"/>
      <c r="X155" s="13"/>
      <c r="Y155" s="13"/>
      <c r="Z155" s="13"/>
      <c r="AA155" s="13"/>
      <c r="AB155" s="13"/>
      <c r="AC155" s="13"/>
      <c r="AD155" s="13"/>
      <c r="AE155" s="13"/>
      <c r="AT155" s="247" t="s">
        <v>150</v>
      </c>
      <c r="AU155" s="247" t="s">
        <v>21</v>
      </c>
      <c r="AV155" s="13" t="s">
        <v>21</v>
      </c>
      <c r="AW155" s="13" t="s">
        <v>34</v>
      </c>
      <c r="AX155" s="13" t="s">
        <v>79</v>
      </c>
      <c r="AY155" s="247" t="s">
        <v>135</v>
      </c>
    </row>
    <row r="156" spans="1:51" s="14" customFormat="1" ht="12">
      <c r="A156" s="14"/>
      <c r="B156" s="248"/>
      <c r="C156" s="249"/>
      <c r="D156" s="232" t="s">
        <v>150</v>
      </c>
      <c r="E156" s="250" t="s">
        <v>1</v>
      </c>
      <c r="F156" s="251" t="s">
        <v>159</v>
      </c>
      <c r="G156" s="249"/>
      <c r="H156" s="252">
        <v>647.216</v>
      </c>
      <c r="I156" s="253"/>
      <c r="J156" s="249"/>
      <c r="K156" s="249"/>
      <c r="L156" s="254"/>
      <c r="M156" s="255"/>
      <c r="N156" s="256"/>
      <c r="O156" s="256"/>
      <c r="P156" s="256"/>
      <c r="Q156" s="256"/>
      <c r="R156" s="256"/>
      <c r="S156" s="256"/>
      <c r="T156" s="257"/>
      <c r="U156" s="14"/>
      <c r="V156" s="14"/>
      <c r="W156" s="14"/>
      <c r="X156" s="14"/>
      <c r="Y156" s="14"/>
      <c r="Z156" s="14"/>
      <c r="AA156" s="14"/>
      <c r="AB156" s="14"/>
      <c r="AC156" s="14"/>
      <c r="AD156" s="14"/>
      <c r="AE156" s="14"/>
      <c r="AT156" s="258" t="s">
        <v>150</v>
      </c>
      <c r="AU156" s="258" t="s">
        <v>21</v>
      </c>
      <c r="AV156" s="14" t="s">
        <v>141</v>
      </c>
      <c r="AW156" s="14" t="s">
        <v>34</v>
      </c>
      <c r="AX156" s="14" t="s">
        <v>87</v>
      </c>
      <c r="AY156" s="258" t="s">
        <v>135</v>
      </c>
    </row>
    <row r="157" spans="1:65" s="2" customFormat="1" ht="33" customHeight="1">
      <c r="A157" s="37"/>
      <c r="B157" s="38"/>
      <c r="C157" s="218" t="s">
        <v>181</v>
      </c>
      <c r="D157" s="218" t="s">
        <v>137</v>
      </c>
      <c r="E157" s="219" t="s">
        <v>1357</v>
      </c>
      <c r="F157" s="220" t="s">
        <v>1358</v>
      </c>
      <c r="G157" s="221" t="s">
        <v>147</v>
      </c>
      <c r="H157" s="222">
        <v>50</v>
      </c>
      <c r="I157" s="223"/>
      <c r="J157" s="224">
        <f>ROUND(I157*H157,2)</f>
        <v>0</v>
      </c>
      <c r="K157" s="225"/>
      <c r="L157" s="43"/>
      <c r="M157" s="226" t="s">
        <v>1</v>
      </c>
      <c r="N157" s="227" t="s">
        <v>44</v>
      </c>
      <c r="O157" s="90"/>
      <c r="P157" s="228">
        <f>O157*H157</f>
        <v>0</v>
      </c>
      <c r="Q157" s="228">
        <v>0</v>
      </c>
      <c r="R157" s="228">
        <f>Q157*H157</f>
        <v>0</v>
      </c>
      <c r="S157" s="228">
        <v>0</v>
      </c>
      <c r="T157" s="229">
        <f>S157*H157</f>
        <v>0</v>
      </c>
      <c r="U157" s="37"/>
      <c r="V157" s="37"/>
      <c r="W157" s="37"/>
      <c r="X157" s="37"/>
      <c r="Y157" s="37"/>
      <c r="Z157" s="37"/>
      <c r="AA157" s="37"/>
      <c r="AB157" s="37"/>
      <c r="AC157" s="37"/>
      <c r="AD157" s="37"/>
      <c r="AE157" s="37"/>
      <c r="AR157" s="230" t="s">
        <v>141</v>
      </c>
      <c r="AT157" s="230" t="s">
        <v>137</v>
      </c>
      <c r="AU157" s="230" t="s">
        <v>21</v>
      </c>
      <c r="AY157" s="16" t="s">
        <v>135</v>
      </c>
      <c r="BE157" s="231">
        <f>IF(N157="základní",J157,0)</f>
        <v>0</v>
      </c>
      <c r="BF157" s="231">
        <f>IF(N157="snížená",J157,0)</f>
        <v>0</v>
      </c>
      <c r="BG157" s="231">
        <f>IF(N157="zákl. přenesená",J157,0)</f>
        <v>0</v>
      </c>
      <c r="BH157" s="231">
        <f>IF(N157="sníž. přenesená",J157,0)</f>
        <v>0</v>
      </c>
      <c r="BI157" s="231">
        <f>IF(N157="nulová",J157,0)</f>
        <v>0</v>
      </c>
      <c r="BJ157" s="16" t="s">
        <v>87</v>
      </c>
      <c r="BK157" s="231">
        <f>ROUND(I157*H157,2)</f>
        <v>0</v>
      </c>
      <c r="BL157" s="16" t="s">
        <v>141</v>
      </c>
      <c r="BM157" s="230" t="s">
        <v>1359</v>
      </c>
    </row>
    <row r="158" spans="1:47" s="2" customFormat="1" ht="12">
      <c r="A158" s="37"/>
      <c r="B158" s="38"/>
      <c r="C158" s="39"/>
      <c r="D158" s="232" t="s">
        <v>143</v>
      </c>
      <c r="E158" s="39"/>
      <c r="F158" s="233" t="s">
        <v>1360</v>
      </c>
      <c r="G158" s="39"/>
      <c r="H158" s="39"/>
      <c r="I158" s="234"/>
      <c r="J158" s="39"/>
      <c r="K158" s="39"/>
      <c r="L158" s="43"/>
      <c r="M158" s="235"/>
      <c r="N158" s="236"/>
      <c r="O158" s="90"/>
      <c r="P158" s="90"/>
      <c r="Q158" s="90"/>
      <c r="R158" s="90"/>
      <c r="S158" s="90"/>
      <c r="T158" s="91"/>
      <c r="U158" s="37"/>
      <c r="V158" s="37"/>
      <c r="W158" s="37"/>
      <c r="X158" s="37"/>
      <c r="Y158" s="37"/>
      <c r="Z158" s="37"/>
      <c r="AA158" s="37"/>
      <c r="AB158" s="37"/>
      <c r="AC158" s="37"/>
      <c r="AD158" s="37"/>
      <c r="AE158" s="37"/>
      <c r="AT158" s="16" t="s">
        <v>143</v>
      </c>
      <c r="AU158" s="16" t="s">
        <v>21</v>
      </c>
    </row>
    <row r="159" spans="1:51" s="13" customFormat="1" ht="12">
      <c r="A159" s="13"/>
      <c r="B159" s="237"/>
      <c r="C159" s="238"/>
      <c r="D159" s="232" t="s">
        <v>150</v>
      </c>
      <c r="E159" s="239" t="s">
        <v>1</v>
      </c>
      <c r="F159" s="240" t="s">
        <v>657</v>
      </c>
      <c r="G159" s="238"/>
      <c r="H159" s="241">
        <v>50</v>
      </c>
      <c r="I159" s="242"/>
      <c r="J159" s="238"/>
      <c r="K159" s="238"/>
      <c r="L159" s="243"/>
      <c r="M159" s="244"/>
      <c r="N159" s="245"/>
      <c r="O159" s="245"/>
      <c r="P159" s="245"/>
      <c r="Q159" s="245"/>
      <c r="R159" s="245"/>
      <c r="S159" s="245"/>
      <c r="T159" s="246"/>
      <c r="U159" s="13"/>
      <c r="V159" s="13"/>
      <c r="W159" s="13"/>
      <c r="X159" s="13"/>
      <c r="Y159" s="13"/>
      <c r="Z159" s="13"/>
      <c r="AA159" s="13"/>
      <c r="AB159" s="13"/>
      <c r="AC159" s="13"/>
      <c r="AD159" s="13"/>
      <c r="AE159" s="13"/>
      <c r="AT159" s="247" t="s">
        <v>150</v>
      </c>
      <c r="AU159" s="247" t="s">
        <v>21</v>
      </c>
      <c r="AV159" s="13" t="s">
        <v>21</v>
      </c>
      <c r="AW159" s="13" t="s">
        <v>34</v>
      </c>
      <c r="AX159" s="13" t="s">
        <v>87</v>
      </c>
      <c r="AY159" s="247" t="s">
        <v>135</v>
      </c>
    </row>
    <row r="160" spans="1:65" s="2" customFormat="1" ht="24.15" customHeight="1">
      <c r="A160" s="37"/>
      <c r="B160" s="38"/>
      <c r="C160" s="218" t="s">
        <v>187</v>
      </c>
      <c r="D160" s="218" t="s">
        <v>137</v>
      </c>
      <c r="E160" s="219" t="s">
        <v>1361</v>
      </c>
      <c r="F160" s="220" t="s">
        <v>1362</v>
      </c>
      <c r="G160" s="221" t="s">
        <v>147</v>
      </c>
      <c r="H160" s="222">
        <v>15</v>
      </c>
      <c r="I160" s="223"/>
      <c r="J160" s="224">
        <f>ROUND(I160*H160,2)</f>
        <v>0</v>
      </c>
      <c r="K160" s="225"/>
      <c r="L160" s="43"/>
      <c r="M160" s="226" t="s">
        <v>1</v>
      </c>
      <c r="N160" s="227" t="s">
        <v>44</v>
      </c>
      <c r="O160" s="90"/>
      <c r="P160" s="228">
        <f>O160*H160</f>
        <v>0</v>
      </c>
      <c r="Q160" s="228">
        <v>0</v>
      </c>
      <c r="R160" s="228">
        <f>Q160*H160</f>
        <v>0</v>
      </c>
      <c r="S160" s="228">
        <v>0</v>
      </c>
      <c r="T160" s="229">
        <f>S160*H160</f>
        <v>0</v>
      </c>
      <c r="U160" s="37"/>
      <c r="V160" s="37"/>
      <c r="W160" s="37"/>
      <c r="X160" s="37"/>
      <c r="Y160" s="37"/>
      <c r="Z160" s="37"/>
      <c r="AA160" s="37"/>
      <c r="AB160" s="37"/>
      <c r="AC160" s="37"/>
      <c r="AD160" s="37"/>
      <c r="AE160" s="37"/>
      <c r="AR160" s="230" t="s">
        <v>141</v>
      </c>
      <c r="AT160" s="230" t="s">
        <v>137</v>
      </c>
      <c r="AU160" s="230" t="s">
        <v>21</v>
      </c>
      <c r="AY160" s="16" t="s">
        <v>135</v>
      </c>
      <c r="BE160" s="231">
        <f>IF(N160="základní",J160,0)</f>
        <v>0</v>
      </c>
      <c r="BF160" s="231">
        <f>IF(N160="snížená",J160,0)</f>
        <v>0</v>
      </c>
      <c r="BG160" s="231">
        <f>IF(N160="zákl. přenesená",J160,0)</f>
        <v>0</v>
      </c>
      <c r="BH160" s="231">
        <f>IF(N160="sníž. přenesená",J160,0)</f>
        <v>0</v>
      </c>
      <c r="BI160" s="231">
        <f>IF(N160="nulová",J160,0)</f>
        <v>0</v>
      </c>
      <c r="BJ160" s="16" t="s">
        <v>87</v>
      </c>
      <c r="BK160" s="231">
        <f>ROUND(I160*H160,2)</f>
        <v>0</v>
      </c>
      <c r="BL160" s="16" t="s">
        <v>141</v>
      </c>
      <c r="BM160" s="230" t="s">
        <v>1363</v>
      </c>
    </row>
    <row r="161" spans="1:47" s="2" customFormat="1" ht="12">
      <c r="A161" s="37"/>
      <c r="B161" s="38"/>
      <c r="C161" s="39"/>
      <c r="D161" s="232" t="s">
        <v>143</v>
      </c>
      <c r="E161" s="39"/>
      <c r="F161" s="233" t="s">
        <v>1360</v>
      </c>
      <c r="G161" s="39"/>
      <c r="H161" s="39"/>
      <c r="I161" s="234"/>
      <c r="J161" s="39"/>
      <c r="K161" s="39"/>
      <c r="L161" s="43"/>
      <c r="M161" s="235"/>
      <c r="N161" s="236"/>
      <c r="O161" s="90"/>
      <c r="P161" s="90"/>
      <c r="Q161" s="90"/>
      <c r="R161" s="90"/>
      <c r="S161" s="90"/>
      <c r="T161" s="91"/>
      <c r="U161" s="37"/>
      <c r="V161" s="37"/>
      <c r="W161" s="37"/>
      <c r="X161" s="37"/>
      <c r="Y161" s="37"/>
      <c r="Z161" s="37"/>
      <c r="AA161" s="37"/>
      <c r="AB161" s="37"/>
      <c r="AC161" s="37"/>
      <c r="AD161" s="37"/>
      <c r="AE161" s="37"/>
      <c r="AT161" s="16" t="s">
        <v>143</v>
      </c>
      <c r="AU161" s="16" t="s">
        <v>21</v>
      </c>
    </row>
    <row r="162" spans="1:65" s="2" customFormat="1" ht="21.75" customHeight="1">
      <c r="A162" s="37"/>
      <c r="B162" s="38"/>
      <c r="C162" s="218" t="s">
        <v>193</v>
      </c>
      <c r="D162" s="218" t="s">
        <v>137</v>
      </c>
      <c r="E162" s="219" t="s">
        <v>766</v>
      </c>
      <c r="F162" s="220" t="s">
        <v>767</v>
      </c>
      <c r="G162" s="221" t="s">
        <v>155</v>
      </c>
      <c r="H162" s="222">
        <v>605.6</v>
      </c>
      <c r="I162" s="223"/>
      <c r="J162" s="224">
        <f>ROUND(I162*H162,2)</f>
        <v>0</v>
      </c>
      <c r="K162" s="225"/>
      <c r="L162" s="43"/>
      <c r="M162" s="226" t="s">
        <v>1</v>
      </c>
      <c r="N162" s="227" t="s">
        <v>44</v>
      </c>
      <c r="O162" s="90"/>
      <c r="P162" s="228">
        <f>O162*H162</f>
        <v>0</v>
      </c>
      <c r="Q162" s="228">
        <v>0</v>
      </c>
      <c r="R162" s="228">
        <f>Q162*H162</f>
        <v>0</v>
      </c>
      <c r="S162" s="228">
        <v>0</v>
      </c>
      <c r="T162" s="229">
        <f>S162*H162</f>
        <v>0</v>
      </c>
      <c r="U162" s="37"/>
      <c r="V162" s="37"/>
      <c r="W162" s="37"/>
      <c r="X162" s="37"/>
      <c r="Y162" s="37"/>
      <c r="Z162" s="37"/>
      <c r="AA162" s="37"/>
      <c r="AB162" s="37"/>
      <c r="AC162" s="37"/>
      <c r="AD162" s="37"/>
      <c r="AE162" s="37"/>
      <c r="AR162" s="230" t="s">
        <v>141</v>
      </c>
      <c r="AT162" s="230" t="s">
        <v>137</v>
      </c>
      <c r="AU162" s="230" t="s">
        <v>21</v>
      </c>
      <c r="AY162" s="16" t="s">
        <v>135</v>
      </c>
      <c r="BE162" s="231">
        <f>IF(N162="základní",J162,0)</f>
        <v>0</v>
      </c>
      <c r="BF162" s="231">
        <f>IF(N162="snížená",J162,0)</f>
        <v>0</v>
      </c>
      <c r="BG162" s="231">
        <f>IF(N162="zákl. přenesená",J162,0)</f>
        <v>0</v>
      </c>
      <c r="BH162" s="231">
        <f>IF(N162="sníž. přenesená",J162,0)</f>
        <v>0</v>
      </c>
      <c r="BI162" s="231">
        <f>IF(N162="nulová",J162,0)</f>
        <v>0</v>
      </c>
      <c r="BJ162" s="16" t="s">
        <v>87</v>
      </c>
      <c r="BK162" s="231">
        <f>ROUND(I162*H162,2)</f>
        <v>0</v>
      </c>
      <c r="BL162" s="16" t="s">
        <v>141</v>
      </c>
      <c r="BM162" s="230" t="s">
        <v>1364</v>
      </c>
    </row>
    <row r="163" spans="1:51" s="13" customFormat="1" ht="12">
      <c r="A163" s="13"/>
      <c r="B163" s="237"/>
      <c r="C163" s="238"/>
      <c r="D163" s="232" t="s">
        <v>150</v>
      </c>
      <c r="E163" s="239" t="s">
        <v>1</v>
      </c>
      <c r="F163" s="240" t="s">
        <v>1365</v>
      </c>
      <c r="G163" s="238"/>
      <c r="H163" s="241">
        <v>605.6</v>
      </c>
      <c r="I163" s="242"/>
      <c r="J163" s="238"/>
      <c r="K163" s="238"/>
      <c r="L163" s="243"/>
      <c r="M163" s="244"/>
      <c r="N163" s="245"/>
      <c r="O163" s="245"/>
      <c r="P163" s="245"/>
      <c r="Q163" s="245"/>
      <c r="R163" s="245"/>
      <c r="S163" s="245"/>
      <c r="T163" s="246"/>
      <c r="U163" s="13"/>
      <c r="V163" s="13"/>
      <c r="W163" s="13"/>
      <c r="X163" s="13"/>
      <c r="Y163" s="13"/>
      <c r="Z163" s="13"/>
      <c r="AA163" s="13"/>
      <c r="AB163" s="13"/>
      <c r="AC163" s="13"/>
      <c r="AD163" s="13"/>
      <c r="AE163" s="13"/>
      <c r="AT163" s="247" t="s">
        <v>150</v>
      </c>
      <c r="AU163" s="247" t="s">
        <v>21</v>
      </c>
      <c r="AV163" s="13" t="s">
        <v>21</v>
      </c>
      <c r="AW163" s="13" t="s">
        <v>34</v>
      </c>
      <c r="AX163" s="13" t="s">
        <v>79</v>
      </c>
      <c r="AY163" s="247" t="s">
        <v>135</v>
      </c>
    </row>
    <row r="164" spans="1:51" s="14" customFormat="1" ht="12">
      <c r="A164" s="14"/>
      <c r="B164" s="248"/>
      <c r="C164" s="249"/>
      <c r="D164" s="232" t="s">
        <v>150</v>
      </c>
      <c r="E164" s="250" t="s">
        <v>1</v>
      </c>
      <c r="F164" s="251" t="s">
        <v>159</v>
      </c>
      <c r="G164" s="249"/>
      <c r="H164" s="252">
        <v>605.6</v>
      </c>
      <c r="I164" s="253"/>
      <c r="J164" s="249"/>
      <c r="K164" s="249"/>
      <c r="L164" s="254"/>
      <c r="M164" s="255"/>
      <c r="N164" s="256"/>
      <c r="O164" s="256"/>
      <c r="P164" s="256"/>
      <c r="Q164" s="256"/>
      <c r="R164" s="256"/>
      <c r="S164" s="256"/>
      <c r="T164" s="257"/>
      <c r="U164" s="14"/>
      <c r="V164" s="14"/>
      <c r="W164" s="14"/>
      <c r="X164" s="14"/>
      <c r="Y164" s="14"/>
      <c r="Z164" s="14"/>
      <c r="AA164" s="14"/>
      <c r="AB164" s="14"/>
      <c r="AC164" s="14"/>
      <c r="AD164" s="14"/>
      <c r="AE164" s="14"/>
      <c r="AT164" s="258" t="s">
        <v>150</v>
      </c>
      <c r="AU164" s="258" t="s">
        <v>21</v>
      </c>
      <c r="AV164" s="14" t="s">
        <v>141</v>
      </c>
      <c r="AW164" s="14" t="s">
        <v>34</v>
      </c>
      <c r="AX164" s="14" t="s">
        <v>87</v>
      </c>
      <c r="AY164" s="258" t="s">
        <v>135</v>
      </c>
    </row>
    <row r="165" spans="1:65" s="2" customFormat="1" ht="24.15" customHeight="1">
      <c r="A165" s="37"/>
      <c r="B165" s="38"/>
      <c r="C165" s="218" t="s">
        <v>199</v>
      </c>
      <c r="D165" s="218" t="s">
        <v>137</v>
      </c>
      <c r="E165" s="219" t="s">
        <v>1366</v>
      </c>
      <c r="F165" s="220" t="s">
        <v>1367</v>
      </c>
      <c r="G165" s="221" t="s">
        <v>155</v>
      </c>
      <c r="H165" s="222">
        <v>96.52</v>
      </c>
      <c r="I165" s="223"/>
      <c r="J165" s="224">
        <f>ROUND(I165*H165,2)</f>
        <v>0</v>
      </c>
      <c r="K165" s="225"/>
      <c r="L165" s="43"/>
      <c r="M165" s="226" t="s">
        <v>1</v>
      </c>
      <c r="N165" s="227" t="s">
        <v>44</v>
      </c>
      <c r="O165" s="90"/>
      <c r="P165" s="228">
        <f>O165*H165</f>
        <v>0</v>
      </c>
      <c r="Q165" s="228">
        <v>0</v>
      </c>
      <c r="R165" s="228">
        <f>Q165*H165</f>
        <v>0</v>
      </c>
      <c r="S165" s="228">
        <v>0</v>
      </c>
      <c r="T165" s="229">
        <f>S165*H165</f>
        <v>0</v>
      </c>
      <c r="U165" s="37"/>
      <c r="V165" s="37"/>
      <c r="W165" s="37"/>
      <c r="X165" s="37"/>
      <c r="Y165" s="37"/>
      <c r="Z165" s="37"/>
      <c r="AA165" s="37"/>
      <c r="AB165" s="37"/>
      <c r="AC165" s="37"/>
      <c r="AD165" s="37"/>
      <c r="AE165" s="37"/>
      <c r="AR165" s="230" t="s">
        <v>141</v>
      </c>
      <c r="AT165" s="230" t="s">
        <v>137</v>
      </c>
      <c r="AU165" s="230" t="s">
        <v>21</v>
      </c>
      <c r="AY165" s="16" t="s">
        <v>135</v>
      </c>
      <c r="BE165" s="231">
        <f>IF(N165="základní",J165,0)</f>
        <v>0</v>
      </c>
      <c r="BF165" s="231">
        <f>IF(N165="snížená",J165,0)</f>
        <v>0</v>
      </c>
      <c r="BG165" s="231">
        <f>IF(N165="zákl. přenesená",J165,0)</f>
        <v>0</v>
      </c>
      <c r="BH165" s="231">
        <f>IF(N165="sníž. přenesená",J165,0)</f>
        <v>0</v>
      </c>
      <c r="BI165" s="231">
        <f>IF(N165="nulová",J165,0)</f>
        <v>0</v>
      </c>
      <c r="BJ165" s="16" t="s">
        <v>87</v>
      </c>
      <c r="BK165" s="231">
        <f>ROUND(I165*H165,2)</f>
        <v>0</v>
      </c>
      <c r="BL165" s="16" t="s">
        <v>141</v>
      </c>
      <c r="BM165" s="230" t="s">
        <v>1368</v>
      </c>
    </row>
    <row r="166" spans="1:51" s="13" customFormat="1" ht="12">
      <c r="A166" s="13"/>
      <c r="B166" s="237"/>
      <c r="C166" s="238"/>
      <c r="D166" s="232" t="s">
        <v>150</v>
      </c>
      <c r="E166" s="239" t="s">
        <v>1</v>
      </c>
      <c r="F166" s="240" t="s">
        <v>1369</v>
      </c>
      <c r="G166" s="238"/>
      <c r="H166" s="241">
        <v>96.52</v>
      </c>
      <c r="I166" s="242"/>
      <c r="J166" s="238"/>
      <c r="K166" s="238"/>
      <c r="L166" s="243"/>
      <c r="M166" s="244"/>
      <c r="N166" s="245"/>
      <c r="O166" s="245"/>
      <c r="P166" s="245"/>
      <c r="Q166" s="245"/>
      <c r="R166" s="245"/>
      <c r="S166" s="245"/>
      <c r="T166" s="246"/>
      <c r="U166" s="13"/>
      <c r="V166" s="13"/>
      <c r="W166" s="13"/>
      <c r="X166" s="13"/>
      <c r="Y166" s="13"/>
      <c r="Z166" s="13"/>
      <c r="AA166" s="13"/>
      <c r="AB166" s="13"/>
      <c r="AC166" s="13"/>
      <c r="AD166" s="13"/>
      <c r="AE166" s="13"/>
      <c r="AT166" s="247" t="s">
        <v>150</v>
      </c>
      <c r="AU166" s="247" t="s">
        <v>21</v>
      </c>
      <c r="AV166" s="13" t="s">
        <v>21</v>
      </c>
      <c r="AW166" s="13" t="s">
        <v>34</v>
      </c>
      <c r="AX166" s="13" t="s">
        <v>79</v>
      </c>
      <c r="AY166" s="247" t="s">
        <v>135</v>
      </c>
    </row>
    <row r="167" spans="1:51" s="14" customFormat="1" ht="12">
      <c r="A167" s="14"/>
      <c r="B167" s="248"/>
      <c r="C167" s="249"/>
      <c r="D167" s="232" t="s">
        <v>150</v>
      </c>
      <c r="E167" s="250" t="s">
        <v>1</v>
      </c>
      <c r="F167" s="251" t="s">
        <v>159</v>
      </c>
      <c r="G167" s="249"/>
      <c r="H167" s="252">
        <v>96.52</v>
      </c>
      <c r="I167" s="253"/>
      <c r="J167" s="249"/>
      <c r="K167" s="249"/>
      <c r="L167" s="254"/>
      <c r="M167" s="255"/>
      <c r="N167" s="256"/>
      <c r="O167" s="256"/>
      <c r="P167" s="256"/>
      <c r="Q167" s="256"/>
      <c r="R167" s="256"/>
      <c r="S167" s="256"/>
      <c r="T167" s="257"/>
      <c r="U167" s="14"/>
      <c r="V167" s="14"/>
      <c r="W167" s="14"/>
      <c r="X167" s="14"/>
      <c r="Y167" s="14"/>
      <c r="Z167" s="14"/>
      <c r="AA167" s="14"/>
      <c r="AB167" s="14"/>
      <c r="AC167" s="14"/>
      <c r="AD167" s="14"/>
      <c r="AE167" s="14"/>
      <c r="AT167" s="258" t="s">
        <v>150</v>
      </c>
      <c r="AU167" s="258" t="s">
        <v>21</v>
      </c>
      <c r="AV167" s="14" t="s">
        <v>141</v>
      </c>
      <c r="AW167" s="14" t="s">
        <v>34</v>
      </c>
      <c r="AX167" s="14" t="s">
        <v>87</v>
      </c>
      <c r="AY167" s="258" t="s">
        <v>135</v>
      </c>
    </row>
    <row r="168" spans="1:65" s="2" customFormat="1" ht="24.15" customHeight="1">
      <c r="A168" s="37"/>
      <c r="B168" s="38"/>
      <c r="C168" s="218" t="s">
        <v>205</v>
      </c>
      <c r="D168" s="218" t="s">
        <v>137</v>
      </c>
      <c r="E168" s="219" t="s">
        <v>771</v>
      </c>
      <c r="F168" s="220" t="s">
        <v>772</v>
      </c>
      <c r="G168" s="221" t="s">
        <v>155</v>
      </c>
      <c r="H168" s="222">
        <v>605.6</v>
      </c>
      <c r="I168" s="223"/>
      <c r="J168" s="224">
        <f>ROUND(I168*H168,2)</f>
        <v>0</v>
      </c>
      <c r="K168" s="225"/>
      <c r="L168" s="43"/>
      <c r="M168" s="226" t="s">
        <v>1</v>
      </c>
      <c r="N168" s="227" t="s">
        <v>44</v>
      </c>
      <c r="O168" s="90"/>
      <c r="P168" s="228">
        <f>O168*H168</f>
        <v>0</v>
      </c>
      <c r="Q168" s="228">
        <v>0</v>
      </c>
      <c r="R168" s="228">
        <f>Q168*H168</f>
        <v>0</v>
      </c>
      <c r="S168" s="228">
        <v>0</v>
      </c>
      <c r="T168" s="229">
        <f>S168*H168</f>
        <v>0</v>
      </c>
      <c r="U168" s="37"/>
      <c r="V168" s="37"/>
      <c r="W168" s="37"/>
      <c r="X168" s="37"/>
      <c r="Y168" s="37"/>
      <c r="Z168" s="37"/>
      <c r="AA168" s="37"/>
      <c r="AB168" s="37"/>
      <c r="AC168" s="37"/>
      <c r="AD168" s="37"/>
      <c r="AE168" s="37"/>
      <c r="AR168" s="230" t="s">
        <v>141</v>
      </c>
      <c r="AT168" s="230" t="s">
        <v>137</v>
      </c>
      <c r="AU168" s="230" t="s">
        <v>21</v>
      </c>
      <c r="AY168" s="16" t="s">
        <v>135</v>
      </c>
      <c r="BE168" s="231">
        <f>IF(N168="základní",J168,0)</f>
        <v>0</v>
      </c>
      <c r="BF168" s="231">
        <f>IF(N168="snížená",J168,0)</f>
        <v>0</v>
      </c>
      <c r="BG168" s="231">
        <f>IF(N168="zákl. přenesená",J168,0)</f>
        <v>0</v>
      </c>
      <c r="BH168" s="231">
        <f>IF(N168="sníž. přenesená",J168,0)</f>
        <v>0</v>
      </c>
      <c r="BI168" s="231">
        <f>IF(N168="nulová",J168,0)</f>
        <v>0</v>
      </c>
      <c r="BJ168" s="16" t="s">
        <v>87</v>
      </c>
      <c r="BK168" s="231">
        <f>ROUND(I168*H168,2)</f>
        <v>0</v>
      </c>
      <c r="BL168" s="16" t="s">
        <v>141</v>
      </c>
      <c r="BM168" s="230" t="s">
        <v>1370</v>
      </c>
    </row>
    <row r="169" spans="1:65" s="2" customFormat="1" ht="24.15" customHeight="1">
      <c r="A169" s="37"/>
      <c r="B169" s="38"/>
      <c r="C169" s="218" t="s">
        <v>211</v>
      </c>
      <c r="D169" s="218" t="s">
        <v>137</v>
      </c>
      <c r="E169" s="219" t="s">
        <v>1371</v>
      </c>
      <c r="F169" s="220" t="s">
        <v>1372</v>
      </c>
      <c r="G169" s="221" t="s">
        <v>155</v>
      </c>
      <c r="H169" s="222">
        <v>96.52</v>
      </c>
      <c r="I169" s="223"/>
      <c r="J169" s="224">
        <f>ROUND(I169*H169,2)</f>
        <v>0</v>
      </c>
      <c r="K169" s="225"/>
      <c r="L169" s="43"/>
      <c r="M169" s="226" t="s">
        <v>1</v>
      </c>
      <c r="N169" s="227" t="s">
        <v>44</v>
      </c>
      <c r="O169" s="90"/>
      <c r="P169" s="228">
        <f>O169*H169</f>
        <v>0</v>
      </c>
      <c r="Q169" s="228">
        <v>0</v>
      </c>
      <c r="R169" s="228">
        <f>Q169*H169</f>
        <v>0</v>
      </c>
      <c r="S169" s="228">
        <v>0</v>
      </c>
      <c r="T169" s="229">
        <f>S169*H169</f>
        <v>0</v>
      </c>
      <c r="U169" s="37"/>
      <c r="V169" s="37"/>
      <c r="W169" s="37"/>
      <c r="X169" s="37"/>
      <c r="Y169" s="37"/>
      <c r="Z169" s="37"/>
      <c r="AA169" s="37"/>
      <c r="AB169" s="37"/>
      <c r="AC169" s="37"/>
      <c r="AD169" s="37"/>
      <c r="AE169" s="37"/>
      <c r="AR169" s="230" t="s">
        <v>141</v>
      </c>
      <c r="AT169" s="230" t="s">
        <v>137</v>
      </c>
      <c r="AU169" s="230" t="s">
        <v>21</v>
      </c>
      <c r="AY169" s="16" t="s">
        <v>135</v>
      </c>
      <c r="BE169" s="231">
        <f>IF(N169="základní",J169,0)</f>
        <v>0</v>
      </c>
      <c r="BF169" s="231">
        <f>IF(N169="snížená",J169,0)</f>
        <v>0</v>
      </c>
      <c r="BG169" s="231">
        <f>IF(N169="zákl. přenesená",J169,0)</f>
        <v>0</v>
      </c>
      <c r="BH169" s="231">
        <f>IF(N169="sníž. přenesená",J169,0)</f>
        <v>0</v>
      </c>
      <c r="BI169" s="231">
        <f>IF(N169="nulová",J169,0)</f>
        <v>0</v>
      </c>
      <c r="BJ169" s="16" t="s">
        <v>87</v>
      </c>
      <c r="BK169" s="231">
        <f>ROUND(I169*H169,2)</f>
        <v>0</v>
      </c>
      <c r="BL169" s="16" t="s">
        <v>141</v>
      </c>
      <c r="BM169" s="230" t="s">
        <v>1373</v>
      </c>
    </row>
    <row r="170" spans="1:65" s="2" customFormat="1" ht="21.75" customHeight="1">
      <c r="A170" s="37"/>
      <c r="B170" s="38"/>
      <c r="C170" s="218" t="s">
        <v>217</v>
      </c>
      <c r="D170" s="218" t="s">
        <v>137</v>
      </c>
      <c r="E170" s="219" t="s">
        <v>1374</v>
      </c>
      <c r="F170" s="220" t="s">
        <v>1375</v>
      </c>
      <c r="G170" s="221" t="s">
        <v>155</v>
      </c>
      <c r="H170" s="222">
        <v>130.12</v>
      </c>
      <c r="I170" s="223"/>
      <c r="J170" s="224">
        <f>ROUND(I170*H170,2)</f>
        <v>0</v>
      </c>
      <c r="K170" s="225"/>
      <c r="L170" s="43"/>
      <c r="M170" s="226" t="s">
        <v>1</v>
      </c>
      <c r="N170" s="227" t="s">
        <v>44</v>
      </c>
      <c r="O170" s="90"/>
      <c r="P170" s="228">
        <f>O170*H170</f>
        <v>0</v>
      </c>
      <c r="Q170" s="228">
        <v>0</v>
      </c>
      <c r="R170" s="228">
        <f>Q170*H170</f>
        <v>0</v>
      </c>
      <c r="S170" s="228">
        <v>0</v>
      </c>
      <c r="T170" s="229">
        <f>S170*H170</f>
        <v>0</v>
      </c>
      <c r="U170" s="37"/>
      <c r="V170" s="37"/>
      <c r="W170" s="37"/>
      <c r="X170" s="37"/>
      <c r="Y170" s="37"/>
      <c r="Z170" s="37"/>
      <c r="AA170" s="37"/>
      <c r="AB170" s="37"/>
      <c r="AC170" s="37"/>
      <c r="AD170" s="37"/>
      <c r="AE170" s="37"/>
      <c r="AR170" s="230" t="s">
        <v>141</v>
      </c>
      <c r="AT170" s="230" t="s">
        <v>137</v>
      </c>
      <c r="AU170" s="230" t="s">
        <v>21</v>
      </c>
      <c r="AY170" s="16" t="s">
        <v>135</v>
      </c>
      <c r="BE170" s="231">
        <f>IF(N170="základní",J170,0)</f>
        <v>0</v>
      </c>
      <c r="BF170" s="231">
        <f>IF(N170="snížená",J170,0)</f>
        <v>0</v>
      </c>
      <c r="BG170" s="231">
        <f>IF(N170="zákl. přenesená",J170,0)</f>
        <v>0</v>
      </c>
      <c r="BH170" s="231">
        <f>IF(N170="sníž. přenesená",J170,0)</f>
        <v>0</v>
      </c>
      <c r="BI170" s="231">
        <f>IF(N170="nulová",J170,0)</f>
        <v>0</v>
      </c>
      <c r="BJ170" s="16" t="s">
        <v>87</v>
      </c>
      <c r="BK170" s="231">
        <f>ROUND(I170*H170,2)</f>
        <v>0</v>
      </c>
      <c r="BL170" s="16" t="s">
        <v>141</v>
      </c>
      <c r="BM170" s="230" t="s">
        <v>1376</v>
      </c>
    </row>
    <row r="171" spans="1:51" s="13" customFormat="1" ht="12">
      <c r="A171" s="13"/>
      <c r="B171" s="237"/>
      <c r="C171" s="238"/>
      <c r="D171" s="232" t="s">
        <v>150</v>
      </c>
      <c r="E171" s="239" t="s">
        <v>1</v>
      </c>
      <c r="F171" s="240" t="s">
        <v>1377</v>
      </c>
      <c r="G171" s="238"/>
      <c r="H171" s="241">
        <v>33.12</v>
      </c>
      <c r="I171" s="242"/>
      <c r="J171" s="238"/>
      <c r="K171" s="238"/>
      <c r="L171" s="243"/>
      <c r="M171" s="244"/>
      <c r="N171" s="245"/>
      <c r="O171" s="245"/>
      <c r="P171" s="245"/>
      <c r="Q171" s="245"/>
      <c r="R171" s="245"/>
      <c r="S171" s="245"/>
      <c r="T171" s="246"/>
      <c r="U171" s="13"/>
      <c r="V171" s="13"/>
      <c r="W171" s="13"/>
      <c r="X171" s="13"/>
      <c r="Y171" s="13"/>
      <c r="Z171" s="13"/>
      <c r="AA171" s="13"/>
      <c r="AB171" s="13"/>
      <c r="AC171" s="13"/>
      <c r="AD171" s="13"/>
      <c r="AE171" s="13"/>
      <c r="AT171" s="247" t="s">
        <v>150</v>
      </c>
      <c r="AU171" s="247" t="s">
        <v>21</v>
      </c>
      <c r="AV171" s="13" t="s">
        <v>21</v>
      </c>
      <c r="AW171" s="13" t="s">
        <v>34</v>
      </c>
      <c r="AX171" s="13" t="s">
        <v>79</v>
      </c>
      <c r="AY171" s="247" t="s">
        <v>135</v>
      </c>
    </row>
    <row r="172" spans="1:51" s="13" customFormat="1" ht="12">
      <c r="A172" s="13"/>
      <c r="B172" s="237"/>
      <c r="C172" s="238"/>
      <c r="D172" s="232" t="s">
        <v>150</v>
      </c>
      <c r="E172" s="239" t="s">
        <v>1</v>
      </c>
      <c r="F172" s="240" t="s">
        <v>1378</v>
      </c>
      <c r="G172" s="238"/>
      <c r="H172" s="241">
        <v>97</v>
      </c>
      <c r="I172" s="242"/>
      <c r="J172" s="238"/>
      <c r="K172" s="238"/>
      <c r="L172" s="243"/>
      <c r="M172" s="244"/>
      <c r="N172" s="245"/>
      <c r="O172" s="245"/>
      <c r="P172" s="245"/>
      <c r="Q172" s="245"/>
      <c r="R172" s="245"/>
      <c r="S172" s="245"/>
      <c r="T172" s="246"/>
      <c r="U172" s="13"/>
      <c r="V172" s="13"/>
      <c r="W172" s="13"/>
      <c r="X172" s="13"/>
      <c r="Y172" s="13"/>
      <c r="Z172" s="13"/>
      <c r="AA172" s="13"/>
      <c r="AB172" s="13"/>
      <c r="AC172" s="13"/>
      <c r="AD172" s="13"/>
      <c r="AE172" s="13"/>
      <c r="AT172" s="247" t="s">
        <v>150</v>
      </c>
      <c r="AU172" s="247" t="s">
        <v>21</v>
      </c>
      <c r="AV172" s="13" t="s">
        <v>21</v>
      </c>
      <c r="AW172" s="13" t="s">
        <v>34</v>
      </c>
      <c r="AX172" s="13" t="s">
        <v>79</v>
      </c>
      <c r="AY172" s="247" t="s">
        <v>135</v>
      </c>
    </row>
    <row r="173" spans="1:51" s="14" customFormat="1" ht="12">
      <c r="A173" s="14"/>
      <c r="B173" s="248"/>
      <c r="C173" s="249"/>
      <c r="D173" s="232" t="s">
        <v>150</v>
      </c>
      <c r="E173" s="250" t="s">
        <v>1</v>
      </c>
      <c r="F173" s="251" t="s">
        <v>159</v>
      </c>
      <c r="G173" s="249"/>
      <c r="H173" s="252">
        <v>130.12</v>
      </c>
      <c r="I173" s="253"/>
      <c r="J173" s="249"/>
      <c r="K173" s="249"/>
      <c r="L173" s="254"/>
      <c r="M173" s="255"/>
      <c r="N173" s="256"/>
      <c r="O173" s="256"/>
      <c r="P173" s="256"/>
      <c r="Q173" s="256"/>
      <c r="R173" s="256"/>
      <c r="S173" s="256"/>
      <c r="T173" s="257"/>
      <c r="U173" s="14"/>
      <c r="V173" s="14"/>
      <c r="W173" s="14"/>
      <c r="X173" s="14"/>
      <c r="Y173" s="14"/>
      <c r="Z173" s="14"/>
      <c r="AA173" s="14"/>
      <c r="AB173" s="14"/>
      <c r="AC173" s="14"/>
      <c r="AD173" s="14"/>
      <c r="AE173" s="14"/>
      <c r="AT173" s="258" t="s">
        <v>150</v>
      </c>
      <c r="AU173" s="258" t="s">
        <v>21</v>
      </c>
      <c r="AV173" s="14" t="s">
        <v>141</v>
      </c>
      <c r="AW173" s="14" t="s">
        <v>34</v>
      </c>
      <c r="AX173" s="14" t="s">
        <v>87</v>
      </c>
      <c r="AY173" s="258" t="s">
        <v>135</v>
      </c>
    </row>
    <row r="174" spans="1:65" s="2" customFormat="1" ht="16.5" customHeight="1">
      <c r="A174" s="37"/>
      <c r="B174" s="38"/>
      <c r="C174" s="218" t="s">
        <v>8</v>
      </c>
      <c r="D174" s="218" t="s">
        <v>137</v>
      </c>
      <c r="E174" s="219" t="s">
        <v>1379</v>
      </c>
      <c r="F174" s="220" t="s">
        <v>1380</v>
      </c>
      <c r="G174" s="221" t="s">
        <v>155</v>
      </c>
      <c r="H174" s="222">
        <v>130.12</v>
      </c>
      <c r="I174" s="223"/>
      <c r="J174" s="224">
        <f>ROUND(I174*H174,2)</f>
        <v>0</v>
      </c>
      <c r="K174" s="225"/>
      <c r="L174" s="43"/>
      <c r="M174" s="226" t="s">
        <v>1</v>
      </c>
      <c r="N174" s="227" t="s">
        <v>44</v>
      </c>
      <c r="O174" s="90"/>
      <c r="P174" s="228">
        <f>O174*H174</f>
        <v>0</v>
      </c>
      <c r="Q174" s="228">
        <v>0</v>
      </c>
      <c r="R174" s="228">
        <f>Q174*H174</f>
        <v>0</v>
      </c>
      <c r="S174" s="228">
        <v>0</v>
      </c>
      <c r="T174" s="229">
        <f>S174*H174</f>
        <v>0</v>
      </c>
      <c r="U174" s="37"/>
      <c r="V174" s="37"/>
      <c r="W174" s="37"/>
      <c r="X174" s="37"/>
      <c r="Y174" s="37"/>
      <c r="Z174" s="37"/>
      <c r="AA174" s="37"/>
      <c r="AB174" s="37"/>
      <c r="AC174" s="37"/>
      <c r="AD174" s="37"/>
      <c r="AE174" s="37"/>
      <c r="AR174" s="230" t="s">
        <v>141</v>
      </c>
      <c r="AT174" s="230" t="s">
        <v>137</v>
      </c>
      <c r="AU174" s="230" t="s">
        <v>21</v>
      </c>
      <c r="AY174" s="16" t="s">
        <v>135</v>
      </c>
      <c r="BE174" s="231">
        <f>IF(N174="základní",J174,0)</f>
        <v>0</v>
      </c>
      <c r="BF174" s="231">
        <f>IF(N174="snížená",J174,0)</f>
        <v>0</v>
      </c>
      <c r="BG174" s="231">
        <f>IF(N174="zákl. přenesená",J174,0)</f>
        <v>0</v>
      </c>
      <c r="BH174" s="231">
        <f>IF(N174="sníž. přenesená",J174,0)</f>
        <v>0</v>
      </c>
      <c r="BI174" s="231">
        <f>IF(N174="nulová",J174,0)</f>
        <v>0</v>
      </c>
      <c r="BJ174" s="16" t="s">
        <v>87</v>
      </c>
      <c r="BK174" s="231">
        <f>ROUND(I174*H174,2)</f>
        <v>0</v>
      </c>
      <c r="BL174" s="16" t="s">
        <v>141</v>
      </c>
      <c r="BM174" s="230" t="s">
        <v>1381</v>
      </c>
    </row>
    <row r="175" spans="1:65" s="2" customFormat="1" ht="21.75" customHeight="1">
      <c r="A175" s="37"/>
      <c r="B175" s="38"/>
      <c r="C175" s="218" t="s">
        <v>227</v>
      </c>
      <c r="D175" s="218" t="s">
        <v>137</v>
      </c>
      <c r="E175" s="219" t="s">
        <v>1382</v>
      </c>
      <c r="F175" s="220" t="s">
        <v>1383</v>
      </c>
      <c r="G175" s="221" t="s">
        <v>147</v>
      </c>
      <c r="H175" s="222">
        <v>278.384</v>
      </c>
      <c r="I175" s="223"/>
      <c r="J175" s="224">
        <f>ROUND(I175*H175,2)</f>
        <v>0</v>
      </c>
      <c r="K175" s="225"/>
      <c r="L175" s="43"/>
      <c r="M175" s="226" t="s">
        <v>1</v>
      </c>
      <c r="N175" s="227" t="s">
        <v>44</v>
      </c>
      <c r="O175" s="90"/>
      <c r="P175" s="228">
        <f>O175*H175</f>
        <v>0</v>
      </c>
      <c r="Q175" s="228">
        <v>0</v>
      </c>
      <c r="R175" s="228">
        <f>Q175*H175</f>
        <v>0</v>
      </c>
      <c r="S175" s="228">
        <v>0</v>
      </c>
      <c r="T175" s="229">
        <f>S175*H175</f>
        <v>0</v>
      </c>
      <c r="U175" s="37"/>
      <c r="V175" s="37"/>
      <c r="W175" s="37"/>
      <c r="X175" s="37"/>
      <c r="Y175" s="37"/>
      <c r="Z175" s="37"/>
      <c r="AA175" s="37"/>
      <c r="AB175" s="37"/>
      <c r="AC175" s="37"/>
      <c r="AD175" s="37"/>
      <c r="AE175" s="37"/>
      <c r="AR175" s="230" t="s">
        <v>141</v>
      </c>
      <c r="AT175" s="230" t="s">
        <v>137</v>
      </c>
      <c r="AU175" s="230" t="s">
        <v>21</v>
      </c>
      <c r="AY175" s="16" t="s">
        <v>135</v>
      </c>
      <c r="BE175" s="231">
        <f>IF(N175="základní",J175,0)</f>
        <v>0</v>
      </c>
      <c r="BF175" s="231">
        <f>IF(N175="snížená",J175,0)</f>
        <v>0</v>
      </c>
      <c r="BG175" s="231">
        <f>IF(N175="zákl. přenesená",J175,0)</f>
        <v>0</v>
      </c>
      <c r="BH175" s="231">
        <f>IF(N175="sníž. přenesená",J175,0)</f>
        <v>0</v>
      </c>
      <c r="BI175" s="231">
        <f>IF(N175="nulová",J175,0)</f>
        <v>0</v>
      </c>
      <c r="BJ175" s="16" t="s">
        <v>87</v>
      </c>
      <c r="BK175" s="231">
        <f>ROUND(I175*H175,2)</f>
        <v>0</v>
      </c>
      <c r="BL175" s="16" t="s">
        <v>141</v>
      </c>
      <c r="BM175" s="230" t="s">
        <v>1384</v>
      </c>
    </row>
    <row r="176" spans="1:51" s="13" customFormat="1" ht="12">
      <c r="A176" s="13"/>
      <c r="B176" s="237"/>
      <c r="C176" s="238"/>
      <c r="D176" s="232" t="s">
        <v>150</v>
      </c>
      <c r="E176" s="239" t="s">
        <v>1</v>
      </c>
      <c r="F176" s="240" t="s">
        <v>1385</v>
      </c>
      <c r="G176" s="238"/>
      <c r="H176" s="241">
        <v>278.384</v>
      </c>
      <c r="I176" s="242"/>
      <c r="J176" s="238"/>
      <c r="K176" s="238"/>
      <c r="L176" s="243"/>
      <c r="M176" s="244"/>
      <c r="N176" s="245"/>
      <c r="O176" s="245"/>
      <c r="P176" s="245"/>
      <c r="Q176" s="245"/>
      <c r="R176" s="245"/>
      <c r="S176" s="245"/>
      <c r="T176" s="246"/>
      <c r="U176" s="13"/>
      <c r="V176" s="13"/>
      <c r="W176" s="13"/>
      <c r="X176" s="13"/>
      <c r="Y176" s="13"/>
      <c r="Z176" s="13"/>
      <c r="AA176" s="13"/>
      <c r="AB176" s="13"/>
      <c r="AC176" s="13"/>
      <c r="AD176" s="13"/>
      <c r="AE176" s="13"/>
      <c r="AT176" s="247" t="s">
        <v>150</v>
      </c>
      <c r="AU176" s="247" t="s">
        <v>21</v>
      </c>
      <c r="AV176" s="13" t="s">
        <v>21</v>
      </c>
      <c r="AW176" s="13" t="s">
        <v>34</v>
      </c>
      <c r="AX176" s="13" t="s">
        <v>79</v>
      </c>
      <c r="AY176" s="247" t="s">
        <v>135</v>
      </c>
    </row>
    <row r="177" spans="1:51" s="14" customFormat="1" ht="12">
      <c r="A177" s="14"/>
      <c r="B177" s="248"/>
      <c r="C177" s="249"/>
      <c r="D177" s="232" t="s">
        <v>150</v>
      </c>
      <c r="E177" s="250" t="s">
        <v>1</v>
      </c>
      <c r="F177" s="251" t="s">
        <v>159</v>
      </c>
      <c r="G177" s="249"/>
      <c r="H177" s="252">
        <v>278.384</v>
      </c>
      <c r="I177" s="253"/>
      <c r="J177" s="249"/>
      <c r="K177" s="249"/>
      <c r="L177" s="254"/>
      <c r="M177" s="255"/>
      <c r="N177" s="256"/>
      <c r="O177" s="256"/>
      <c r="P177" s="256"/>
      <c r="Q177" s="256"/>
      <c r="R177" s="256"/>
      <c r="S177" s="256"/>
      <c r="T177" s="257"/>
      <c r="U177" s="14"/>
      <c r="V177" s="14"/>
      <c r="W177" s="14"/>
      <c r="X177" s="14"/>
      <c r="Y177" s="14"/>
      <c r="Z177" s="14"/>
      <c r="AA177" s="14"/>
      <c r="AB177" s="14"/>
      <c r="AC177" s="14"/>
      <c r="AD177" s="14"/>
      <c r="AE177" s="14"/>
      <c r="AT177" s="258" t="s">
        <v>150</v>
      </c>
      <c r="AU177" s="258" t="s">
        <v>21</v>
      </c>
      <c r="AV177" s="14" t="s">
        <v>141</v>
      </c>
      <c r="AW177" s="14" t="s">
        <v>34</v>
      </c>
      <c r="AX177" s="14" t="s">
        <v>87</v>
      </c>
      <c r="AY177" s="258" t="s">
        <v>135</v>
      </c>
    </row>
    <row r="178" spans="1:65" s="2" customFormat="1" ht="24.15" customHeight="1">
      <c r="A178" s="37"/>
      <c r="B178" s="38"/>
      <c r="C178" s="218" t="s">
        <v>232</v>
      </c>
      <c r="D178" s="218" t="s">
        <v>137</v>
      </c>
      <c r="E178" s="219" t="s">
        <v>1386</v>
      </c>
      <c r="F178" s="220" t="s">
        <v>1387</v>
      </c>
      <c r="G178" s="221" t="s">
        <v>147</v>
      </c>
      <c r="H178" s="222">
        <v>278.384</v>
      </c>
      <c r="I178" s="223"/>
      <c r="J178" s="224">
        <f>ROUND(I178*H178,2)</f>
        <v>0</v>
      </c>
      <c r="K178" s="225"/>
      <c r="L178" s="43"/>
      <c r="M178" s="226" t="s">
        <v>1</v>
      </c>
      <c r="N178" s="227" t="s">
        <v>44</v>
      </c>
      <c r="O178" s="90"/>
      <c r="P178" s="228">
        <f>O178*H178</f>
        <v>0</v>
      </c>
      <c r="Q178" s="228">
        <v>0</v>
      </c>
      <c r="R178" s="228">
        <f>Q178*H178</f>
        <v>0</v>
      </c>
      <c r="S178" s="228">
        <v>0</v>
      </c>
      <c r="T178" s="229">
        <f>S178*H178</f>
        <v>0</v>
      </c>
      <c r="U178" s="37"/>
      <c r="V178" s="37"/>
      <c r="W178" s="37"/>
      <c r="X178" s="37"/>
      <c r="Y178" s="37"/>
      <c r="Z178" s="37"/>
      <c r="AA178" s="37"/>
      <c r="AB178" s="37"/>
      <c r="AC178" s="37"/>
      <c r="AD178" s="37"/>
      <c r="AE178" s="37"/>
      <c r="AR178" s="230" t="s">
        <v>141</v>
      </c>
      <c r="AT178" s="230" t="s">
        <v>137</v>
      </c>
      <c r="AU178" s="230" t="s">
        <v>21</v>
      </c>
      <c r="AY178" s="16" t="s">
        <v>135</v>
      </c>
      <c r="BE178" s="231">
        <f>IF(N178="základní",J178,0)</f>
        <v>0</v>
      </c>
      <c r="BF178" s="231">
        <f>IF(N178="snížená",J178,0)</f>
        <v>0</v>
      </c>
      <c r="BG178" s="231">
        <f>IF(N178="zákl. přenesená",J178,0)</f>
        <v>0</v>
      </c>
      <c r="BH178" s="231">
        <f>IF(N178="sníž. přenesená",J178,0)</f>
        <v>0</v>
      </c>
      <c r="BI178" s="231">
        <f>IF(N178="nulová",J178,0)</f>
        <v>0</v>
      </c>
      <c r="BJ178" s="16" t="s">
        <v>87</v>
      </c>
      <c r="BK178" s="231">
        <f>ROUND(I178*H178,2)</f>
        <v>0</v>
      </c>
      <c r="BL178" s="16" t="s">
        <v>141</v>
      </c>
      <c r="BM178" s="230" t="s">
        <v>1388</v>
      </c>
    </row>
    <row r="179" spans="1:65" s="2" customFormat="1" ht="33" customHeight="1">
      <c r="A179" s="37"/>
      <c r="B179" s="38"/>
      <c r="C179" s="218" t="s">
        <v>236</v>
      </c>
      <c r="D179" s="218" t="s">
        <v>137</v>
      </c>
      <c r="E179" s="219" t="s">
        <v>776</v>
      </c>
      <c r="F179" s="220" t="s">
        <v>777</v>
      </c>
      <c r="G179" s="221" t="s">
        <v>147</v>
      </c>
      <c r="H179" s="222">
        <v>998.88</v>
      </c>
      <c r="I179" s="223"/>
      <c r="J179" s="224">
        <f>ROUND(I179*H179,2)</f>
        <v>0</v>
      </c>
      <c r="K179" s="225"/>
      <c r="L179" s="43"/>
      <c r="M179" s="226" t="s">
        <v>1</v>
      </c>
      <c r="N179" s="227" t="s">
        <v>44</v>
      </c>
      <c r="O179" s="90"/>
      <c r="P179" s="228">
        <f>O179*H179</f>
        <v>0</v>
      </c>
      <c r="Q179" s="228">
        <v>0</v>
      </c>
      <c r="R179" s="228">
        <f>Q179*H179</f>
        <v>0</v>
      </c>
      <c r="S179" s="228">
        <v>0</v>
      </c>
      <c r="T179" s="229">
        <f>S179*H179</f>
        <v>0</v>
      </c>
      <c r="U179" s="37"/>
      <c r="V179" s="37"/>
      <c r="W179" s="37"/>
      <c r="X179" s="37"/>
      <c r="Y179" s="37"/>
      <c r="Z179" s="37"/>
      <c r="AA179" s="37"/>
      <c r="AB179" s="37"/>
      <c r="AC179" s="37"/>
      <c r="AD179" s="37"/>
      <c r="AE179" s="37"/>
      <c r="AR179" s="230" t="s">
        <v>141</v>
      </c>
      <c r="AT179" s="230" t="s">
        <v>137</v>
      </c>
      <c r="AU179" s="230" t="s">
        <v>21</v>
      </c>
      <c r="AY179" s="16" t="s">
        <v>135</v>
      </c>
      <c r="BE179" s="231">
        <f>IF(N179="základní",J179,0)</f>
        <v>0</v>
      </c>
      <c r="BF179" s="231">
        <f>IF(N179="snížená",J179,0)</f>
        <v>0</v>
      </c>
      <c r="BG179" s="231">
        <f>IF(N179="zákl. přenesená",J179,0)</f>
        <v>0</v>
      </c>
      <c r="BH179" s="231">
        <f>IF(N179="sníž. přenesená",J179,0)</f>
        <v>0</v>
      </c>
      <c r="BI179" s="231">
        <f>IF(N179="nulová",J179,0)</f>
        <v>0</v>
      </c>
      <c r="BJ179" s="16" t="s">
        <v>87</v>
      </c>
      <c r="BK179" s="231">
        <f>ROUND(I179*H179,2)</f>
        <v>0</v>
      </c>
      <c r="BL179" s="16" t="s">
        <v>141</v>
      </c>
      <c r="BM179" s="230" t="s">
        <v>1389</v>
      </c>
    </row>
    <row r="180" spans="1:51" s="13" customFormat="1" ht="12">
      <c r="A180" s="13"/>
      <c r="B180" s="237"/>
      <c r="C180" s="238"/>
      <c r="D180" s="232" t="s">
        <v>150</v>
      </c>
      <c r="E180" s="239" t="s">
        <v>1</v>
      </c>
      <c r="F180" s="240" t="s">
        <v>1390</v>
      </c>
      <c r="G180" s="238"/>
      <c r="H180" s="241">
        <v>998.88</v>
      </c>
      <c r="I180" s="242"/>
      <c r="J180" s="238"/>
      <c r="K180" s="238"/>
      <c r="L180" s="243"/>
      <c r="M180" s="244"/>
      <c r="N180" s="245"/>
      <c r="O180" s="245"/>
      <c r="P180" s="245"/>
      <c r="Q180" s="245"/>
      <c r="R180" s="245"/>
      <c r="S180" s="245"/>
      <c r="T180" s="246"/>
      <c r="U180" s="13"/>
      <c r="V180" s="13"/>
      <c r="W180" s="13"/>
      <c r="X180" s="13"/>
      <c r="Y180" s="13"/>
      <c r="Z180" s="13"/>
      <c r="AA180" s="13"/>
      <c r="AB180" s="13"/>
      <c r="AC180" s="13"/>
      <c r="AD180" s="13"/>
      <c r="AE180" s="13"/>
      <c r="AT180" s="247" t="s">
        <v>150</v>
      </c>
      <c r="AU180" s="247" t="s">
        <v>21</v>
      </c>
      <c r="AV180" s="13" t="s">
        <v>21</v>
      </c>
      <c r="AW180" s="13" t="s">
        <v>34</v>
      </c>
      <c r="AX180" s="13" t="s">
        <v>79</v>
      </c>
      <c r="AY180" s="247" t="s">
        <v>135</v>
      </c>
    </row>
    <row r="181" spans="1:51" s="14" customFormat="1" ht="12">
      <c r="A181" s="14"/>
      <c r="B181" s="248"/>
      <c r="C181" s="249"/>
      <c r="D181" s="232" t="s">
        <v>150</v>
      </c>
      <c r="E181" s="250" t="s">
        <v>1</v>
      </c>
      <c r="F181" s="251" t="s">
        <v>159</v>
      </c>
      <c r="G181" s="249"/>
      <c r="H181" s="252">
        <v>998.88</v>
      </c>
      <c r="I181" s="253"/>
      <c r="J181" s="249"/>
      <c r="K181" s="249"/>
      <c r="L181" s="254"/>
      <c r="M181" s="255"/>
      <c r="N181" s="256"/>
      <c r="O181" s="256"/>
      <c r="P181" s="256"/>
      <c r="Q181" s="256"/>
      <c r="R181" s="256"/>
      <c r="S181" s="256"/>
      <c r="T181" s="257"/>
      <c r="U181" s="14"/>
      <c r="V181" s="14"/>
      <c r="W181" s="14"/>
      <c r="X181" s="14"/>
      <c r="Y181" s="14"/>
      <c r="Z181" s="14"/>
      <c r="AA181" s="14"/>
      <c r="AB181" s="14"/>
      <c r="AC181" s="14"/>
      <c r="AD181" s="14"/>
      <c r="AE181" s="14"/>
      <c r="AT181" s="258" t="s">
        <v>150</v>
      </c>
      <c r="AU181" s="258" t="s">
        <v>21</v>
      </c>
      <c r="AV181" s="14" t="s">
        <v>141</v>
      </c>
      <c r="AW181" s="14" t="s">
        <v>34</v>
      </c>
      <c r="AX181" s="14" t="s">
        <v>87</v>
      </c>
      <c r="AY181" s="258" t="s">
        <v>135</v>
      </c>
    </row>
    <row r="182" spans="1:65" s="2" customFormat="1" ht="24.15" customHeight="1">
      <c r="A182" s="37"/>
      <c r="B182" s="38"/>
      <c r="C182" s="218" t="s">
        <v>242</v>
      </c>
      <c r="D182" s="218" t="s">
        <v>137</v>
      </c>
      <c r="E182" s="219" t="s">
        <v>1391</v>
      </c>
      <c r="F182" s="220" t="s">
        <v>1392</v>
      </c>
      <c r="G182" s="221" t="s">
        <v>147</v>
      </c>
      <c r="H182" s="222">
        <v>65</v>
      </c>
      <c r="I182" s="223"/>
      <c r="J182" s="224">
        <f>ROUND(I182*H182,2)</f>
        <v>0</v>
      </c>
      <c r="K182" s="225"/>
      <c r="L182" s="43"/>
      <c r="M182" s="226" t="s">
        <v>1</v>
      </c>
      <c r="N182" s="227" t="s">
        <v>44</v>
      </c>
      <c r="O182" s="90"/>
      <c r="P182" s="228">
        <f>O182*H182</f>
        <v>0</v>
      </c>
      <c r="Q182" s="228">
        <v>0</v>
      </c>
      <c r="R182" s="228">
        <f>Q182*H182</f>
        <v>0</v>
      </c>
      <c r="S182" s="228">
        <v>0</v>
      </c>
      <c r="T182" s="229">
        <f>S182*H182</f>
        <v>0</v>
      </c>
      <c r="U182" s="37"/>
      <c r="V182" s="37"/>
      <c r="W182" s="37"/>
      <c r="X182" s="37"/>
      <c r="Y182" s="37"/>
      <c r="Z182" s="37"/>
      <c r="AA182" s="37"/>
      <c r="AB182" s="37"/>
      <c r="AC182" s="37"/>
      <c r="AD182" s="37"/>
      <c r="AE182" s="37"/>
      <c r="AR182" s="230" t="s">
        <v>141</v>
      </c>
      <c r="AT182" s="230" t="s">
        <v>137</v>
      </c>
      <c r="AU182" s="230" t="s">
        <v>21</v>
      </c>
      <c r="AY182" s="16" t="s">
        <v>135</v>
      </c>
      <c r="BE182" s="231">
        <f>IF(N182="základní",J182,0)</f>
        <v>0</v>
      </c>
      <c r="BF182" s="231">
        <f>IF(N182="snížená",J182,0)</f>
        <v>0</v>
      </c>
      <c r="BG182" s="231">
        <f>IF(N182="zákl. přenesená",J182,0)</f>
        <v>0</v>
      </c>
      <c r="BH182" s="231">
        <f>IF(N182="sníž. přenesená",J182,0)</f>
        <v>0</v>
      </c>
      <c r="BI182" s="231">
        <f>IF(N182="nulová",J182,0)</f>
        <v>0</v>
      </c>
      <c r="BJ182" s="16" t="s">
        <v>87</v>
      </c>
      <c r="BK182" s="231">
        <f>ROUND(I182*H182,2)</f>
        <v>0</v>
      </c>
      <c r="BL182" s="16" t="s">
        <v>141</v>
      </c>
      <c r="BM182" s="230" t="s">
        <v>1393</v>
      </c>
    </row>
    <row r="183" spans="1:51" s="13" customFormat="1" ht="12">
      <c r="A183" s="13"/>
      <c r="B183" s="237"/>
      <c r="C183" s="238"/>
      <c r="D183" s="232" t="s">
        <v>150</v>
      </c>
      <c r="E183" s="239" t="s">
        <v>1</v>
      </c>
      <c r="F183" s="240" t="s">
        <v>725</v>
      </c>
      <c r="G183" s="238"/>
      <c r="H183" s="241">
        <v>65</v>
      </c>
      <c r="I183" s="242"/>
      <c r="J183" s="238"/>
      <c r="K183" s="238"/>
      <c r="L183" s="243"/>
      <c r="M183" s="244"/>
      <c r="N183" s="245"/>
      <c r="O183" s="245"/>
      <c r="P183" s="245"/>
      <c r="Q183" s="245"/>
      <c r="R183" s="245"/>
      <c r="S183" s="245"/>
      <c r="T183" s="246"/>
      <c r="U183" s="13"/>
      <c r="V183" s="13"/>
      <c r="W183" s="13"/>
      <c r="X183" s="13"/>
      <c r="Y183" s="13"/>
      <c r="Z183" s="13"/>
      <c r="AA183" s="13"/>
      <c r="AB183" s="13"/>
      <c r="AC183" s="13"/>
      <c r="AD183" s="13"/>
      <c r="AE183" s="13"/>
      <c r="AT183" s="247" t="s">
        <v>150</v>
      </c>
      <c r="AU183" s="247" t="s">
        <v>21</v>
      </c>
      <c r="AV183" s="13" t="s">
        <v>21</v>
      </c>
      <c r="AW183" s="13" t="s">
        <v>34</v>
      </c>
      <c r="AX183" s="13" t="s">
        <v>79</v>
      </c>
      <c r="AY183" s="247" t="s">
        <v>135</v>
      </c>
    </row>
    <row r="184" spans="1:51" s="14" customFormat="1" ht="12">
      <c r="A184" s="14"/>
      <c r="B184" s="248"/>
      <c r="C184" s="249"/>
      <c r="D184" s="232" t="s">
        <v>150</v>
      </c>
      <c r="E184" s="250" t="s">
        <v>1</v>
      </c>
      <c r="F184" s="251" t="s">
        <v>159</v>
      </c>
      <c r="G184" s="249"/>
      <c r="H184" s="252">
        <v>65</v>
      </c>
      <c r="I184" s="253"/>
      <c r="J184" s="249"/>
      <c r="K184" s="249"/>
      <c r="L184" s="254"/>
      <c r="M184" s="255"/>
      <c r="N184" s="256"/>
      <c r="O184" s="256"/>
      <c r="P184" s="256"/>
      <c r="Q184" s="256"/>
      <c r="R184" s="256"/>
      <c r="S184" s="256"/>
      <c r="T184" s="257"/>
      <c r="U184" s="14"/>
      <c r="V184" s="14"/>
      <c r="W184" s="14"/>
      <c r="X184" s="14"/>
      <c r="Y184" s="14"/>
      <c r="Z184" s="14"/>
      <c r="AA184" s="14"/>
      <c r="AB184" s="14"/>
      <c r="AC184" s="14"/>
      <c r="AD184" s="14"/>
      <c r="AE184" s="14"/>
      <c r="AT184" s="258" t="s">
        <v>150</v>
      </c>
      <c r="AU184" s="258" t="s">
        <v>21</v>
      </c>
      <c r="AV184" s="14" t="s">
        <v>141</v>
      </c>
      <c r="AW184" s="14" t="s">
        <v>34</v>
      </c>
      <c r="AX184" s="14" t="s">
        <v>87</v>
      </c>
      <c r="AY184" s="258" t="s">
        <v>135</v>
      </c>
    </row>
    <row r="185" spans="1:65" s="2" customFormat="1" ht="37.8" customHeight="1">
      <c r="A185" s="37"/>
      <c r="B185" s="38"/>
      <c r="C185" s="218" t="s">
        <v>250</v>
      </c>
      <c r="D185" s="218" t="s">
        <v>137</v>
      </c>
      <c r="E185" s="219" t="s">
        <v>251</v>
      </c>
      <c r="F185" s="220" t="s">
        <v>252</v>
      </c>
      <c r="G185" s="221" t="s">
        <v>147</v>
      </c>
      <c r="H185" s="222">
        <v>998.88</v>
      </c>
      <c r="I185" s="223"/>
      <c r="J185" s="224">
        <f>ROUND(I185*H185,2)</f>
        <v>0</v>
      </c>
      <c r="K185" s="225"/>
      <c r="L185" s="43"/>
      <c r="M185" s="226" t="s">
        <v>1</v>
      </c>
      <c r="N185" s="227" t="s">
        <v>44</v>
      </c>
      <c r="O185" s="90"/>
      <c r="P185" s="228">
        <f>O185*H185</f>
        <v>0</v>
      </c>
      <c r="Q185" s="228">
        <v>0</v>
      </c>
      <c r="R185" s="228">
        <f>Q185*H185</f>
        <v>0</v>
      </c>
      <c r="S185" s="228">
        <v>0</v>
      </c>
      <c r="T185" s="229">
        <f>S185*H185</f>
        <v>0</v>
      </c>
      <c r="U185" s="37"/>
      <c r="V185" s="37"/>
      <c r="W185" s="37"/>
      <c r="X185" s="37"/>
      <c r="Y185" s="37"/>
      <c r="Z185" s="37"/>
      <c r="AA185" s="37"/>
      <c r="AB185" s="37"/>
      <c r="AC185" s="37"/>
      <c r="AD185" s="37"/>
      <c r="AE185" s="37"/>
      <c r="AR185" s="230" t="s">
        <v>141</v>
      </c>
      <c r="AT185" s="230" t="s">
        <v>137</v>
      </c>
      <c r="AU185" s="230" t="s">
        <v>21</v>
      </c>
      <c r="AY185" s="16" t="s">
        <v>135</v>
      </c>
      <c r="BE185" s="231">
        <f>IF(N185="základní",J185,0)</f>
        <v>0</v>
      </c>
      <c r="BF185" s="231">
        <f>IF(N185="snížená",J185,0)</f>
        <v>0</v>
      </c>
      <c r="BG185" s="231">
        <f>IF(N185="zákl. přenesená",J185,0)</f>
        <v>0</v>
      </c>
      <c r="BH185" s="231">
        <f>IF(N185="sníž. přenesená",J185,0)</f>
        <v>0</v>
      </c>
      <c r="BI185" s="231">
        <f>IF(N185="nulová",J185,0)</f>
        <v>0</v>
      </c>
      <c r="BJ185" s="16" t="s">
        <v>87</v>
      </c>
      <c r="BK185" s="231">
        <f>ROUND(I185*H185,2)</f>
        <v>0</v>
      </c>
      <c r="BL185" s="16" t="s">
        <v>141</v>
      </c>
      <c r="BM185" s="230" t="s">
        <v>1394</v>
      </c>
    </row>
    <row r="186" spans="1:51" s="13" customFormat="1" ht="12">
      <c r="A186" s="13"/>
      <c r="B186" s="237"/>
      <c r="C186" s="238"/>
      <c r="D186" s="232" t="s">
        <v>150</v>
      </c>
      <c r="E186" s="239" t="s">
        <v>1</v>
      </c>
      <c r="F186" s="240" t="s">
        <v>1395</v>
      </c>
      <c r="G186" s="238"/>
      <c r="H186" s="241">
        <v>998.88</v>
      </c>
      <c r="I186" s="242"/>
      <c r="J186" s="238"/>
      <c r="K186" s="238"/>
      <c r="L186" s="243"/>
      <c r="M186" s="244"/>
      <c r="N186" s="245"/>
      <c r="O186" s="245"/>
      <c r="P186" s="245"/>
      <c r="Q186" s="245"/>
      <c r="R186" s="245"/>
      <c r="S186" s="245"/>
      <c r="T186" s="246"/>
      <c r="U186" s="13"/>
      <c r="V186" s="13"/>
      <c r="W186" s="13"/>
      <c r="X186" s="13"/>
      <c r="Y186" s="13"/>
      <c r="Z186" s="13"/>
      <c r="AA186" s="13"/>
      <c r="AB186" s="13"/>
      <c r="AC186" s="13"/>
      <c r="AD186" s="13"/>
      <c r="AE186" s="13"/>
      <c r="AT186" s="247" t="s">
        <v>150</v>
      </c>
      <c r="AU186" s="247" t="s">
        <v>21</v>
      </c>
      <c r="AV186" s="13" t="s">
        <v>21</v>
      </c>
      <c r="AW186" s="13" t="s">
        <v>34</v>
      </c>
      <c r="AX186" s="13" t="s">
        <v>79</v>
      </c>
      <c r="AY186" s="247" t="s">
        <v>135</v>
      </c>
    </row>
    <row r="187" spans="1:51" s="14" customFormat="1" ht="12">
      <c r="A187" s="14"/>
      <c r="B187" s="248"/>
      <c r="C187" s="249"/>
      <c r="D187" s="232" t="s">
        <v>150</v>
      </c>
      <c r="E187" s="250" t="s">
        <v>1</v>
      </c>
      <c r="F187" s="251" t="s">
        <v>159</v>
      </c>
      <c r="G187" s="249"/>
      <c r="H187" s="252">
        <v>998.88</v>
      </c>
      <c r="I187" s="253"/>
      <c r="J187" s="249"/>
      <c r="K187" s="249"/>
      <c r="L187" s="254"/>
      <c r="M187" s="255"/>
      <c r="N187" s="256"/>
      <c r="O187" s="256"/>
      <c r="P187" s="256"/>
      <c r="Q187" s="256"/>
      <c r="R187" s="256"/>
      <c r="S187" s="256"/>
      <c r="T187" s="257"/>
      <c r="U187" s="14"/>
      <c r="V187" s="14"/>
      <c r="W187" s="14"/>
      <c r="X187" s="14"/>
      <c r="Y187" s="14"/>
      <c r="Z187" s="14"/>
      <c r="AA187" s="14"/>
      <c r="AB187" s="14"/>
      <c r="AC187" s="14"/>
      <c r="AD187" s="14"/>
      <c r="AE187" s="14"/>
      <c r="AT187" s="258" t="s">
        <v>150</v>
      </c>
      <c r="AU187" s="258" t="s">
        <v>21</v>
      </c>
      <c r="AV187" s="14" t="s">
        <v>141</v>
      </c>
      <c r="AW187" s="14" t="s">
        <v>34</v>
      </c>
      <c r="AX187" s="14" t="s">
        <v>87</v>
      </c>
      <c r="AY187" s="258" t="s">
        <v>135</v>
      </c>
    </row>
    <row r="188" spans="1:65" s="2" customFormat="1" ht="37.8" customHeight="1">
      <c r="A188" s="37"/>
      <c r="B188" s="38"/>
      <c r="C188" s="218" t="s">
        <v>7</v>
      </c>
      <c r="D188" s="218" t="s">
        <v>137</v>
      </c>
      <c r="E188" s="219" t="s">
        <v>256</v>
      </c>
      <c r="F188" s="220" t="s">
        <v>257</v>
      </c>
      <c r="G188" s="221" t="s">
        <v>147</v>
      </c>
      <c r="H188" s="222">
        <v>65</v>
      </c>
      <c r="I188" s="223"/>
      <c r="J188" s="224">
        <f>ROUND(I188*H188,2)</f>
        <v>0</v>
      </c>
      <c r="K188" s="225"/>
      <c r="L188" s="43"/>
      <c r="M188" s="226" t="s">
        <v>1</v>
      </c>
      <c r="N188" s="227" t="s">
        <v>44</v>
      </c>
      <c r="O188" s="90"/>
      <c r="P188" s="228">
        <f>O188*H188</f>
        <v>0</v>
      </c>
      <c r="Q188" s="228">
        <v>0</v>
      </c>
      <c r="R188" s="228">
        <f>Q188*H188</f>
        <v>0</v>
      </c>
      <c r="S188" s="228">
        <v>0</v>
      </c>
      <c r="T188" s="229">
        <f>S188*H188</f>
        <v>0</v>
      </c>
      <c r="U188" s="37"/>
      <c r="V188" s="37"/>
      <c r="W188" s="37"/>
      <c r="X188" s="37"/>
      <c r="Y188" s="37"/>
      <c r="Z188" s="37"/>
      <c r="AA188" s="37"/>
      <c r="AB188" s="37"/>
      <c r="AC188" s="37"/>
      <c r="AD188" s="37"/>
      <c r="AE188" s="37"/>
      <c r="AR188" s="230" t="s">
        <v>141</v>
      </c>
      <c r="AT188" s="230" t="s">
        <v>137</v>
      </c>
      <c r="AU188" s="230" t="s">
        <v>21</v>
      </c>
      <c r="AY188" s="16" t="s">
        <v>135</v>
      </c>
      <c r="BE188" s="231">
        <f>IF(N188="základní",J188,0)</f>
        <v>0</v>
      </c>
      <c r="BF188" s="231">
        <f>IF(N188="snížená",J188,0)</f>
        <v>0</v>
      </c>
      <c r="BG188" s="231">
        <f>IF(N188="zákl. přenesená",J188,0)</f>
        <v>0</v>
      </c>
      <c r="BH188" s="231">
        <f>IF(N188="sníž. přenesená",J188,0)</f>
        <v>0</v>
      </c>
      <c r="BI188" s="231">
        <f>IF(N188="nulová",J188,0)</f>
        <v>0</v>
      </c>
      <c r="BJ188" s="16" t="s">
        <v>87</v>
      </c>
      <c r="BK188" s="231">
        <f>ROUND(I188*H188,2)</f>
        <v>0</v>
      </c>
      <c r="BL188" s="16" t="s">
        <v>141</v>
      </c>
      <c r="BM188" s="230" t="s">
        <v>1396</v>
      </c>
    </row>
    <row r="189" spans="1:65" s="2" customFormat="1" ht="16.5" customHeight="1">
      <c r="A189" s="37"/>
      <c r="B189" s="38"/>
      <c r="C189" s="218" t="s">
        <v>259</v>
      </c>
      <c r="D189" s="218" t="s">
        <v>137</v>
      </c>
      <c r="E189" s="219" t="s">
        <v>274</v>
      </c>
      <c r="F189" s="220" t="s">
        <v>784</v>
      </c>
      <c r="G189" s="221" t="s">
        <v>147</v>
      </c>
      <c r="H189" s="222">
        <v>1063.88</v>
      </c>
      <c r="I189" s="223"/>
      <c r="J189" s="224">
        <f>ROUND(I189*H189,2)</f>
        <v>0</v>
      </c>
      <c r="K189" s="225"/>
      <c r="L189" s="43"/>
      <c r="M189" s="226" t="s">
        <v>1</v>
      </c>
      <c r="N189" s="227" t="s">
        <v>44</v>
      </c>
      <c r="O189" s="90"/>
      <c r="P189" s="228">
        <f>O189*H189</f>
        <v>0</v>
      </c>
      <c r="Q189" s="228">
        <v>0</v>
      </c>
      <c r="R189" s="228">
        <f>Q189*H189</f>
        <v>0</v>
      </c>
      <c r="S189" s="228">
        <v>0</v>
      </c>
      <c r="T189" s="229">
        <f>S189*H189</f>
        <v>0</v>
      </c>
      <c r="U189" s="37"/>
      <c r="V189" s="37"/>
      <c r="W189" s="37"/>
      <c r="X189" s="37"/>
      <c r="Y189" s="37"/>
      <c r="Z189" s="37"/>
      <c r="AA189" s="37"/>
      <c r="AB189" s="37"/>
      <c r="AC189" s="37"/>
      <c r="AD189" s="37"/>
      <c r="AE189" s="37"/>
      <c r="AR189" s="230" t="s">
        <v>141</v>
      </c>
      <c r="AT189" s="230" t="s">
        <v>137</v>
      </c>
      <c r="AU189" s="230" t="s">
        <v>21</v>
      </c>
      <c r="AY189" s="16" t="s">
        <v>135</v>
      </c>
      <c r="BE189" s="231">
        <f>IF(N189="základní",J189,0)</f>
        <v>0</v>
      </c>
      <c r="BF189" s="231">
        <f>IF(N189="snížená",J189,0)</f>
        <v>0</v>
      </c>
      <c r="BG189" s="231">
        <f>IF(N189="zákl. přenesená",J189,0)</f>
        <v>0</v>
      </c>
      <c r="BH189" s="231">
        <f>IF(N189="sníž. přenesená",J189,0)</f>
        <v>0</v>
      </c>
      <c r="BI189" s="231">
        <f>IF(N189="nulová",J189,0)</f>
        <v>0</v>
      </c>
      <c r="BJ189" s="16" t="s">
        <v>87</v>
      </c>
      <c r="BK189" s="231">
        <f>ROUND(I189*H189,2)</f>
        <v>0</v>
      </c>
      <c r="BL189" s="16" t="s">
        <v>141</v>
      </c>
      <c r="BM189" s="230" t="s">
        <v>1397</v>
      </c>
    </row>
    <row r="190" spans="1:51" s="13" customFormat="1" ht="12">
      <c r="A190" s="13"/>
      <c r="B190" s="237"/>
      <c r="C190" s="238"/>
      <c r="D190" s="232" t="s">
        <v>150</v>
      </c>
      <c r="E190" s="239" t="s">
        <v>1</v>
      </c>
      <c r="F190" s="240" t="s">
        <v>1398</v>
      </c>
      <c r="G190" s="238"/>
      <c r="H190" s="241">
        <v>1063.88</v>
      </c>
      <c r="I190" s="242"/>
      <c r="J190" s="238"/>
      <c r="K190" s="238"/>
      <c r="L190" s="243"/>
      <c r="M190" s="244"/>
      <c r="N190" s="245"/>
      <c r="O190" s="245"/>
      <c r="P190" s="245"/>
      <c r="Q190" s="245"/>
      <c r="R190" s="245"/>
      <c r="S190" s="245"/>
      <c r="T190" s="246"/>
      <c r="U190" s="13"/>
      <c r="V190" s="13"/>
      <c r="W190" s="13"/>
      <c r="X190" s="13"/>
      <c r="Y190" s="13"/>
      <c r="Z190" s="13"/>
      <c r="AA190" s="13"/>
      <c r="AB190" s="13"/>
      <c r="AC190" s="13"/>
      <c r="AD190" s="13"/>
      <c r="AE190" s="13"/>
      <c r="AT190" s="247" t="s">
        <v>150</v>
      </c>
      <c r="AU190" s="247" t="s">
        <v>21</v>
      </c>
      <c r="AV190" s="13" t="s">
        <v>21</v>
      </c>
      <c r="AW190" s="13" t="s">
        <v>34</v>
      </c>
      <c r="AX190" s="13" t="s">
        <v>79</v>
      </c>
      <c r="AY190" s="247" t="s">
        <v>135</v>
      </c>
    </row>
    <row r="191" spans="1:51" s="14" customFormat="1" ht="12">
      <c r="A191" s="14"/>
      <c r="B191" s="248"/>
      <c r="C191" s="249"/>
      <c r="D191" s="232" t="s">
        <v>150</v>
      </c>
      <c r="E191" s="250" t="s">
        <v>1</v>
      </c>
      <c r="F191" s="251" t="s">
        <v>159</v>
      </c>
      <c r="G191" s="249"/>
      <c r="H191" s="252">
        <v>1063.88</v>
      </c>
      <c r="I191" s="253"/>
      <c r="J191" s="249"/>
      <c r="K191" s="249"/>
      <c r="L191" s="254"/>
      <c r="M191" s="255"/>
      <c r="N191" s="256"/>
      <c r="O191" s="256"/>
      <c r="P191" s="256"/>
      <c r="Q191" s="256"/>
      <c r="R191" s="256"/>
      <c r="S191" s="256"/>
      <c r="T191" s="257"/>
      <c r="U191" s="14"/>
      <c r="V191" s="14"/>
      <c r="W191" s="14"/>
      <c r="X191" s="14"/>
      <c r="Y191" s="14"/>
      <c r="Z191" s="14"/>
      <c r="AA191" s="14"/>
      <c r="AB191" s="14"/>
      <c r="AC191" s="14"/>
      <c r="AD191" s="14"/>
      <c r="AE191" s="14"/>
      <c r="AT191" s="258" t="s">
        <v>150</v>
      </c>
      <c r="AU191" s="258" t="s">
        <v>21</v>
      </c>
      <c r="AV191" s="14" t="s">
        <v>141</v>
      </c>
      <c r="AW191" s="14" t="s">
        <v>34</v>
      </c>
      <c r="AX191" s="14" t="s">
        <v>87</v>
      </c>
      <c r="AY191" s="258" t="s">
        <v>135</v>
      </c>
    </row>
    <row r="192" spans="1:65" s="2" customFormat="1" ht="33" customHeight="1">
      <c r="A192" s="37"/>
      <c r="B192" s="38"/>
      <c r="C192" s="218" t="s">
        <v>265</v>
      </c>
      <c r="D192" s="218" t="s">
        <v>137</v>
      </c>
      <c r="E192" s="219" t="s">
        <v>787</v>
      </c>
      <c r="F192" s="220" t="s">
        <v>788</v>
      </c>
      <c r="G192" s="221" t="s">
        <v>269</v>
      </c>
      <c r="H192" s="222">
        <v>2021.372</v>
      </c>
      <c r="I192" s="223"/>
      <c r="J192" s="224">
        <f>ROUND(I192*H192,2)</f>
        <v>0</v>
      </c>
      <c r="K192" s="225"/>
      <c r="L192" s="43"/>
      <c r="M192" s="226" t="s">
        <v>1</v>
      </c>
      <c r="N192" s="227" t="s">
        <v>44</v>
      </c>
      <c r="O192" s="90"/>
      <c r="P192" s="228">
        <f>O192*H192</f>
        <v>0</v>
      </c>
      <c r="Q192" s="228">
        <v>0</v>
      </c>
      <c r="R192" s="228">
        <f>Q192*H192</f>
        <v>0</v>
      </c>
      <c r="S192" s="228">
        <v>0</v>
      </c>
      <c r="T192" s="229">
        <f>S192*H192</f>
        <v>0</v>
      </c>
      <c r="U192" s="37"/>
      <c r="V192" s="37"/>
      <c r="W192" s="37"/>
      <c r="X192" s="37"/>
      <c r="Y192" s="37"/>
      <c r="Z192" s="37"/>
      <c r="AA192" s="37"/>
      <c r="AB192" s="37"/>
      <c r="AC192" s="37"/>
      <c r="AD192" s="37"/>
      <c r="AE192" s="37"/>
      <c r="AR192" s="230" t="s">
        <v>141</v>
      </c>
      <c r="AT192" s="230" t="s">
        <v>137</v>
      </c>
      <c r="AU192" s="230" t="s">
        <v>21</v>
      </c>
      <c r="AY192" s="16" t="s">
        <v>135</v>
      </c>
      <c r="BE192" s="231">
        <f>IF(N192="základní",J192,0)</f>
        <v>0</v>
      </c>
      <c r="BF192" s="231">
        <f>IF(N192="snížená",J192,0)</f>
        <v>0</v>
      </c>
      <c r="BG192" s="231">
        <f>IF(N192="zákl. přenesená",J192,0)</f>
        <v>0</v>
      </c>
      <c r="BH192" s="231">
        <f>IF(N192="sníž. přenesená",J192,0)</f>
        <v>0</v>
      </c>
      <c r="BI192" s="231">
        <f>IF(N192="nulová",J192,0)</f>
        <v>0</v>
      </c>
      <c r="BJ192" s="16" t="s">
        <v>87</v>
      </c>
      <c r="BK192" s="231">
        <f>ROUND(I192*H192,2)</f>
        <v>0</v>
      </c>
      <c r="BL192" s="16" t="s">
        <v>141</v>
      </c>
      <c r="BM192" s="230" t="s">
        <v>1399</v>
      </c>
    </row>
    <row r="193" spans="1:51" s="13" customFormat="1" ht="12">
      <c r="A193" s="13"/>
      <c r="B193" s="237"/>
      <c r="C193" s="238"/>
      <c r="D193" s="232" t="s">
        <v>150</v>
      </c>
      <c r="E193" s="239" t="s">
        <v>1</v>
      </c>
      <c r="F193" s="240" t="s">
        <v>1400</v>
      </c>
      <c r="G193" s="238"/>
      <c r="H193" s="241">
        <v>2021.372</v>
      </c>
      <c r="I193" s="242"/>
      <c r="J193" s="238"/>
      <c r="K193" s="238"/>
      <c r="L193" s="243"/>
      <c r="M193" s="244"/>
      <c r="N193" s="245"/>
      <c r="O193" s="245"/>
      <c r="P193" s="245"/>
      <c r="Q193" s="245"/>
      <c r="R193" s="245"/>
      <c r="S193" s="245"/>
      <c r="T193" s="246"/>
      <c r="U193" s="13"/>
      <c r="V193" s="13"/>
      <c r="W193" s="13"/>
      <c r="X193" s="13"/>
      <c r="Y193" s="13"/>
      <c r="Z193" s="13"/>
      <c r="AA193" s="13"/>
      <c r="AB193" s="13"/>
      <c r="AC193" s="13"/>
      <c r="AD193" s="13"/>
      <c r="AE193" s="13"/>
      <c r="AT193" s="247" t="s">
        <v>150</v>
      </c>
      <c r="AU193" s="247" t="s">
        <v>21</v>
      </c>
      <c r="AV193" s="13" t="s">
        <v>21</v>
      </c>
      <c r="AW193" s="13" t="s">
        <v>34</v>
      </c>
      <c r="AX193" s="13" t="s">
        <v>79</v>
      </c>
      <c r="AY193" s="247" t="s">
        <v>135</v>
      </c>
    </row>
    <row r="194" spans="1:51" s="14" customFormat="1" ht="12">
      <c r="A194" s="14"/>
      <c r="B194" s="248"/>
      <c r="C194" s="249"/>
      <c r="D194" s="232" t="s">
        <v>150</v>
      </c>
      <c r="E194" s="250" t="s">
        <v>1</v>
      </c>
      <c r="F194" s="251" t="s">
        <v>159</v>
      </c>
      <c r="G194" s="249"/>
      <c r="H194" s="252">
        <v>2021.372</v>
      </c>
      <c r="I194" s="253"/>
      <c r="J194" s="249"/>
      <c r="K194" s="249"/>
      <c r="L194" s="254"/>
      <c r="M194" s="255"/>
      <c r="N194" s="256"/>
      <c r="O194" s="256"/>
      <c r="P194" s="256"/>
      <c r="Q194" s="256"/>
      <c r="R194" s="256"/>
      <c r="S194" s="256"/>
      <c r="T194" s="257"/>
      <c r="U194" s="14"/>
      <c r="V194" s="14"/>
      <c r="W194" s="14"/>
      <c r="X194" s="14"/>
      <c r="Y194" s="14"/>
      <c r="Z194" s="14"/>
      <c r="AA194" s="14"/>
      <c r="AB194" s="14"/>
      <c r="AC194" s="14"/>
      <c r="AD194" s="14"/>
      <c r="AE194" s="14"/>
      <c r="AT194" s="258" t="s">
        <v>150</v>
      </c>
      <c r="AU194" s="258" t="s">
        <v>21</v>
      </c>
      <c r="AV194" s="14" t="s">
        <v>141</v>
      </c>
      <c r="AW194" s="14" t="s">
        <v>34</v>
      </c>
      <c r="AX194" s="14" t="s">
        <v>87</v>
      </c>
      <c r="AY194" s="258" t="s">
        <v>135</v>
      </c>
    </row>
    <row r="195" spans="1:65" s="2" customFormat="1" ht="24.15" customHeight="1">
      <c r="A195" s="37"/>
      <c r="B195" s="38"/>
      <c r="C195" s="218" t="s">
        <v>273</v>
      </c>
      <c r="D195" s="218" t="s">
        <v>137</v>
      </c>
      <c r="E195" s="219" t="s">
        <v>1401</v>
      </c>
      <c r="F195" s="220" t="s">
        <v>1402</v>
      </c>
      <c r="G195" s="221" t="s">
        <v>147</v>
      </c>
      <c r="H195" s="222">
        <v>649.978</v>
      </c>
      <c r="I195" s="223"/>
      <c r="J195" s="224">
        <f>ROUND(I195*H195,2)</f>
        <v>0</v>
      </c>
      <c r="K195" s="225"/>
      <c r="L195" s="43"/>
      <c r="M195" s="226" t="s">
        <v>1</v>
      </c>
      <c r="N195" s="227" t="s">
        <v>44</v>
      </c>
      <c r="O195" s="90"/>
      <c r="P195" s="228">
        <f>O195*H195</f>
        <v>0</v>
      </c>
      <c r="Q195" s="228">
        <v>0</v>
      </c>
      <c r="R195" s="228">
        <f>Q195*H195</f>
        <v>0</v>
      </c>
      <c r="S195" s="228">
        <v>0</v>
      </c>
      <c r="T195" s="229">
        <f>S195*H195</f>
        <v>0</v>
      </c>
      <c r="U195" s="37"/>
      <c r="V195" s="37"/>
      <c r="W195" s="37"/>
      <c r="X195" s="37"/>
      <c r="Y195" s="37"/>
      <c r="Z195" s="37"/>
      <c r="AA195" s="37"/>
      <c r="AB195" s="37"/>
      <c r="AC195" s="37"/>
      <c r="AD195" s="37"/>
      <c r="AE195" s="37"/>
      <c r="AR195" s="230" t="s">
        <v>141</v>
      </c>
      <c r="AT195" s="230" t="s">
        <v>137</v>
      </c>
      <c r="AU195" s="230" t="s">
        <v>21</v>
      </c>
      <c r="AY195" s="16" t="s">
        <v>135</v>
      </c>
      <c r="BE195" s="231">
        <f>IF(N195="základní",J195,0)</f>
        <v>0</v>
      </c>
      <c r="BF195" s="231">
        <f>IF(N195="snížená",J195,0)</f>
        <v>0</v>
      </c>
      <c r="BG195" s="231">
        <f>IF(N195="zákl. přenesená",J195,0)</f>
        <v>0</v>
      </c>
      <c r="BH195" s="231">
        <f>IF(N195="sníž. přenesená",J195,0)</f>
        <v>0</v>
      </c>
      <c r="BI195" s="231">
        <f>IF(N195="nulová",J195,0)</f>
        <v>0</v>
      </c>
      <c r="BJ195" s="16" t="s">
        <v>87</v>
      </c>
      <c r="BK195" s="231">
        <f>ROUND(I195*H195,2)</f>
        <v>0</v>
      </c>
      <c r="BL195" s="16" t="s">
        <v>141</v>
      </c>
      <c r="BM195" s="230" t="s">
        <v>1403</v>
      </c>
    </row>
    <row r="196" spans="1:51" s="13" customFormat="1" ht="12">
      <c r="A196" s="13"/>
      <c r="B196" s="237"/>
      <c r="C196" s="238"/>
      <c r="D196" s="232" t="s">
        <v>150</v>
      </c>
      <c r="E196" s="239" t="s">
        <v>1</v>
      </c>
      <c r="F196" s="240" t="s">
        <v>1404</v>
      </c>
      <c r="G196" s="238"/>
      <c r="H196" s="241">
        <v>375.472</v>
      </c>
      <c r="I196" s="242"/>
      <c r="J196" s="238"/>
      <c r="K196" s="238"/>
      <c r="L196" s="243"/>
      <c r="M196" s="244"/>
      <c r="N196" s="245"/>
      <c r="O196" s="245"/>
      <c r="P196" s="245"/>
      <c r="Q196" s="245"/>
      <c r="R196" s="245"/>
      <c r="S196" s="245"/>
      <c r="T196" s="246"/>
      <c r="U196" s="13"/>
      <c r="V196" s="13"/>
      <c r="W196" s="13"/>
      <c r="X196" s="13"/>
      <c r="Y196" s="13"/>
      <c r="Z196" s="13"/>
      <c r="AA196" s="13"/>
      <c r="AB196" s="13"/>
      <c r="AC196" s="13"/>
      <c r="AD196" s="13"/>
      <c r="AE196" s="13"/>
      <c r="AT196" s="247" t="s">
        <v>150</v>
      </c>
      <c r="AU196" s="247" t="s">
        <v>21</v>
      </c>
      <c r="AV196" s="13" t="s">
        <v>21</v>
      </c>
      <c r="AW196" s="13" t="s">
        <v>34</v>
      </c>
      <c r="AX196" s="13" t="s">
        <v>79</v>
      </c>
      <c r="AY196" s="247" t="s">
        <v>135</v>
      </c>
    </row>
    <row r="197" spans="1:51" s="13" customFormat="1" ht="12">
      <c r="A197" s="13"/>
      <c r="B197" s="237"/>
      <c r="C197" s="238"/>
      <c r="D197" s="232" t="s">
        <v>150</v>
      </c>
      <c r="E197" s="239" t="s">
        <v>1</v>
      </c>
      <c r="F197" s="240" t="s">
        <v>1405</v>
      </c>
      <c r="G197" s="238"/>
      <c r="H197" s="241">
        <v>68.072</v>
      </c>
      <c r="I197" s="242"/>
      <c r="J197" s="238"/>
      <c r="K197" s="238"/>
      <c r="L197" s="243"/>
      <c r="M197" s="244"/>
      <c r="N197" s="245"/>
      <c r="O197" s="245"/>
      <c r="P197" s="245"/>
      <c r="Q197" s="245"/>
      <c r="R197" s="245"/>
      <c r="S197" s="245"/>
      <c r="T197" s="246"/>
      <c r="U197" s="13"/>
      <c r="V197" s="13"/>
      <c r="W197" s="13"/>
      <c r="X197" s="13"/>
      <c r="Y197" s="13"/>
      <c r="Z197" s="13"/>
      <c r="AA197" s="13"/>
      <c r="AB197" s="13"/>
      <c r="AC197" s="13"/>
      <c r="AD197" s="13"/>
      <c r="AE197" s="13"/>
      <c r="AT197" s="247" t="s">
        <v>150</v>
      </c>
      <c r="AU197" s="247" t="s">
        <v>21</v>
      </c>
      <c r="AV197" s="13" t="s">
        <v>21</v>
      </c>
      <c r="AW197" s="13" t="s">
        <v>34</v>
      </c>
      <c r="AX197" s="13" t="s">
        <v>79</v>
      </c>
      <c r="AY197" s="247" t="s">
        <v>135</v>
      </c>
    </row>
    <row r="198" spans="1:51" s="13" customFormat="1" ht="12">
      <c r="A198" s="13"/>
      <c r="B198" s="237"/>
      <c r="C198" s="238"/>
      <c r="D198" s="232" t="s">
        <v>150</v>
      </c>
      <c r="E198" s="239" t="s">
        <v>1</v>
      </c>
      <c r="F198" s="240" t="s">
        <v>1406</v>
      </c>
      <c r="G198" s="238"/>
      <c r="H198" s="241">
        <v>23.31</v>
      </c>
      <c r="I198" s="242"/>
      <c r="J198" s="238"/>
      <c r="K198" s="238"/>
      <c r="L198" s="243"/>
      <c r="M198" s="244"/>
      <c r="N198" s="245"/>
      <c r="O198" s="245"/>
      <c r="P198" s="245"/>
      <c r="Q198" s="245"/>
      <c r="R198" s="245"/>
      <c r="S198" s="245"/>
      <c r="T198" s="246"/>
      <c r="U198" s="13"/>
      <c r="V198" s="13"/>
      <c r="W198" s="13"/>
      <c r="X198" s="13"/>
      <c r="Y198" s="13"/>
      <c r="Z198" s="13"/>
      <c r="AA198" s="13"/>
      <c r="AB198" s="13"/>
      <c r="AC198" s="13"/>
      <c r="AD198" s="13"/>
      <c r="AE198" s="13"/>
      <c r="AT198" s="247" t="s">
        <v>150</v>
      </c>
      <c r="AU198" s="247" t="s">
        <v>21</v>
      </c>
      <c r="AV198" s="13" t="s">
        <v>21</v>
      </c>
      <c r="AW198" s="13" t="s">
        <v>34</v>
      </c>
      <c r="AX198" s="13" t="s">
        <v>79</v>
      </c>
      <c r="AY198" s="247" t="s">
        <v>135</v>
      </c>
    </row>
    <row r="199" spans="1:51" s="13" customFormat="1" ht="12">
      <c r="A199" s="13"/>
      <c r="B199" s="237"/>
      <c r="C199" s="238"/>
      <c r="D199" s="232" t="s">
        <v>150</v>
      </c>
      <c r="E199" s="239" t="s">
        <v>1</v>
      </c>
      <c r="F199" s="240" t="s">
        <v>1344</v>
      </c>
      <c r="G199" s="238"/>
      <c r="H199" s="241">
        <v>19.044</v>
      </c>
      <c r="I199" s="242"/>
      <c r="J199" s="238"/>
      <c r="K199" s="238"/>
      <c r="L199" s="243"/>
      <c r="M199" s="244"/>
      <c r="N199" s="245"/>
      <c r="O199" s="245"/>
      <c r="P199" s="245"/>
      <c r="Q199" s="245"/>
      <c r="R199" s="245"/>
      <c r="S199" s="245"/>
      <c r="T199" s="246"/>
      <c r="U199" s="13"/>
      <c r="V199" s="13"/>
      <c r="W199" s="13"/>
      <c r="X199" s="13"/>
      <c r="Y199" s="13"/>
      <c r="Z199" s="13"/>
      <c r="AA199" s="13"/>
      <c r="AB199" s="13"/>
      <c r="AC199" s="13"/>
      <c r="AD199" s="13"/>
      <c r="AE199" s="13"/>
      <c r="AT199" s="247" t="s">
        <v>150</v>
      </c>
      <c r="AU199" s="247" t="s">
        <v>21</v>
      </c>
      <c r="AV199" s="13" t="s">
        <v>21</v>
      </c>
      <c r="AW199" s="13" t="s">
        <v>34</v>
      </c>
      <c r="AX199" s="13" t="s">
        <v>79</v>
      </c>
      <c r="AY199" s="247" t="s">
        <v>135</v>
      </c>
    </row>
    <row r="200" spans="1:51" s="13" customFormat="1" ht="12">
      <c r="A200" s="13"/>
      <c r="B200" s="237"/>
      <c r="C200" s="238"/>
      <c r="D200" s="232" t="s">
        <v>150</v>
      </c>
      <c r="E200" s="239" t="s">
        <v>1</v>
      </c>
      <c r="F200" s="240" t="s">
        <v>1345</v>
      </c>
      <c r="G200" s="238"/>
      <c r="H200" s="241">
        <v>35.64</v>
      </c>
      <c r="I200" s="242"/>
      <c r="J200" s="238"/>
      <c r="K200" s="238"/>
      <c r="L200" s="243"/>
      <c r="M200" s="244"/>
      <c r="N200" s="245"/>
      <c r="O200" s="245"/>
      <c r="P200" s="245"/>
      <c r="Q200" s="245"/>
      <c r="R200" s="245"/>
      <c r="S200" s="245"/>
      <c r="T200" s="246"/>
      <c r="U200" s="13"/>
      <c r="V200" s="13"/>
      <c r="W200" s="13"/>
      <c r="X200" s="13"/>
      <c r="Y200" s="13"/>
      <c r="Z200" s="13"/>
      <c r="AA200" s="13"/>
      <c r="AB200" s="13"/>
      <c r="AC200" s="13"/>
      <c r="AD200" s="13"/>
      <c r="AE200" s="13"/>
      <c r="AT200" s="247" t="s">
        <v>150</v>
      </c>
      <c r="AU200" s="247" t="s">
        <v>21</v>
      </c>
      <c r="AV200" s="13" t="s">
        <v>21</v>
      </c>
      <c r="AW200" s="13" t="s">
        <v>34</v>
      </c>
      <c r="AX200" s="13" t="s">
        <v>79</v>
      </c>
      <c r="AY200" s="247" t="s">
        <v>135</v>
      </c>
    </row>
    <row r="201" spans="1:51" s="13" customFormat="1" ht="12">
      <c r="A201" s="13"/>
      <c r="B201" s="237"/>
      <c r="C201" s="238"/>
      <c r="D201" s="232" t="s">
        <v>150</v>
      </c>
      <c r="E201" s="239" t="s">
        <v>1</v>
      </c>
      <c r="F201" s="240" t="s">
        <v>1407</v>
      </c>
      <c r="G201" s="238"/>
      <c r="H201" s="241">
        <v>-6.96</v>
      </c>
      <c r="I201" s="242"/>
      <c r="J201" s="238"/>
      <c r="K201" s="238"/>
      <c r="L201" s="243"/>
      <c r="M201" s="244"/>
      <c r="N201" s="245"/>
      <c r="O201" s="245"/>
      <c r="P201" s="245"/>
      <c r="Q201" s="245"/>
      <c r="R201" s="245"/>
      <c r="S201" s="245"/>
      <c r="T201" s="246"/>
      <c r="U201" s="13"/>
      <c r="V201" s="13"/>
      <c r="W201" s="13"/>
      <c r="X201" s="13"/>
      <c r="Y201" s="13"/>
      <c r="Z201" s="13"/>
      <c r="AA201" s="13"/>
      <c r="AB201" s="13"/>
      <c r="AC201" s="13"/>
      <c r="AD201" s="13"/>
      <c r="AE201" s="13"/>
      <c r="AT201" s="247" t="s">
        <v>150</v>
      </c>
      <c r="AU201" s="247" t="s">
        <v>21</v>
      </c>
      <c r="AV201" s="13" t="s">
        <v>21</v>
      </c>
      <c r="AW201" s="13" t="s">
        <v>34</v>
      </c>
      <c r="AX201" s="13" t="s">
        <v>79</v>
      </c>
      <c r="AY201" s="247" t="s">
        <v>135</v>
      </c>
    </row>
    <row r="202" spans="1:51" s="13" customFormat="1" ht="12">
      <c r="A202" s="13"/>
      <c r="B202" s="237"/>
      <c r="C202" s="238"/>
      <c r="D202" s="232" t="s">
        <v>150</v>
      </c>
      <c r="E202" s="239" t="s">
        <v>1</v>
      </c>
      <c r="F202" s="240" t="s">
        <v>1408</v>
      </c>
      <c r="G202" s="238"/>
      <c r="H202" s="241">
        <v>102.12</v>
      </c>
      <c r="I202" s="242"/>
      <c r="J202" s="238"/>
      <c r="K202" s="238"/>
      <c r="L202" s="243"/>
      <c r="M202" s="244"/>
      <c r="N202" s="245"/>
      <c r="O202" s="245"/>
      <c r="P202" s="245"/>
      <c r="Q202" s="245"/>
      <c r="R202" s="245"/>
      <c r="S202" s="245"/>
      <c r="T202" s="246"/>
      <c r="U202" s="13"/>
      <c r="V202" s="13"/>
      <c r="W202" s="13"/>
      <c r="X202" s="13"/>
      <c r="Y202" s="13"/>
      <c r="Z202" s="13"/>
      <c r="AA202" s="13"/>
      <c r="AB202" s="13"/>
      <c r="AC202" s="13"/>
      <c r="AD202" s="13"/>
      <c r="AE202" s="13"/>
      <c r="AT202" s="247" t="s">
        <v>150</v>
      </c>
      <c r="AU202" s="247" t="s">
        <v>21</v>
      </c>
      <c r="AV202" s="13" t="s">
        <v>21</v>
      </c>
      <c r="AW202" s="13" t="s">
        <v>34</v>
      </c>
      <c r="AX202" s="13" t="s">
        <v>79</v>
      </c>
      <c r="AY202" s="247" t="s">
        <v>135</v>
      </c>
    </row>
    <row r="203" spans="1:51" s="13" customFormat="1" ht="12">
      <c r="A203" s="13"/>
      <c r="B203" s="237"/>
      <c r="C203" s="238"/>
      <c r="D203" s="232" t="s">
        <v>150</v>
      </c>
      <c r="E203" s="239" t="s">
        <v>1</v>
      </c>
      <c r="F203" s="240" t="s">
        <v>1348</v>
      </c>
      <c r="G203" s="238"/>
      <c r="H203" s="241">
        <v>33.28</v>
      </c>
      <c r="I203" s="242"/>
      <c r="J203" s="238"/>
      <c r="K203" s="238"/>
      <c r="L203" s="243"/>
      <c r="M203" s="244"/>
      <c r="N203" s="245"/>
      <c r="O203" s="245"/>
      <c r="P203" s="245"/>
      <c r="Q203" s="245"/>
      <c r="R203" s="245"/>
      <c r="S203" s="245"/>
      <c r="T203" s="246"/>
      <c r="U203" s="13"/>
      <c r="V203" s="13"/>
      <c r="W203" s="13"/>
      <c r="X203" s="13"/>
      <c r="Y203" s="13"/>
      <c r="Z203" s="13"/>
      <c r="AA203" s="13"/>
      <c r="AB203" s="13"/>
      <c r="AC203" s="13"/>
      <c r="AD203" s="13"/>
      <c r="AE203" s="13"/>
      <c r="AT203" s="247" t="s">
        <v>150</v>
      </c>
      <c r="AU203" s="247" t="s">
        <v>21</v>
      </c>
      <c r="AV203" s="13" t="s">
        <v>21</v>
      </c>
      <c r="AW203" s="13" t="s">
        <v>34</v>
      </c>
      <c r="AX203" s="13" t="s">
        <v>79</v>
      </c>
      <c r="AY203" s="247" t="s">
        <v>135</v>
      </c>
    </row>
    <row r="204" spans="1:51" s="14" customFormat="1" ht="12">
      <c r="A204" s="14"/>
      <c r="B204" s="248"/>
      <c r="C204" s="249"/>
      <c r="D204" s="232" t="s">
        <v>150</v>
      </c>
      <c r="E204" s="250" t="s">
        <v>1</v>
      </c>
      <c r="F204" s="251" t="s">
        <v>159</v>
      </c>
      <c r="G204" s="249"/>
      <c r="H204" s="252">
        <v>649.978</v>
      </c>
      <c r="I204" s="253"/>
      <c r="J204" s="249"/>
      <c r="K204" s="249"/>
      <c r="L204" s="254"/>
      <c r="M204" s="255"/>
      <c r="N204" s="256"/>
      <c r="O204" s="256"/>
      <c r="P204" s="256"/>
      <c r="Q204" s="256"/>
      <c r="R204" s="256"/>
      <c r="S204" s="256"/>
      <c r="T204" s="257"/>
      <c r="U204" s="14"/>
      <c r="V204" s="14"/>
      <c r="W204" s="14"/>
      <c r="X204" s="14"/>
      <c r="Y204" s="14"/>
      <c r="Z204" s="14"/>
      <c r="AA204" s="14"/>
      <c r="AB204" s="14"/>
      <c r="AC204" s="14"/>
      <c r="AD204" s="14"/>
      <c r="AE204" s="14"/>
      <c r="AT204" s="258" t="s">
        <v>150</v>
      </c>
      <c r="AU204" s="258" t="s">
        <v>21</v>
      </c>
      <c r="AV204" s="14" t="s">
        <v>141</v>
      </c>
      <c r="AW204" s="14" t="s">
        <v>34</v>
      </c>
      <c r="AX204" s="14" t="s">
        <v>87</v>
      </c>
      <c r="AY204" s="258" t="s">
        <v>135</v>
      </c>
    </row>
    <row r="205" spans="1:65" s="2" customFormat="1" ht="16.5" customHeight="1">
      <c r="A205" s="37"/>
      <c r="B205" s="38"/>
      <c r="C205" s="259" t="s">
        <v>278</v>
      </c>
      <c r="D205" s="259" t="s">
        <v>266</v>
      </c>
      <c r="E205" s="260" t="s">
        <v>1409</v>
      </c>
      <c r="F205" s="261" t="s">
        <v>1410</v>
      </c>
      <c r="G205" s="262" t="s">
        <v>269</v>
      </c>
      <c r="H205" s="263">
        <v>1234.958</v>
      </c>
      <c r="I205" s="264"/>
      <c r="J205" s="265">
        <f>ROUND(I205*H205,2)</f>
        <v>0</v>
      </c>
      <c r="K205" s="266"/>
      <c r="L205" s="267"/>
      <c r="M205" s="268" t="s">
        <v>1</v>
      </c>
      <c r="N205" s="269" t="s">
        <v>44</v>
      </c>
      <c r="O205" s="90"/>
      <c r="P205" s="228">
        <f>O205*H205</f>
        <v>0</v>
      </c>
      <c r="Q205" s="228">
        <v>0</v>
      </c>
      <c r="R205" s="228">
        <f>Q205*H205</f>
        <v>0</v>
      </c>
      <c r="S205" s="228">
        <v>0</v>
      </c>
      <c r="T205" s="229">
        <f>S205*H205</f>
        <v>0</v>
      </c>
      <c r="U205" s="37"/>
      <c r="V205" s="37"/>
      <c r="W205" s="37"/>
      <c r="X205" s="37"/>
      <c r="Y205" s="37"/>
      <c r="Z205" s="37"/>
      <c r="AA205" s="37"/>
      <c r="AB205" s="37"/>
      <c r="AC205" s="37"/>
      <c r="AD205" s="37"/>
      <c r="AE205" s="37"/>
      <c r="AR205" s="230" t="s">
        <v>181</v>
      </c>
      <c r="AT205" s="230" t="s">
        <v>266</v>
      </c>
      <c r="AU205" s="230" t="s">
        <v>21</v>
      </c>
      <c r="AY205" s="16" t="s">
        <v>135</v>
      </c>
      <c r="BE205" s="231">
        <f>IF(N205="základní",J205,0)</f>
        <v>0</v>
      </c>
      <c r="BF205" s="231">
        <f>IF(N205="snížená",J205,0)</f>
        <v>0</v>
      </c>
      <c r="BG205" s="231">
        <f>IF(N205="zákl. přenesená",J205,0)</f>
        <v>0</v>
      </c>
      <c r="BH205" s="231">
        <f>IF(N205="sníž. přenesená",J205,0)</f>
        <v>0</v>
      </c>
      <c r="BI205" s="231">
        <f>IF(N205="nulová",J205,0)</f>
        <v>0</v>
      </c>
      <c r="BJ205" s="16" t="s">
        <v>87</v>
      </c>
      <c r="BK205" s="231">
        <f>ROUND(I205*H205,2)</f>
        <v>0</v>
      </c>
      <c r="BL205" s="16" t="s">
        <v>141</v>
      </c>
      <c r="BM205" s="230" t="s">
        <v>1411</v>
      </c>
    </row>
    <row r="206" spans="1:51" s="13" customFormat="1" ht="12">
      <c r="A206" s="13"/>
      <c r="B206" s="237"/>
      <c r="C206" s="238"/>
      <c r="D206" s="232" t="s">
        <v>150</v>
      </c>
      <c r="E206" s="239" t="s">
        <v>1</v>
      </c>
      <c r="F206" s="240" t="s">
        <v>1412</v>
      </c>
      <c r="G206" s="238"/>
      <c r="H206" s="241">
        <v>1234.958</v>
      </c>
      <c r="I206" s="242"/>
      <c r="J206" s="238"/>
      <c r="K206" s="238"/>
      <c r="L206" s="243"/>
      <c r="M206" s="244"/>
      <c r="N206" s="245"/>
      <c r="O206" s="245"/>
      <c r="P206" s="245"/>
      <c r="Q206" s="245"/>
      <c r="R206" s="245"/>
      <c r="S206" s="245"/>
      <c r="T206" s="246"/>
      <c r="U206" s="13"/>
      <c r="V206" s="13"/>
      <c r="W206" s="13"/>
      <c r="X206" s="13"/>
      <c r="Y206" s="13"/>
      <c r="Z206" s="13"/>
      <c r="AA206" s="13"/>
      <c r="AB206" s="13"/>
      <c r="AC206" s="13"/>
      <c r="AD206" s="13"/>
      <c r="AE206" s="13"/>
      <c r="AT206" s="247" t="s">
        <v>150</v>
      </c>
      <c r="AU206" s="247" t="s">
        <v>21</v>
      </c>
      <c r="AV206" s="13" t="s">
        <v>21</v>
      </c>
      <c r="AW206" s="13" t="s">
        <v>34</v>
      </c>
      <c r="AX206" s="13" t="s">
        <v>79</v>
      </c>
      <c r="AY206" s="247" t="s">
        <v>135</v>
      </c>
    </row>
    <row r="207" spans="1:51" s="14" customFormat="1" ht="12">
      <c r="A207" s="14"/>
      <c r="B207" s="248"/>
      <c r="C207" s="249"/>
      <c r="D207" s="232" t="s">
        <v>150</v>
      </c>
      <c r="E207" s="250" t="s">
        <v>1</v>
      </c>
      <c r="F207" s="251" t="s">
        <v>159</v>
      </c>
      <c r="G207" s="249"/>
      <c r="H207" s="252">
        <v>1234.958</v>
      </c>
      <c r="I207" s="253"/>
      <c r="J207" s="249"/>
      <c r="K207" s="249"/>
      <c r="L207" s="254"/>
      <c r="M207" s="255"/>
      <c r="N207" s="256"/>
      <c r="O207" s="256"/>
      <c r="P207" s="256"/>
      <c r="Q207" s="256"/>
      <c r="R207" s="256"/>
      <c r="S207" s="256"/>
      <c r="T207" s="257"/>
      <c r="U207" s="14"/>
      <c r="V207" s="14"/>
      <c r="W207" s="14"/>
      <c r="X207" s="14"/>
      <c r="Y207" s="14"/>
      <c r="Z207" s="14"/>
      <c r="AA207" s="14"/>
      <c r="AB207" s="14"/>
      <c r="AC207" s="14"/>
      <c r="AD207" s="14"/>
      <c r="AE207" s="14"/>
      <c r="AT207" s="258" t="s">
        <v>150</v>
      </c>
      <c r="AU207" s="258" t="s">
        <v>21</v>
      </c>
      <c r="AV207" s="14" t="s">
        <v>141</v>
      </c>
      <c r="AW207" s="14" t="s">
        <v>34</v>
      </c>
      <c r="AX207" s="14" t="s">
        <v>87</v>
      </c>
      <c r="AY207" s="258" t="s">
        <v>135</v>
      </c>
    </row>
    <row r="208" spans="1:65" s="2" customFormat="1" ht="24.15" customHeight="1">
      <c r="A208" s="37"/>
      <c r="B208" s="38"/>
      <c r="C208" s="218" t="s">
        <v>284</v>
      </c>
      <c r="D208" s="218" t="s">
        <v>137</v>
      </c>
      <c r="E208" s="219" t="s">
        <v>1413</v>
      </c>
      <c r="F208" s="220" t="s">
        <v>1414</v>
      </c>
      <c r="G208" s="221" t="s">
        <v>147</v>
      </c>
      <c r="H208" s="222">
        <v>55.003</v>
      </c>
      <c r="I208" s="223"/>
      <c r="J208" s="224">
        <f>ROUND(I208*H208,2)</f>
        <v>0</v>
      </c>
      <c r="K208" s="225"/>
      <c r="L208" s="43"/>
      <c r="M208" s="226" t="s">
        <v>1</v>
      </c>
      <c r="N208" s="227" t="s">
        <v>44</v>
      </c>
      <c r="O208" s="90"/>
      <c r="P208" s="228">
        <f>O208*H208</f>
        <v>0</v>
      </c>
      <c r="Q208" s="228">
        <v>0</v>
      </c>
      <c r="R208" s="228">
        <f>Q208*H208</f>
        <v>0</v>
      </c>
      <c r="S208" s="228">
        <v>0</v>
      </c>
      <c r="T208" s="229">
        <f>S208*H208</f>
        <v>0</v>
      </c>
      <c r="U208" s="37"/>
      <c r="V208" s="37"/>
      <c r="W208" s="37"/>
      <c r="X208" s="37"/>
      <c r="Y208" s="37"/>
      <c r="Z208" s="37"/>
      <c r="AA208" s="37"/>
      <c r="AB208" s="37"/>
      <c r="AC208" s="37"/>
      <c r="AD208" s="37"/>
      <c r="AE208" s="37"/>
      <c r="AR208" s="230" t="s">
        <v>141</v>
      </c>
      <c r="AT208" s="230" t="s">
        <v>137</v>
      </c>
      <c r="AU208" s="230" t="s">
        <v>21</v>
      </c>
      <c r="AY208" s="16" t="s">
        <v>135</v>
      </c>
      <c r="BE208" s="231">
        <f>IF(N208="základní",J208,0)</f>
        <v>0</v>
      </c>
      <c r="BF208" s="231">
        <f>IF(N208="snížená",J208,0)</f>
        <v>0</v>
      </c>
      <c r="BG208" s="231">
        <f>IF(N208="zákl. přenesená",J208,0)</f>
        <v>0</v>
      </c>
      <c r="BH208" s="231">
        <f>IF(N208="sníž. přenesená",J208,0)</f>
        <v>0</v>
      </c>
      <c r="BI208" s="231">
        <f>IF(N208="nulová",J208,0)</f>
        <v>0</v>
      </c>
      <c r="BJ208" s="16" t="s">
        <v>87</v>
      </c>
      <c r="BK208" s="231">
        <f>ROUND(I208*H208,2)</f>
        <v>0</v>
      </c>
      <c r="BL208" s="16" t="s">
        <v>141</v>
      </c>
      <c r="BM208" s="230" t="s">
        <v>1415</v>
      </c>
    </row>
    <row r="209" spans="1:51" s="13" customFormat="1" ht="12">
      <c r="A209" s="13"/>
      <c r="B209" s="237"/>
      <c r="C209" s="238"/>
      <c r="D209" s="232" t="s">
        <v>150</v>
      </c>
      <c r="E209" s="239" t="s">
        <v>1</v>
      </c>
      <c r="F209" s="240" t="s">
        <v>1416</v>
      </c>
      <c r="G209" s="238"/>
      <c r="H209" s="241">
        <v>52.99</v>
      </c>
      <c r="I209" s="242"/>
      <c r="J209" s="238"/>
      <c r="K209" s="238"/>
      <c r="L209" s="243"/>
      <c r="M209" s="244"/>
      <c r="N209" s="245"/>
      <c r="O209" s="245"/>
      <c r="P209" s="245"/>
      <c r="Q209" s="245"/>
      <c r="R209" s="245"/>
      <c r="S209" s="245"/>
      <c r="T209" s="246"/>
      <c r="U209" s="13"/>
      <c r="V209" s="13"/>
      <c r="W209" s="13"/>
      <c r="X209" s="13"/>
      <c r="Y209" s="13"/>
      <c r="Z209" s="13"/>
      <c r="AA209" s="13"/>
      <c r="AB209" s="13"/>
      <c r="AC209" s="13"/>
      <c r="AD209" s="13"/>
      <c r="AE209" s="13"/>
      <c r="AT209" s="247" t="s">
        <v>150</v>
      </c>
      <c r="AU209" s="247" t="s">
        <v>21</v>
      </c>
      <c r="AV209" s="13" t="s">
        <v>21</v>
      </c>
      <c r="AW209" s="13" t="s">
        <v>34</v>
      </c>
      <c r="AX209" s="13" t="s">
        <v>79</v>
      </c>
      <c r="AY209" s="247" t="s">
        <v>135</v>
      </c>
    </row>
    <row r="210" spans="1:51" s="13" customFormat="1" ht="12">
      <c r="A210" s="13"/>
      <c r="B210" s="237"/>
      <c r="C210" s="238"/>
      <c r="D210" s="232" t="s">
        <v>150</v>
      </c>
      <c r="E210" s="239" t="s">
        <v>1</v>
      </c>
      <c r="F210" s="240" t="s">
        <v>1417</v>
      </c>
      <c r="G210" s="238"/>
      <c r="H210" s="241">
        <v>-7.57</v>
      </c>
      <c r="I210" s="242"/>
      <c r="J210" s="238"/>
      <c r="K210" s="238"/>
      <c r="L210" s="243"/>
      <c r="M210" s="244"/>
      <c r="N210" s="245"/>
      <c r="O210" s="245"/>
      <c r="P210" s="245"/>
      <c r="Q210" s="245"/>
      <c r="R210" s="245"/>
      <c r="S210" s="245"/>
      <c r="T210" s="246"/>
      <c r="U210" s="13"/>
      <c r="V210" s="13"/>
      <c r="W210" s="13"/>
      <c r="X210" s="13"/>
      <c r="Y210" s="13"/>
      <c r="Z210" s="13"/>
      <c r="AA210" s="13"/>
      <c r="AB210" s="13"/>
      <c r="AC210" s="13"/>
      <c r="AD210" s="13"/>
      <c r="AE210" s="13"/>
      <c r="AT210" s="247" t="s">
        <v>150</v>
      </c>
      <c r="AU210" s="247" t="s">
        <v>21</v>
      </c>
      <c r="AV210" s="13" t="s">
        <v>21</v>
      </c>
      <c r="AW210" s="13" t="s">
        <v>34</v>
      </c>
      <c r="AX210" s="13" t="s">
        <v>79</v>
      </c>
      <c r="AY210" s="247" t="s">
        <v>135</v>
      </c>
    </row>
    <row r="211" spans="1:51" s="13" customFormat="1" ht="12">
      <c r="A211" s="13"/>
      <c r="B211" s="237"/>
      <c r="C211" s="238"/>
      <c r="D211" s="232" t="s">
        <v>150</v>
      </c>
      <c r="E211" s="239" t="s">
        <v>1</v>
      </c>
      <c r="F211" s="240" t="s">
        <v>1418</v>
      </c>
      <c r="G211" s="238"/>
      <c r="H211" s="241">
        <v>5.334</v>
      </c>
      <c r="I211" s="242"/>
      <c r="J211" s="238"/>
      <c r="K211" s="238"/>
      <c r="L211" s="243"/>
      <c r="M211" s="244"/>
      <c r="N211" s="245"/>
      <c r="O211" s="245"/>
      <c r="P211" s="245"/>
      <c r="Q211" s="245"/>
      <c r="R211" s="245"/>
      <c r="S211" s="245"/>
      <c r="T211" s="246"/>
      <c r="U211" s="13"/>
      <c r="V211" s="13"/>
      <c r="W211" s="13"/>
      <c r="X211" s="13"/>
      <c r="Y211" s="13"/>
      <c r="Z211" s="13"/>
      <c r="AA211" s="13"/>
      <c r="AB211" s="13"/>
      <c r="AC211" s="13"/>
      <c r="AD211" s="13"/>
      <c r="AE211" s="13"/>
      <c r="AT211" s="247" t="s">
        <v>150</v>
      </c>
      <c r="AU211" s="247" t="s">
        <v>21</v>
      </c>
      <c r="AV211" s="13" t="s">
        <v>21</v>
      </c>
      <c r="AW211" s="13" t="s">
        <v>34</v>
      </c>
      <c r="AX211" s="13" t="s">
        <v>79</v>
      </c>
      <c r="AY211" s="247" t="s">
        <v>135</v>
      </c>
    </row>
    <row r="212" spans="1:51" s="13" customFormat="1" ht="12">
      <c r="A212" s="13"/>
      <c r="B212" s="237"/>
      <c r="C212" s="238"/>
      <c r="D212" s="232" t="s">
        <v>150</v>
      </c>
      <c r="E212" s="239" t="s">
        <v>1</v>
      </c>
      <c r="F212" s="240" t="s">
        <v>1419</v>
      </c>
      <c r="G212" s="238"/>
      <c r="H212" s="241">
        <v>-0.635</v>
      </c>
      <c r="I212" s="242"/>
      <c r="J212" s="238"/>
      <c r="K212" s="238"/>
      <c r="L212" s="243"/>
      <c r="M212" s="244"/>
      <c r="N212" s="245"/>
      <c r="O212" s="245"/>
      <c r="P212" s="245"/>
      <c r="Q212" s="245"/>
      <c r="R212" s="245"/>
      <c r="S212" s="245"/>
      <c r="T212" s="246"/>
      <c r="U212" s="13"/>
      <c r="V212" s="13"/>
      <c r="W212" s="13"/>
      <c r="X212" s="13"/>
      <c r="Y212" s="13"/>
      <c r="Z212" s="13"/>
      <c r="AA212" s="13"/>
      <c r="AB212" s="13"/>
      <c r="AC212" s="13"/>
      <c r="AD212" s="13"/>
      <c r="AE212" s="13"/>
      <c r="AT212" s="247" t="s">
        <v>150</v>
      </c>
      <c r="AU212" s="247" t="s">
        <v>21</v>
      </c>
      <c r="AV212" s="13" t="s">
        <v>21</v>
      </c>
      <c r="AW212" s="13" t="s">
        <v>34</v>
      </c>
      <c r="AX212" s="13" t="s">
        <v>79</v>
      </c>
      <c r="AY212" s="247" t="s">
        <v>135</v>
      </c>
    </row>
    <row r="213" spans="1:51" s="13" customFormat="1" ht="12">
      <c r="A213" s="13"/>
      <c r="B213" s="237"/>
      <c r="C213" s="238"/>
      <c r="D213" s="232" t="s">
        <v>150</v>
      </c>
      <c r="E213" s="239" t="s">
        <v>1</v>
      </c>
      <c r="F213" s="240" t="s">
        <v>1420</v>
      </c>
      <c r="G213" s="238"/>
      <c r="H213" s="241">
        <v>5.55</v>
      </c>
      <c r="I213" s="242"/>
      <c r="J213" s="238"/>
      <c r="K213" s="238"/>
      <c r="L213" s="243"/>
      <c r="M213" s="244"/>
      <c r="N213" s="245"/>
      <c r="O213" s="245"/>
      <c r="P213" s="245"/>
      <c r="Q213" s="245"/>
      <c r="R213" s="245"/>
      <c r="S213" s="245"/>
      <c r="T213" s="246"/>
      <c r="U213" s="13"/>
      <c r="V213" s="13"/>
      <c r="W213" s="13"/>
      <c r="X213" s="13"/>
      <c r="Y213" s="13"/>
      <c r="Z213" s="13"/>
      <c r="AA213" s="13"/>
      <c r="AB213" s="13"/>
      <c r="AC213" s="13"/>
      <c r="AD213" s="13"/>
      <c r="AE213" s="13"/>
      <c r="AT213" s="247" t="s">
        <v>150</v>
      </c>
      <c r="AU213" s="247" t="s">
        <v>21</v>
      </c>
      <c r="AV213" s="13" t="s">
        <v>21</v>
      </c>
      <c r="AW213" s="13" t="s">
        <v>34</v>
      </c>
      <c r="AX213" s="13" t="s">
        <v>79</v>
      </c>
      <c r="AY213" s="247" t="s">
        <v>135</v>
      </c>
    </row>
    <row r="214" spans="1:51" s="13" customFormat="1" ht="12">
      <c r="A214" s="13"/>
      <c r="B214" s="237"/>
      <c r="C214" s="238"/>
      <c r="D214" s="232" t="s">
        <v>150</v>
      </c>
      <c r="E214" s="239" t="s">
        <v>1</v>
      </c>
      <c r="F214" s="240" t="s">
        <v>1421</v>
      </c>
      <c r="G214" s="238"/>
      <c r="H214" s="241">
        <v>-0.666</v>
      </c>
      <c r="I214" s="242"/>
      <c r="J214" s="238"/>
      <c r="K214" s="238"/>
      <c r="L214" s="243"/>
      <c r="M214" s="244"/>
      <c r="N214" s="245"/>
      <c r="O214" s="245"/>
      <c r="P214" s="245"/>
      <c r="Q214" s="245"/>
      <c r="R214" s="245"/>
      <c r="S214" s="245"/>
      <c r="T214" s="246"/>
      <c r="U214" s="13"/>
      <c r="V214" s="13"/>
      <c r="W214" s="13"/>
      <c r="X214" s="13"/>
      <c r="Y214" s="13"/>
      <c r="Z214" s="13"/>
      <c r="AA214" s="13"/>
      <c r="AB214" s="13"/>
      <c r="AC214" s="13"/>
      <c r="AD214" s="13"/>
      <c r="AE214" s="13"/>
      <c r="AT214" s="247" t="s">
        <v>150</v>
      </c>
      <c r="AU214" s="247" t="s">
        <v>21</v>
      </c>
      <c r="AV214" s="13" t="s">
        <v>21</v>
      </c>
      <c r="AW214" s="13" t="s">
        <v>34</v>
      </c>
      <c r="AX214" s="13" t="s">
        <v>79</v>
      </c>
      <c r="AY214" s="247" t="s">
        <v>135</v>
      </c>
    </row>
    <row r="215" spans="1:51" s="14" customFormat="1" ht="12">
      <c r="A215" s="14"/>
      <c r="B215" s="248"/>
      <c r="C215" s="249"/>
      <c r="D215" s="232" t="s">
        <v>150</v>
      </c>
      <c r="E215" s="250" t="s">
        <v>1</v>
      </c>
      <c r="F215" s="251" t="s">
        <v>159</v>
      </c>
      <c r="G215" s="249"/>
      <c r="H215" s="252">
        <v>55.003</v>
      </c>
      <c r="I215" s="253"/>
      <c r="J215" s="249"/>
      <c r="K215" s="249"/>
      <c r="L215" s="254"/>
      <c r="M215" s="255"/>
      <c r="N215" s="256"/>
      <c r="O215" s="256"/>
      <c r="P215" s="256"/>
      <c r="Q215" s="256"/>
      <c r="R215" s="256"/>
      <c r="S215" s="256"/>
      <c r="T215" s="257"/>
      <c r="U215" s="14"/>
      <c r="V215" s="14"/>
      <c r="W215" s="14"/>
      <c r="X215" s="14"/>
      <c r="Y215" s="14"/>
      <c r="Z215" s="14"/>
      <c r="AA215" s="14"/>
      <c r="AB215" s="14"/>
      <c r="AC215" s="14"/>
      <c r="AD215" s="14"/>
      <c r="AE215" s="14"/>
      <c r="AT215" s="258" t="s">
        <v>150</v>
      </c>
      <c r="AU215" s="258" t="s">
        <v>21</v>
      </c>
      <c r="AV215" s="14" t="s">
        <v>141</v>
      </c>
      <c r="AW215" s="14" t="s">
        <v>34</v>
      </c>
      <c r="AX215" s="14" t="s">
        <v>87</v>
      </c>
      <c r="AY215" s="258" t="s">
        <v>135</v>
      </c>
    </row>
    <row r="216" spans="1:65" s="2" customFormat="1" ht="16.5" customHeight="1">
      <c r="A216" s="37"/>
      <c r="B216" s="38"/>
      <c r="C216" s="259" t="s">
        <v>288</v>
      </c>
      <c r="D216" s="259" t="s">
        <v>266</v>
      </c>
      <c r="E216" s="260" t="s">
        <v>1422</v>
      </c>
      <c r="F216" s="261" t="s">
        <v>1410</v>
      </c>
      <c r="G216" s="262" t="s">
        <v>269</v>
      </c>
      <c r="H216" s="263">
        <v>104.506</v>
      </c>
      <c r="I216" s="264"/>
      <c r="J216" s="265">
        <f>ROUND(I216*H216,2)</f>
        <v>0</v>
      </c>
      <c r="K216" s="266"/>
      <c r="L216" s="267"/>
      <c r="M216" s="268" t="s">
        <v>1</v>
      </c>
      <c r="N216" s="269" t="s">
        <v>44</v>
      </c>
      <c r="O216" s="90"/>
      <c r="P216" s="228">
        <f>O216*H216</f>
        <v>0</v>
      </c>
      <c r="Q216" s="228">
        <v>0</v>
      </c>
      <c r="R216" s="228">
        <f>Q216*H216</f>
        <v>0</v>
      </c>
      <c r="S216" s="228">
        <v>0</v>
      </c>
      <c r="T216" s="229">
        <f>S216*H216</f>
        <v>0</v>
      </c>
      <c r="U216" s="37"/>
      <c r="V216" s="37"/>
      <c r="W216" s="37"/>
      <c r="X216" s="37"/>
      <c r="Y216" s="37"/>
      <c r="Z216" s="37"/>
      <c r="AA216" s="37"/>
      <c r="AB216" s="37"/>
      <c r="AC216" s="37"/>
      <c r="AD216" s="37"/>
      <c r="AE216" s="37"/>
      <c r="AR216" s="230" t="s">
        <v>181</v>
      </c>
      <c r="AT216" s="230" t="s">
        <v>266</v>
      </c>
      <c r="AU216" s="230" t="s">
        <v>21</v>
      </c>
      <c r="AY216" s="16" t="s">
        <v>135</v>
      </c>
      <c r="BE216" s="231">
        <f>IF(N216="základní",J216,0)</f>
        <v>0</v>
      </c>
      <c r="BF216" s="231">
        <f>IF(N216="snížená",J216,0)</f>
        <v>0</v>
      </c>
      <c r="BG216" s="231">
        <f>IF(N216="zákl. přenesená",J216,0)</f>
        <v>0</v>
      </c>
      <c r="BH216" s="231">
        <f>IF(N216="sníž. přenesená",J216,0)</f>
        <v>0</v>
      </c>
      <c r="BI216" s="231">
        <f>IF(N216="nulová",J216,0)</f>
        <v>0</v>
      </c>
      <c r="BJ216" s="16" t="s">
        <v>87</v>
      </c>
      <c r="BK216" s="231">
        <f>ROUND(I216*H216,2)</f>
        <v>0</v>
      </c>
      <c r="BL216" s="16" t="s">
        <v>141</v>
      </c>
      <c r="BM216" s="230" t="s">
        <v>1423</v>
      </c>
    </row>
    <row r="217" spans="1:51" s="13" customFormat="1" ht="12">
      <c r="A217" s="13"/>
      <c r="B217" s="237"/>
      <c r="C217" s="238"/>
      <c r="D217" s="232" t="s">
        <v>150</v>
      </c>
      <c r="E217" s="239" t="s">
        <v>1</v>
      </c>
      <c r="F217" s="240" t="s">
        <v>1424</v>
      </c>
      <c r="G217" s="238"/>
      <c r="H217" s="241">
        <v>104.506</v>
      </c>
      <c r="I217" s="242"/>
      <c r="J217" s="238"/>
      <c r="K217" s="238"/>
      <c r="L217" s="243"/>
      <c r="M217" s="244"/>
      <c r="N217" s="245"/>
      <c r="O217" s="245"/>
      <c r="P217" s="245"/>
      <c r="Q217" s="245"/>
      <c r="R217" s="245"/>
      <c r="S217" s="245"/>
      <c r="T217" s="246"/>
      <c r="U217" s="13"/>
      <c r="V217" s="13"/>
      <c r="W217" s="13"/>
      <c r="X217" s="13"/>
      <c r="Y217" s="13"/>
      <c r="Z217" s="13"/>
      <c r="AA217" s="13"/>
      <c r="AB217" s="13"/>
      <c r="AC217" s="13"/>
      <c r="AD217" s="13"/>
      <c r="AE217" s="13"/>
      <c r="AT217" s="247" t="s">
        <v>150</v>
      </c>
      <c r="AU217" s="247" t="s">
        <v>21</v>
      </c>
      <c r="AV217" s="13" t="s">
        <v>21</v>
      </c>
      <c r="AW217" s="13" t="s">
        <v>34</v>
      </c>
      <c r="AX217" s="13" t="s">
        <v>79</v>
      </c>
      <c r="AY217" s="247" t="s">
        <v>135</v>
      </c>
    </row>
    <row r="218" spans="1:51" s="14" customFormat="1" ht="12">
      <c r="A218" s="14"/>
      <c r="B218" s="248"/>
      <c r="C218" s="249"/>
      <c r="D218" s="232" t="s">
        <v>150</v>
      </c>
      <c r="E218" s="250" t="s">
        <v>1</v>
      </c>
      <c r="F218" s="251" t="s">
        <v>159</v>
      </c>
      <c r="G218" s="249"/>
      <c r="H218" s="252">
        <v>104.506</v>
      </c>
      <c r="I218" s="253"/>
      <c r="J218" s="249"/>
      <c r="K218" s="249"/>
      <c r="L218" s="254"/>
      <c r="M218" s="255"/>
      <c r="N218" s="256"/>
      <c r="O218" s="256"/>
      <c r="P218" s="256"/>
      <c r="Q218" s="256"/>
      <c r="R218" s="256"/>
      <c r="S218" s="256"/>
      <c r="T218" s="257"/>
      <c r="U218" s="14"/>
      <c r="V218" s="14"/>
      <c r="W218" s="14"/>
      <c r="X218" s="14"/>
      <c r="Y218" s="14"/>
      <c r="Z218" s="14"/>
      <c r="AA218" s="14"/>
      <c r="AB218" s="14"/>
      <c r="AC218" s="14"/>
      <c r="AD218" s="14"/>
      <c r="AE218" s="14"/>
      <c r="AT218" s="258" t="s">
        <v>150</v>
      </c>
      <c r="AU218" s="258" t="s">
        <v>21</v>
      </c>
      <c r="AV218" s="14" t="s">
        <v>141</v>
      </c>
      <c r="AW218" s="14" t="s">
        <v>34</v>
      </c>
      <c r="AX218" s="14" t="s">
        <v>87</v>
      </c>
      <c r="AY218" s="258" t="s">
        <v>135</v>
      </c>
    </row>
    <row r="219" spans="1:65" s="2" customFormat="1" ht="33" customHeight="1">
      <c r="A219" s="37"/>
      <c r="B219" s="38"/>
      <c r="C219" s="218" t="s">
        <v>292</v>
      </c>
      <c r="D219" s="218" t="s">
        <v>137</v>
      </c>
      <c r="E219" s="219" t="s">
        <v>1425</v>
      </c>
      <c r="F219" s="220" t="s">
        <v>1426</v>
      </c>
      <c r="G219" s="221" t="s">
        <v>147</v>
      </c>
      <c r="H219" s="222">
        <v>24.656</v>
      </c>
      <c r="I219" s="223"/>
      <c r="J219" s="224">
        <f>ROUND(I219*H219,2)</f>
        <v>0</v>
      </c>
      <c r="K219" s="225"/>
      <c r="L219" s="43"/>
      <c r="M219" s="226" t="s">
        <v>1</v>
      </c>
      <c r="N219" s="227" t="s">
        <v>44</v>
      </c>
      <c r="O219" s="90"/>
      <c r="P219" s="228">
        <f>O219*H219</f>
        <v>0</v>
      </c>
      <c r="Q219" s="228">
        <v>0</v>
      </c>
      <c r="R219" s="228">
        <f>Q219*H219</f>
        <v>0</v>
      </c>
      <c r="S219" s="228">
        <v>0</v>
      </c>
      <c r="T219" s="229">
        <f>S219*H219</f>
        <v>0</v>
      </c>
      <c r="U219" s="37"/>
      <c r="V219" s="37"/>
      <c r="W219" s="37"/>
      <c r="X219" s="37"/>
      <c r="Y219" s="37"/>
      <c r="Z219" s="37"/>
      <c r="AA219" s="37"/>
      <c r="AB219" s="37"/>
      <c r="AC219" s="37"/>
      <c r="AD219" s="37"/>
      <c r="AE219" s="37"/>
      <c r="AR219" s="230" t="s">
        <v>141</v>
      </c>
      <c r="AT219" s="230" t="s">
        <v>137</v>
      </c>
      <c r="AU219" s="230" t="s">
        <v>21</v>
      </c>
      <c r="AY219" s="16" t="s">
        <v>135</v>
      </c>
      <c r="BE219" s="231">
        <f>IF(N219="základní",J219,0)</f>
        <v>0</v>
      </c>
      <c r="BF219" s="231">
        <f>IF(N219="snížená",J219,0)</f>
        <v>0</v>
      </c>
      <c r="BG219" s="231">
        <f>IF(N219="zákl. přenesená",J219,0)</f>
        <v>0</v>
      </c>
      <c r="BH219" s="231">
        <f>IF(N219="sníž. přenesená",J219,0)</f>
        <v>0</v>
      </c>
      <c r="BI219" s="231">
        <f>IF(N219="nulová",J219,0)</f>
        <v>0</v>
      </c>
      <c r="BJ219" s="16" t="s">
        <v>87</v>
      </c>
      <c r="BK219" s="231">
        <f>ROUND(I219*H219,2)</f>
        <v>0</v>
      </c>
      <c r="BL219" s="16" t="s">
        <v>141</v>
      </c>
      <c r="BM219" s="230" t="s">
        <v>1427</v>
      </c>
    </row>
    <row r="220" spans="1:51" s="13" customFormat="1" ht="12">
      <c r="A220" s="13"/>
      <c r="B220" s="237"/>
      <c r="C220" s="238"/>
      <c r="D220" s="232" t="s">
        <v>150</v>
      </c>
      <c r="E220" s="239" t="s">
        <v>1</v>
      </c>
      <c r="F220" s="240" t="s">
        <v>1428</v>
      </c>
      <c r="G220" s="238"/>
      <c r="H220" s="241">
        <v>68.08</v>
      </c>
      <c r="I220" s="242"/>
      <c r="J220" s="238"/>
      <c r="K220" s="238"/>
      <c r="L220" s="243"/>
      <c r="M220" s="244"/>
      <c r="N220" s="245"/>
      <c r="O220" s="245"/>
      <c r="P220" s="245"/>
      <c r="Q220" s="245"/>
      <c r="R220" s="245"/>
      <c r="S220" s="245"/>
      <c r="T220" s="246"/>
      <c r="U220" s="13"/>
      <c r="V220" s="13"/>
      <c r="W220" s="13"/>
      <c r="X220" s="13"/>
      <c r="Y220" s="13"/>
      <c r="Z220" s="13"/>
      <c r="AA220" s="13"/>
      <c r="AB220" s="13"/>
      <c r="AC220" s="13"/>
      <c r="AD220" s="13"/>
      <c r="AE220" s="13"/>
      <c r="AT220" s="247" t="s">
        <v>150</v>
      </c>
      <c r="AU220" s="247" t="s">
        <v>21</v>
      </c>
      <c r="AV220" s="13" t="s">
        <v>21</v>
      </c>
      <c r="AW220" s="13" t="s">
        <v>34</v>
      </c>
      <c r="AX220" s="13" t="s">
        <v>79</v>
      </c>
      <c r="AY220" s="247" t="s">
        <v>135</v>
      </c>
    </row>
    <row r="221" spans="1:51" s="13" customFormat="1" ht="12">
      <c r="A221" s="13"/>
      <c r="B221" s="237"/>
      <c r="C221" s="238"/>
      <c r="D221" s="232" t="s">
        <v>150</v>
      </c>
      <c r="E221" s="239" t="s">
        <v>1</v>
      </c>
      <c r="F221" s="240" t="s">
        <v>1429</v>
      </c>
      <c r="G221" s="238"/>
      <c r="H221" s="241">
        <v>-13.616</v>
      </c>
      <c r="I221" s="242"/>
      <c r="J221" s="238"/>
      <c r="K221" s="238"/>
      <c r="L221" s="243"/>
      <c r="M221" s="244"/>
      <c r="N221" s="245"/>
      <c r="O221" s="245"/>
      <c r="P221" s="245"/>
      <c r="Q221" s="245"/>
      <c r="R221" s="245"/>
      <c r="S221" s="245"/>
      <c r="T221" s="246"/>
      <c r="U221" s="13"/>
      <c r="V221" s="13"/>
      <c r="W221" s="13"/>
      <c r="X221" s="13"/>
      <c r="Y221" s="13"/>
      <c r="Z221" s="13"/>
      <c r="AA221" s="13"/>
      <c r="AB221" s="13"/>
      <c r="AC221" s="13"/>
      <c r="AD221" s="13"/>
      <c r="AE221" s="13"/>
      <c r="AT221" s="247" t="s">
        <v>150</v>
      </c>
      <c r="AU221" s="247" t="s">
        <v>21</v>
      </c>
      <c r="AV221" s="13" t="s">
        <v>21</v>
      </c>
      <c r="AW221" s="13" t="s">
        <v>34</v>
      </c>
      <c r="AX221" s="13" t="s">
        <v>79</v>
      </c>
      <c r="AY221" s="247" t="s">
        <v>135</v>
      </c>
    </row>
    <row r="222" spans="1:51" s="13" customFormat="1" ht="12">
      <c r="A222" s="13"/>
      <c r="B222" s="237"/>
      <c r="C222" s="238"/>
      <c r="D222" s="232" t="s">
        <v>150</v>
      </c>
      <c r="E222" s="239" t="s">
        <v>1</v>
      </c>
      <c r="F222" s="240" t="s">
        <v>1430</v>
      </c>
      <c r="G222" s="238"/>
      <c r="H222" s="241">
        <v>-29.808</v>
      </c>
      <c r="I222" s="242"/>
      <c r="J222" s="238"/>
      <c r="K222" s="238"/>
      <c r="L222" s="243"/>
      <c r="M222" s="244"/>
      <c r="N222" s="245"/>
      <c r="O222" s="245"/>
      <c r="P222" s="245"/>
      <c r="Q222" s="245"/>
      <c r="R222" s="245"/>
      <c r="S222" s="245"/>
      <c r="T222" s="246"/>
      <c r="U222" s="13"/>
      <c r="V222" s="13"/>
      <c r="W222" s="13"/>
      <c r="X222" s="13"/>
      <c r="Y222" s="13"/>
      <c r="Z222" s="13"/>
      <c r="AA222" s="13"/>
      <c r="AB222" s="13"/>
      <c r="AC222" s="13"/>
      <c r="AD222" s="13"/>
      <c r="AE222" s="13"/>
      <c r="AT222" s="247" t="s">
        <v>150</v>
      </c>
      <c r="AU222" s="247" t="s">
        <v>21</v>
      </c>
      <c r="AV222" s="13" t="s">
        <v>21</v>
      </c>
      <c r="AW222" s="13" t="s">
        <v>34</v>
      </c>
      <c r="AX222" s="13" t="s">
        <v>79</v>
      </c>
      <c r="AY222" s="247" t="s">
        <v>135</v>
      </c>
    </row>
    <row r="223" spans="1:51" s="14" customFormat="1" ht="12">
      <c r="A223" s="14"/>
      <c r="B223" s="248"/>
      <c r="C223" s="249"/>
      <c r="D223" s="232" t="s">
        <v>150</v>
      </c>
      <c r="E223" s="250" t="s">
        <v>1</v>
      </c>
      <c r="F223" s="251" t="s">
        <v>159</v>
      </c>
      <c r="G223" s="249"/>
      <c r="H223" s="252">
        <v>24.656</v>
      </c>
      <c r="I223" s="253"/>
      <c r="J223" s="249"/>
      <c r="K223" s="249"/>
      <c r="L223" s="254"/>
      <c r="M223" s="255"/>
      <c r="N223" s="256"/>
      <c r="O223" s="256"/>
      <c r="P223" s="256"/>
      <c r="Q223" s="256"/>
      <c r="R223" s="256"/>
      <c r="S223" s="256"/>
      <c r="T223" s="257"/>
      <c r="U223" s="14"/>
      <c r="V223" s="14"/>
      <c r="W223" s="14"/>
      <c r="X223" s="14"/>
      <c r="Y223" s="14"/>
      <c r="Z223" s="14"/>
      <c r="AA223" s="14"/>
      <c r="AB223" s="14"/>
      <c r="AC223" s="14"/>
      <c r="AD223" s="14"/>
      <c r="AE223" s="14"/>
      <c r="AT223" s="258" t="s">
        <v>150</v>
      </c>
      <c r="AU223" s="258" t="s">
        <v>21</v>
      </c>
      <c r="AV223" s="14" t="s">
        <v>141</v>
      </c>
      <c r="AW223" s="14" t="s">
        <v>34</v>
      </c>
      <c r="AX223" s="14" t="s">
        <v>87</v>
      </c>
      <c r="AY223" s="258" t="s">
        <v>135</v>
      </c>
    </row>
    <row r="224" spans="1:65" s="2" customFormat="1" ht="16.5" customHeight="1">
      <c r="A224" s="37"/>
      <c r="B224" s="38"/>
      <c r="C224" s="259" t="s">
        <v>296</v>
      </c>
      <c r="D224" s="259" t="s">
        <v>266</v>
      </c>
      <c r="E224" s="260" t="s">
        <v>1431</v>
      </c>
      <c r="F224" s="261" t="s">
        <v>1432</v>
      </c>
      <c r="G224" s="262" t="s">
        <v>269</v>
      </c>
      <c r="H224" s="263">
        <v>49.312</v>
      </c>
      <c r="I224" s="264"/>
      <c r="J224" s="265">
        <f>ROUND(I224*H224,2)</f>
        <v>0</v>
      </c>
      <c r="K224" s="266"/>
      <c r="L224" s="267"/>
      <c r="M224" s="268" t="s">
        <v>1</v>
      </c>
      <c r="N224" s="269" t="s">
        <v>44</v>
      </c>
      <c r="O224" s="90"/>
      <c r="P224" s="228">
        <f>O224*H224</f>
        <v>0</v>
      </c>
      <c r="Q224" s="228">
        <v>0</v>
      </c>
      <c r="R224" s="228">
        <f>Q224*H224</f>
        <v>0</v>
      </c>
      <c r="S224" s="228">
        <v>0</v>
      </c>
      <c r="T224" s="229">
        <f>S224*H224</f>
        <v>0</v>
      </c>
      <c r="U224" s="37"/>
      <c r="V224" s="37"/>
      <c r="W224" s="37"/>
      <c r="X224" s="37"/>
      <c r="Y224" s="37"/>
      <c r="Z224" s="37"/>
      <c r="AA224" s="37"/>
      <c r="AB224" s="37"/>
      <c r="AC224" s="37"/>
      <c r="AD224" s="37"/>
      <c r="AE224" s="37"/>
      <c r="AR224" s="230" t="s">
        <v>181</v>
      </c>
      <c r="AT224" s="230" t="s">
        <v>266</v>
      </c>
      <c r="AU224" s="230" t="s">
        <v>21</v>
      </c>
      <c r="AY224" s="16" t="s">
        <v>135</v>
      </c>
      <c r="BE224" s="231">
        <f>IF(N224="základní",J224,0)</f>
        <v>0</v>
      </c>
      <c r="BF224" s="231">
        <f>IF(N224="snížená",J224,0)</f>
        <v>0</v>
      </c>
      <c r="BG224" s="231">
        <f>IF(N224="zákl. přenesená",J224,0)</f>
        <v>0</v>
      </c>
      <c r="BH224" s="231">
        <f>IF(N224="sníž. přenesená",J224,0)</f>
        <v>0</v>
      </c>
      <c r="BI224" s="231">
        <f>IF(N224="nulová",J224,0)</f>
        <v>0</v>
      </c>
      <c r="BJ224" s="16" t="s">
        <v>87</v>
      </c>
      <c r="BK224" s="231">
        <f>ROUND(I224*H224,2)</f>
        <v>0</v>
      </c>
      <c r="BL224" s="16" t="s">
        <v>141</v>
      </c>
      <c r="BM224" s="230" t="s">
        <v>1433</v>
      </c>
    </row>
    <row r="225" spans="1:51" s="13" customFormat="1" ht="12">
      <c r="A225" s="13"/>
      <c r="B225" s="237"/>
      <c r="C225" s="238"/>
      <c r="D225" s="232" t="s">
        <v>150</v>
      </c>
      <c r="E225" s="239" t="s">
        <v>1</v>
      </c>
      <c r="F225" s="240" t="s">
        <v>1434</v>
      </c>
      <c r="G225" s="238"/>
      <c r="H225" s="241">
        <v>49.312</v>
      </c>
      <c r="I225" s="242"/>
      <c r="J225" s="238"/>
      <c r="K225" s="238"/>
      <c r="L225" s="243"/>
      <c r="M225" s="244"/>
      <c r="N225" s="245"/>
      <c r="O225" s="245"/>
      <c r="P225" s="245"/>
      <c r="Q225" s="245"/>
      <c r="R225" s="245"/>
      <c r="S225" s="245"/>
      <c r="T225" s="246"/>
      <c r="U225" s="13"/>
      <c r="V225" s="13"/>
      <c r="W225" s="13"/>
      <c r="X225" s="13"/>
      <c r="Y225" s="13"/>
      <c r="Z225" s="13"/>
      <c r="AA225" s="13"/>
      <c r="AB225" s="13"/>
      <c r="AC225" s="13"/>
      <c r="AD225" s="13"/>
      <c r="AE225" s="13"/>
      <c r="AT225" s="247" t="s">
        <v>150</v>
      </c>
      <c r="AU225" s="247" t="s">
        <v>21</v>
      </c>
      <c r="AV225" s="13" t="s">
        <v>21</v>
      </c>
      <c r="AW225" s="13" t="s">
        <v>34</v>
      </c>
      <c r="AX225" s="13" t="s">
        <v>79</v>
      </c>
      <c r="AY225" s="247" t="s">
        <v>135</v>
      </c>
    </row>
    <row r="226" spans="1:51" s="14" customFormat="1" ht="12">
      <c r="A226" s="14"/>
      <c r="B226" s="248"/>
      <c r="C226" s="249"/>
      <c r="D226" s="232" t="s">
        <v>150</v>
      </c>
      <c r="E226" s="250" t="s">
        <v>1</v>
      </c>
      <c r="F226" s="251" t="s">
        <v>159</v>
      </c>
      <c r="G226" s="249"/>
      <c r="H226" s="252">
        <v>49.312</v>
      </c>
      <c r="I226" s="253"/>
      <c r="J226" s="249"/>
      <c r="K226" s="249"/>
      <c r="L226" s="254"/>
      <c r="M226" s="255"/>
      <c r="N226" s="256"/>
      <c r="O226" s="256"/>
      <c r="P226" s="256"/>
      <c r="Q226" s="256"/>
      <c r="R226" s="256"/>
      <c r="S226" s="256"/>
      <c r="T226" s="257"/>
      <c r="U226" s="14"/>
      <c r="V226" s="14"/>
      <c r="W226" s="14"/>
      <c r="X226" s="14"/>
      <c r="Y226" s="14"/>
      <c r="Z226" s="14"/>
      <c r="AA226" s="14"/>
      <c r="AB226" s="14"/>
      <c r="AC226" s="14"/>
      <c r="AD226" s="14"/>
      <c r="AE226" s="14"/>
      <c r="AT226" s="258" t="s">
        <v>150</v>
      </c>
      <c r="AU226" s="258" t="s">
        <v>21</v>
      </c>
      <c r="AV226" s="14" t="s">
        <v>141</v>
      </c>
      <c r="AW226" s="14" t="s">
        <v>34</v>
      </c>
      <c r="AX226" s="14" t="s">
        <v>87</v>
      </c>
      <c r="AY226" s="258" t="s">
        <v>135</v>
      </c>
    </row>
    <row r="227" spans="1:65" s="2" customFormat="1" ht="24.15" customHeight="1">
      <c r="A227" s="37"/>
      <c r="B227" s="38"/>
      <c r="C227" s="218" t="s">
        <v>302</v>
      </c>
      <c r="D227" s="218" t="s">
        <v>137</v>
      </c>
      <c r="E227" s="219" t="s">
        <v>479</v>
      </c>
      <c r="F227" s="220" t="s">
        <v>1435</v>
      </c>
      <c r="G227" s="221" t="s">
        <v>155</v>
      </c>
      <c r="H227" s="222">
        <v>704.446</v>
      </c>
      <c r="I227" s="223"/>
      <c r="J227" s="224">
        <f>ROUND(I227*H227,2)</f>
        <v>0</v>
      </c>
      <c r="K227" s="225"/>
      <c r="L227" s="43"/>
      <c r="M227" s="226" t="s">
        <v>1</v>
      </c>
      <c r="N227" s="227" t="s">
        <v>44</v>
      </c>
      <c r="O227" s="90"/>
      <c r="P227" s="228">
        <f>O227*H227</f>
        <v>0</v>
      </c>
      <c r="Q227" s="228">
        <v>0</v>
      </c>
      <c r="R227" s="228">
        <f>Q227*H227</f>
        <v>0</v>
      </c>
      <c r="S227" s="228">
        <v>0</v>
      </c>
      <c r="T227" s="229">
        <f>S227*H227</f>
        <v>0</v>
      </c>
      <c r="U227" s="37"/>
      <c r="V227" s="37"/>
      <c r="W227" s="37"/>
      <c r="X227" s="37"/>
      <c r="Y227" s="37"/>
      <c r="Z227" s="37"/>
      <c r="AA227" s="37"/>
      <c r="AB227" s="37"/>
      <c r="AC227" s="37"/>
      <c r="AD227" s="37"/>
      <c r="AE227" s="37"/>
      <c r="AR227" s="230" t="s">
        <v>141</v>
      </c>
      <c r="AT227" s="230" t="s">
        <v>137</v>
      </c>
      <c r="AU227" s="230" t="s">
        <v>21</v>
      </c>
      <c r="AY227" s="16" t="s">
        <v>135</v>
      </c>
      <c r="BE227" s="231">
        <f>IF(N227="základní",J227,0)</f>
        <v>0</v>
      </c>
      <c r="BF227" s="231">
        <f>IF(N227="snížená",J227,0)</f>
        <v>0</v>
      </c>
      <c r="BG227" s="231">
        <f>IF(N227="zákl. přenesená",J227,0)</f>
        <v>0</v>
      </c>
      <c r="BH227" s="231">
        <f>IF(N227="sníž. přenesená",J227,0)</f>
        <v>0</v>
      </c>
      <c r="BI227" s="231">
        <f>IF(N227="nulová",J227,0)</f>
        <v>0</v>
      </c>
      <c r="BJ227" s="16" t="s">
        <v>87</v>
      </c>
      <c r="BK227" s="231">
        <f>ROUND(I227*H227,2)</f>
        <v>0</v>
      </c>
      <c r="BL227" s="16" t="s">
        <v>141</v>
      </c>
      <c r="BM227" s="230" t="s">
        <v>1436</v>
      </c>
    </row>
    <row r="228" spans="1:51" s="13" customFormat="1" ht="12">
      <c r="A228" s="13"/>
      <c r="B228" s="237"/>
      <c r="C228" s="238"/>
      <c r="D228" s="232" t="s">
        <v>150</v>
      </c>
      <c r="E228" s="239" t="s">
        <v>1</v>
      </c>
      <c r="F228" s="240" t="s">
        <v>1437</v>
      </c>
      <c r="G228" s="238"/>
      <c r="H228" s="241">
        <v>18</v>
      </c>
      <c r="I228" s="242"/>
      <c r="J228" s="238"/>
      <c r="K228" s="238"/>
      <c r="L228" s="243"/>
      <c r="M228" s="244"/>
      <c r="N228" s="245"/>
      <c r="O228" s="245"/>
      <c r="P228" s="245"/>
      <c r="Q228" s="245"/>
      <c r="R228" s="245"/>
      <c r="S228" s="245"/>
      <c r="T228" s="246"/>
      <c r="U228" s="13"/>
      <c r="V228" s="13"/>
      <c r="W228" s="13"/>
      <c r="X228" s="13"/>
      <c r="Y228" s="13"/>
      <c r="Z228" s="13"/>
      <c r="AA228" s="13"/>
      <c r="AB228" s="13"/>
      <c r="AC228" s="13"/>
      <c r="AD228" s="13"/>
      <c r="AE228" s="13"/>
      <c r="AT228" s="247" t="s">
        <v>150</v>
      </c>
      <c r="AU228" s="247" t="s">
        <v>21</v>
      </c>
      <c r="AV228" s="13" t="s">
        <v>21</v>
      </c>
      <c r="AW228" s="13" t="s">
        <v>34</v>
      </c>
      <c r="AX228" s="13" t="s">
        <v>79</v>
      </c>
      <c r="AY228" s="247" t="s">
        <v>135</v>
      </c>
    </row>
    <row r="229" spans="1:51" s="13" customFormat="1" ht="12">
      <c r="A229" s="13"/>
      <c r="B229" s="237"/>
      <c r="C229" s="238"/>
      <c r="D229" s="232" t="s">
        <v>150</v>
      </c>
      <c r="E229" s="239" t="s">
        <v>1</v>
      </c>
      <c r="F229" s="240" t="s">
        <v>1438</v>
      </c>
      <c r="G229" s="238"/>
      <c r="H229" s="241">
        <v>5.29</v>
      </c>
      <c r="I229" s="242"/>
      <c r="J229" s="238"/>
      <c r="K229" s="238"/>
      <c r="L229" s="243"/>
      <c r="M229" s="244"/>
      <c r="N229" s="245"/>
      <c r="O229" s="245"/>
      <c r="P229" s="245"/>
      <c r="Q229" s="245"/>
      <c r="R229" s="245"/>
      <c r="S229" s="245"/>
      <c r="T229" s="246"/>
      <c r="U229" s="13"/>
      <c r="V229" s="13"/>
      <c r="W229" s="13"/>
      <c r="X229" s="13"/>
      <c r="Y229" s="13"/>
      <c r="Z229" s="13"/>
      <c r="AA229" s="13"/>
      <c r="AB229" s="13"/>
      <c r="AC229" s="13"/>
      <c r="AD229" s="13"/>
      <c r="AE229" s="13"/>
      <c r="AT229" s="247" t="s">
        <v>150</v>
      </c>
      <c r="AU229" s="247" t="s">
        <v>21</v>
      </c>
      <c r="AV229" s="13" t="s">
        <v>21</v>
      </c>
      <c r="AW229" s="13" t="s">
        <v>34</v>
      </c>
      <c r="AX229" s="13" t="s">
        <v>79</v>
      </c>
      <c r="AY229" s="247" t="s">
        <v>135</v>
      </c>
    </row>
    <row r="230" spans="1:51" s="13" customFormat="1" ht="12">
      <c r="A230" s="13"/>
      <c r="B230" s="237"/>
      <c r="C230" s="238"/>
      <c r="D230" s="232" t="s">
        <v>150</v>
      </c>
      <c r="E230" s="239" t="s">
        <v>1</v>
      </c>
      <c r="F230" s="240" t="s">
        <v>1439</v>
      </c>
      <c r="G230" s="238"/>
      <c r="H230" s="241">
        <v>2.5</v>
      </c>
      <c r="I230" s="242"/>
      <c r="J230" s="238"/>
      <c r="K230" s="238"/>
      <c r="L230" s="243"/>
      <c r="M230" s="244"/>
      <c r="N230" s="245"/>
      <c r="O230" s="245"/>
      <c r="P230" s="245"/>
      <c r="Q230" s="245"/>
      <c r="R230" s="245"/>
      <c r="S230" s="245"/>
      <c r="T230" s="246"/>
      <c r="U230" s="13"/>
      <c r="V230" s="13"/>
      <c r="W230" s="13"/>
      <c r="X230" s="13"/>
      <c r="Y230" s="13"/>
      <c r="Z230" s="13"/>
      <c r="AA230" s="13"/>
      <c r="AB230" s="13"/>
      <c r="AC230" s="13"/>
      <c r="AD230" s="13"/>
      <c r="AE230" s="13"/>
      <c r="AT230" s="247" t="s">
        <v>150</v>
      </c>
      <c r="AU230" s="247" t="s">
        <v>21</v>
      </c>
      <c r="AV230" s="13" t="s">
        <v>21</v>
      </c>
      <c r="AW230" s="13" t="s">
        <v>34</v>
      </c>
      <c r="AX230" s="13" t="s">
        <v>79</v>
      </c>
      <c r="AY230" s="247" t="s">
        <v>135</v>
      </c>
    </row>
    <row r="231" spans="1:51" s="13" customFormat="1" ht="12">
      <c r="A231" s="13"/>
      <c r="B231" s="237"/>
      <c r="C231" s="238"/>
      <c r="D231" s="232" t="s">
        <v>150</v>
      </c>
      <c r="E231" s="239" t="s">
        <v>1</v>
      </c>
      <c r="F231" s="240" t="s">
        <v>1440</v>
      </c>
      <c r="G231" s="238"/>
      <c r="H231" s="241">
        <v>68.08</v>
      </c>
      <c r="I231" s="242"/>
      <c r="J231" s="238"/>
      <c r="K231" s="238"/>
      <c r="L231" s="243"/>
      <c r="M231" s="244"/>
      <c r="N231" s="245"/>
      <c r="O231" s="245"/>
      <c r="P231" s="245"/>
      <c r="Q231" s="245"/>
      <c r="R231" s="245"/>
      <c r="S231" s="245"/>
      <c r="T231" s="246"/>
      <c r="U231" s="13"/>
      <c r="V231" s="13"/>
      <c r="W231" s="13"/>
      <c r="X231" s="13"/>
      <c r="Y231" s="13"/>
      <c r="Z231" s="13"/>
      <c r="AA231" s="13"/>
      <c r="AB231" s="13"/>
      <c r="AC231" s="13"/>
      <c r="AD231" s="13"/>
      <c r="AE231" s="13"/>
      <c r="AT231" s="247" t="s">
        <v>150</v>
      </c>
      <c r="AU231" s="247" t="s">
        <v>21</v>
      </c>
      <c r="AV231" s="13" t="s">
        <v>21</v>
      </c>
      <c r="AW231" s="13" t="s">
        <v>34</v>
      </c>
      <c r="AX231" s="13" t="s">
        <v>79</v>
      </c>
      <c r="AY231" s="247" t="s">
        <v>135</v>
      </c>
    </row>
    <row r="232" spans="1:51" s="13" customFormat="1" ht="12">
      <c r="A232" s="13"/>
      <c r="B232" s="237"/>
      <c r="C232" s="238"/>
      <c r="D232" s="232" t="s">
        <v>150</v>
      </c>
      <c r="E232" s="239" t="s">
        <v>1</v>
      </c>
      <c r="F232" s="240" t="s">
        <v>1441</v>
      </c>
      <c r="G232" s="238"/>
      <c r="H232" s="241">
        <v>610.576</v>
      </c>
      <c r="I232" s="242"/>
      <c r="J232" s="238"/>
      <c r="K232" s="238"/>
      <c r="L232" s="243"/>
      <c r="M232" s="244"/>
      <c r="N232" s="245"/>
      <c r="O232" s="245"/>
      <c r="P232" s="245"/>
      <c r="Q232" s="245"/>
      <c r="R232" s="245"/>
      <c r="S232" s="245"/>
      <c r="T232" s="246"/>
      <c r="U232" s="13"/>
      <c r="V232" s="13"/>
      <c r="W232" s="13"/>
      <c r="X232" s="13"/>
      <c r="Y232" s="13"/>
      <c r="Z232" s="13"/>
      <c r="AA232" s="13"/>
      <c r="AB232" s="13"/>
      <c r="AC232" s="13"/>
      <c r="AD232" s="13"/>
      <c r="AE232" s="13"/>
      <c r="AT232" s="247" t="s">
        <v>150</v>
      </c>
      <c r="AU232" s="247" t="s">
        <v>21</v>
      </c>
      <c r="AV232" s="13" t="s">
        <v>21</v>
      </c>
      <c r="AW232" s="13" t="s">
        <v>34</v>
      </c>
      <c r="AX232" s="13" t="s">
        <v>79</v>
      </c>
      <c r="AY232" s="247" t="s">
        <v>135</v>
      </c>
    </row>
    <row r="233" spans="1:51" s="14" customFormat="1" ht="12">
      <c r="A233" s="14"/>
      <c r="B233" s="248"/>
      <c r="C233" s="249"/>
      <c r="D233" s="232" t="s">
        <v>150</v>
      </c>
      <c r="E233" s="250" t="s">
        <v>1</v>
      </c>
      <c r="F233" s="251" t="s">
        <v>159</v>
      </c>
      <c r="G233" s="249"/>
      <c r="H233" s="252">
        <v>704.446</v>
      </c>
      <c r="I233" s="253"/>
      <c r="J233" s="249"/>
      <c r="K233" s="249"/>
      <c r="L233" s="254"/>
      <c r="M233" s="255"/>
      <c r="N233" s="256"/>
      <c r="O233" s="256"/>
      <c r="P233" s="256"/>
      <c r="Q233" s="256"/>
      <c r="R233" s="256"/>
      <c r="S233" s="256"/>
      <c r="T233" s="257"/>
      <c r="U233" s="14"/>
      <c r="V233" s="14"/>
      <c r="W233" s="14"/>
      <c r="X233" s="14"/>
      <c r="Y233" s="14"/>
      <c r="Z233" s="14"/>
      <c r="AA233" s="14"/>
      <c r="AB233" s="14"/>
      <c r="AC233" s="14"/>
      <c r="AD233" s="14"/>
      <c r="AE233" s="14"/>
      <c r="AT233" s="258" t="s">
        <v>150</v>
      </c>
      <c r="AU233" s="258" t="s">
        <v>21</v>
      </c>
      <c r="AV233" s="14" t="s">
        <v>141</v>
      </c>
      <c r="AW233" s="14" t="s">
        <v>34</v>
      </c>
      <c r="AX233" s="14" t="s">
        <v>87</v>
      </c>
      <c r="AY233" s="258" t="s">
        <v>135</v>
      </c>
    </row>
    <row r="234" spans="1:63" s="12" customFormat="1" ht="22.8" customHeight="1">
      <c r="A234" s="12"/>
      <c r="B234" s="202"/>
      <c r="C234" s="203"/>
      <c r="D234" s="204" t="s">
        <v>78</v>
      </c>
      <c r="E234" s="216" t="s">
        <v>141</v>
      </c>
      <c r="F234" s="216" t="s">
        <v>1442</v>
      </c>
      <c r="G234" s="203"/>
      <c r="H234" s="203"/>
      <c r="I234" s="206"/>
      <c r="J234" s="217">
        <f>BK234</f>
        <v>0</v>
      </c>
      <c r="K234" s="203"/>
      <c r="L234" s="208"/>
      <c r="M234" s="209"/>
      <c r="N234" s="210"/>
      <c r="O234" s="210"/>
      <c r="P234" s="211">
        <f>SUM(P235:P249)</f>
        <v>0</v>
      </c>
      <c r="Q234" s="210"/>
      <c r="R234" s="211">
        <f>SUM(R235:R249)</f>
        <v>0</v>
      </c>
      <c r="S234" s="210"/>
      <c r="T234" s="212">
        <f>SUM(T235:T249)</f>
        <v>0</v>
      </c>
      <c r="U234" s="12"/>
      <c r="V234" s="12"/>
      <c r="W234" s="12"/>
      <c r="X234" s="12"/>
      <c r="Y234" s="12"/>
      <c r="Z234" s="12"/>
      <c r="AA234" s="12"/>
      <c r="AB234" s="12"/>
      <c r="AC234" s="12"/>
      <c r="AD234" s="12"/>
      <c r="AE234" s="12"/>
      <c r="AR234" s="213" t="s">
        <v>87</v>
      </c>
      <c r="AT234" s="214" t="s">
        <v>78</v>
      </c>
      <c r="AU234" s="214" t="s">
        <v>87</v>
      </c>
      <c r="AY234" s="213" t="s">
        <v>135</v>
      </c>
      <c r="BK234" s="215">
        <f>SUM(BK235:BK249)</f>
        <v>0</v>
      </c>
    </row>
    <row r="235" spans="1:65" s="2" customFormat="1" ht="24.15" customHeight="1">
      <c r="A235" s="37"/>
      <c r="B235" s="38"/>
      <c r="C235" s="218" t="s">
        <v>308</v>
      </c>
      <c r="D235" s="218" t="s">
        <v>137</v>
      </c>
      <c r="E235" s="219" t="s">
        <v>1443</v>
      </c>
      <c r="F235" s="220" t="s">
        <v>1444</v>
      </c>
      <c r="G235" s="221" t="s">
        <v>147</v>
      </c>
      <c r="H235" s="222">
        <v>18.884</v>
      </c>
      <c r="I235" s="223"/>
      <c r="J235" s="224">
        <f>ROUND(I235*H235,2)</f>
        <v>0</v>
      </c>
      <c r="K235" s="225"/>
      <c r="L235" s="43"/>
      <c r="M235" s="226" t="s">
        <v>1</v>
      </c>
      <c r="N235" s="227" t="s">
        <v>44</v>
      </c>
      <c r="O235" s="90"/>
      <c r="P235" s="228">
        <f>O235*H235</f>
        <v>0</v>
      </c>
      <c r="Q235" s="228">
        <v>0</v>
      </c>
      <c r="R235" s="228">
        <f>Q235*H235</f>
        <v>0</v>
      </c>
      <c r="S235" s="228">
        <v>0</v>
      </c>
      <c r="T235" s="229">
        <f>S235*H235</f>
        <v>0</v>
      </c>
      <c r="U235" s="37"/>
      <c r="V235" s="37"/>
      <c r="W235" s="37"/>
      <c r="X235" s="37"/>
      <c r="Y235" s="37"/>
      <c r="Z235" s="37"/>
      <c r="AA235" s="37"/>
      <c r="AB235" s="37"/>
      <c r="AC235" s="37"/>
      <c r="AD235" s="37"/>
      <c r="AE235" s="37"/>
      <c r="AR235" s="230" t="s">
        <v>141</v>
      </c>
      <c r="AT235" s="230" t="s">
        <v>137</v>
      </c>
      <c r="AU235" s="230" t="s">
        <v>21</v>
      </c>
      <c r="AY235" s="16" t="s">
        <v>135</v>
      </c>
      <c r="BE235" s="231">
        <f>IF(N235="základní",J235,0)</f>
        <v>0</v>
      </c>
      <c r="BF235" s="231">
        <f>IF(N235="snížená",J235,0)</f>
        <v>0</v>
      </c>
      <c r="BG235" s="231">
        <f>IF(N235="zákl. přenesená",J235,0)</f>
        <v>0</v>
      </c>
      <c r="BH235" s="231">
        <f>IF(N235="sníž. přenesená",J235,0)</f>
        <v>0</v>
      </c>
      <c r="BI235" s="231">
        <f>IF(N235="nulová",J235,0)</f>
        <v>0</v>
      </c>
      <c r="BJ235" s="16" t="s">
        <v>87</v>
      </c>
      <c r="BK235" s="231">
        <f>ROUND(I235*H235,2)</f>
        <v>0</v>
      </c>
      <c r="BL235" s="16" t="s">
        <v>141</v>
      </c>
      <c r="BM235" s="230" t="s">
        <v>1445</v>
      </c>
    </row>
    <row r="236" spans="1:47" s="2" customFormat="1" ht="12">
      <c r="A236" s="37"/>
      <c r="B236" s="38"/>
      <c r="C236" s="39"/>
      <c r="D236" s="232" t="s">
        <v>143</v>
      </c>
      <c r="E236" s="39"/>
      <c r="F236" s="233" t="s">
        <v>1446</v>
      </c>
      <c r="G236" s="39"/>
      <c r="H236" s="39"/>
      <c r="I236" s="234"/>
      <c r="J236" s="39"/>
      <c r="K236" s="39"/>
      <c r="L236" s="43"/>
      <c r="M236" s="235"/>
      <c r="N236" s="236"/>
      <c r="O236" s="90"/>
      <c r="P236" s="90"/>
      <c r="Q236" s="90"/>
      <c r="R236" s="90"/>
      <c r="S236" s="90"/>
      <c r="T236" s="91"/>
      <c r="U236" s="37"/>
      <c r="V236" s="37"/>
      <c r="W236" s="37"/>
      <c r="X236" s="37"/>
      <c r="Y236" s="37"/>
      <c r="Z236" s="37"/>
      <c r="AA236" s="37"/>
      <c r="AB236" s="37"/>
      <c r="AC236" s="37"/>
      <c r="AD236" s="37"/>
      <c r="AE236" s="37"/>
      <c r="AT236" s="16" t="s">
        <v>143</v>
      </c>
      <c r="AU236" s="16" t="s">
        <v>21</v>
      </c>
    </row>
    <row r="237" spans="1:51" s="13" customFormat="1" ht="12">
      <c r="A237" s="13"/>
      <c r="B237" s="237"/>
      <c r="C237" s="238"/>
      <c r="D237" s="232" t="s">
        <v>150</v>
      </c>
      <c r="E237" s="239" t="s">
        <v>1</v>
      </c>
      <c r="F237" s="240" t="s">
        <v>1447</v>
      </c>
      <c r="G237" s="238"/>
      <c r="H237" s="241">
        <v>15.14</v>
      </c>
      <c r="I237" s="242"/>
      <c r="J237" s="238"/>
      <c r="K237" s="238"/>
      <c r="L237" s="243"/>
      <c r="M237" s="244"/>
      <c r="N237" s="245"/>
      <c r="O237" s="245"/>
      <c r="P237" s="245"/>
      <c r="Q237" s="245"/>
      <c r="R237" s="245"/>
      <c r="S237" s="245"/>
      <c r="T237" s="246"/>
      <c r="U237" s="13"/>
      <c r="V237" s="13"/>
      <c r="W237" s="13"/>
      <c r="X237" s="13"/>
      <c r="Y237" s="13"/>
      <c r="Z237" s="13"/>
      <c r="AA237" s="13"/>
      <c r="AB237" s="13"/>
      <c r="AC237" s="13"/>
      <c r="AD237" s="13"/>
      <c r="AE237" s="13"/>
      <c r="AT237" s="247" t="s">
        <v>150</v>
      </c>
      <c r="AU237" s="247" t="s">
        <v>21</v>
      </c>
      <c r="AV237" s="13" t="s">
        <v>21</v>
      </c>
      <c r="AW237" s="13" t="s">
        <v>34</v>
      </c>
      <c r="AX237" s="13" t="s">
        <v>79</v>
      </c>
      <c r="AY237" s="247" t="s">
        <v>135</v>
      </c>
    </row>
    <row r="238" spans="1:51" s="13" customFormat="1" ht="12">
      <c r="A238" s="13"/>
      <c r="B238" s="237"/>
      <c r="C238" s="238"/>
      <c r="D238" s="232" t="s">
        <v>150</v>
      </c>
      <c r="E238" s="239" t="s">
        <v>1</v>
      </c>
      <c r="F238" s="240" t="s">
        <v>1448</v>
      </c>
      <c r="G238" s="238"/>
      <c r="H238" s="241">
        <v>1.524</v>
      </c>
      <c r="I238" s="242"/>
      <c r="J238" s="238"/>
      <c r="K238" s="238"/>
      <c r="L238" s="243"/>
      <c r="M238" s="244"/>
      <c r="N238" s="245"/>
      <c r="O238" s="245"/>
      <c r="P238" s="245"/>
      <c r="Q238" s="245"/>
      <c r="R238" s="245"/>
      <c r="S238" s="245"/>
      <c r="T238" s="246"/>
      <c r="U238" s="13"/>
      <c r="V238" s="13"/>
      <c r="W238" s="13"/>
      <c r="X238" s="13"/>
      <c r="Y238" s="13"/>
      <c r="Z238" s="13"/>
      <c r="AA238" s="13"/>
      <c r="AB238" s="13"/>
      <c r="AC238" s="13"/>
      <c r="AD238" s="13"/>
      <c r="AE238" s="13"/>
      <c r="AT238" s="247" t="s">
        <v>150</v>
      </c>
      <c r="AU238" s="247" t="s">
        <v>21</v>
      </c>
      <c r="AV238" s="13" t="s">
        <v>21</v>
      </c>
      <c r="AW238" s="13" t="s">
        <v>34</v>
      </c>
      <c r="AX238" s="13" t="s">
        <v>79</v>
      </c>
      <c r="AY238" s="247" t="s">
        <v>135</v>
      </c>
    </row>
    <row r="239" spans="1:51" s="13" customFormat="1" ht="12">
      <c r="A239" s="13"/>
      <c r="B239" s="237"/>
      <c r="C239" s="238"/>
      <c r="D239" s="232" t="s">
        <v>150</v>
      </c>
      <c r="E239" s="239" t="s">
        <v>1</v>
      </c>
      <c r="F239" s="240" t="s">
        <v>1449</v>
      </c>
      <c r="G239" s="238"/>
      <c r="H239" s="241">
        <v>2.22</v>
      </c>
      <c r="I239" s="242"/>
      <c r="J239" s="238"/>
      <c r="K239" s="238"/>
      <c r="L239" s="243"/>
      <c r="M239" s="244"/>
      <c r="N239" s="245"/>
      <c r="O239" s="245"/>
      <c r="P239" s="245"/>
      <c r="Q239" s="245"/>
      <c r="R239" s="245"/>
      <c r="S239" s="245"/>
      <c r="T239" s="246"/>
      <c r="U239" s="13"/>
      <c r="V239" s="13"/>
      <c r="W239" s="13"/>
      <c r="X239" s="13"/>
      <c r="Y239" s="13"/>
      <c r="Z239" s="13"/>
      <c r="AA239" s="13"/>
      <c r="AB239" s="13"/>
      <c r="AC239" s="13"/>
      <c r="AD239" s="13"/>
      <c r="AE239" s="13"/>
      <c r="AT239" s="247" t="s">
        <v>150</v>
      </c>
      <c r="AU239" s="247" t="s">
        <v>21</v>
      </c>
      <c r="AV239" s="13" t="s">
        <v>21</v>
      </c>
      <c r="AW239" s="13" t="s">
        <v>34</v>
      </c>
      <c r="AX239" s="13" t="s">
        <v>79</v>
      </c>
      <c r="AY239" s="247" t="s">
        <v>135</v>
      </c>
    </row>
    <row r="240" spans="1:51" s="14" customFormat="1" ht="12">
      <c r="A240" s="14"/>
      <c r="B240" s="248"/>
      <c r="C240" s="249"/>
      <c r="D240" s="232" t="s">
        <v>150</v>
      </c>
      <c r="E240" s="250" t="s">
        <v>1</v>
      </c>
      <c r="F240" s="251" t="s">
        <v>159</v>
      </c>
      <c r="G240" s="249"/>
      <c r="H240" s="252">
        <v>18.884</v>
      </c>
      <c r="I240" s="253"/>
      <c r="J240" s="249"/>
      <c r="K240" s="249"/>
      <c r="L240" s="254"/>
      <c r="M240" s="255"/>
      <c r="N240" s="256"/>
      <c r="O240" s="256"/>
      <c r="P240" s="256"/>
      <c r="Q240" s="256"/>
      <c r="R240" s="256"/>
      <c r="S240" s="256"/>
      <c r="T240" s="257"/>
      <c r="U240" s="14"/>
      <c r="V240" s="14"/>
      <c r="W240" s="14"/>
      <c r="X240" s="14"/>
      <c r="Y240" s="14"/>
      <c r="Z240" s="14"/>
      <c r="AA240" s="14"/>
      <c r="AB240" s="14"/>
      <c r="AC240" s="14"/>
      <c r="AD240" s="14"/>
      <c r="AE240" s="14"/>
      <c r="AT240" s="258" t="s">
        <v>150</v>
      </c>
      <c r="AU240" s="258" t="s">
        <v>21</v>
      </c>
      <c r="AV240" s="14" t="s">
        <v>141</v>
      </c>
      <c r="AW240" s="14" t="s">
        <v>34</v>
      </c>
      <c r="AX240" s="14" t="s">
        <v>87</v>
      </c>
      <c r="AY240" s="258" t="s">
        <v>135</v>
      </c>
    </row>
    <row r="241" spans="1:65" s="2" customFormat="1" ht="21.75" customHeight="1">
      <c r="A241" s="37"/>
      <c r="B241" s="38"/>
      <c r="C241" s="218" t="s">
        <v>313</v>
      </c>
      <c r="D241" s="218" t="s">
        <v>137</v>
      </c>
      <c r="E241" s="219" t="s">
        <v>1450</v>
      </c>
      <c r="F241" s="220" t="s">
        <v>1209</v>
      </c>
      <c r="G241" s="221" t="s">
        <v>140</v>
      </c>
      <c r="H241" s="222">
        <v>19</v>
      </c>
      <c r="I241" s="223"/>
      <c r="J241" s="224">
        <f>ROUND(I241*H241,2)</f>
        <v>0</v>
      </c>
      <c r="K241" s="225"/>
      <c r="L241" s="43"/>
      <c r="M241" s="226" t="s">
        <v>1</v>
      </c>
      <c r="N241" s="227" t="s">
        <v>44</v>
      </c>
      <c r="O241" s="90"/>
      <c r="P241" s="228">
        <f>O241*H241</f>
        <v>0</v>
      </c>
      <c r="Q241" s="228">
        <v>0</v>
      </c>
      <c r="R241" s="228">
        <f>Q241*H241</f>
        <v>0</v>
      </c>
      <c r="S241" s="228">
        <v>0</v>
      </c>
      <c r="T241" s="229">
        <f>S241*H241</f>
        <v>0</v>
      </c>
      <c r="U241" s="37"/>
      <c r="V241" s="37"/>
      <c r="W241" s="37"/>
      <c r="X241" s="37"/>
      <c r="Y241" s="37"/>
      <c r="Z241" s="37"/>
      <c r="AA241" s="37"/>
      <c r="AB241" s="37"/>
      <c r="AC241" s="37"/>
      <c r="AD241" s="37"/>
      <c r="AE241" s="37"/>
      <c r="AR241" s="230" t="s">
        <v>141</v>
      </c>
      <c r="AT241" s="230" t="s">
        <v>137</v>
      </c>
      <c r="AU241" s="230" t="s">
        <v>21</v>
      </c>
      <c r="AY241" s="16" t="s">
        <v>135</v>
      </c>
      <c r="BE241" s="231">
        <f>IF(N241="základní",J241,0)</f>
        <v>0</v>
      </c>
      <c r="BF241" s="231">
        <f>IF(N241="snížená",J241,0)</f>
        <v>0</v>
      </c>
      <c r="BG241" s="231">
        <f>IF(N241="zákl. přenesená",J241,0)</f>
        <v>0</v>
      </c>
      <c r="BH241" s="231">
        <f>IF(N241="sníž. přenesená",J241,0)</f>
        <v>0</v>
      </c>
      <c r="BI241" s="231">
        <f>IF(N241="nulová",J241,0)</f>
        <v>0</v>
      </c>
      <c r="BJ241" s="16" t="s">
        <v>87</v>
      </c>
      <c r="BK241" s="231">
        <f>ROUND(I241*H241,2)</f>
        <v>0</v>
      </c>
      <c r="BL241" s="16" t="s">
        <v>141</v>
      </c>
      <c r="BM241" s="230" t="s">
        <v>1451</v>
      </c>
    </row>
    <row r="242" spans="1:65" s="2" customFormat="1" ht="24.15" customHeight="1">
      <c r="A242" s="37"/>
      <c r="B242" s="38"/>
      <c r="C242" s="259" t="s">
        <v>317</v>
      </c>
      <c r="D242" s="259" t="s">
        <v>266</v>
      </c>
      <c r="E242" s="260" t="s">
        <v>1452</v>
      </c>
      <c r="F242" s="261" t="s">
        <v>1453</v>
      </c>
      <c r="G242" s="262" t="s">
        <v>140</v>
      </c>
      <c r="H242" s="263">
        <v>3</v>
      </c>
      <c r="I242" s="264"/>
      <c r="J242" s="265">
        <f>ROUND(I242*H242,2)</f>
        <v>0</v>
      </c>
      <c r="K242" s="266"/>
      <c r="L242" s="267"/>
      <c r="M242" s="268" t="s">
        <v>1</v>
      </c>
      <c r="N242" s="269" t="s">
        <v>44</v>
      </c>
      <c r="O242" s="90"/>
      <c r="P242" s="228">
        <f>O242*H242</f>
        <v>0</v>
      </c>
      <c r="Q242" s="228">
        <v>0</v>
      </c>
      <c r="R242" s="228">
        <f>Q242*H242</f>
        <v>0</v>
      </c>
      <c r="S242" s="228">
        <v>0</v>
      </c>
      <c r="T242" s="229">
        <f>S242*H242</f>
        <v>0</v>
      </c>
      <c r="U242" s="37"/>
      <c r="V242" s="37"/>
      <c r="W242" s="37"/>
      <c r="X242" s="37"/>
      <c r="Y242" s="37"/>
      <c r="Z242" s="37"/>
      <c r="AA242" s="37"/>
      <c r="AB242" s="37"/>
      <c r="AC242" s="37"/>
      <c r="AD242" s="37"/>
      <c r="AE242" s="37"/>
      <c r="AR242" s="230" t="s">
        <v>181</v>
      </c>
      <c r="AT242" s="230" t="s">
        <v>266</v>
      </c>
      <c r="AU242" s="230" t="s">
        <v>21</v>
      </c>
      <c r="AY242" s="16" t="s">
        <v>135</v>
      </c>
      <c r="BE242" s="231">
        <f>IF(N242="základní",J242,0)</f>
        <v>0</v>
      </c>
      <c r="BF242" s="231">
        <f>IF(N242="snížená",J242,0)</f>
        <v>0</v>
      </c>
      <c r="BG242" s="231">
        <f>IF(N242="zákl. přenesená",J242,0)</f>
        <v>0</v>
      </c>
      <c r="BH242" s="231">
        <f>IF(N242="sníž. přenesená",J242,0)</f>
        <v>0</v>
      </c>
      <c r="BI242" s="231">
        <f>IF(N242="nulová",J242,0)</f>
        <v>0</v>
      </c>
      <c r="BJ242" s="16" t="s">
        <v>87</v>
      </c>
      <c r="BK242" s="231">
        <f>ROUND(I242*H242,2)</f>
        <v>0</v>
      </c>
      <c r="BL242" s="16" t="s">
        <v>141</v>
      </c>
      <c r="BM242" s="230" t="s">
        <v>1454</v>
      </c>
    </row>
    <row r="243" spans="1:47" s="2" customFormat="1" ht="12">
      <c r="A243" s="37"/>
      <c r="B243" s="38"/>
      <c r="C243" s="39"/>
      <c r="D243" s="232" t="s">
        <v>143</v>
      </c>
      <c r="E243" s="39"/>
      <c r="F243" s="233" t="s">
        <v>818</v>
      </c>
      <c r="G243" s="39"/>
      <c r="H243" s="39"/>
      <c r="I243" s="234"/>
      <c r="J243" s="39"/>
      <c r="K243" s="39"/>
      <c r="L243" s="43"/>
      <c r="M243" s="235"/>
      <c r="N243" s="236"/>
      <c r="O243" s="90"/>
      <c r="P243" s="90"/>
      <c r="Q243" s="90"/>
      <c r="R243" s="90"/>
      <c r="S243" s="90"/>
      <c r="T243" s="91"/>
      <c r="U243" s="37"/>
      <c r="V243" s="37"/>
      <c r="W243" s="37"/>
      <c r="X243" s="37"/>
      <c r="Y243" s="37"/>
      <c r="Z243" s="37"/>
      <c r="AA243" s="37"/>
      <c r="AB243" s="37"/>
      <c r="AC243" s="37"/>
      <c r="AD243" s="37"/>
      <c r="AE243" s="37"/>
      <c r="AT243" s="16" t="s">
        <v>143</v>
      </c>
      <c r="AU243" s="16" t="s">
        <v>21</v>
      </c>
    </row>
    <row r="244" spans="1:65" s="2" customFormat="1" ht="24.15" customHeight="1">
      <c r="A244" s="37"/>
      <c r="B244" s="38"/>
      <c r="C244" s="259" t="s">
        <v>325</v>
      </c>
      <c r="D244" s="259" t="s">
        <v>266</v>
      </c>
      <c r="E244" s="260" t="s">
        <v>1455</v>
      </c>
      <c r="F244" s="261" t="s">
        <v>1456</v>
      </c>
      <c r="G244" s="262" t="s">
        <v>140</v>
      </c>
      <c r="H244" s="263">
        <v>7</v>
      </c>
      <c r="I244" s="264"/>
      <c r="J244" s="265">
        <f>ROUND(I244*H244,2)</f>
        <v>0</v>
      </c>
      <c r="K244" s="266"/>
      <c r="L244" s="267"/>
      <c r="M244" s="268" t="s">
        <v>1</v>
      </c>
      <c r="N244" s="269" t="s">
        <v>44</v>
      </c>
      <c r="O244" s="90"/>
      <c r="P244" s="228">
        <f>O244*H244</f>
        <v>0</v>
      </c>
      <c r="Q244" s="228">
        <v>0</v>
      </c>
      <c r="R244" s="228">
        <f>Q244*H244</f>
        <v>0</v>
      </c>
      <c r="S244" s="228">
        <v>0</v>
      </c>
      <c r="T244" s="229">
        <f>S244*H244</f>
        <v>0</v>
      </c>
      <c r="U244" s="37"/>
      <c r="V244" s="37"/>
      <c r="W244" s="37"/>
      <c r="X244" s="37"/>
      <c r="Y244" s="37"/>
      <c r="Z244" s="37"/>
      <c r="AA244" s="37"/>
      <c r="AB244" s="37"/>
      <c r="AC244" s="37"/>
      <c r="AD244" s="37"/>
      <c r="AE244" s="37"/>
      <c r="AR244" s="230" t="s">
        <v>181</v>
      </c>
      <c r="AT244" s="230" t="s">
        <v>266</v>
      </c>
      <c r="AU244" s="230" t="s">
        <v>21</v>
      </c>
      <c r="AY244" s="16" t="s">
        <v>135</v>
      </c>
      <c r="BE244" s="231">
        <f>IF(N244="základní",J244,0)</f>
        <v>0</v>
      </c>
      <c r="BF244" s="231">
        <f>IF(N244="snížená",J244,0)</f>
        <v>0</v>
      </c>
      <c r="BG244" s="231">
        <f>IF(N244="zákl. přenesená",J244,0)</f>
        <v>0</v>
      </c>
      <c r="BH244" s="231">
        <f>IF(N244="sníž. přenesená",J244,0)</f>
        <v>0</v>
      </c>
      <c r="BI244" s="231">
        <f>IF(N244="nulová",J244,0)</f>
        <v>0</v>
      </c>
      <c r="BJ244" s="16" t="s">
        <v>87</v>
      </c>
      <c r="BK244" s="231">
        <f>ROUND(I244*H244,2)</f>
        <v>0</v>
      </c>
      <c r="BL244" s="16" t="s">
        <v>141</v>
      </c>
      <c r="BM244" s="230" t="s">
        <v>1457</v>
      </c>
    </row>
    <row r="245" spans="1:47" s="2" customFormat="1" ht="12">
      <c r="A245" s="37"/>
      <c r="B245" s="38"/>
      <c r="C245" s="39"/>
      <c r="D245" s="232" t="s">
        <v>143</v>
      </c>
      <c r="E245" s="39"/>
      <c r="F245" s="233" t="s">
        <v>818</v>
      </c>
      <c r="G245" s="39"/>
      <c r="H245" s="39"/>
      <c r="I245" s="234"/>
      <c r="J245" s="39"/>
      <c r="K245" s="39"/>
      <c r="L245" s="43"/>
      <c r="M245" s="235"/>
      <c r="N245" s="236"/>
      <c r="O245" s="90"/>
      <c r="P245" s="90"/>
      <c r="Q245" s="90"/>
      <c r="R245" s="90"/>
      <c r="S245" s="90"/>
      <c r="T245" s="91"/>
      <c r="U245" s="37"/>
      <c r="V245" s="37"/>
      <c r="W245" s="37"/>
      <c r="X245" s="37"/>
      <c r="Y245" s="37"/>
      <c r="Z245" s="37"/>
      <c r="AA245" s="37"/>
      <c r="AB245" s="37"/>
      <c r="AC245" s="37"/>
      <c r="AD245" s="37"/>
      <c r="AE245" s="37"/>
      <c r="AT245" s="16" t="s">
        <v>143</v>
      </c>
      <c r="AU245" s="16" t="s">
        <v>21</v>
      </c>
    </row>
    <row r="246" spans="1:65" s="2" customFormat="1" ht="24.15" customHeight="1">
      <c r="A246" s="37"/>
      <c r="B246" s="38"/>
      <c r="C246" s="259" t="s">
        <v>331</v>
      </c>
      <c r="D246" s="259" t="s">
        <v>266</v>
      </c>
      <c r="E246" s="260" t="s">
        <v>1458</v>
      </c>
      <c r="F246" s="261" t="s">
        <v>1459</v>
      </c>
      <c r="G246" s="262" t="s">
        <v>140</v>
      </c>
      <c r="H246" s="263">
        <v>7</v>
      </c>
      <c r="I246" s="264"/>
      <c r="J246" s="265">
        <f>ROUND(I246*H246,2)</f>
        <v>0</v>
      </c>
      <c r="K246" s="266"/>
      <c r="L246" s="267"/>
      <c r="M246" s="268" t="s">
        <v>1</v>
      </c>
      <c r="N246" s="269" t="s">
        <v>44</v>
      </c>
      <c r="O246" s="90"/>
      <c r="P246" s="228">
        <f>O246*H246</f>
        <v>0</v>
      </c>
      <c r="Q246" s="228">
        <v>0</v>
      </c>
      <c r="R246" s="228">
        <f>Q246*H246</f>
        <v>0</v>
      </c>
      <c r="S246" s="228">
        <v>0</v>
      </c>
      <c r="T246" s="229">
        <f>S246*H246</f>
        <v>0</v>
      </c>
      <c r="U246" s="37"/>
      <c r="V246" s="37"/>
      <c r="W246" s="37"/>
      <c r="X246" s="37"/>
      <c r="Y246" s="37"/>
      <c r="Z246" s="37"/>
      <c r="AA246" s="37"/>
      <c r="AB246" s="37"/>
      <c r="AC246" s="37"/>
      <c r="AD246" s="37"/>
      <c r="AE246" s="37"/>
      <c r="AR246" s="230" t="s">
        <v>181</v>
      </c>
      <c r="AT246" s="230" t="s">
        <v>266</v>
      </c>
      <c r="AU246" s="230" t="s">
        <v>21</v>
      </c>
      <c r="AY246" s="16" t="s">
        <v>135</v>
      </c>
      <c r="BE246" s="231">
        <f>IF(N246="základní",J246,0)</f>
        <v>0</v>
      </c>
      <c r="BF246" s="231">
        <f>IF(N246="snížená",J246,0)</f>
        <v>0</v>
      </c>
      <c r="BG246" s="231">
        <f>IF(N246="zákl. přenesená",J246,0)</f>
        <v>0</v>
      </c>
      <c r="BH246" s="231">
        <f>IF(N246="sníž. přenesená",J246,0)</f>
        <v>0</v>
      </c>
      <c r="BI246" s="231">
        <f>IF(N246="nulová",J246,0)</f>
        <v>0</v>
      </c>
      <c r="BJ246" s="16" t="s">
        <v>87</v>
      </c>
      <c r="BK246" s="231">
        <f>ROUND(I246*H246,2)</f>
        <v>0</v>
      </c>
      <c r="BL246" s="16" t="s">
        <v>141</v>
      </c>
      <c r="BM246" s="230" t="s">
        <v>1460</v>
      </c>
    </row>
    <row r="247" spans="1:47" s="2" customFormat="1" ht="12">
      <c r="A247" s="37"/>
      <c r="B247" s="38"/>
      <c r="C247" s="39"/>
      <c r="D247" s="232" t="s">
        <v>143</v>
      </c>
      <c r="E247" s="39"/>
      <c r="F247" s="233" t="s">
        <v>818</v>
      </c>
      <c r="G247" s="39"/>
      <c r="H247" s="39"/>
      <c r="I247" s="234"/>
      <c r="J247" s="39"/>
      <c r="K247" s="39"/>
      <c r="L247" s="43"/>
      <c r="M247" s="235"/>
      <c r="N247" s="236"/>
      <c r="O247" s="90"/>
      <c r="P247" s="90"/>
      <c r="Q247" s="90"/>
      <c r="R247" s="90"/>
      <c r="S247" s="90"/>
      <c r="T247" s="91"/>
      <c r="U247" s="37"/>
      <c r="V247" s="37"/>
      <c r="W247" s="37"/>
      <c r="X247" s="37"/>
      <c r="Y247" s="37"/>
      <c r="Z247" s="37"/>
      <c r="AA247" s="37"/>
      <c r="AB247" s="37"/>
      <c r="AC247" s="37"/>
      <c r="AD247" s="37"/>
      <c r="AE247" s="37"/>
      <c r="AT247" s="16" t="s">
        <v>143</v>
      </c>
      <c r="AU247" s="16" t="s">
        <v>21</v>
      </c>
    </row>
    <row r="248" spans="1:65" s="2" customFormat="1" ht="24.15" customHeight="1">
      <c r="A248" s="37"/>
      <c r="B248" s="38"/>
      <c r="C248" s="259" t="s">
        <v>337</v>
      </c>
      <c r="D248" s="259" t="s">
        <v>266</v>
      </c>
      <c r="E248" s="260" t="s">
        <v>1461</v>
      </c>
      <c r="F248" s="261" t="s">
        <v>1462</v>
      </c>
      <c r="G248" s="262" t="s">
        <v>140</v>
      </c>
      <c r="H248" s="263">
        <v>2</v>
      </c>
      <c r="I248" s="264"/>
      <c r="J248" s="265">
        <f>ROUND(I248*H248,2)</f>
        <v>0</v>
      </c>
      <c r="K248" s="266"/>
      <c r="L248" s="267"/>
      <c r="M248" s="268" t="s">
        <v>1</v>
      </c>
      <c r="N248" s="269" t="s">
        <v>44</v>
      </c>
      <c r="O248" s="90"/>
      <c r="P248" s="228">
        <f>O248*H248</f>
        <v>0</v>
      </c>
      <c r="Q248" s="228">
        <v>0</v>
      </c>
      <c r="R248" s="228">
        <f>Q248*H248</f>
        <v>0</v>
      </c>
      <c r="S248" s="228">
        <v>0</v>
      </c>
      <c r="T248" s="229">
        <f>S248*H248</f>
        <v>0</v>
      </c>
      <c r="U248" s="37"/>
      <c r="V248" s="37"/>
      <c r="W248" s="37"/>
      <c r="X248" s="37"/>
      <c r="Y248" s="37"/>
      <c r="Z248" s="37"/>
      <c r="AA248" s="37"/>
      <c r="AB248" s="37"/>
      <c r="AC248" s="37"/>
      <c r="AD248" s="37"/>
      <c r="AE248" s="37"/>
      <c r="AR248" s="230" t="s">
        <v>181</v>
      </c>
      <c r="AT248" s="230" t="s">
        <v>266</v>
      </c>
      <c r="AU248" s="230" t="s">
        <v>21</v>
      </c>
      <c r="AY248" s="16" t="s">
        <v>135</v>
      </c>
      <c r="BE248" s="231">
        <f>IF(N248="základní",J248,0)</f>
        <v>0</v>
      </c>
      <c r="BF248" s="231">
        <f>IF(N248="snížená",J248,0)</f>
        <v>0</v>
      </c>
      <c r="BG248" s="231">
        <f>IF(N248="zákl. přenesená",J248,0)</f>
        <v>0</v>
      </c>
      <c r="BH248" s="231">
        <f>IF(N248="sníž. přenesená",J248,0)</f>
        <v>0</v>
      </c>
      <c r="BI248" s="231">
        <f>IF(N248="nulová",J248,0)</f>
        <v>0</v>
      </c>
      <c r="BJ248" s="16" t="s">
        <v>87</v>
      </c>
      <c r="BK248" s="231">
        <f>ROUND(I248*H248,2)</f>
        <v>0</v>
      </c>
      <c r="BL248" s="16" t="s">
        <v>141</v>
      </c>
      <c r="BM248" s="230" t="s">
        <v>1463</v>
      </c>
    </row>
    <row r="249" spans="1:47" s="2" customFormat="1" ht="12">
      <c r="A249" s="37"/>
      <c r="B249" s="38"/>
      <c r="C249" s="39"/>
      <c r="D249" s="232" t="s">
        <v>143</v>
      </c>
      <c r="E249" s="39"/>
      <c r="F249" s="233" t="s">
        <v>818</v>
      </c>
      <c r="G249" s="39"/>
      <c r="H249" s="39"/>
      <c r="I249" s="234"/>
      <c r="J249" s="39"/>
      <c r="K249" s="39"/>
      <c r="L249" s="43"/>
      <c r="M249" s="235"/>
      <c r="N249" s="236"/>
      <c r="O249" s="90"/>
      <c r="P249" s="90"/>
      <c r="Q249" s="90"/>
      <c r="R249" s="90"/>
      <c r="S249" s="90"/>
      <c r="T249" s="91"/>
      <c r="U249" s="37"/>
      <c r="V249" s="37"/>
      <c r="W249" s="37"/>
      <c r="X249" s="37"/>
      <c r="Y249" s="37"/>
      <c r="Z249" s="37"/>
      <c r="AA249" s="37"/>
      <c r="AB249" s="37"/>
      <c r="AC249" s="37"/>
      <c r="AD249" s="37"/>
      <c r="AE249" s="37"/>
      <c r="AT249" s="16" t="s">
        <v>143</v>
      </c>
      <c r="AU249" s="16" t="s">
        <v>21</v>
      </c>
    </row>
    <row r="250" spans="1:63" s="12" customFormat="1" ht="22.8" customHeight="1">
      <c r="A250" s="12"/>
      <c r="B250" s="202"/>
      <c r="C250" s="203"/>
      <c r="D250" s="204" t="s">
        <v>78</v>
      </c>
      <c r="E250" s="216" t="s">
        <v>165</v>
      </c>
      <c r="F250" s="216" t="s">
        <v>1464</v>
      </c>
      <c r="G250" s="203"/>
      <c r="H250" s="203"/>
      <c r="I250" s="206"/>
      <c r="J250" s="217">
        <f>BK250</f>
        <v>0</v>
      </c>
      <c r="K250" s="203"/>
      <c r="L250" s="208"/>
      <c r="M250" s="209"/>
      <c r="N250" s="210"/>
      <c r="O250" s="210"/>
      <c r="P250" s="211">
        <f>P251+SUM(P252:P259)+P282+P297</f>
        <v>0</v>
      </c>
      <c r="Q250" s="210"/>
      <c r="R250" s="211">
        <f>R251+SUM(R252:R259)+R282+R297</f>
        <v>0</v>
      </c>
      <c r="S250" s="210"/>
      <c r="T250" s="212">
        <f>T251+SUM(T252:T259)+T282+T297</f>
        <v>0</v>
      </c>
      <c r="U250" s="12"/>
      <c r="V250" s="12"/>
      <c r="W250" s="12"/>
      <c r="X250" s="12"/>
      <c r="Y250" s="12"/>
      <c r="Z250" s="12"/>
      <c r="AA250" s="12"/>
      <c r="AB250" s="12"/>
      <c r="AC250" s="12"/>
      <c r="AD250" s="12"/>
      <c r="AE250" s="12"/>
      <c r="AR250" s="213" t="s">
        <v>87</v>
      </c>
      <c r="AT250" s="214" t="s">
        <v>78</v>
      </c>
      <c r="AU250" s="214" t="s">
        <v>87</v>
      </c>
      <c r="AY250" s="213" t="s">
        <v>135</v>
      </c>
      <c r="BK250" s="215">
        <f>BK251+SUM(BK252:BK259)+BK282+BK297</f>
        <v>0</v>
      </c>
    </row>
    <row r="251" spans="1:65" s="2" customFormat="1" ht="24.15" customHeight="1">
      <c r="A251" s="37"/>
      <c r="B251" s="38"/>
      <c r="C251" s="218" t="s">
        <v>344</v>
      </c>
      <c r="D251" s="218" t="s">
        <v>137</v>
      </c>
      <c r="E251" s="219" t="s">
        <v>1116</v>
      </c>
      <c r="F251" s="220" t="s">
        <v>1465</v>
      </c>
      <c r="G251" s="221" t="s">
        <v>155</v>
      </c>
      <c r="H251" s="222">
        <v>25.79</v>
      </c>
      <c r="I251" s="223"/>
      <c r="J251" s="224">
        <f>ROUND(I251*H251,2)</f>
        <v>0</v>
      </c>
      <c r="K251" s="225"/>
      <c r="L251" s="43"/>
      <c r="M251" s="226" t="s">
        <v>1</v>
      </c>
      <c r="N251" s="227" t="s">
        <v>44</v>
      </c>
      <c r="O251" s="90"/>
      <c r="P251" s="228">
        <f>O251*H251</f>
        <v>0</v>
      </c>
      <c r="Q251" s="228">
        <v>0</v>
      </c>
      <c r="R251" s="228">
        <f>Q251*H251</f>
        <v>0</v>
      </c>
      <c r="S251" s="228">
        <v>0</v>
      </c>
      <c r="T251" s="229">
        <f>S251*H251</f>
        <v>0</v>
      </c>
      <c r="U251" s="37"/>
      <c r="V251" s="37"/>
      <c r="W251" s="37"/>
      <c r="X251" s="37"/>
      <c r="Y251" s="37"/>
      <c r="Z251" s="37"/>
      <c r="AA251" s="37"/>
      <c r="AB251" s="37"/>
      <c r="AC251" s="37"/>
      <c r="AD251" s="37"/>
      <c r="AE251" s="37"/>
      <c r="AR251" s="230" t="s">
        <v>141</v>
      </c>
      <c r="AT251" s="230" t="s">
        <v>137</v>
      </c>
      <c r="AU251" s="230" t="s">
        <v>21</v>
      </c>
      <c r="AY251" s="16" t="s">
        <v>135</v>
      </c>
      <c r="BE251" s="231">
        <f>IF(N251="základní",J251,0)</f>
        <v>0</v>
      </c>
      <c r="BF251" s="231">
        <f>IF(N251="snížená",J251,0)</f>
        <v>0</v>
      </c>
      <c r="BG251" s="231">
        <f>IF(N251="zákl. přenesená",J251,0)</f>
        <v>0</v>
      </c>
      <c r="BH251" s="231">
        <f>IF(N251="sníž. přenesená",J251,0)</f>
        <v>0</v>
      </c>
      <c r="BI251" s="231">
        <f>IF(N251="nulová",J251,0)</f>
        <v>0</v>
      </c>
      <c r="BJ251" s="16" t="s">
        <v>87</v>
      </c>
      <c r="BK251" s="231">
        <f>ROUND(I251*H251,2)</f>
        <v>0</v>
      </c>
      <c r="BL251" s="16" t="s">
        <v>141</v>
      </c>
      <c r="BM251" s="230" t="s">
        <v>1466</v>
      </c>
    </row>
    <row r="252" spans="1:51" s="13" customFormat="1" ht="12">
      <c r="A252" s="13"/>
      <c r="B252" s="237"/>
      <c r="C252" s="238"/>
      <c r="D252" s="232" t="s">
        <v>150</v>
      </c>
      <c r="E252" s="239" t="s">
        <v>1</v>
      </c>
      <c r="F252" s="240" t="s">
        <v>1438</v>
      </c>
      <c r="G252" s="238"/>
      <c r="H252" s="241">
        <v>5.29</v>
      </c>
      <c r="I252" s="242"/>
      <c r="J252" s="238"/>
      <c r="K252" s="238"/>
      <c r="L252" s="243"/>
      <c r="M252" s="244"/>
      <c r="N252" s="245"/>
      <c r="O252" s="245"/>
      <c r="P252" s="245"/>
      <c r="Q252" s="245"/>
      <c r="R252" s="245"/>
      <c r="S252" s="245"/>
      <c r="T252" s="246"/>
      <c r="U252" s="13"/>
      <c r="V252" s="13"/>
      <c r="W252" s="13"/>
      <c r="X252" s="13"/>
      <c r="Y252" s="13"/>
      <c r="Z252" s="13"/>
      <c r="AA252" s="13"/>
      <c r="AB252" s="13"/>
      <c r="AC252" s="13"/>
      <c r="AD252" s="13"/>
      <c r="AE252" s="13"/>
      <c r="AT252" s="247" t="s">
        <v>150</v>
      </c>
      <c r="AU252" s="247" t="s">
        <v>21</v>
      </c>
      <c r="AV252" s="13" t="s">
        <v>21</v>
      </c>
      <c r="AW252" s="13" t="s">
        <v>34</v>
      </c>
      <c r="AX252" s="13" t="s">
        <v>79</v>
      </c>
      <c r="AY252" s="247" t="s">
        <v>135</v>
      </c>
    </row>
    <row r="253" spans="1:51" s="13" customFormat="1" ht="12">
      <c r="A253" s="13"/>
      <c r="B253" s="237"/>
      <c r="C253" s="238"/>
      <c r="D253" s="232" t="s">
        <v>150</v>
      </c>
      <c r="E253" s="239" t="s">
        <v>1</v>
      </c>
      <c r="F253" s="240" t="s">
        <v>1439</v>
      </c>
      <c r="G253" s="238"/>
      <c r="H253" s="241">
        <v>2.5</v>
      </c>
      <c r="I253" s="242"/>
      <c r="J253" s="238"/>
      <c r="K253" s="238"/>
      <c r="L253" s="243"/>
      <c r="M253" s="244"/>
      <c r="N253" s="245"/>
      <c r="O253" s="245"/>
      <c r="P253" s="245"/>
      <c r="Q253" s="245"/>
      <c r="R253" s="245"/>
      <c r="S253" s="245"/>
      <c r="T253" s="246"/>
      <c r="U253" s="13"/>
      <c r="V253" s="13"/>
      <c r="W253" s="13"/>
      <c r="X253" s="13"/>
      <c r="Y253" s="13"/>
      <c r="Z253" s="13"/>
      <c r="AA253" s="13"/>
      <c r="AB253" s="13"/>
      <c r="AC253" s="13"/>
      <c r="AD253" s="13"/>
      <c r="AE253" s="13"/>
      <c r="AT253" s="247" t="s">
        <v>150</v>
      </c>
      <c r="AU253" s="247" t="s">
        <v>21</v>
      </c>
      <c r="AV253" s="13" t="s">
        <v>21</v>
      </c>
      <c r="AW253" s="13" t="s">
        <v>34</v>
      </c>
      <c r="AX253" s="13" t="s">
        <v>79</v>
      </c>
      <c r="AY253" s="247" t="s">
        <v>135</v>
      </c>
    </row>
    <row r="254" spans="1:51" s="13" customFormat="1" ht="12">
      <c r="A254" s="13"/>
      <c r="B254" s="237"/>
      <c r="C254" s="238"/>
      <c r="D254" s="232" t="s">
        <v>150</v>
      </c>
      <c r="E254" s="239" t="s">
        <v>1</v>
      </c>
      <c r="F254" s="240" t="s">
        <v>1437</v>
      </c>
      <c r="G254" s="238"/>
      <c r="H254" s="241">
        <v>18</v>
      </c>
      <c r="I254" s="242"/>
      <c r="J254" s="238"/>
      <c r="K254" s="238"/>
      <c r="L254" s="243"/>
      <c r="M254" s="244"/>
      <c r="N254" s="245"/>
      <c r="O254" s="245"/>
      <c r="P254" s="245"/>
      <c r="Q254" s="245"/>
      <c r="R254" s="245"/>
      <c r="S254" s="245"/>
      <c r="T254" s="246"/>
      <c r="U254" s="13"/>
      <c r="V254" s="13"/>
      <c r="W254" s="13"/>
      <c r="X254" s="13"/>
      <c r="Y254" s="13"/>
      <c r="Z254" s="13"/>
      <c r="AA254" s="13"/>
      <c r="AB254" s="13"/>
      <c r="AC254" s="13"/>
      <c r="AD254" s="13"/>
      <c r="AE254" s="13"/>
      <c r="AT254" s="247" t="s">
        <v>150</v>
      </c>
      <c r="AU254" s="247" t="s">
        <v>21</v>
      </c>
      <c r="AV254" s="13" t="s">
        <v>21</v>
      </c>
      <c r="AW254" s="13" t="s">
        <v>34</v>
      </c>
      <c r="AX254" s="13" t="s">
        <v>79</v>
      </c>
      <c r="AY254" s="247" t="s">
        <v>135</v>
      </c>
    </row>
    <row r="255" spans="1:51" s="14" customFormat="1" ht="12">
      <c r="A255" s="14"/>
      <c r="B255" s="248"/>
      <c r="C255" s="249"/>
      <c r="D255" s="232" t="s">
        <v>150</v>
      </c>
      <c r="E255" s="250" t="s">
        <v>1</v>
      </c>
      <c r="F255" s="251" t="s">
        <v>159</v>
      </c>
      <c r="G255" s="249"/>
      <c r="H255" s="252">
        <v>25.79</v>
      </c>
      <c r="I255" s="253"/>
      <c r="J255" s="249"/>
      <c r="K255" s="249"/>
      <c r="L255" s="254"/>
      <c r="M255" s="255"/>
      <c r="N255" s="256"/>
      <c r="O255" s="256"/>
      <c r="P255" s="256"/>
      <c r="Q255" s="256"/>
      <c r="R255" s="256"/>
      <c r="S255" s="256"/>
      <c r="T255" s="257"/>
      <c r="U255" s="14"/>
      <c r="V255" s="14"/>
      <c r="W255" s="14"/>
      <c r="X255" s="14"/>
      <c r="Y255" s="14"/>
      <c r="Z255" s="14"/>
      <c r="AA255" s="14"/>
      <c r="AB255" s="14"/>
      <c r="AC255" s="14"/>
      <c r="AD255" s="14"/>
      <c r="AE255" s="14"/>
      <c r="AT255" s="258" t="s">
        <v>150</v>
      </c>
      <c r="AU255" s="258" t="s">
        <v>21</v>
      </c>
      <c r="AV255" s="14" t="s">
        <v>141</v>
      </c>
      <c r="AW255" s="14" t="s">
        <v>34</v>
      </c>
      <c r="AX255" s="14" t="s">
        <v>87</v>
      </c>
      <c r="AY255" s="258" t="s">
        <v>135</v>
      </c>
    </row>
    <row r="256" spans="1:65" s="2" customFormat="1" ht="24.15" customHeight="1">
      <c r="A256" s="37"/>
      <c r="B256" s="38"/>
      <c r="C256" s="218" t="s">
        <v>362</v>
      </c>
      <c r="D256" s="218" t="s">
        <v>137</v>
      </c>
      <c r="E256" s="219" t="s">
        <v>1467</v>
      </c>
      <c r="F256" s="220" t="s">
        <v>1468</v>
      </c>
      <c r="G256" s="221" t="s">
        <v>155</v>
      </c>
      <c r="H256" s="222">
        <v>68.08</v>
      </c>
      <c r="I256" s="223"/>
      <c r="J256" s="224">
        <f>ROUND(I256*H256,2)</f>
        <v>0</v>
      </c>
      <c r="K256" s="225"/>
      <c r="L256" s="43"/>
      <c r="M256" s="226" t="s">
        <v>1</v>
      </c>
      <c r="N256" s="227" t="s">
        <v>44</v>
      </c>
      <c r="O256" s="90"/>
      <c r="P256" s="228">
        <f>O256*H256</f>
        <v>0</v>
      </c>
      <c r="Q256" s="228">
        <v>0</v>
      </c>
      <c r="R256" s="228">
        <f>Q256*H256</f>
        <v>0</v>
      </c>
      <c r="S256" s="228">
        <v>0</v>
      </c>
      <c r="T256" s="229">
        <f>S256*H256</f>
        <v>0</v>
      </c>
      <c r="U256" s="37"/>
      <c r="V256" s="37"/>
      <c r="W256" s="37"/>
      <c r="X256" s="37"/>
      <c r="Y256" s="37"/>
      <c r="Z256" s="37"/>
      <c r="AA256" s="37"/>
      <c r="AB256" s="37"/>
      <c r="AC256" s="37"/>
      <c r="AD256" s="37"/>
      <c r="AE256" s="37"/>
      <c r="AR256" s="230" t="s">
        <v>141</v>
      </c>
      <c r="AT256" s="230" t="s">
        <v>137</v>
      </c>
      <c r="AU256" s="230" t="s">
        <v>21</v>
      </c>
      <c r="AY256" s="16" t="s">
        <v>135</v>
      </c>
      <c r="BE256" s="231">
        <f>IF(N256="základní",J256,0)</f>
        <v>0</v>
      </c>
      <c r="BF256" s="231">
        <f>IF(N256="snížená",J256,0)</f>
        <v>0</v>
      </c>
      <c r="BG256" s="231">
        <f>IF(N256="zákl. přenesená",J256,0)</f>
        <v>0</v>
      </c>
      <c r="BH256" s="231">
        <f>IF(N256="sníž. přenesená",J256,0)</f>
        <v>0</v>
      </c>
      <c r="BI256" s="231">
        <f>IF(N256="nulová",J256,0)</f>
        <v>0</v>
      </c>
      <c r="BJ256" s="16" t="s">
        <v>87</v>
      </c>
      <c r="BK256" s="231">
        <f>ROUND(I256*H256,2)</f>
        <v>0</v>
      </c>
      <c r="BL256" s="16" t="s">
        <v>141</v>
      </c>
      <c r="BM256" s="230" t="s">
        <v>1469</v>
      </c>
    </row>
    <row r="257" spans="1:51" s="13" customFormat="1" ht="12">
      <c r="A257" s="13"/>
      <c r="B257" s="237"/>
      <c r="C257" s="238"/>
      <c r="D257" s="232" t="s">
        <v>150</v>
      </c>
      <c r="E257" s="239" t="s">
        <v>1</v>
      </c>
      <c r="F257" s="240" t="s">
        <v>1440</v>
      </c>
      <c r="G257" s="238"/>
      <c r="H257" s="241">
        <v>68.08</v>
      </c>
      <c r="I257" s="242"/>
      <c r="J257" s="238"/>
      <c r="K257" s="238"/>
      <c r="L257" s="243"/>
      <c r="M257" s="244"/>
      <c r="N257" s="245"/>
      <c r="O257" s="245"/>
      <c r="P257" s="245"/>
      <c r="Q257" s="245"/>
      <c r="R257" s="245"/>
      <c r="S257" s="245"/>
      <c r="T257" s="246"/>
      <c r="U257" s="13"/>
      <c r="V257" s="13"/>
      <c r="W257" s="13"/>
      <c r="X257" s="13"/>
      <c r="Y257" s="13"/>
      <c r="Z257" s="13"/>
      <c r="AA257" s="13"/>
      <c r="AB257" s="13"/>
      <c r="AC257" s="13"/>
      <c r="AD257" s="13"/>
      <c r="AE257" s="13"/>
      <c r="AT257" s="247" t="s">
        <v>150</v>
      </c>
      <c r="AU257" s="247" t="s">
        <v>21</v>
      </c>
      <c r="AV257" s="13" t="s">
        <v>21</v>
      </c>
      <c r="AW257" s="13" t="s">
        <v>34</v>
      </c>
      <c r="AX257" s="13" t="s">
        <v>79</v>
      </c>
      <c r="AY257" s="247" t="s">
        <v>135</v>
      </c>
    </row>
    <row r="258" spans="1:51" s="14" customFormat="1" ht="12">
      <c r="A258" s="14"/>
      <c r="B258" s="248"/>
      <c r="C258" s="249"/>
      <c r="D258" s="232" t="s">
        <v>150</v>
      </c>
      <c r="E258" s="250" t="s">
        <v>1</v>
      </c>
      <c r="F258" s="251" t="s">
        <v>159</v>
      </c>
      <c r="G258" s="249"/>
      <c r="H258" s="252">
        <v>68.08</v>
      </c>
      <c r="I258" s="253"/>
      <c r="J258" s="249"/>
      <c r="K258" s="249"/>
      <c r="L258" s="254"/>
      <c r="M258" s="255"/>
      <c r="N258" s="256"/>
      <c r="O258" s="256"/>
      <c r="P258" s="256"/>
      <c r="Q258" s="256"/>
      <c r="R258" s="256"/>
      <c r="S258" s="256"/>
      <c r="T258" s="257"/>
      <c r="U258" s="14"/>
      <c r="V258" s="14"/>
      <c r="W258" s="14"/>
      <c r="X258" s="14"/>
      <c r="Y258" s="14"/>
      <c r="Z258" s="14"/>
      <c r="AA258" s="14"/>
      <c r="AB258" s="14"/>
      <c r="AC258" s="14"/>
      <c r="AD258" s="14"/>
      <c r="AE258" s="14"/>
      <c r="AT258" s="258" t="s">
        <v>150</v>
      </c>
      <c r="AU258" s="258" t="s">
        <v>21</v>
      </c>
      <c r="AV258" s="14" t="s">
        <v>141</v>
      </c>
      <c r="AW258" s="14" t="s">
        <v>34</v>
      </c>
      <c r="AX258" s="14" t="s">
        <v>87</v>
      </c>
      <c r="AY258" s="258" t="s">
        <v>135</v>
      </c>
    </row>
    <row r="259" spans="1:63" s="12" customFormat="1" ht="20.85" customHeight="1">
      <c r="A259" s="12"/>
      <c r="B259" s="202"/>
      <c r="C259" s="203"/>
      <c r="D259" s="204" t="s">
        <v>78</v>
      </c>
      <c r="E259" s="216" t="s">
        <v>691</v>
      </c>
      <c r="F259" s="216" t="s">
        <v>1470</v>
      </c>
      <c r="G259" s="203"/>
      <c r="H259" s="203"/>
      <c r="I259" s="206"/>
      <c r="J259" s="217">
        <f>BK259</f>
        <v>0</v>
      </c>
      <c r="K259" s="203"/>
      <c r="L259" s="208"/>
      <c r="M259" s="209"/>
      <c r="N259" s="210"/>
      <c r="O259" s="210"/>
      <c r="P259" s="211">
        <f>SUM(P260:P281)</f>
        <v>0</v>
      </c>
      <c r="Q259" s="210"/>
      <c r="R259" s="211">
        <f>SUM(R260:R281)</f>
        <v>0</v>
      </c>
      <c r="S259" s="210"/>
      <c r="T259" s="212">
        <f>SUM(T260:T281)</f>
        <v>0</v>
      </c>
      <c r="U259" s="12"/>
      <c r="V259" s="12"/>
      <c r="W259" s="12"/>
      <c r="X259" s="12"/>
      <c r="Y259" s="12"/>
      <c r="Z259" s="12"/>
      <c r="AA259" s="12"/>
      <c r="AB259" s="12"/>
      <c r="AC259" s="12"/>
      <c r="AD259" s="12"/>
      <c r="AE259" s="12"/>
      <c r="AR259" s="213" t="s">
        <v>87</v>
      </c>
      <c r="AT259" s="214" t="s">
        <v>78</v>
      </c>
      <c r="AU259" s="214" t="s">
        <v>21</v>
      </c>
      <c r="AY259" s="213" t="s">
        <v>135</v>
      </c>
      <c r="BK259" s="215">
        <f>SUM(BK260:BK281)</f>
        <v>0</v>
      </c>
    </row>
    <row r="260" spans="1:65" s="2" customFormat="1" ht="33" customHeight="1">
      <c r="A260" s="37"/>
      <c r="B260" s="38"/>
      <c r="C260" s="218" t="s">
        <v>367</v>
      </c>
      <c r="D260" s="218" t="s">
        <v>137</v>
      </c>
      <c r="E260" s="219" t="s">
        <v>694</v>
      </c>
      <c r="F260" s="220" t="s">
        <v>577</v>
      </c>
      <c r="G260" s="221" t="s">
        <v>155</v>
      </c>
      <c r="H260" s="222">
        <v>10</v>
      </c>
      <c r="I260" s="223"/>
      <c r="J260" s="224">
        <f>ROUND(I260*H260,2)</f>
        <v>0</v>
      </c>
      <c r="K260" s="225"/>
      <c r="L260" s="43"/>
      <c r="M260" s="226" t="s">
        <v>1</v>
      </c>
      <c r="N260" s="227" t="s">
        <v>44</v>
      </c>
      <c r="O260" s="90"/>
      <c r="P260" s="228">
        <f>O260*H260</f>
        <v>0</v>
      </c>
      <c r="Q260" s="228">
        <v>0</v>
      </c>
      <c r="R260" s="228">
        <f>Q260*H260</f>
        <v>0</v>
      </c>
      <c r="S260" s="228">
        <v>0</v>
      </c>
      <c r="T260" s="229">
        <f>S260*H260</f>
        <v>0</v>
      </c>
      <c r="U260" s="37"/>
      <c r="V260" s="37"/>
      <c r="W260" s="37"/>
      <c r="X260" s="37"/>
      <c r="Y260" s="37"/>
      <c r="Z260" s="37"/>
      <c r="AA260" s="37"/>
      <c r="AB260" s="37"/>
      <c r="AC260" s="37"/>
      <c r="AD260" s="37"/>
      <c r="AE260" s="37"/>
      <c r="AR260" s="230" t="s">
        <v>141</v>
      </c>
      <c r="AT260" s="230" t="s">
        <v>137</v>
      </c>
      <c r="AU260" s="230" t="s">
        <v>152</v>
      </c>
      <c r="AY260" s="16" t="s">
        <v>135</v>
      </c>
      <c r="BE260" s="231">
        <f>IF(N260="základní",J260,0)</f>
        <v>0</v>
      </c>
      <c r="BF260" s="231">
        <f>IF(N260="snížená",J260,0)</f>
        <v>0</v>
      </c>
      <c r="BG260" s="231">
        <f>IF(N260="zákl. přenesená",J260,0)</f>
        <v>0</v>
      </c>
      <c r="BH260" s="231">
        <f>IF(N260="sníž. přenesená",J260,0)</f>
        <v>0</v>
      </c>
      <c r="BI260" s="231">
        <f>IF(N260="nulová",J260,0)</f>
        <v>0</v>
      </c>
      <c r="BJ260" s="16" t="s">
        <v>87</v>
      </c>
      <c r="BK260" s="231">
        <f>ROUND(I260*H260,2)</f>
        <v>0</v>
      </c>
      <c r="BL260" s="16" t="s">
        <v>141</v>
      </c>
      <c r="BM260" s="230" t="s">
        <v>1471</v>
      </c>
    </row>
    <row r="261" spans="1:51" s="13" customFormat="1" ht="12">
      <c r="A261" s="13"/>
      <c r="B261" s="237"/>
      <c r="C261" s="238"/>
      <c r="D261" s="232" t="s">
        <v>150</v>
      </c>
      <c r="E261" s="239" t="s">
        <v>1</v>
      </c>
      <c r="F261" s="240" t="s">
        <v>1472</v>
      </c>
      <c r="G261" s="238"/>
      <c r="H261" s="241">
        <v>10</v>
      </c>
      <c r="I261" s="242"/>
      <c r="J261" s="238"/>
      <c r="K261" s="238"/>
      <c r="L261" s="243"/>
      <c r="M261" s="244"/>
      <c r="N261" s="245"/>
      <c r="O261" s="245"/>
      <c r="P261" s="245"/>
      <c r="Q261" s="245"/>
      <c r="R261" s="245"/>
      <c r="S261" s="245"/>
      <c r="T261" s="246"/>
      <c r="U261" s="13"/>
      <c r="V261" s="13"/>
      <c r="W261" s="13"/>
      <c r="X261" s="13"/>
      <c r="Y261" s="13"/>
      <c r="Z261" s="13"/>
      <c r="AA261" s="13"/>
      <c r="AB261" s="13"/>
      <c r="AC261" s="13"/>
      <c r="AD261" s="13"/>
      <c r="AE261" s="13"/>
      <c r="AT261" s="247" t="s">
        <v>150</v>
      </c>
      <c r="AU261" s="247" t="s">
        <v>152</v>
      </c>
      <c r="AV261" s="13" t="s">
        <v>21</v>
      </c>
      <c r="AW261" s="13" t="s">
        <v>34</v>
      </c>
      <c r="AX261" s="13" t="s">
        <v>79</v>
      </c>
      <c r="AY261" s="247" t="s">
        <v>135</v>
      </c>
    </row>
    <row r="262" spans="1:51" s="14" customFormat="1" ht="12">
      <c r="A262" s="14"/>
      <c r="B262" s="248"/>
      <c r="C262" s="249"/>
      <c r="D262" s="232" t="s">
        <v>150</v>
      </c>
      <c r="E262" s="250" t="s">
        <v>1</v>
      </c>
      <c r="F262" s="251" t="s">
        <v>159</v>
      </c>
      <c r="G262" s="249"/>
      <c r="H262" s="252">
        <v>10</v>
      </c>
      <c r="I262" s="253"/>
      <c r="J262" s="249"/>
      <c r="K262" s="249"/>
      <c r="L262" s="254"/>
      <c r="M262" s="255"/>
      <c r="N262" s="256"/>
      <c r="O262" s="256"/>
      <c r="P262" s="256"/>
      <c r="Q262" s="256"/>
      <c r="R262" s="256"/>
      <c r="S262" s="256"/>
      <c r="T262" s="257"/>
      <c r="U262" s="14"/>
      <c r="V262" s="14"/>
      <c r="W262" s="14"/>
      <c r="X262" s="14"/>
      <c r="Y262" s="14"/>
      <c r="Z262" s="14"/>
      <c r="AA262" s="14"/>
      <c r="AB262" s="14"/>
      <c r="AC262" s="14"/>
      <c r="AD262" s="14"/>
      <c r="AE262" s="14"/>
      <c r="AT262" s="258" t="s">
        <v>150</v>
      </c>
      <c r="AU262" s="258" t="s">
        <v>152</v>
      </c>
      <c r="AV262" s="14" t="s">
        <v>141</v>
      </c>
      <c r="AW262" s="14" t="s">
        <v>34</v>
      </c>
      <c r="AX262" s="14" t="s">
        <v>87</v>
      </c>
      <c r="AY262" s="258" t="s">
        <v>135</v>
      </c>
    </row>
    <row r="263" spans="1:65" s="2" customFormat="1" ht="24.15" customHeight="1">
      <c r="A263" s="37"/>
      <c r="B263" s="38"/>
      <c r="C263" s="218" t="s">
        <v>371</v>
      </c>
      <c r="D263" s="218" t="s">
        <v>137</v>
      </c>
      <c r="E263" s="219" t="s">
        <v>698</v>
      </c>
      <c r="F263" s="220" t="s">
        <v>581</v>
      </c>
      <c r="G263" s="221" t="s">
        <v>155</v>
      </c>
      <c r="H263" s="222">
        <v>10</v>
      </c>
      <c r="I263" s="223"/>
      <c r="J263" s="224">
        <f>ROUND(I263*H263,2)</f>
        <v>0</v>
      </c>
      <c r="K263" s="225"/>
      <c r="L263" s="43"/>
      <c r="M263" s="226" t="s">
        <v>1</v>
      </c>
      <c r="N263" s="227" t="s">
        <v>44</v>
      </c>
      <c r="O263" s="90"/>
      <c r="P263" s="228">
        <f>O263*H263</f>
        <v>0</v>
      </c>
      <c r="Q263" s="228">
        <v>0</v>
      </c>
      <c r="R263" s="228">
        <f>Q263*H263</f>
        <v>0</v>
      </c>
      <c r="S263" s="228">
        <v>0</v>
      </c>
      <c r="T263" s="229">
        <f>S263*H263</f>
        <v>0</v>
      </c>
      <c r="U263" s="37"/>
      <c r="V263" s="37"/>
      <c r="W263" s="37"/>
      <c r="X263" s="37"/>
      <c r="Y263" s="37"/>
      <c r="Z263" s="37"/>
      <c r="AA263" s="37"/>
      <c r="AB263" s="37"/>
      <c r="AC263" s="37"/>
      <c r="AD263" s="37"/>
      <c r="AE263" s="37"/>
      <c r="AR263" s="230" t="s">
        <v>141</v>
      </c>
      <c r="AT263" s="230" t="s">
        <v>137</v>
      </c>
      <c r="AU263" s="230" t="s">
        <v>152</v>
      </c>
      <c r="AY263" s="16" t="s">
        <v>135</v>
      </c>
      <c r="BE263" s="231">
        <f>IF(N263="základní",J263,0)</f>
        <v>0</v>
      </c>
      <c r="BF263" s="231">
        <f>IF(N263="snížená",J263,0)</f>
        <v>0</v>
      </c>
      <c r="BG263" s="231">
        <f>IF(N263="zákl. přenesená",J263,0)</f>
        <v>0</v>
      </c>
      <c r="BH263" s="231">
        <f>IF(N263="sníž. přenesená",J263,0)</f>
        <v>0</v>
      </c>
      <c r="BI263" s="231">
        <f>IF(N263="nulová",J263,0)</f>
        <v>0</v>
      </c>
      <c r="BJ263" s="16" t="s">
        <v>87</v>
      </c>
      <c r="BK263" s="231">
        <f>ROUND(I263*H263,2)</f>
        <v>0</v>
      </c>
      <c r="BL263" s="16" t="s">
        <v>141</v>
      </c>
      <c r="BM263" s="230" t="s">
        <v>1473</v>
      </c>
    </row>
    <row r="264" spans="1:51" s="13" customFormat="1" ht="12">
      <c r="A264" s="13"/>
      <c r="B264" s="237"/>
      <c r="C264" s="238"/>
      <c r="D264" s="232" t="s">
        <v>150</v>
      </c>
      <c r="E264" s="239" t="s">
        <v>1</v>
      </c>
      <c r="F264" s="240" t="s">
        <v>193</v>
      </c>
      <c r="G264" s="238"/>
      <c r="H264" s="241">
        <v>10</v>
      </c>
      <c r="I264" s="242"/>
      <c r="J264" s="238"/>
      <c r="K264" s="238"/>
      <c r="L264" s="243"/>
      <c r="M264" s="244"/>
      <c r="N264" s="245"/>
      <c r="O264" s="245"/>
      <c r="P264" s="245"/>
      <c r="Q264" s="245"/>
      <c r="R264" s="245"/>
      <c r="S264" s="245"/>
      <c r="T264" s="246"/>
      <c r="U264" s="13"/>
      <c r="V264" s="13"/>
      <c r="W264" s="13"/>
      <c r="X264" s="13"/>
      <c r="Y264" s="13"/>
      <c r="Z264" s="13"/>
      <c r="AA264" s="13"/>
      <c r="AB264" s="13"/>
      <c r="AC264" s="13"/>
      <c r="AD264" s="13"/>
      <c r="AE264" s="13"/>
      <c r="AT264" s="247" t="s">
        <v>150</v>
      </c>
      <c r="AU264" s="247" t="s">
        <v>152</v>
      </c>
      <c r="AV264" s="13" t="s">
        <v>21</v>
      </c>
      <c r="AW264" s="13" t="s">
        <v>34</v>
      </c>
      <c r="AX264" s="13" t="s">
        <v>87</v>
      </c>
      <c r="AY264" s="247" t="s">
        <v>135</v>
      </c>
    </row>
    <row r="265" spans="1:65" s="2" customFormat="1" ht="24.15" customHeight="1">
      <c r="A265" s="37"/>
      <c r="B265" s="38"/>
      <c r="C265" s="218" t="s">
        <v>379</v>
      </c>
      <c r="D265" s="218" t="s">
        <v>137</v>
      </c>
      <c r="E265" s="219" t="s">
        <v>1474</v>
      </c>
      <c r="F265" s="220" t="s">
        <v>1475</v>
      </c>
      <c r="G265" s="221" t="s">
        <v>155</v>
      </c>
      <c r="H265" s="222">
        <v>10</v>
      </c>
      <c r="I265" s="223"/>
      <c r="J265" s="224">
        <f>ROUND(I265*H265,2)</f>
        <v>0</v>
      </c>
      <c r="K265" s="225"/>
      <c r="L265" s="43"/>
      <c r="M265" s="226" t="s">
        <v>1</v>
      </c>
      <c r="N265" s="227" t="s">
        <v>44</v>
      </c>
      <c r="O265" s="90"/>
      <c r="P265" s="228">
        <f>O265*H265</f>
        <v>0</v>
      </c>
      <c r="Q265" s="228">
        <v>0</v>
      </c>
      <c r="R265" s="228">
        <f>Q265*H265</f>
        <v>0</v>
      </c>
      <c r="S265" s="228">
        <v>0</v>
      </c>
      <c r="T265" s="229">
        <f>S265*H265</f>
        <v>0</v>
      </c>
      <c r="U265" s="37"/>
      <c r="V265" s="37"/>
      <c r="W265" s="37"/>
      <c r="X265" s="37"/>
      <c r="Y265" s="37"/>
      <c r="Z265" s="37"/>
      <c r="AA265" s="37"/>
      <c r="AB265" s="37"/>
      <c r="AC265" s="37"/>
      <c r="AD265" s="37"/>
      <c r="AE265" s="37"/>
      <c r="AR265" s="230" t="s">
        <v>141</v>
      </c>
      <c r="AT265" s="230" t="s">
        <v>137</v>
      </c>
      <c r="AU265" s="230" t="s">
        <v>152</v>
      </c>
      <c r="AY265" s="16" t="s">
        <v>135</v>
      </c>
      <c r="BE265" s="231">
        <f>IF(N265="základní",J265,0)</f>
        <v>0</v>
      </c>
      <c r="BF265" s="231">
        <f>IF(N265="snížená",J265,0)</f>
        <v>0</v>
      </c>
      <c r="BG265" s="231">
        <f>IF(N265="zákl. přenesená",J265,0)</f>
        <v>0</v>
      </c>
      <c r="BH265" s="231">
        <f>IF(N265="sníž. přenesená",J265,0)</f>
        <v>0</v>
      </c>
      <c r="BI265" s="231">
        <f>IF(N265="nulová",J265,0)</f>
        <v>0</v>
      </c>
      <c r="BJ265" s="16" t="s">
        <v>87</v>
      </c>
      <c r="BK265" s="231">
        <f>ROUND(I265*H265,2)</f>
        <v>0</v>
      </c>
      <c r="BL265" s="16" t="s">
        <v>141</v>
      </c>
      <c r="BM265" s="230" t="s">
        <v>1476</v>
      </c>
    </row>
    <row r="266" spans="1:51" s="13" customFormat="1" ht="12">
      <c r="A266" s="13"/>
      <c r="B266" s="237"/>
      <c r="C266" s="238"/>
      <c r="D266" s="232" t="s">
        <v>150</v>
      </c>
      <c r="E266" s="239" t="s">
        <v>1</v>
      </c>
      <c r="F266" s="240" t="s">
        <v>193</v>
      </c>
      <c r="G266" s="238"/>
      <c r="H266" s="241">
        <v>10</v>
      </c>
      <c r="I266" s="242"/>
      <c r="J266" s="238"/>
      <c r="K266" s="238"/>
      <c r="L266" s="243"/>
      <c r="M266" s="244"/>
      <c r="N266" s="245"/>
      <c r="O266" s="245"/>
      <c r="P266" s="245"/>
      <c r="Q266" s="245"/>
      <c r="R266" s="245"/>
      <c r="S266" s="245"/>
      <c r="T266" s="246"/>
      <c r="U266" s="13"/>
      <c r="V266" s="13"/>
      <c r="W266" s="13"/>
      <c r="X266" s="13"/>
      <c r="Y266" s="13"/>
      <c r="Z266" s="13"/>
      <c r="AA266" s="13"/>
      <c r="AB266" s="13"/>
      <c r="AC266" s="13"/>
      <c r="AD266" s="13"/>
      <c r="AE266" s="13"/>
      <c r="AT266" s="247" t="s">
        <v>150</v>
      </c>
      <c r="AU266" s="247" t="s">
        <v>152</v>
      </c>
      <c r="AV266" s="13" t="s">
        <v>21</v>
      </c>
      <c r="AW266" s="13" t="s">
        <v>34</v>
      </c>
      <c r="AX266" s="13" t="s">
        <v>87</v>
      </c>
      <c r="AY266" s="247" t="s">
        <v>135</v>
      </c>
    </row>
    <row r="267" spans="1:65" s="2" customFormat="1" ht="24.15" customHeight="1">
      <c r="A267" s="37"/>
      <c r="B267" s="38"/>
      <c r="C267" s="218" t="s">
        <v>393</v>
      </c>
      <c r="D267" s="218" t="s">
        <v>137</v>
      </c>
      <c r="E267" s="219" t="s">
        <v>1477</v>
      </c>
      <c r="F267" s="220" t="s">
        <v>581</v>
      </c>
      <c r="G267" s="221" t="s">
        <v>155</v>
      </c>
      <c r="H267" s="222">
        <v>10</v>
      </c>
      <c r="I267" s="223"/>
      <c r="J267" s="224">
        <f>ROUND(I267*H267,2)</f>
        <v>0</v>
      </c>
      <c r="K267" s="225"/>
      <c r="L267" s="43"/>
      <c r="M267" s="226" t="s">
        <v>1</v>
      </c>
      <c r="N267" s="227" t="s">
        <v>44</v>
      </c>
      <c r="O267" s="90"/>
      <c r="P267" s="228">
        <f>O267*H267</f>
        <v>0</v>
      </c>
      <c r="Q267" s="228">
        <v>0</v>
      </c>
      <c r="R267" s="228">
        <f>Q267*H267</f>
        <v>0</v>
      </c>
      <c r="S267" s="228">
        <v>0</v>
      </c>
      <c r="T267" s="229">
        <f>S267*H267</f>
        <v>0</v>
      </c>
      <c r="U267" s="37"/>
      <c r="V267" s="37"/>
      <c r="W267" s="37"/>
      <c r="X267" s="37"/>
      <c r="Y267" s="37"/>
      <c r="Z267" s="37"/>
      <c r="AA267" s="37"/>
      <c r="AB267" s="37"/>
      <c r="AC267" s="37"/>
      <c r="AD267" s="37"/>
      <c r="AE267" s="37"/>
      <c r="AR267" s="230" t="s">
        <v>141</v>
      </c>
      <c r="AT267" s="230" t="s">
        <v>137</v>
      </c>
      <c r="AU267" s="230" t="s">
        <v>152</v>
      </c>
      <c r="AY267" s="16" t="s">
        <v>135</v>
      </c>
      <c r="BE267" s="231">
        <f>IF(N267="základní",J267,0)</f>
        <v>0</v>
      </c>
      <c r="BF267" s="231">
        <f>IF(N267="snížená",J267,0)</f>
        <v>0</v>
      </c>
      <c r="BG267" s="231">
        <f>IF(N267="zákl. přenesená",J267,0)</f>
        <v>0</v>
      </c>
      <c r="BH267" s="231">
        <f>IF(N267="sníž. přenesená",J267,0)</f>
        <v>0</v>
      </c>
      <c r="BI267" s="231">
        <f>IF(N267="nulová",J267,0)</f>
        <v>0</v>
      </c>
      <c r="BJ267" s="16" t="s">
        <v>87</v>
      </c>
      <c r="BK267" s="231">
        <f>ROUND(I267*H267,2)</f>
        <v>0</v>
      </c>
      <c r="BL267" s="16" t="s">
        <v>141</v>
      </c>
      <c r="BM267" s="230" t="s">
        <v>1478</v>
      </c>
    </row>
    <row r="268" spans="1:51" s="13" customFormat="1" ht="12">
      <c r="A268" s="13"/>
      <c r="B268" s="237"/>
      <c r="C268" s="238"/>
      <c r="D268" s="232" t="s">
        <v>150</v>
      </c>
      <c r="E268" s="239" t="s">
        <v>1</v>
      </c>
      <c r="F268" s="240" t="s">
        <v>193</v>
      </c>
      <c r="G268" s="238"/>
      <c r="H268" s="241">
        <v>10</v>
      </c>
      <c r="I268" s="242"/>
      <c r="J268" s="238"/>
      <c r="K268" s="238"/>
      <c r="L268" s="243"/>
      <c r="M268" s="244"/>
      <c r="N268" s="245"/>
      <c r="O268" s="245"/>
      <c r="P268" s="245"/>
      <c r="Q268" s="245"/>
      <c r="R268" s="245"/>
      <c r="S268" s="245"/>
      <c r="T268" s="246"/>
      <c r="U268" s="13"/>
      <c r="V268" s="13"/>
      <c r="W268" s="13"/>
      <c r="X268" s="13"/>
      <c r="Y268" s="13"/>
      <c r="Z268" s="13"/>
      <c r="AA268" s="13"/>
      <c r="AB268" s="13"/>
      <c r="AC268" s="13"/>
      <c r="AD268" s="13"/>
      <c r="AE268" s="13"/>
      <c r="AT268" s="247" t="s">
        <v>150</v>
      </c>
      <c r="AU268" s="247" t="s">
        <v>152</v>
      </c>
      <c r="AV268" s="13" t="s">
        <v>21</v>
      </c>
      <c r="AW268" s="13" t="s">
        <v>34</v>
      </c>
      <c r="AX268" s="13" t="s">
        <v>87</v>
      </c>
      <c r="AY268" s="247" t="s">
        <v>135</v>
      </c>
    </row>
    <row r="269" spans="1:65" s="2" customFormat="1" ht="33" customHeight="1">
      <c r="A269" s="37"/>
      <c r="B269" s="38"/>
      <c r="C269" s="218" t="s">
        <v>397</v>
      </c>
      <c r="D269" s="218" t="s">
        <v>137</v>
      </c>
      <c r="E269" s="219" t="s">
        <v>701</v>
      </c>
      <c r="F269" s="220" t="s">
        <v>584</v>
      </c>
      <c r="G269" s="221" t="s">
        <v>155</v>
      </c>
      <c r="H269" s="222">
        <v>10</v>
      </c>
      <c r="I269" s="223"/>
      <c r="J269" s="224">
        <f>ROUND(I269*H269,2)</f>
        <v>0</v>
      </c>
      <c r="K269" s="225"/>
      <c r="L269" s="43"/>
      <c r="M269" s="226" t="s">
        <v>1</v>
      </c>
      <c r="N269" s="227" t="s">
        <v>44</v>
      </c>
      <c r="O269" s="90"/>
      <c r="P269" s="228">
        <f>O269*H269</f>
        <v>0</v>
      </c>
      <c r="Q269" s="228">
        <v>0</v>
      </c>
      <c r="R269" s="228">
        <f>Q269*H269</f>
        <v>0</v>
      </c>
      <c r="S269" s="228">
        <v>0</v>
      </c>
      <c r="T269" s="229">
        <f>S269*H269</f>
        <v>0</v>
      </c>
      <c r="U269" s="37"/>
      <c r="V269" s="37"/>
      <c r="W269" s="37"/>
      <c r="X269" s="37"/>
      <c r="Y269" s="37"/>
      <c r="Z269" s="37"/>
      <c r="AA269" s="37"/>
      <c r="AB269" s="37"/>
      <c r="AC269" s="37"/>
      <c r="AD269" s="37"/>
      <c r="AE269" s="37"/>
      <c r="AR269" s="230" t="s">
        <v>141</v>
      </c>
      <c r="AT269" s="230" t="s">
        <v>137</v>
      </c>
      <c r="AU269" s="230" t="s">
        <v>152</v>
      </c>
      <c r="AY269" s="16" t="s">
        <v>135</v>
      </c>
      <c r="BE269" s="231">
        <f>IF(N269="základní",J269,0)</f>
        <v>0</v>
      </c>
      <c r="BF269" s="231">
        <f>IF(N269="snížená",J269,0)</f>
        <v>0</v>
      </c>
      <c r="BG269" s="231">
        <f>IF(N269="zákl. přenesená",J269,0)</f>
        <v>0</v>
      </c>
      <c r="BH269" s="231">
        <f>IF(N269="sníž. přenesená",J269,0)</f>
        <v>0</v>
      </c>
      <c r="BI269" s="231">
        <f>IF(N269="nulová",J269,0)</f>
        <v>0</v>
      </c>
      <c r="BJ269" s="16" t="s">
        <v>87</v>
      </c>
      <c r="BK269" s="231">
        <f>ROUND(I269*H269,2)</f>
        <v>0</v>
      </c>
      <c r="BL269" s="16" t="s">
        <v>141</v>
      </c>
      <c r="BM269" s="230" t="s">
        <v>1479</v>
      </c>
    </row>
    <row r="270" spans="1:51" s="13" customFormat="1" ht="12">
      <c r="A270" s="13"/>
      <c r="B270" s="237"/>
      <c r="C270" s="238"/>
      <c r="D270" s="232" t="s">
        <v>150</v>
      </c>
      <c r="E270" s="239" t="s">
        <v>1</v>
      </c>
      <c r="F270" s="240" t="s">
        <v>193</v>
      </c>
      <c r="G270" s="238"/>
      <c r="H270" s="241">
        <v>10</v>
      </c>
      <c r="I270" s="242"/>
      <c r="J270" s="238"/>
      <c r="K270" s="238"/>
      <c r="L270" s="243"/>
      <c r="M270" s="244"/>
      <c r="N270" s="245"/>
      <c r="O270" s="245"/>
      <c r="P270" s="245"/>
      <c r="Q270" s="245"/>
      <c r="R270" s="245"/>
      <c r="S270" s="245"/>
      <c r="T270" s="246"/>
      <c r="U270" s="13"/>
      <c r="V270" s="13"/>
      <c r="W270" s="13"/>
      <c r="X270" s="13"/>
      <c r="Y270" s="13"/>
      <c r="Z270" s="13"/>
      <c r="AA270" s="13"/>
      <c r="AB270" s="13"/>
      <c r="AC270" s="13"/>
      <c r="AD270" s="13"/>
      <c r="AE270" s="13"/>
      <c r="AT270" s="247" t="s">
        <v>150</v>
      </c>
      <c r="AU270" s="247" t="s">
        <v>152</v>
      </c>
      <c r="AV270" s="13" t="s">
        <v>21</v>
      </c>
      <c r="AW270" s="13" t="s">
        <v>34</v>
      </c>
      <c r="AX270" s="13" t="s">
        <v>79</v>
      </c>
      <c r="AY270" s="247" t="s">
        <v>135</v>
      </c>
    </row>
    <row r="271" spans="1:51" s="14" customFormat="1" ht="12">
      <c r="A271" s="14"/>
      <c r="B271" s="248"/>
      <c r="C271" s="249"/>
      <c r="D271" s="232" t="s">
        <v>150</v>
      </c>
      <c r="E271" s="250" t="s">
        <v>1</v>
      </c>
      <c r="F271" s="251" t="s">
        <v>159</v>
      </c>
      <c r="G271" s="249"/>
      <c r="H271" s="252">
        <v>10</v>
      </c>
      <c r="I271" s="253"/>
      <c r="J271" s="249"/>
      <c r="K271" s="249"/>
      <c r="L271" s="254"/>
      <c r="M271" s="255"/>
      <c r="N271" s="256"/>
      <c r="O271" s="256"/>
      <c r="P271" s="256"/>
      <c r="Q271" s="256"/>
      <c r="R271" s="256"/>
      <c r="S271" s="256"/>
      <c r="T271" s="257"/>
      <c r="U271" s="14"/>
      <c r="V271" s="14"/>
      <c r="W271" s="14"/>
      <c r="X271" s="14"/>
      <c r="Y271" s="14"/>
      <c r="Z271" s="14"/>
      <c r="AA271" s="14"/>
      <c r="AB271" s="14"/>
      <c r="AC271" s="14"/>
      <c r="AD271" s="14"/>
      <c r="AE271" s="14"/>
      <c r="AT271" s="258" t="s">
        <v>150</v>
      </c>
      <c r="AU271" s="258" t="s">
        <v>152</v>
      </c>
      <c r="AV271" s="14" t="s">
        <v>141</v>
      </c>
      <c r="AW271" s="14" t="s">
        <v>34</v>
      </c>
      <c r="AX271" s="14" t="s">
        <v>87</v>
      </c>
      <c r="AY271" s="258" t="s">
        <v>135</v>
      </c>
    </row>
    <row r="272" spans="1:65" s="2" customFormat="1" ht="24.15" customHeight="1">
      <c r="A272" s="37"/>
      <c r="B272" s="38"/>
      <c r="C272" s="218" t="s">
        <v>404</v>
      </c>
      <c r="D272" s="218" t="s">
        <v>137</v>
      </c>
      <c r="E272" s="219" t="s">
        <v>704</v>
      </c>
      <c r="F272" s="220" t="s">
        <v>1480</v>
      </c>
      <c r="G272" s="221" t="s">
        <v>155</v>
      </c>
      <c r="H272" s="222">
        <v>10</v>
      </c>
      <c r="I272" s="223"/>
      <c r="J272" s="224">
        <f>ROUND(I272*H272,2)</f>
        <v>0</v>
      </c>
      <c r="K272" s="225"/>
      <c r="L272" s="43"/>
      <c r="M272" s="226" t="s">
        <v>1</v>
      </c>
      <c r="N272" s="227" t="s">
        <v>44</v>
      </c>
      <c r="O272" s="90"/>
      <c r="P272" s="228">
        <f>O272*H272</f>
        <v>0</v>
      </c>
      <c r="Q272" s="228">
        <v>0</v>
      </c>
      <c r="R272" s="228">
        <f>Q272*H272</f>
        <v>0</v>
      </c>
      <c r="S272" s="228">
        <v>0</v>
      </c>
      <c r="T272" s="229">
        <f>S272*H272</f>
        <v>0</v>
      </c>
      <c r="U272" s="37"/>
      <c r="V272" s="37"/>
      <c r="W272" s="37"/>
      <c r="X272" s="37"/>
      <c r="Y272" s="37"/>
      <c r="Z272" s="37"/>
      <c r="AA272" s="37"/>
      <c r="AB272" s="37"/>
      <c r="AC272" s="37"/>
      <c r="AD272" s="37"/>
      <c r="AE272" s="37"/>
      <c r="AR272" s="230" t="s">
        <v>141</v>
      </c>
      <c r="AT272" s="230" t="s">
        <v>137</v>
      </c>
      <c r="AU272" s="230" t="s">
        <v>152</v>
      </c>
      <c r="AY272" s="16" t="s">
        <v>135</v>
      </c>
      <c r="BE272" s="231">
        <f>IF(N272="základní",J272,0)</f>
        <v>0</v>
      </c>
      <c r="BF272" s="231">
        <f>IF(N272="snížená",J272,0)</f>
        <v>0</v>
      </c>
      <c r="BG272" s="231">
        <f>IF(N272="zákl. přenesená",J272,0)</f>
        <v>0</v>
      </c>
      <c r="BH272" s="231">
        <f>IF(N272="sníž. přenesená",J272,0)</f>
        <v>0</v>
      </c>
      <c r="BI272" s="231">
        <f>IF(N272="nulová",J272,0)</f>
        <v>0</v>
      </c>
      <c r="BJ272" s="16" t="s">
        <v>87</v>
      </c>
      <c r="BK272" s="231">
        <f>ROUND(I272*H272,2)</f>
        <v>0</v>
      </c>
      <c r="BL272" s="16" t="s">
        <v>141</v>
      </c>
      <c r="BM272" s="230" t="s">
        <v>1481</v>
      </c>
    </row>
    <row r="273" spans="1:51" s="13" customFormat="1" ht="12">
      <c r="A273" s="13"/>
      <c r="B273" s="237"/>
      <c r="C273" s="238"/>
      <c r="D273" s="232" t="s">
        <v>150</v>
      </c>
      <c r="E273" s="239" t="s">
        <v>1</v>
      </c>
      <c r="F273" s="240" t="s">
        <v>193</v>
      </c>
      <c r="G273" s="238"/>
      <c r="H273" s="241">
        <v>10</v>
      </c>
      <c r="I273" s="242"/>
      <c r="J273" s="238"/>
      <c r="K273" s="238"/>
      <c r="L273" s="243"/>
      <c r="M273" s="244"/>
      <c r="N273" s="245"/>
      <c r="O273" s="245"/>
      <c r="P273" s="245"/>
      <c r="Q273" s="245"/>
      <c r="R273" s="245"/>
      <c r="S273" s="245"/>
      <c r="T273" s="246"/>
      <c r="U273" s="13"/>
      <c r="V273" s="13"/>
      <c r="W273" s="13"/>
      <c r="X273" s="13"/>
      <c r="Y273" s="13"/>
      <c r="Z273" s="13"/>
      <c r="AA273" s="13"/>
      <c r="AB273" s="13"/>
      <c r="AC273" s="13"/>
      <c r="AD273" s="13"/>
      <c r="AE273" s="13"/>
      <c r="AT273" s="247" t="s">
        <v>150</v>
      </c>
      <c r="AU273" s="247" t="s">
        <v>152</v>
      </c>
      <c r="AV273" s="13" t="s">
        <v>21</v>
      </c>
      <c r="AW273" s="13" t="s">
        <v>34</v>
      </c>
      <c r="AX273" s="13" t="s">
        <v>79</v>
      </c>
      <c r="AY273" s="247" t="s">
        <v>135</v>
      </c>
    </row>
    <row r="274" spans="1:51" s="14" customFormat="1" ht="12">
      <c r="A274" s="14"/>
      <c r="B274" s="248"/>
      <c r="C274" s="249"/>
      <c r="D274" s="232" t="s">
        <v>150</v>
      </c>
      <c r="E274" s="250" t="s">
        <v>1</v>
      </c>
      <c r="F274" s="251" t="s">
        <v>159</v>
      </c>
      <c r="G274" s="249"/>
      <c r="H274" s="252">
        <v>10</v>
      </c>
      <c r="I274" s="253"/>
      <c r="J274" s="249"/>
      <c r="K274" s="249"/>
      <c r="L274" s="254"/>
      <c r="M274" s="255"/>
      <c r="N274" s="256"/>
      <c r="O274" s="256"/>
      <c r="P274" s="256"/>
      <c r="Q274" s="256"/>
      <c r="R274" s="256"/>
      <c r="S274" s="256"/>
      <c r="T274" s="257"/>
      <c r="U274" s="14"/>
      <c r="V274" s="14"/>
      <c r="W274" s="14"/>
      <c r="X274" s="14"/>
      <c r="Y274" s="14"/>
      <c r="Z274" s="14"/>
      <c r="AA274" s="14"/>
      <c r="AB274" s="14"/>
      <c r="AC274" s="14"/>
      <c r="AD274" s="14"/>
      <c r="AE274" s="14"/>
      <c r="AT274" s="258" t="s">
        <v>150</v>
      </c>
      <c r="AU274" s="258" t="s">
        <v>152</v>
      </c>
      <c r="AV274" s="14" t="s">
        <v>141</v>
      </c>
      <c r="AW274" s="14" t="s">
        <v>34</v>
      </c>
      <c r="AX274" s="14" t="s">
        <v>87</v>
      </c>
      <c r="AY274" s="258" t="s">
        <v>135</v>
      </c>
    </row>
    <row r="275" spans="1:65" s="2" customFormat="1" ht="24.15" customHeight="1">
      <c r="A275" s="37"/>
      <c r="B275" s="38"/>
      <c r="C275" s="218" t="s">
        <v>410</v>
      </c>
      <c r="D275" s="218" t="s">
        <v>137</v>
      </c>
      <c r="E275" s="219" t="s">
        <v>707</v>
      </c>
      <c r="F275" s="220" t="s">
        <v>708</v>
      </c>
      <c r="G275" s="221" t="s">
        <v>155</v>
      </c>
      <c r="H275" s="222">
        <v>10</v>
      </c>
      <c r="I275" s="223"/>
      <c r="J275" s="224">
        <f>ROUND(I275*H275,2)</f>
        <v>0</v>
      </c>
      <c r="K275" s="225"/>
      <c r="L275" s="43"/>
      <c r="M275" s="226" t="s">
        <v>1</v>
      </c>
      <c r="N275" s="227" t="s">
        <v>44</v>
      </c>
      <c r="O275" s="90"/>
      <c r="P275" s="228">
        <f>O275*H275</f>
        <v>0</v>
      </c>
      <c r="Q275" s="228">
        <v>0</v>
      </c>
      <c r="R275" s="228">
        <f>Q275*H275</f>
        <v>0</v>
      </c>
      <c r="S275" s="228">
        <v>0</v>
      </c>
      <c r="T275" s="229">
        <f>S275*H275</f>
        <v>0</v>
      </c>
      <c r="U275" s="37"/>
      <c r="V275" s="37"/>
      <c r="W275" s="37"/>
      <c r="X275" s="37"/>
      <c r="Y275" s="37"/>
      <c r="Z275" s="37"/>
      <c r="AA275" s="37"/>
      <c r="AB275" s="37"/>
      <c r="AC275" s="37"/>
      <c r="AD275" s="37"/>
      <c r="AE275" s="37"/>
      <c r="AR275" s="230" t="s">
        <v>141</v>
      </c>
      <c r="AT275" s="230" t="s">
        <v>137</v>
      </c>
      <c r="AU275" s="230" t="s">
        <v>152</v>
      </c>
      <c r="AY275" s="16" t="s">
        <v>135</v>
      </c>
      <c r="BE275" s="231">
        <f>IF(N275="základní",J275,0)</f>
        <v>0</v>
      </c>
      <c r="BF275" s="231">
        <f>IF(N275="snížená",J275,0)</f>
        <v>0</v>
      </c>
      <c r="BG275" s="231">
        <f>IF(N275="zákl. přenesená",J275,0)</f>
        <v>0</v>
      </c>
      <c r="BH275" s="231">
        <f>IF(N275="sníž. přenesená",J275,0)</f>
        <v>0</v>
      </c>
      <c r="BI275" s="231">
        <f>IF(N275="nulová",J275,0)</f>
        <v>0</v>
      </c>
      <c r="BJ275" s="16" t="s">
        <v>87</v>
      </c>
      <c r="BK275" s="231">
        <f>ROUND(I275*H275,2)</f>
        <v>0</v>
      </c>
      <c r="BL275" s="16" t="s">
        <v>141</v>
      </c>
      <c r="BM275" s="230" t="s">
        <v>1482</v>
      </c>
    </row>
    <row r="276" spans="1:51" s="13" customFormat="1" ht="12">
      <c r="A276" s="13"/>
      <c r="B276" s="237"/>
      <c r="C276" s="238"/>
      <c r="D276" s="232" t="s">
        <v>150</v>
      </c>
      <c r="E276" s="239" t="s">
        <v>1</v>
      </c>
      <c r="F276" s="240" t="s">
        <v>193</v>
      </c>
      <c r="G276" s="238"/>
      <c r="H276" s="241">
        <v>10</v>
      </c>
      <c r="I276" s="242"/>
      <c r="J276" s="238"/>
      <c r="K276" s="238"/>
      <c r="L276" s="243"/>
      <c r="M276" s="244"/>
      <c r="N276" s="245"/>
      <c r="O276" s="245"/>
      <c r="P276" s="245"/>
      <c r="Q276" s="245"/>
      <c r="R276" s="245"/>
      <c r="S276" s="245"/>
      <c r="T276" s="246"/>
      <c r="U276" s="13"/>
      <c r="V276" s="13"/>
      <c r="W276" s="13"/>
      <c r="X276" s="13"/>
      <c r="Y276" s="13"/>
      <c r="Z276" s="13"/>
      <c r="AA276" s="13"/>
      <c r="AB276" s="13"/>
      <c r="AC276" s="13"/>
      <c r="AD276" s="13"/>
      <c r="AE276" s="13"/>
      <c r="AT276" s="247" t="s">
        <v>150</v>
      </c>
      <c r="AU276" s="247" t="s">
        <v>152</v>
      </c>
      <c r="AV276" s="13" t="s">
        <v>21</v>
      </c>
      <c r="AW276" s="13" t="s">
        <v>34</v>
      </c>
      <c r="AX276" s="13" t="s">
        <v>79</v>
      </c>
      <c r="AY276" s="247" t="s">
        <v>135</v>
      </c>
    </row>
    <row r="277" spans="1:51" s="14" customFormat="1" ht="12">
      <c r="A277" s="14"/>
      <c r="B277" s="248"/>
      <c r="C277" s="249"/>
      <c r="D277" s="232" t="s">
        <v>150</v>
      </c>
      <c r="E277" s="250" t="s">
        <v>1</v>
      </c>
      <c r="F277" s="251" t="s">
        <v>159</v>
      </c>
      <c r="G277" s="249"/>
      <c r="H277" s="252">
        <v>10</v>
      </c>
      <c r="I277" s="253"/>
      <c r="J277" s="249"/>
      <c r="K277" s="249"/>
      <c r="L277" s="254"/>
      <c r="M277" s="255"/>
      <c r="N277" s="256"/>
      <c r="O277" s="256"/>
      <c r="P277" s="256"/>
      <c r="Q277" s="256"/>
      <c r="R277" s="256"/>
      <c r="S277" s="256"/>
      <c r="T277" s="257"/>
      <c r="U277" s="14"/>
      <c r="V277" s="14"/>
      <c r="W277" s="14"/>
      <c r="X277" s="14"/>
      <c r="Y277" s="14"/>
      <c r="Z277" s="14"/>
      <c r="AA277" s="14"/>
      <c r="AB277" s="14"/>
      <c r="AC277" s="14"/>
      <c r="AD277" s="14"/>
      <c r="AE277" s="14"/>
      <c r="AT277" s="258" t="s">
        <v>150</v>
      </c>
      <c r="AU277" s="258" t="s">
        <v>152</v>
      </c>
      <c r="AV277" s="14" t="s">
        <v>141</v>
      </c>
      <c r="AW277" s="14" t="s">
        <v>34</v>
      </c>
      <c r="AX277" s="14" t="s">
        <v>87</v>
      </c>
      <c r="AY277" s="258" t="s">
        <v>135</v>
      </c>
    </row>
    <row r="278" spans="1:65" s="2" customFormat="1" ht="24.15" customHeight="1">
      <c r="A278" s="37"/>
      <c r="B278" s="38"/>
      <c r="C278" s="218" t="s">
        <v>415</v>
      </c>
      <c r="D278" s="218" t="s">
        <v>137</v>
      </c>
      <c r="E278" s="219" t="s">
        <v>1483</v>
      </c>
      <c r="F278" s="220" t="s">
        <v>1484</v>
      </c>
      <c r="G278" s="221" t="s">
        <v>155</v>
      </c>
      <c r="H278" s="222">
        <v>10</v>
      </c>
      <c r="I278" s="223"/>
      <c r="J278" s="224">
        <f>ROUND(I278*H278,2)</f>
        <v>0</v>
      </c>
      <c r="K278" s="225"/>
      <c r="L278" s="43"/>
      <c r="M278" s="226" t="s">
        <v>1</v>
      </c>
      <c r="N278" s="227" t="s">
        <v>44</v>
      </c>
      <c r="O278" s="90"/>
      <c r="P278" s="228">
        <f>O278*H278</f>
        <v>0</v>
      </c>
      <c r="Q278" s="228">
        <v>0</v>
      </c>
      <c r="R278" s="228">
        <f>Q278*H278</f>
        <v>0</v>
      </c>
      <c r="S278" s="228">
        <v>0</v>
      </c>
      <c r="T278" s="229">
        <f>S278*H278</f>
        <v>0</v>
      </c>
      <c r="U278" s="37"/>
      <c r="V278" s="37"/>
      <c r="W278" s="37"/>
      <c r="X278" s="37"/>
      <c r="Y278" s="37"/>
      <c r="Z278" s="37"/>
      <c r="AA278" s="37"/>
      <c r="AB278" s="37"/>
      <c r="AC278" s="37"/>
      <c r="AD278" s="37"/>
      <c r="AE278" s="37"/>
      <c r="AR278" s="230" t="s">
        <v>141</v>
      </c>
      <c r="AT278" s="230" t="s">
        <v>137</v>
      </c>
      <c r="AU278" s="230" t="s">
        <v>152</v>
      </c>
      <c r="AY278" s="16" t="s">
        <v>135</v>
      </c>
      <c r="BE278" s="231">
        <f>IF(N278="základní",J278,0)</f>
        <v>0</v>
      </c>
      <c r="BF278" s="231">
        <f>IF(N278="snížená",J278,0)</f>
        <v>0</v>
      </c>
      <c r="BG278" s="231">
        <f>IF(N278="zákl. přenesená",J278,0)</f>
        <v>0</v>
      </c>
      <c r="BH278" s="231">
        <f>IF(N278="sníž. přenesená",J278,0)</f>
        <v>0</v>
      </c>
      <c r="BI278" s="231">
        <f>IF(N278="nulová",J278,0)</f>
        <v>0</v>
      </c>
      <c r="BJ278" s="16" t="s">
        <v>87</v>
      </c>
      <c r="BK278" s="231">
        <f>ROUND(I278*H278,2)</f>
        <v>0</v>
      </c>
      <c r="BL278" s="16" t="s">
        <v>141</v>
      </c>
      <c r="BM278" s="230" t="s">
        <v>1485</v>
      </c>
    </row>
    <row r="279" spans="1:47" s="2" customFormat="1" ht="12">
      <c r="A279" s="37"/>
      <c r="B279" s="38"/>
      <c r="C279" s="39"/>
      <c r="D279" s="232" t="s">
        <v>143</v>
      </c>
      <c r="E279" s="39"/>
      <c r="F279" s="233" t="s">
        <v>1486</v>
      </c>
      <c r="G279" s="39"/>
      <c r="H279" s="39"/>
      <c r="I279" s="234"/>
      <c r="J279" s="39"/>
      <c r="K279" s="39"/>
      <c r="L279" s="43"/>
      <c r="M279" s="235"/>
      <c r="N279" s="236"/>
      <c r="O279" s="90"/>
      <c r="P279" s="90"/>
      <c r="Q279" s="90"/>
      <c r="R279" s="90"/>
      <c r="S279" s="90"/>
      <c r="T279" s="91"/>
      <c r="U279" s="37"/>
      <c r="V279" s="37"/>
      <c r="W279" s="37"/>
      <c r="X279" s="37"/>
      <c r="Y279" s="37"/>
      <c r="Z279" s="37"/>
      <c r="AA279" s="37"/>
      <c r="AB279" s="37"/>
      <c r="AC279" s="37"/>
      <c r="AD279" s="37"/>
      <c r="AE279" s="37"/>
      <c r="AT279" s="16" t="s">
        <v>143</v>
      </c>
      <c r="AU279" s="16" t="s">
        <v>152</v>
      </c>
    </row>
    <row r="280" spans="1:51" s="13" customFormat="1" ht="12">
      <c r="A280" s="13"/>
      <c r="B280" s="237"/>
      <c r="C280" s="238"/>
      <c r="D280" s="232" t="s">
        <v>150</v>
      </c>
      <c r="E280" s="239" t="s">
        <v>1</v>
      </c>
      <c r="F280" s="240" t="s">
        <v>193</v>
      </c>
      <c r="G280" s="238"/>
      <c r="H280" s="241">
        <v>10</v>
      </c>
      <c r="I280" s="242"/>
      <c r="J280" s="238"/>
      <c r="K280" s="238"/>
      <c r="L280" s="243"/>
      <c r="M280" s="244"/>
      <c r="N280" s="245"/>
      <c r="O280" s="245"/>
      <c r="P280" s="245"/>
      <c r="Q280" s="245"/>
      <c r="R280" s="245"/>
      <c r="S280" s="245"/>
      <c r="T280" s="246"/>
      <c r="U280" s="13"/>
      <c r="V280" s="13"/>
      <c r="W280" s="13"/>
      <c r="X280" s="13"/>
      <c r="Y280" s="13"/>
      <c r="Z280" s="13"/>
      <c r="AA280" s="13"/>
      <c r="AB280" s="13"/>
      <c r="AC280" s="13"/>
      <c r="AD280" s="13"/>
      <c r="AE280" s="13"/>
      <c r="AT280" s="247" t="s">
        <v>150</v>
      </c>
      <c r="AU280" s="247" t="s">
        <v>152</v>
      </c>
      <c r="AV280" s="13" t="s">
        <v>21</v>
      </c>
      <c r="AW280" s="13" t="s">
        <v>34</v>
      </c>
      <c r="AX280" s="13" t="s">
        <v>79</v>
      </c>
      <c r="AY280" s="247" t="s">
        <v>135</v>
      </c>
    </row>
    <row r="281" spans="1:51" s="14" customFormat="1" ht="12">
      <c r="A281" s="14"/>
      <c r="B281" s="248"/>
      <c r="C281" s="249"/>
      <c r="D281" s="232" t="s">
        <v>150</v>
      </c>
      <c r="E281" s="250" t="s">
        <v>1</v>
      </c>
      <c r="F281" s="251" t="s">
        <v>159</v>
      </c>
      <c r="G281" s="249"/>
      <c r="H281" s="252">
        <v>10</v>
      </c>
      <c r="I281" s="253"/>
      <c r="J281" s="249"/>
      <c r="K281" s="249"/>
      <c r="L281" s="254"/>
      <c r="M281" s="255"/>
      <c r="N281" s="256"/>
      <c r="O281" s="256"/>
      <c r="P281" s="256"/>
      <c r="Q281" s="256"/>
      <c r="R281" s="256"/>
      <c r="S281" s="256"/>
      <c r="T281" s="257"/>
      <c r="U281" s="14"/>
      <c r="V281" s="14"/>
      <c r="W281" s="14"/>
      <c r="X281" s="14"/>
      <c r="Y281" s="14"/>
      <c r="Z281" s="14"/>
      <c r="AA281" s="14"/>
      <c r="AB281" s="14"/>
      <c r="AC281" s="14"/>
      <c r="AD281" s="14"/>
      <c r="AE281" s="14"/>
      <c r="AT281" s="258" t="s">
        <v>150</v>
      </c>
      <c r="AU281" s="258" t="s">
        <v>152</v>
      </c>
      <c r="AV281" s="14" t="s">
        <v>141</v>
      </c>
      <c r="AW281" s="14" t="s">
        <v>34</v>
      </c>
      <c r="AX281" s="14" t="s">
        <v>87</v>
      </c>
      <c r="AY281" s="258" t="s">
        <v>135</v>
      </c>
    </row>
    <row r="282" spans="1:63" s="12" customFormat="1" ht="20.85" customHeight="1">
      <c r="A282" s="12"/>
      <c r="B282" s="202"/>
      <c r="C282" s="203"/>
      <c r="D282" s="204" t="s">
        <v>78</v>
      </c>
      <c r="E282" s="216" t="s">
        <v>1487</v>
      </c>
      <c r="F282" s="216" t="s">
        <v>1488</v>
      </c>
      <c r="G282" s="203"/>
      <c r="H282" s="203"/>
      <c r="I282" s="206"/>
      <c r="J282" s="217">
        <f>BK282</f>
        <v>0</v>
      </c>
      <c r="K282" s="203"/>
      <c r="L282" s="208"/>
      <c r="M282" s="209"/>
      <c r="N282" s="210"/>
      <c r="O282" s="210"/>
      <c r="P282" s="211">
        <f>SUM(P283:P296)</f>
        <v>0</v>
      </c>
      <c r="Q282" s="210"/>
      <c r="R282" s="211">
        <f>SUM(R283:R296)</f>
        <v>0</v>
      </c>
      <c r="S282" s="210"/>
      <c r="T282" s="212">
        <f>SUM(T283:T296)</f>
        <v>0</v>
      </c>
      <c r="U282" s="12"/>
      <c r="V282" s="12"/>
      <c r="W282" s="12"/>
      <c r="X282" s="12"/>
      <c r="Y282" s="12"/>
      <c r="Z282" s="12"/>
      <c r="AA282" s="12"/>
      <c r="AB282" s="12"/>
      <c r="AC282" s="12"/>
      <c r="AD282" s="12"/>
      <c r="AE282" s="12"/>
      <c r="AR282" s="213" t="s">
        <v>87</v>
      </c>
      <c r="AT282" s="214" t="s">
        <v>78</v>
      </c>
      <c r="AU282" s="214" t="s">
        <v>21</v>
      </c>
      <c r="AY282" s="213" t="s">
        <v>135</v>
      </c>
      <c r="BK282" s="215">
        <f>SUM(BK283:BK296)</f>
        <v>0</v>
      </c>
    </row>
    <row r="283" spans="1:65" s="2" customFormat="1" ht="33" customHeight="1">
      <c r="A283" s="37"/>
      <c r="B283" s="38"/>
      <c r="C283" s="218" t="s">
        <v>645</v>
      </c>
      <c r="D283" s="218" t="s">
        <v>137</v>
      </c>
      <c r="E283" s="219" t="s">
        <v>1489</v>
      </c>
      <c r="F283" s="220" t="s">
        <v>577</v>
      </c>
      <c r="G283" s="221" t="s">
        <v>155</v>
      </c>
      <c r="H283" s="222">
        <v>7</v>
      </c>
      <c r="I283" s="223"/>
      <c r="J283" s="224">
        <f>ROUND(I283*H283,2)</f>
        <v>0</v>
      </c>
      <c r="K283" s="225"/>
      <c r="L283" s="43"/>
      <c r="M283" s="226" t="s">
        <v>1</v>
      </c>
      <c r="N283" s="227" t="s">
        <v>44</v>
      </c>
      <c r="O283" s="90"/>
      <c r="P283" s="228">
        <f>O283*H283</f>
        <v>0</v>
      </c>
      <c r="Q283" s="228">
        <v>0</v>
      </c>
      <c r="R283" s="228">
        <f>Q283*H283</f>
        <v>0</v>
      </c>
      <c r="S283" s="228">
        <v>0</v>
      </c>
      <c r="T283" s="229">
        <f>S283*H283</f>
        <v>0</v>
      </c>
      <c r="U283" s="37"/>
      <c r="V283" s="37"/>
      <c r="W283" s="37"/>
      <c r="X283" s="37"/>
      <c r="Y283" s="37"/>
      <c r="Z283" s="37"/>
      <c r="AA283" s="37"/>
      <c r="AB283" s="37"/>
      <c r="AC283" s="37"/>
      <c r="AD283" s="37"/>
      <c r="AE283" s="37"/>
      <c r="AR283" s="230" t="s">
        <v>141</v>
      </c>
      <c r="AT283" s="230" t="s">
        <v>137</v>
      </c>
      <c r="AU283" s="230" t="s">
        <v>152</v>
      </c>
      <c r="AY283" s="16" t="s">
        <v>135</v>
      </c>
      <c r="BE283" s="231">
        <f>IF(N283="základní",J283,0)</f>
        <v>0</v>
      </c>
      <c r="BF283" s="231">
        <f>IF(N283="snížená",J283,0)</f>
        <v>0</v>
      </c>
      <c r="BG283" s="231">
        <f>IF(N283="zákl. přenesená",J283,0)</f>
        <v>0</v>
      </c>
      <c r="BH283" s="231">
        <f>IF(N283="sníž. přenesená",J283,0)</f>
        <v>0</v>
      </c>
      <c r="BI283" s="231">
        <f>IF(N283="nulová",J283,0)</f>
        <v>0</v>
      </c>
      <c r="BJ283" s="16" t="s">
        <v>87</v>
      </c>
      <c r="BK283" s="231">
        <f>ROUND(I283*H283,2)</f>
        <v>0</v>
      </c>
      <c r="BL283" s="16" t="s">
        <v>141</v>
      </c>
      <c r="BM283" s="230" t="s">
        <v>1490</v>
      </c>
    </row>
    <row r="284" spans="1:51" s="13" customFormat="1" ht="12">
      <c r="A284" s="13"/>
      <c r="B284" s="237"/>
      <c r="C284" s="238"/>
      <c r="D284" s="232" t="s">
        <v>150</v>
      </c>
      <c r="E284" s="239" t="s">
        <v>1</v>
      </c>
      <c r="F284" s="240" t="s">
        <v>1491</v>
      </c>
      <c r="G284" s="238"/>
      <c r="H284" s="241">
        <v>7</v>
      </c>
      <c r="I284" s="242"/>
      <c r="J284" s="238"/>
      <c r="K284" s="238"/>
      <c r="L284" s="243"/>
      <c r="M284" s="244"/>
      <c r="N284" s="245"/>
      <c r="O284" s="245"/>
      <c r="P284" s="245"/>
      <c r="Q284" s="245"/>
      <c r="R284" s="245"/>
      <c r="S284" s="245"/>
      <c r="T284" s="246"/>
      <c r="U284" s="13"/>
      <c r="V284" s="13"/>
      <c r="W284" s="13"/>
      <c r="X284" s="13"/>
      <c r="Y284" s="13"/>
      <c r="Z284" s="13"/>
      <c r="AA284" s="13"/>
      <c r="AB284" s="13"/>
      <c r="AC284" s="13"/>
      <c r="AD284" s="13"/>
      <c r="AE284" s="13"/>
      <c r="AT284" s="247" t="s">
        <v>150</v>
      </c>
      <c r="AU284" s="247" t="s">
        <v>152</v>
      </c>
      <c r="AV284" s="13" t="s">
        <v>21</v>
      </c>
      <c r="AW284" s="13" t="s">
        <v>34</v>
      </c>
      <c r="AX284" s="13" t="s">
        <v>79</v>
      </c>
      <c r="AY284" s="247" t="s">
        <v>135</v>
      </c>
    </row>
    <row r="285" spans="1:51" s="14" customFormat="1" ht="12">
      <c r="A285" s="14"/>
      <c r="B285" s="248"/>
      <c r="C285" s="249"/>
      <c r="D285" s="232" t="s">
        <v>150</v>
      </c>
      <c r="E285" s="250" t="s">
        <v>1</v>
      </c>
      <c r="F285" s="251" t="s">
        <v>159</v>
      </c>
      <c r="G285" s="249"/>
      <c r="H285" s="252">
        <v>7</v>
      </c>
      <c r="I285" s="253"/>
      <c r="J285" s="249"/>
      <c r="K285" s="249"/>
      <c r="L285" s="254"/>
      <c r="M285" s="255"/>
      <c r="N285" s="256"/>
      <c r="O285" s="256"/>
      <c r="P285" s="256"/>
      <c r="Q285" s="256"/>
      <c r="R285" s="256"/>
      <c r="S285" s="256"/>
      <c r="T285" s="257"/>
      <c r="U285" s="14"/>
      <c r="V285" s="14"/>
      <c r="W285" s="14"/>
      <c r="X285" s="14"/>
      <c r="Y285" s="14"/>
      <c r="Z285" s="14"/>
      <c r="AA285" s="14"/>
      <c r="AB285" s="14"/>
      <c r="AC285" s="14"/>
      <c r="AD285" s="14"/>
      <c r="AE285" s="14"/>
      <c r="AT285" s="258" t="s">
        <v>150</v>
      </c>
      <c r="AU285" s="258" t="s">
        <v>152</v>
      </c>
      <c r="AV285" s="14" t="s">
        <v>141</v>
      </c>
      <c r="AW285" s="14" t="s">
        <v>34</v>
      </c>
      <c r="AX285" s="14" t="s">
        <v>87</v>
      </c>
      <c r="AY285" s="258" t="s">
        <v>135</v>
      </c>
    </row>
    <row r="286" spans="1:65" s="2" customFormat="1" ht="24.15" customHeight="1">
      <c r="A286" s="37"/>
      <c r="B286" s="38"/>
      <c r="C286" s="218" t="s">
        <v>649</v>
      </c>
      <c r="D286" s="218" t="s">
        <v>137</v>
      </c>
      <c r="E286" s="219" t="s">
        <v>748</v>
      </c>
      <c r="F286" s="220" t="s">
        <v>581</v>
      </c>
      <c r="G286" s="221" t="s">
        <v>155</v>
      </c>
      <c r="H286" s="222">
        <v>7</v>
      </c>
      <c r="I286" s="223"/>
      <c r="J286" s="224">
        <f>ROUND(I286*H286,2)</f>
        <v>0</v>
      </c>
      <c r="K286" s="225"/>
      <c r="L286" s="43"/>
      <c r="M286" s="226" t="s">
        <v>1</v>
      </c>
      <c r="N286" s="227" t="s">
        <v>44</v>
      </c>
      <c r="O286" s="90"/>
      <c r="P286" s="228">
        <f>O286*H286</f>
        <v>0</v>
      </c>
      <c r="Q286" s="228">
        <v>0</v>
      </c>
      <c r="R286" s="228">
        <f>Q286*H286</f>
        <v>0</v>
      </c>
      <c r="S286" s="228">
        <v>0</v>
      </c>
      <c r="T286" s="229">
        <f>S286*H286</f>
        <v>0</v>
      </c>
      <c r="U286" s="37"/>
      <c r="V286" s="37"/>
      <c r="W286" s="37"/>
      <c r="X286" s="37"/>
      <c r="Y286" s="37"/>
      <c r="Z286" s="37"/>
      <c r="AA286" s="37"/>
      <c r="AB286" s="37"/>
      <c r="AC286" s="37"/>
      <c r="AD286" s="37"/>
      <c r="AE286" s="37"/>
      <c r="AR286" s="230" t="s">
        <v>141</v>
      </c>
      <c r="AT286" s="230" t="s">
        <v>137</v>
      </c>
      <c r="AU286" s="230" t="s">
        <v>152</v>
      </c>
      <c r="AY286" s="16" t="s">
        <v>135</v>
      </c>
      <c r="BE286" s="231">
        <f>IF(N286="základní",J286,0)</f>
        <v>0</v>
      </c>
      <c r="BF286" s="231">
        <f>IF(N286="snížená",J286,0)</f>
        <v>0</v>
      </c>
      <c r="BG286" s="231">
        <f>IF(N286="zákl. přenesená",J286,0)</f>
        <v>0</v>
      </c>
      <c r="BH286" s="231">
        <f>IF(N286="sníž. přenesená",J286,0)</f>
        <v>0</v>
      </c>
      <c r="BI286" s="231">
        <f>IF(N286="nulová",J286,0)</f>
        <v>0</v>
      </c>
      <c r="BJ286" s="16" t="s">
        <v>87</v>
      </c>
      <c r="BK286" s="231">
        <f>ROUND(I286*H286,2)</f>
        <v>0</v>
      </c>
      <c r="BL286" s="16" t="s">
        <v>141</v>
      </c>
      <c r="BM286" s="230" t="s">
        <v>1492</v>
      </c>
    </row>
    <row r="287" spans="1:51" s="13" customFormat="1" ht="12">
      <c r="A287" s="13"/>
      <c r="B287" s="237"/>
      <c r="C287" s="238"/>
      <c r="D287" s="232" t="s">
        <v>150</v>
      </c>
      <c r="E287" s="239" t="s">
        <v>1</v>
      </c>
      <c r="F287" s="240" t="s">
        <v>176</v>
      </c>
      <c r="G287" s="238"/>
      <c r="H287" s="241">
        <v>7</v>
      </c>
      <c r="I287" s="242"/>
      <c r="J287" s="238"/>
      <c r="K287" s="238"/>
      <c r="L287" s="243"/>
      <c r="M287" s="244"/>
      <c r="N287" s="245"/>
      <c r="O287" s="245"/>
      <c r="P287" s="245"/>
      <c r="Q287" s="245"/>
      <c r="R287" s="245"/>
      <c r="S287" s="245"/>
      <c r="T287" s="246"/>
      <c r="U287" s="13"/>
      <c r="V287" s="13"/>
      <c r="W287" s="13"/>
      <c r="X287" s="13"/>
      <c r="Y287" s="13"/>
      <c r="Z287" s="13"/>
      <c r="AA287" s="13"/>
      <c r="AB287" s="13"/>
      <c r="AC287" s="13"/>
      <c r="AD287" s="13"/>
      <c r="AE287" s="13"/>
      <c r="AT287" s="247" t="s">
        <v>150</v>
      </c>
      <c r="AU287" s="247" t="s">
        <v>152</v>
      </c>
      <c r="AV287" s="13" t="s">
        <v>21</v>
      </c>
      <c r="AW287" s="13" t="s">
        <v>34</v>
      </c>
      <c r="AX287" s="13" t="s">
        <v>87</v>
      </c>
      <c r="AY287" s="247" t="s">
        <v>135</v>
      </c>
    </row>
    <row r="288" spans="1:65" s="2" customFormat="1" ht="33" customHeight="1">
      <c r="A288" s="37"/>
      <c r="B288" s="38"/>
      <c r="C288" s="218" t="s">
        <v>653</v>
      </c>
      <c r="D288" s="218" t="s">
        <v>137</v>
      </c>
      <c r="E288" s="219" t="s">
        <v>751</v>
      </c>
      <c r="F288" s="220" t="s">
        <v>584</v>
      </c>
      <c r="G288" s="221" t="s">
        <v>155</v>
      </c>
      <c r="H288" s="222">
        <v>7</v>
      </c>
      <c r="I288" s="223"/>
      <c r="J288" s="224">
        <f>ROUND(I288*H288,2)</f>
        <v>0</v>
      </c>
      <c r="K288" s="225"/>
      <c r="L288" s="43"/>
      <c r="M288" s="226" t="s">
        <v>1</v>
      </c>
      <c r="N288" s="227" t="s">
        <v>44</v>
      </c>
      <c r="O288" s="90"/>
      <c r="P288" s="228">
        <f>O288*H288</f>
        <v>0</v>
      </c>
      <c r="Q288" s="228">
        <v>0</v>
      </c>
      <c r="R288" s="228">
        <f>Q288*H288</f>
        <v>0</v>
      </c>
      <c r="S288" s="228">
        <v>0</v>
      </c>
      <c r="T288" s="229">
        <f>S288*H288</f>
        <v>0</v>
      </c>
      <c r="U288" s="37"/>
      <c r="V288" s="37"/>
      <c r="W288" s="37"/>
      <c r="X288" s="37"/>
      <c r="Y288" s="37"/>
      <c r="Z288" s="37"/>
      <c r="AA288" s="37"/>
      <c r="AB288" s="37"/>
      <c r="AC288" s="37"/>
      <c r="AD288" s="37"/>
      <c r="AE288" s="37"/>
      <c r="AR288" s="230" t="s">
        <v>141</v>
      </c>
      <c r="AT288" s="230" t="s">
        <v>137</v>
      </c>
      <c r="AU288" s="230" t="s">
        <v>152</v>
      </c>
      <c r="AY288" s="16" t="s">
        <v>135</v>
      </c>
      <c r="BE288" s="231">
        <f>IF(N288="základní",J288,0)</f>
        <v>0</v>
      </c>
      <c r="BF288" s="231">
        <f>IF(N288="snížená",J288,0)</f>
        <v>0</v>
      </c>
      <c r="BG288" s="231">
        <f>IF(N288="zákl. přenesená",J288,0)</f>
        <v>0</v>
      </c>
      <c r="BH288" s="231">
        <f>IF(N288="sníž. přenesená",J288,0)</f>
        <v>0</v>
      </c>
      <c r="BI288" s="231">
        <f>IF(N288="nulová",J288,0)</f>
        <v>0</v>
      </c>
      <c r="BJ288" s="16" t="s">
        <v>87</v>
      </c>
      <c r="BK288" s="231">
        <f>ROUND(I288*H288,2)</f>
        <v>0</v>
      </c>
      <c r="BL288" s="16" t="s">
        <v>141</v>
      </c>
      <c r="BM288" s="230" t="s">
        <v>1493</v>
      </c>
    </row>
    <row r="289" spans="1:51" s="13" customFormat="1" ht="12">
      <c r="A289" s="13"/>
      <c r="B289" s="237"/>
      <c r="C289" s="238"/>
      <c r="D289" s="232" t="s">
        <v>150</v>
      </c>
      <c r="E289" s="239" t="s">
        <v>1</v>
      </c>
      <c r="F289" s="240" t="s">
        <v>176</v>
      </c>
      <c r="G289" s="238"/>
      <c r="H289" s="241">
        <v>7</v>
      </c>
      <c r="I289" s="242"/>
      <c r="J289" s="238"/>
      <c r="K289" s="238"/>
      <c r="L289" s="243"/>
      <c r="M289" s="244"/>
      <c r="N289" s="245"/>
      <c r="O289" s="245"/>
      <c r="P289" s="245"/>
      <c r="Q289" s="245"/>
      <c r="R289" s="245"/>
      <c r="S289" s="245"/>
      <c r="T289" s="246"/>
      <c r="U289" s="13"/>
      <c r="V289" s="13"/>
      <c r="W289" s="13"/>
      <c r="X289" s="13"/>
      <c r="Y289" s="13"/>
      <c r="Z289" s="13"/>
      <c r="AA289" s="13"/>
      <c r="AB289" s="13"/>
      <c r="AC289" s="13"/>
      <c r="AD289" s="13"/>
      <c r="AE289" s="13"/>
      <c r="AT289" s="247" t="s">
        <v>150</v>
      </c>
      <c r="AU289" s="247" t="s">
        <v>152</v>
      </c>
      <c r="AV289" s="13" t="s">
        <v>21</v>
      </c>
      <c r="AW289" s="13" t="s">
        <v>34</v>
      </c>
      <c r="AX289" s="13" t="s">
        <v>79</v>
      </c>
      <c r="AY289" s="247" t="s">
        <v>135</v>
      </c>
    </row>
    <row r="290" spans="1:51" s="14" customFormat="1" ht="12">
      <c r="A290" s="14"/>
      <c r="B290" s="248"/>
      <c r="C290" s="249"/>
      <c r="D290" s="232" t="s">
        <v>150</v>
      </c>
      <c r="E290" s="250" t="s">
        <v>1</v>
      </c>
      <c r="F290" s="251" t="s">
        <v>159</v>
      </c>
      <c r="G290" s="249"/>
      <c r="H290" s="252">
        <v>7</v>
      </c>
      <c r="I290" s="253"/>
      <c r="J290" s="249"/>
      <c r="K290" s="249"/>
      <c r="L290" s="254"/>
      <c r="M290" s="255"/>
      <c r="N290" s="256"/>
      <c r="O290" s="256"/>
      <c r="P290" s="256"/>
      <c r="Q290" s="256"/>
      <c r="R290" s="256"/>
      <c r="S290" s="256"/>
      <c r="T290" s="257"/>
      <c r="U290" s="14"/>
      <c r="V290" s="14"/>
      <c r="W290" s="14"/>
      <c r="X290" s="14"/>
      <c r="Y290" s="14"/>
      <c r="Z290" s="14"/>
      <c r="AA290" s="14"/>
      <c r="AB290" s="14"/>
      <c r="AC290" s="14"/>
      <c r="AD290" s="14"/>
      <c r="AE290" s="14"/>
      <c r="AT290" s="258" t="s">
        <v>150</v>
      </c>
      <c r="AU290" s="258" t="s">
        <v>152</v>
      </c>
      <c r="AV290" s="14" t="s">
        <v>141</v>
      </c>
      <c r="AW290" s="14" t="s">
        <v>34</v>
      </c>
      <c r="AX290" s="14" t="s">
        <v>87</v>
      </c>
      <c r="AY290" s="258" t="s">
        <v>135</v>
      </c>
    </row>
    <row r="291" spans="1:65" s="2" customFormat="1" ht="24.15" customHeight="1">
      <c r="A291" s="37"/>
      <c r="B291" s="38"/>
      <c r="C291" s="218" t="s">
        <v>657</v>
      </c>
      <c r="D291" s="218" t="s">
        <v>137</v>
      </c>
      <c r="E291" s="219" t="s">
        <v>754</v>
      </c>
      <c r="F291" s="220" t="s">
        <v>1480</v>
      </c>
      <c r="G291" s="221" t="s">
        <v>155</v>
      </c>
      <c r="H291" s="222">
        <v>7</v>
      </c>
      <c r="I291" s="223"/>
      <c r="J291" s="224">
        <f>ROUND(I291*H291,2)</f>
        <v>0</v>
      </c>
      <c r="K291" s="225"/>
      <c r="L291" s="43"/>
      <c r="M291" s="226" t="s">
        <v>1</v>
      </c>
      <c r="N291" s="227" t="s">
        <v>44</v>
      </c>
      <c r="O291" s="90"/>
      <c r="P291" s="228">
        <f>O291*H291</f>
        <v>0</v>
      </c>
      <c r="Q291" s="228">
        <v>0</v>
      </c>
      <c r="R291" s="228">
        <f>Q291*H291</f>
        <v>0</v>
      </c>
      <c r="S291" s="228">
        <v>0</v>
      </c>
      <c r="T291" s="229">
        <f>S291*H291</f>
        <v>0</v>
      </c>
      <c r="U291" s="37"/>
      <c r="V291" s="37"/>
      <c r="W291" s="37"/>
      <c r="X291" s="37"/>
      <c r="Y291" s="37"/>
      <c r="Z291" s="37"/>
      <c r="AA291" s="37"/>
      <c r="AB291" s="37"/>
      <c r="AC291" s="37"/>
      <c r="AD291" s="37"/>
      <c r="AE291" s="37"/>
      <c r="AR291" s="230" t="s">
        <v>141</v>
      </c>
      <c r="AT291" s="230" t="s">
        <v>137</v>
      </c>
      <c r="AU291" s="230" t="s">
        <v>152</v>
      </c>
      <c r="AY291" s="16" t="s">
        <v>135</v>
      </c>
      <c r="BE291" s="231">
        <f>IF(N291="základní",J291,0)</f>
        <v>0</v>
      </c>
      <c r="BF291" s="231">
        <f>IF(N291="snížená",J291,0)</f>
        <v>0</v>
      </c>
      <c r="BG291" s="231">
        <f>IF(N291="zákl. přenesená",J291,0)</f>
        <v>0</v>
      </c>
      <c r="BH291" s="231">
        <f>IF(N291="sníž. přenesená",J291,0)</f>
        <v>0</v>
      </c>
      <c r="BI291" s="231">
        <f>IF(N291="nulová",J291,0)</f>
        <v>0</v>
      </c>
      <c r="BJ291" s="16" t="s">
        <v>87</v>
      </c>
      <c r="BK291" s="231">
        <f>ROUND(I291*H291,2)</f>
        <v>0</v>
      </c>
      <c r="BL291" s="16" t="s">
        <v>141</v>
      </c>
      <c r="BM291" s="230" t="s">
        <v>1494</v>
      </c>
    </row>
    <row r="292" spans="1:51" s="13" customFormat="1" ht="12">
      <c r="A292" s="13"/>
      <c r="B292" s="237"/>
      <c r="C292" s="238"/>
      <c r="D292" s="232" t="s">
        <v>150</v>
      </c>
      <c r="E292" s="239" t="s">
        <v>1</v>
      </c>
      <c r="F292" s="240" t="s">
        <v>176</v>
      </c>
      <c r="G292" s="238"/>
      <c r="H292" s="241">
        <v>7</v>
      </c>
      <c r="I292" s="242"/>
      <c r="J292" s="238"/>
      <c r="K292" s="238"/>
      <c r="L292" s="243"/>
      <c r="M292" s="244"/>
      <c r="N292" s="245"/>
      <c r="O292" s="245"/>
      <c r="P292" s="245"/>
      <c r="Q292" s="245"/>
      <c r="R292" s="245"/>
      <c r="S292" s="245"/>
      <c r="T292" s="246"/>
      <c r="U292" s="13"/>
      <c r="V292" s="13"/>
      <c r="W292" s="13"/>
      <c r="X292" s="13"/>
      <c r="Y292" s="13"/>
      <c r="Z292" s="13"/>
      <c r="AA292" s="13"/>
      <c r="AB292" s="13"/>
      <c r="AC292" s="13"/>
      <c r="AD292" s="13"/>
      <c r="AE292" s="13"/>
      <c r="AT292" s="247" t="s">
        <v>150</v>
      </c>
      <c r="AU292" s="247" t="s">
        <v>152</v>
      </c>
      <c r="AV292" s="13" t="s">
        <v>21</v>
      </c>
      <c r="AW292" s="13" t="s">
        <v>34</v>
      </c>
      <c r="AX292" s="13" t="s">
        <v>79</v>
      </c>
      <c r="AY292" s="247" t="s">
        <v>135</v>
      </c>
    </row>
    <row r="293" spans="1:51" s="14" customFormat="1" ht="12">
      <c r="A293" s="14"/>
      <c r="B293" s="248"/>
      <c r="C293" s="249"/>
      <c r="D293" s="232" t="s">
        <v>150</v>
      </c>
      <c r="E293" s="250" t="s">
        <v>1</v>
      </c>
      <c r="F293" s="251" t="s">
        <v>159</v>
      </c>
      <c r="G293" s="249"/>
      <c r="H293" s="252">
        <v>7</v>
      </c>
      <c r="I293" s="253"/>
      <c r="J293" s="249"/>
      <c r="K293" s="249"/>
      <c r="L293" s="254"/>
      <c r="M293" s="255"/>
      <c r="N293" s="256"/>
      <c r="O293" s="256"/>
      <c r="P293" s="256"/>
      <c r="Q293" s="256"/>
      <c r="R293" s="256"/>
      <c r="S293" s="256"/>
      <c r="T293" s="257"/>
      <c r="U293" s="14"/>
      <c r="V293" s="14"/>
      <c r="W293" s="14"/>
      <c r="X293" s="14"/>
      <c r="Y293" s="14"/>
      <c r="Z293" s="14"/>
      <c r="AA293" s="14"/>
      <c r="AB293" s="14"/>
      <c r="AC293" s="14"/>
      <c r="AD293" s="14"/>
      <c r="AE293" s="14"/>
      <c r="AT293" s="258" t="s">
        <v>150</v>
      </c>
      <c r="AU293" s="258" t="s">
        <v>152</v>
      </c>
      <c r="AV293" s="14" t="s">
        <v>141</v>
      </c>
      <c r="AW293" s="14" t="s">
        <v>34</v>
      </c>
      <c r="AX293" s="14" t="s">
        <v>87</v>
      </c>
      <c r="AY293" s="258" t="s">
        <v>135</v>
      </c>
    </row>
    <row r="294" spans="1:65" s="2" customFormat="1" ht="24.15" customHeight="1">
      <c r="A294" s="37"/>
      <c r="B294" s="38"/>
      <c r="C294" s="218" t="s">
        <v>660</v>
      </c>
      <c r="D294" s="218" t="s">
        <v>137</v>
      </c>
      <c r="E294" s="219" t="s">
        <v>1495</v>
      </c>
      <c r="F294" s="220" t="s">
        <v>1496</v>
      </c>
      <c r="G294" s="221" t="s">
        <v>155</v>
      </c>
      <c r="H294" s="222">
        <v>7</v>
      </c>
      <c r="I294" s="223"/>
      <c r="J294" s="224">
        <f>ROUND(I294*H294,2)</f>
        <v>0</v>
      </c>
      <c r="K294" s="225"/>
      <c r="L294" s="43"/>
      <c r="M294" s="226" t="s">
        <v>1</v>
      </c>
      <c r="N294" s="227" t="s">
        <v>44</v>
      </c>
      <c r="O294" s="90"/>
      <c r="P294" s="228">
        <f>O294*H294</f>
        <v>0</v>
      </c>
      <c r="Q294" s="228">
        <v>0</v>
      </c>
      <c r="R294" s="228">
        <f>Q294*H294</f>
        <v>0</v>
      </c>
      <c r="S294" s="228">
        <v>0</v>
      </c>
      <c r="T294" s="229">
        <f>S294*H294</f>
        <v>0</v>
      </c>
      <c r="U294" s="37"/>
      <c r="V294" s="37"/>
      <c r="W294" s="37"/>
      <c r="X294" s="37"/>
      <c r="Y294" s="37"/>
      <c r="Z294" s="37"/>
      <c r="AA294" s="37"/>
      <c r="AB294" s="37"/>
      <c r="AC294" s="37"/>
      <c r="AD294" s="37"/>
      <c r="AE294" s="37"/>
      <c r="AR294" s="230" t="s">
        <v>141</v>
      </c>
      <c r="AT294" s="230" t="s">
        <v>137</v>
      </c>
      <c r="AU294" s="230" t="s">
        <v>152</v>
      </c>
      <c r="AY294" s="16" t="s">
        <v>135</v>
      </c>
      <c r="BE294" s="231">
        <f>IF(N294="základní",J294,0)</f>
        <v>0</v>
      </c>
      <c r="BF294" s="231">
        <f>IF(N294="snížená",J294,0)</f>
        <v>0</v>
      </c>
      <c r="BG294" s="231">
        <f>IF(N294="zákl. přenesená",J294,0)</f>
        <v>0</v>
      </c>
      <c r="BH294" s="231">
        <f>IF(N294="sníž. přenesená",J294,0)</f>
        <v>0</v>
      </c>
      <c r="BI294" s="231">
        <f>IF(N294="nulová",J294,0)</f>
        <v>0</v>
      </c>
      <c r="BJ294" s="16" t="s">
        <v>87</v>
      </c>
      <c r="BK294" s="231">
        <f>ROUND(I294*H294,2)</f>
        <v>0</v>
      </c>
      <c r="BL294" s="16" t="s">
        <v>141</v>
      </c>
      <c r="BM294" s="230" t="s">
        <v>1497</v>
      </c>
    </row>
    <row r="295" spans="1:51" s="13" customFormat="1" ht="12">
      <c r="A295" s="13"/>
      <c r="B295" s="237"/>
      <c r="C295" s="238"/>
      <c r="D295" s="232" t="s">
        <v>150</v>
      </c>
      <c r="E295" s="239" t="s">
        <v>1</v>
      </c>
      <c r="F295" s="240" t="s">
        <v>176</v>
      </c>
      <c r="G295" s="238"/>
      <c r="H295" s="241">
        <v>7</v>
      </c>
      <c r="I295" s="242"/>
      <c r="J295" s="238"/>
      <c r="K295" s="238"/>
      <c r="L295" s="243"/>
      <c r="M295" s="244"/>
      <c r="N295" s="245"/>
      <c r="O295" s="245"/>
      <c r="P295" s="245"/>
      <c r="Q295" s="245"/>
      <c r="R295" s="245"/>
      <c r="S295" s="245"/>
      <c r="T295" s="246"/>
      <c r="U295" s="13"/>
      <c r="V295" s="13"/>
      <c r="W295" s="13"/>
      <c r="X295" s="13"/>
      <c r="Y295" s="13"/>
      <c r="Z295" s="13"/>
      <c r="AA295" s="13"/>
      <c r="AB295" s="13"/>
      <c r="AC295" s="13"/>
      <c r="AD295" s="13"/>
      <c r="AE295" s="13"/>
      <c r="AT295" s="247" t="s">
        <v>150</v>
      </c>
      <c r="AU295" s="247" t="s">
        <v>152</v>
      </c>
      <c r="AV295" s="13" t="s">
        <v>21</v>
      </c>
      <c r="AW295" s="13" t="s">
        <v>34</v>
      </c>
      <c r="AX295" s="13" t="s">
        <v>79</v>
      </c>
      <c r="AY295" s="247" t="s">
        <v>135</v>
      </c>
    </row>
    <row r="296" spans="1:51" s="14" customFormat="1" ht="12">
      <c r="A296" s="14"/>
      <c r="B296" s="248"/>
      <c r="C296" s="249"/>
      <c r="D296" s="232" t="s">
        <v>150</v>
      </c>
      <c r="E296" s="250" t="s">
        <v>1</v>
      </c>
      <c r="F296" s="251" t="s">
        <v>159</v>
      </c>
      <c r="G296" s="249"/>
      <c r="H296" s="252">
        <v>7</v>
      </c>
      <c r="I296" s="253"/>
      <c r="J296" s="249"/>
      <c r="K296" s="249"/>
      <c r="L296" s="254"/>
      <c r="M296" s="255"/>
      <c r="N296" s="256"/>
      <c r="O296" s="256"/>
      <c r="P296" s="256"/>
      <c r="Q296" s="256"/>
      <c r="R296" s="256"/>
      <c r="S296" s="256"/>
      <c r="T296" s="257"/>
      <c r="U296" s="14"/>
      <c r="V296" s="14"/>
      <c r="W296" s="14"/>
      <c r="X296" s="14"/>
      <c r="Y296" s="14"/>
      <c r="Z296" s="14"/>
      <c r="AA296" s="14"/>
      <c r="AB296" s="14"/>
      <c r="AC296" s="14"/>
      <c r="AD296" s="14"/>
      <c r="AE296" s="14"/>
      <c r="AT296" s="258" t="s">
        <v>150</v>
      </c>
      <c r="AU296" s="258" t="s">
        <v>152</v>
      </c>
      <c r="AV296" s="14" t="s">
        <v>141</v>
      </c>
      <c r="AW296" s="14" t="s">
        <v>34</v>
      </c>
      <c r="AX296" s="14" t="s">
        <v>87</v>
      </c>
      <c r="AY296" s="258" t="s">
        <v>135</v>
      </c>
    </row>
    <row r="297" spans="1:63" s="12" customFormat="1" ht="20.85" customHeight="1">
      <c r="A297" s="12"/>
      <c r="B297" s="202"/>
      <c r="C297" s="203"/>
      <c r="D297" s="204" t="s">
        <v>78</v>
      </c>
      <c r="E297" s="216" t="s">
        <v>1498</v>
      </c>
      <c r="F297" s="216" t="s">
        <v>1499</v>
      </c>
      <c r="G297" s="203"/>
      <c r="H297" s="203"/>
      <c r="I297" s="206"/>
      <c r="J297" s="217">
        <f>BK297</f>
        <v>0</v>
      </c>
      <c r="K297" s="203"/>
      <c r="L297" s="208"/>
      <c r="M297" s="209"/>
      <c r="N297" s="210"/>
      <c r="O297" s="210"/>
      <c r="P297" s="211">
        <f>SUM(P298:P303)</f>
        <v>0</v>
      </c>
      <c r="Q297" s="210"/>
      <c r="R297" s="211">
        <f>SUM(R298:R303)</f>
        <v>0</v>
      </c>
      <c r="S297" s="210"/>
      <c r="T297" s="212">
        <f>SUM(T298:T303)</f>
        <v>0</v>
      </c>
      <c r="U297" s="12"/>
      <c r="V297" s="12"/>
      <c r="W297" s="12"/>
      <c r="X297" s="12"/>
      <c r="Y297" s="12"/>
      <c r="Z297" s="12"/>
      <c r="AA297" s="12"/>
      <c r="AB297" s="12"/>
      <c r="AC297" s="12"/>
      <c r="AD297" s="12"/>
      <c r="AE297" s="12"/>
      <c r="AR297" s="213" t="s">
        <v>87</v>
      </c>
      <c r="AT297" s="214" t="s">
        <v>78</v>
      </c>
      <c r="AU297" s="214" t="s">
        <v>21</v>
      </c>
      <c r="AY297" s="213" t="s">
        <v>135</v>
      </c>
      <c r="BK297" s="215">
        <f>SUM(BK298:BK303)</f>
        <v>0</v>
      </c>
    </row>
    <row r="298" spans="1:65" s="2" customFormat="1" ht="24.15" customHeight="1">
      <c r="A298" s="37"/>
      <c r="B298" s="38"/>
      <c r="C298" s="218" t="s">
        <v>666</v>
      </c>
      <c r="D298" s="218" t="s">
        <v>137</v>
      </c>
      <c r="E298" s="219" t="s">
        <v>1500</v>
      </c>
      <c r="F298" s="220" t="s">
        <v>1501</v>
      </c>
      <c r="G298" s="221" t="s">
        <v>155</v>
      </c>
      <c r="H298" s="222">
        <v>10</v>
      </c>
      <c r="I298" s="223"/>
      <c r="J298" s="224">
        <f>ROUND(I298*H298,2)</f>
        <v>0</v>
      </c>
      <c r="K298" s="225"/>
      <c r="L298" s="43"/>
      <c r="M298" s="226" t="s">
        <v>1</v>
      </c>
      <c r="N298" s="227" t="s">
        <v>44</v>
      </c>
      <c r="O298" s="90"/>
      <c r="P298" s="228">
        <f>O298*H298</f>
        <v>0</v>
      </c>
      <c r="Q298" s="228">
        <v>0</v>
      </c>
      <c r="R298" s="228">
        <f>Q298*H298</f>
        <v>0</v>
      </c>
      <c r="S298" s="228">
        <v>0</v>
      </c>
      <c r="T298" s="229">
        <f>S298*H298</f>
        <v>0</v>
      </c>
      <c r="U298" s="37"/>
      <c r="V298" s="37"/>
      <c r="W298" s="37"/>
      <c r="X298" s="37"/>
      <c r="Y298" s="37"/>
      <c r="Z298" s="37"/>
      <c r="AA298" s="37"/>
      <c r="AB298" s="37"/>
      <c r="AC298" s="37"/>
      <c r="AD298" s="37"/>
      <c r="AE298" s="37"/>
      <c r="AR298" s="230" t="s">
        <v>141</v>
      </c>
      <c r="AT298" s="230" t="s">
        <v>137</v>
      </c>
      <c r="AU298" s="230" t="s">
        <v>152</v>
      </c>
      <c r="AY298" s="16" t="s">
        <v>135</v>
      </c>
      <c r="BE298" s="231">
        <f>IF(N298="základní",J298,0)</f>
        <v>0</v>
      </c>
      <c r="BF298" s="231">
        <f>IF(N298="snížená",J298,0)</f>
        <v>0</v>
      </c>
      <c r="BG298" s="231">
        <f>IF(N298="zákl. přenesená",J298,0)</f>
        <v>0</v>
      </c>
      <c r="BH298" s="231">
        <f>IF(N298="sníž. přenesená",J298,0)</f>
        <v>0</v>
      </c>
      <c r="BI298" s="231">
        <f>IF(N298="nulová",J298,0)</f>
        <v>0</v>
      </c>
      <c r="BJ298" s="16" t="s">
        <v>87</v>
      </c>
      <c r="BK298" s="231">
        <f>ROUND(I298*H298,2)</f>
        <v>0</v>
      </c>
      <c r="BL298" s="16" t="s">
        <v>141</v>
      </c>
      <c r="BM298" s="230" t="s">
        <v>1502</v>
      </c>
    </row>
    <row r="299" spans="1:65" s="2" customFormat="1" ht="24.15" customHeight="1">
      <c r="A299" s="37"/>
      <c r="B299" s="38"/>
      <c r="C299" s="218" t="s">
        <v>672</v>
      </c>
      <c r="D299" s="218" t="s">
        <v>137</v>
      </c>
      <c r="E299" s="219" t="s">
        <v>1503</v>
      </c>
      <c r="F299" s="220" t="s">
        <v>1504</v>
      </c>
      <c r="G299" s="221" t="s">
        <v>155</v>
      </c>
      <c r="H299" s="222">
        <v>10</v>
      </c>
      <c r="I299" s="223"/>
      <c r="J299" s="224">
        <f>ROUND(I299*H299,2)</f>
        <v>0</v>
      </c>
      <c r="K299" s="225"/>
      <c r="L299" s="43"/>
      <c r="M299" s="226" t="s">
        <v>1</v>
      </c>
      <c r="N299" s="227" t="s">
        <v>44</v>
      </c>
      <c r="O299" s="90"/>
      <c r="P299" s="228">
        <f>O299*H299</f>
        <v>0</v>
      </c>
      <c r="Q299" s="228">
        <v>0</v>
      </c>
      <c r="R299" s="228">
        <f>Q299*H299</f>
        <v>0</v>
      </c>
      <c r="S299" s="228">
        <v>0</v>
      </c>
      <c r="T299" s="229">
        <f>S299*H299</f>
        <v>0</v>
      </c>
      <c r="U299" s="37"/>
      <c r="V299" s="37"/>
      <c r="W299" s="37"/>
      <c r="X299" s="37"/>
      <c r="Y299" s="37"/>
      <c r="Z299" s="37"/>
      <c r="AA299" s="37"/>
      <c r="AB299" s="37"/>
      <c r="AC299" s="37"/>
      <c r="AD299" s="37"/>
      <c r="AE299" s="37"/>
      <c r="AR299" s="230" t="s">
        <v>141</v>
      </c>
      <c r="AT299" s="230" t="s">
        <v>137</v>
      </c>
      <c r="AU299" s="230" t="s">
        <v>152</v>
      </c>
      <c r="AY299" s="16" t="s">
        <v>135</v>
      </c>
      <c r="BE299" s="231">
        <f>IF(N299="základní",J299,0)</f>
        <v>0</v>
      </c>
      <c r="BF299" s="231">
        <f>IF(N299="snížená",J299,0)</f>
        <v>0</v>
      </c>
      <c r="BG299" s="231">
        <f>IF(N299="zákl. přenesená",J299,0)</f>
        <v>0</v>
      </c>
      <c r="BH299" s="231">
        <f>IF(N299="sníž. přenesená",J299,0)</f>
        <v>0</v>
      </c>
      <c r="BI299" s="231">
        <f>IF(N299="nulová",J299,0)</f>
        <v>0</v>
      </c>
      <c r="BJ299" s="16" t="s">
        <v>87</v>
      </c>
      <c r="BK299" s="231">
        <f>ROUND(I299*H299,2)</f>
        <v>0</v>
      </c>
      <c r="BL299" s="16" t="s">
        <v>141</v>
      </c>
      <c r="BM299" s="230" t="s">
        <v>1505</v>
      </c>
    </row>
    <row r="300" spans="1:65" s="2" customFormat="1" ht="24.15" customHeight="1">
      <c r="A300" s="37"/>
      <c r="B300" s="38"/>
      <c r="C300" s="218" t="s">
        <v>678</v>
      </c>
      <c r="D300" s="218" t="s">
        <v>137</v>
      </c>
      <c r="E300" s="219" t="s">
        <v>1506</v>
      </c>
      <c r="F300" s="220" t="s">
        <v>1484</v>
      </c>
      <c r="G300" s="221" t="s">
        <v>155</v>
      </c>
      <c r="H300" s="222">
        <v>10</v>
      </c>
      <c r="I300" s="223"/>
      <c r="J300" s="224">
        <f>ROUND(I300*H300,2)</f>
        <v>0</v>
      </c>
      <c r="K300" s="225"/>
      <c r="L300" s="43"/>
      <c r="M300" s="226" t="s">
        <v>1</v>
      </c>
      <c r="N300" s="227" t="s">
        <v>44</v>
      </c>
      <c r="O300" s="90"/>
      <c r="P300" s="228">
        <f>O300*H300</f>
        <v>0</v>
      </c>
      <c r="Q300" s="228">
        <v>0</v>
      </c>
      <c r="R300" s="228">
        <f>Q300*H300</f>
        <v>0</v>
      </c>
      <c r="S300" s="228">
        <v>0</v>
      </c>
      <c r="T300" s="229">
        <f>S300*H300</f>
        <v>0</v>
      </c>
      <c r="U300" s="37"/>
      <c r="V300" s="37"/>
      <c r="W300" s="37"/>
      <c r="X300" s="37"/>
      <c r="Y300" s="37"/>
      <c r="Z300" s="37"/>
      <c r="AA300" s="37"/>
      <c r="AB300" s="37"/>
      <c r="AC300" s="37"/>
      <c r="AD300" s="37"/>
      <c r="AE300" s="37"/>
      <c r="AR300" s="230" t="s">
        <v>141</v>
      </c>
      <c r="AT300" s="230" t="s">
        <v>137</v>
      </c>
      <c r="AU300" s="230" t="s">
        <v>152</v>
      </c>
      <c r="AY300" s="16" t="s">
        <v>135</v>
      </c>
      <c r="BE300" s="231">
        <f>IF(N300="základní",J300,0)</f>
        <v>0</v>
      </c>
      <c r="BF300" s="231">
        <f>IF(N300="snížená",J300,0)</f>
        <v>0</v>
      </c>
      <c r="BG300" s="231">
        <f>IF(N300="zákl. přenesená",J300,0)</f>
        <v>0</v>
      </c>
      <c r="BH300" s="231">
        <f>IF(N300="sníž. přenesená",J300,0)</f>
        <v>0</v>
      </c>
      <c r="BI300" s="231">
        <f>IF(N300="nulová",J300,0)</f>
        <v>0</v>
      </c>
      <c r="BJ300" s="16" t="s">
        <v>87</v>
      </c>
      <c r="BK300" s="231">
        <f>ROUND(I300*H300,2)</f>
        <v>0</v>
      </c>
      <c r="BL300" s="16" t="s">
        <v>141</v>
      </c>
      <c r="BM300" s="230" t="s">
        <v>1507</v>
      </c>
    </row>
    <row r="301" spans="1:47" s="2" customFormat="1" ht="12">
      <c r="A301" s="37"/>
      <c r="B301" s="38"/>
      <c r="C301" s="39"/>
      <c r="D301" s="232" t="s">
        <v>143</v>
      </c>
      <c r="E301" s="39"/>
      <c r="F301" s="233" t="s">
        <v>1486</v>
      </c>
      <c r="G301" s="39"/>
      <c r="H301" s="39"/>
      <c r="I301" s="234"/>
      <c r="J301" s="39"/>
      <c r="K301" s="39"/>
      <c r="L301" s="43"/>
      <c r="M301" s="235"/>
      <c r="N301" s="236"/>
      <c r="O301" s="90"/>
      <c r="P301" s="90"/>
      <c r="Q301" s="90"/>
      <c r="R301" s="90"/>
      <c r="S301" s="90"/>
      <c r="T301" s="91"/>
      <c r="U301" s="37"/>
      <c r="V301" s="37"/>
      <c r="W301" s="37"/>
      <c r="X301" s="37"/>
      <c r="Y301" s="37"/>
      <c r="Z301" s="37"/>
      <c r="AA301" s="37"/>
      <c r="AB301" s="37"/>
      <c r="AC301" s="37"/>
      <c r="AD301" s="37"/>
      <c r="AE301" s="37"/>
      <c r="AT301" s="16" t="s">
        <v>143</v>
      </c>
      <c r="AU301" s="16" t="s">
        <v>152</v>
      </c>
    </row>
    <row r="302" spans="1:51" s="13" customFormat="1" ht="12">
      <c r="A302" s="13"/>
      <c r="B302" s="237"/>
      <c r="C302" s="238"/>
      <c r="D302" s="232" t="s">
        <v>150</v>
      </c>
      <c r="E302" s="239" t="s">
        <v>1</v>
      </c>
      <c r="F302" s="240" t="s">
        <v>193</v>
      </c>
      <c r="G302" s="238"/>
      <c r="H302" s="241">
        <v>10</v>
      </c>
      <c r="I302" s="242"/>
      <c r="J302" s="238"/>
      <c r="K302" s="238"/>
      <c r="L302" s="243"/>
      <c r="M302" s="244"/>
      <c r="N302" s="245"/>
      <c r="O302" s="245"/>
      <c r="P302" s="245"/>
      <c r="Q302" s="245"/>
      <c r="R302" s="245"/>
      <c r="S302" s="245"/>
      <c r="T302" s="246"/>
      <c r="U302" s="13"/>
      <c r="V302" s="13"/>
      <c r="W302" s="13"/>
      <c r="X302" s="13"/>
      <c r="Y302" s="13"/>
      <c r="Z302" s="13"/>
      <c r="AA302" s="13"/>
      <c r="AB302" s="13"/>
      <c r="AC302" s="13"/>
      <c r="AD302" s="13"/>
      <c r="AE302" s="13"/>
      <c r="AT302" s="247" t="s">
        <v>150</v>
      </c>
      <c r="AU302" s="247" t="s">
        <v>152</v>
      </c>
      <c r="AV302" s="13" t="s">
        <v>21</v>
      </c>
      <c r="AW302" s="13" t="s">
        <v>34</v>
      </c>
      <c r="AX302" s="13" t="s">
        <v>79</v>
      </c>
      <c r="AY302" s="247" t="s">
        <v>135</v>
      </c>
    </row>
    <row r="303" spans="1:51" s="14" customFormat="1" ht="12">
      <c r="A303" s="14"/>
      <c r="B303" s="248"/>
      <c r="C303" s="249"/>
      <c r="D303" s="232" t="s">
        <v>150</v>
      </c>
      <c r="E303" s="250" t="s">
        <v>1</v>
      </c>
      <c r="F303" s="251" t="s">
        <v>159</v>
      </c>
      <c r="G303" s="249"/>
      <c r="H303" s="252">
        <v>10</v>
      </c>
      <c r="I303" s="253"/>
      <c r="J303" s="249"/>
      <c r="K303" s="249"/>
      <c r="L303" s="254"/>
      <c r="M303" s="255"/>
      <c r="N303" s="256"/>
      <c r="O303" s="256"/>
      <c r="P303" s="256"/>
      <c r="Q303" s="256"/>
      <c r="R303" s="256"/>
      <c r="S303" s="256"/>
      <c r="T303" s="257"/>
      <c r="U303" s="14"/>
      <c r="V303" s="14"/>
      <c r="W303" s="14"/>
      <c r="X303" s="14"/>
      <c r="Y303" s="14"/>
      <c r="Z303" s="14"/>
      <c r="AA303" s="14"/>
      <c r="AB303" s="14"/>
      <c r="AC303" s="14"/>
      <c r="AD303" s="14"/>
      <c r="AE303" s="14"/>
      <c r="AT303" s="258" t="s">
        <v>150</v>
      </c>
      <c r="AU303" s="258" t="s">
        <v>152</v>
      </c>
      <c r="AV303" s="14" t="s">
        <v>141</v>
      </c>
      <c r="AW303" s="14" t="s">
        <v>34</v>
      </c>
      <c r="AX303" s="14" t="s">
        <v>87</v>
      </c>
      <c r="AY303" s="258" t="s">
        <v>135</v>
      </c>
    </row>
    <row r="304" spans="1:63" s="12" customFormat="1" ht="22.8" customHeight="1">
      <c r="A304" s="12"/>
      <c r="B304" s="202"/>
      <c r="C304" s="203"/>
      <c r="D304" s="204" t="s">
        <v>78</v>
      </c>
      <c r="E304" s="216" t="s">
        <v>170</v>
      </c>
      <c r="F304" s="216" t="s">
        <v>1508</v>
      </c>
      <c r="G304" s="203"/>
      <c r="H304" s="203"/>
      <c r="I304" s="206"/>
      <c r="J304" s="217">
        <f>BK304</f>
        <v>0</v>
      </c>
      <c r="K304" s="203"/>
      <c r="L304" s="208"/>
      <c r="M304" s="209"/>
      <c r="N304" s="210"/>
      <c r="O304" s="210"/>
      <c r="P304" s="211">
        <f>SUM(P305:P317)</f>
        <v>0</v>
      </c>
      <c r="Q304" s="210"/>
      <c r="R304" s="211">
        <f>SUM(R305:R317)</f>
        <v>0</v>
      </c>
      <c r="S304" s="210"/>
      <c r="T304" s="212">
        <f>SUM(T305:T317)</f>
        <v>0</v>
      </c>
      <c r="U304" s="12"/>
      <c r="V304" s="12"/>
      <c r="W304" s="12"/>
      <c r="X304" s="12"/>
      <c r="Y304" s="12"/>
      <c r="Z304" s="12"/>
      <c r="AA304" s="12"/>
      <c r="AB304" s="12"/>
      <c r="AC304" s="12"/>
      <c r="AD304" s="12"/>
      <c r="AE304" s="12"/>
      <c r="AR304" s="213" t="s">
        <v>87</v>
      </c>
      <c r="AT304" s="214" t="s">
        <v>78</v>
      </c>
      <c r="AU304" s="214" t="s">
        <v>87</v>
      </c>
      <c r="AY304" s="213" t="s">
        <v>135</v>
      </c>
      <c r="BK304" s="215">
        <f>SUM(BK305:BK317)</f>
        <v>0</v>
      </c>
    </row>
    <row r="305" spans="1:65" s="2" customFormat="1" ht="33" customHeight="1">
      <c r="A305" s="37"/>
      <c r="B305" s="38"/>
      <c r="C305" s="218" t="s">
        <v>681</v>
      </c>
      <c r="D305" s="218" t="s">
        <v>137</v>
      </c>
      <c r="E305" s="219" t="s">
        <v>1509</v>
      </c>
      <c r="F305" s="220" t="s">
        <v>1510</v>
      </c>
      <c r="G305" s="221" t="s">
        <v>147</v>
      </c>
      <c r="H305" s="222">
        <v>0.794</v>
      </c>
      <c r="I305" s="223"/>
      <c r="J305" s="224">
        <f>ROUND(I305*H305,2)</f>
        <v>0</v>
      </c>
      <c r="K305" s="225"/>
      <c r="L305" s="43"/>
      <c r="M305" s="226" t="s">
        <v>1</v>
      </c>
      <c r="N305" s="227" t="s">
        <v>44</v>
      </c>
      <c r="O305" s="90"/>
      <c r="P305" s="228">
        <f>O305*H305</f>
        <v>0</v>
      </c>
      <c r="Q305" s="228">
        <v>0</v>
      </c>
      <c r="R305" s="228">
        <f>Q305*H305</f>
        <v>0</v>
      </c>
      <c r="S305" s="228">
        <v>0</v>
      </c>
      <c r="T305" s="229">
        <f>S305*H305</f>
        <v>0</v>
      </c>
      <c r="U305" s="37"/>
      <c r="V305" s="37"/>
      <c r="W305" s="37"/>
      <c r="X305" s="37"/>
      <c r="Y305" s="37"/>
      <c r="Z305" s="37"/>
      <c r="AA305" s="37"/>
      <c r="AB305" s="37"/>
      <c r="AC305" s="37"/>
      <c r="AD305" s="37"/>
      <c r="AE305" s="37"/>
      <c r="AR305" s="230" t="s">
        <v>141</v>
      </c>
      <c r="AT305" s="230" t="s">
        <v>137</v>
      </c>
      <c r="AU305" s="230" t="s">
        <v>21</v>
      </c>
      <c r="AY305" s="16" t="s">
        <v>135</v>
      </c>
      <c r="BE305" s="231">
        <f>IF(N305="základní",J305,0)</f>
        <v>0</v>
      </c>
      <c r="BF305" s="231">
        <f>IF(N305="snížená",J305,0)</f>
        <v>0</v>
      </c>
      <c r="BG305" s="231">
        <f>IF(N305="zákl. přenesená",J305,0)</f>
        <v>0</v>
      </c>
      <c r="BH305" s="231">
        <f>IF(N305="sníž. přenesená",J305,0)</f>
        <v>0</v>
      </c>
      <c r="BI305" s="231">
        <f>IF(N305="nulová",J305,0)</f>
        <v>0</v>
      </c>
      <c r="BJ305" s="16" t="s">
        <v>87</v>
      </c>
      <c r="BK305" s="231">
        <f>ROUND(I305*H305,2)</f>
        <v>0</v>
      </c>
      <c r="BL305" s="16" t="s">
        <v>141</v>
      </c>
      <c r="BM305" s="230" t="s">
        <v>1511</v>
      </c>
    </row>
    <row r="306" spans="1:51" s="13" customFormat="1" ht="12">
      <c r="A306" s="13"/>
      <c r="B306" s="237"/>
      <c r="C306" s="238"/>
      <c r="D306" s="232" t="s">
        <v>150</v>
      </c>
      <c r="E306" s="239" t="s">
        <v>1</v>
      </c>
      <c r="F306" s="240" t="s">
        <v>1512</v>
      </c>
      <c r="G306" s="238"/>
      <c r="H306" s="241">
        <v>0.794</v>
      </c>
      <c r="I306" s="242"/>
      <c r="J306" s="238"/>
      <c r="K306" s="238"/>
      <c r="L306" s="243"/>
      <c r="M306" s="244"/>
      <c r="N306" s="245"/>
      <c r="O306" s="245"/>
      <c r="P306" s="245"/>
      <c r="Q306" s="245"/>
      <c r="R306" s="245"/>
      <c r="S306" s="245"/>
      <c r="T306" s="246"/>
      <c r="U306" s="13"/>
      <c r="V306" s="13"/>
      <c r="W306" s="13"/>
      <c r="X306" s="13"/>
      <c r="Y306" s="13"/>
      <c r="Z306" s="13"/>
      <c r="AA306" s="13"/>
      <c r="AB306" s="13"/>
      <c r="AC306" s="13"/>
      <c r="AD306" s="13"/>
      <c r="AE306" s="13"/>
      <c r="AT306" s="247" t="s">
        <v>150</v>
      </c>
      <c r="AU306" s="247" t="s">
        <v>21</v>
      </c>
      <c r="AV306" s="13" t="s">
        <v>21</v>
      </c>
      <c r="AW306" s="13" t="s">
        <v>34</v>
      </c>
      <c r="AX306" s="13" t="s">
        <v>79</v>
      </c>
      <c r="AY306" s="247" t="s">
        <v>135</v>
      </c>
    </row>
    <row r="307" spans="1:51" s="14" customFormat="1" ht="12">
      <c r="A307" s="14"/>
      <c r="B307" s="248"/>
      <c r="C307" s="249"/>
      <c r="D307" s="232" t="s">
        <v>150</v>
      </c>
      <c r="E307" s="250" t="s">
        <v>1</v>
      </c>
      <c r="F307" s="251" t="s">
        <v>159</v>
      </c>
      <c r="G307" s="249"/>
      <c r="H307" s="252">
        <v>0.794</v>
      </c>
      <c r="I307" s="253"/>
      <c r="J307" s="249"/>
      <c r="K307" s="249"/>
      <c r="L307" s="254"/>
      <c r="M307" s="255"/>
      <c r="N307" s="256"/>
      <c r="O307" s="256"/>
      <c r="P307" s="256"/>
      <c r="Q307" s="256"/>
      <c r="R307" s="256"/>
      <c r="S307" s="256"/>
      <c r="T307" s="257"/>
      <c r="U307" s="14"/>
      <c r="V307" s="14"/>
      <c r="W307" s="14"/>
      <c r="X307" s="14"/>
      <c r="Y307" s="14"/>
      <c r="Z307" s="14"/>
      <c r="AA307" s="14"/>
      <c r="AB307" s="14"/>
      <c r="AC307" s="14"/>
      <c r="AD307" s="14"/>
      <c r="AE307" s="14"/>
      <c r="AT307" s="258" t="s">
        <v>150</v>
      </c>
      <c r="AU307" s="258" t="s">
        <v>21</v>
      </c>
      <c r="AV307" s="14" t="s">
        <v>141</v>
      </c>
      <c r="AW307" s="14" t="s">
        <v>34</v>
      </c>
      <c r="AX307" s="14" t="s">
        <v>87</v>
      </c>
      <c r="AY307" s="258" t="s">
        <v>135</v>
      </c>
    </row>
    <row r="308" spans="1:65" s="2" customFormat="1" ht="33" customHeight="1">
      <c r="A308" s="37"/>
      <c r="B308" s="38"/>
      <c r="C308" s="218" t="s">
        <v>687</v>
      </c>
      <c r="D308" s="218" t="s">
        <v>137</v>
      </c>
      <c r="E308" s="219" t="s">
        <v>1513</v>
      </c>
      <c r="F308" s="220" t="s">
        <v>1514</v>
      </c>
      <c r="G308" s="221" t="s">
        <v>147</v>
      </c>
      <c r="H308" s="222">
        <v>0.397</v>
      </c>
      <c r="I308" s="223"/>
      <c r="J308" s="224">
        <f>ROUND(I308*H308,2)</f>
        <v>0</v>
      </c>
      <c r="K308" s="225"/>
      <c r="L308" s="43"/>
      <c r="M308" s="226" t="s">
        <v>1</v>
      </c>
      <c r="N308" s="227" t="s">
        <v>44</v>
      </c>
      <c r="O308" s="90"/>
      <c r="P308" s="228">
        <f>O308*H308</f>
        <v>0</v>
      </c>
      <c r="Q308" s="228">
        <v>0</v>
      </c>
      <c r="R308" s="228">
        <f>Q308*H308</f>
        <v>0</v>
      </c>
      <c r="S308" s="228">
        <v>0</v>
      </c>
      <c r="T308" s="229">
        <f>S308*H308</f>
        <v>0</v>
      </c>
      <c r="U308" s="37"/>
      <c r="V308" s="37"/>
      <c r="W308" s="37"/>
      <c r="X308" s="37"/>
      <c r="Y308" s="37"/>
      <c r="Z308" s="37"/>
      <c r="AA308" s="37"/>
      <c r="AB308" s="37"/>
      <c r="AC308" s="37"/>
      <c r="AD308" s="37"/>
      <c r="AE308" s="37"/>
      <c r="AR308" s="230" t="s">
        <v>141</v>
      </c>
      <c r="AT308" s="230" t="s">
        <v>137</v>
      </c>
      <c r="AU308" s="230" t="s">
        <v>21</v>
      </c>
      <c r="AY308" s="16" t="s">
        <v>135</v>
      </c>
      <c r="BE308" s="231">
        <f>IF(N308="základní",J308,0)</f>
        <v>0</v>
      </c>
      <c r="BF308" s="231">
        <f>IF(N308="snížená",J308,0)</f>
        <v>0</v>
      </c>
      <c r="BG308" s="231">
        <f>IF(N308="zákl. přenesená",J308,0)</f>
        <v>0</v>
      </c>
      <c r="BH308" s="231">
        <f>IF(N308="sníž. přenesená",J308,0)</f>
        <v>0</v>
      </c>
      <c r="BI308" s="231">
        <f>IF(N308="nulová",J308,0)</f>
        <v>0</v>
      </c>
      <c r="BJ308" s="16" t="s">
        <v>87</v>
      </c>
      <c r="BK308" s="231">
        <f>ROUND(I308*H308,2)</f>
        <v>0</v>
      </c>
      <c r="BL308" s="16" t="s">
        <v>141</v>
      </c>
      <c r="BM308" s="230" t="s">
        <v>1515</v>
      </c>
    </row>
    <row r="309" spans="1:51" s="13" customFormat="1" ht="12">
      <c r="A309" s="13"/>
      <c r="B309" s="237"/>
      <c r="C309" s="238"/>
      <c r="D309" s="232" t="s">
        <v>150</v>
      </c>
      <c r="E309" s="239" t="s">
        <v>1</v>
      </c>
      <c r="F309" s="240" t="s">
        <v>1516</v>
      </c>
      <c r="G309" s="238"/>
      <c r="H309" s="241">
        <v>0.397</v>
      </c>
      <c r="I309" s="242"/>
      <c r="J309" s="238"/>
      <c r="K309" s="238"/>
      <c r="L309" s="243"/>
      <c r="M309" s="244"/>
      <c r="N309" s="245"/>
      <c r="O309" s="245"/>
      <c r="P309" s="245"/>
      <c r="Q309" s="245"/>
      <c r="R309" s="245"/>
      <c r="S309" s="245"/>
      <c r="T309" s="246"/>
      <c r="U309" s="13"/>
      <c r="V309" s="13"/>
      <c r="W309" s="13"/>
      <c r="X309" s="13"/>
      <c r="Y309" s="13"/>
      <c r="Z309" s="13"/>
      <c r="AA309" s="13"/>
      <c r="AB309" s="13"/>
      <c r="AC309" s="13"/>
      <c r="AD309" s="13"/>
      <c r="AE309" s="13"/>
      <c r="AT309" s="247" t="s">
        <v>150</v>
      </c>
      <c r="AU309" s="247" t="s">
        <v>21</v>
      </c>
      <c r="AV309" s="13" t="s">
        <v>21</v>
      </c>
      <c r="AW309" s="13" t="s">
        <v>34</v>
      </c>
      <c r="AX309" s="13" t="s">
        <v>79</v>
      </c>
      <c r="AY309" s="247" t="s">
        <v>135</v>
      </c>
    </row>
    <row r="310" spans="1:51" s="14" customFormat="1" ht="12">
      <c r="A310" s="14"/>
      <c r="B310" s="248"/>
      <c r="C310" s="249"/>
      <c r="D310" s="232" t="s">
        <v>150</v>
      </c>
      <c r="E310" s="250" t="s">
        <v>1</v>
      </c>
      <c r="F310" s="251" t="s">
        <v>159</v>
      </c>
      <c r="G310" s="249"/>
      <c r="H310" s="252">
        <v>0.397</v>
      </c>
      <c r="I310" s="253"/>
      <c r="J310" s="249"/>
      <c r="K310" s="249"/>
      <c r="L310" s="254"/>
      <c r="M310" s="255"/>
      <c r="N310" s="256"/>
      <c r="O310" s="256"/>
      <c r="P310" s="256"/>
      <c r="Q310" s="256"/>
      <c r="R310" s="256"/>
      <c r="S310" s="256"/>
      <c r="T310" s="257"/>
      <c r="U310" s="14"/>
      <c r="V310" s="14"/>
      <c r="W310" s="14"/>
      <c r="X310" s="14"/>
      <c r="Y310" s="14"/>
      <c r="Z310" s="14"/>
      <c r="AA310" s="14"/>
      <c r="AB310" s="14"/>
      <c r="AC310" s="14"/>
      <c r="AD310" s="14"/>
      <c r="AE310" s="14"/>
      <c r="AT310" s="258" t="s">
        <v>150</v>
      </c>
      <c r="AU310" s="258" t="s">
        <v>21</v>
      </c>
      <c r="AV310" s="14" t="s">
        <v>141</v>
      </c>
      <c r="AW310" s="14" t="s">
        <v>34</v>
      </c>
      <c r="AX310" s="14" t="s">
        <v>87</v>
      </c>
      <c r="AY310" s="258" t="s">
        <v>135</v>
      </c>
    </row>
    <row r="311" spans="1:65" s="2" customFormat="1" ht="16.5" customHeight="1">
      <c r="A311" s="37"/>
      <c r="B311" s="38"/>
      <c r="C311" s="218" t="s">
        <v>693</v>
      </c>
      <c r="D311" s="218" t="s">
        <v>137</v>
      </c>
      <c r="E311" s="219" t="s">
        <v>1517</v>
      </c>
      <c r="F311" s="220" t="s">
        <v>1518</v>
      </c>
      <c r="G311" s="221" t="s">
        <v>155</v>
      </c>
      <c r="H311" s="222">
        <v>1.38</v>
      </c>
      <c r="I311" s="223"/>
      <c r="J311" s="224">
        <f>ROUND(I311*H311,2)</f>
        <v>0</v>
      </c>
      <c r="K311" s="225"/>
      <c r="L311" s="43"/>
      <c r="M311" s="226" t="s">
        <v>1</v>
      </c>
      <c r="N311" s="227" t="s">
        <v>44</v>
      </c>
      <c r="O311" s="90"/>
      <c r="P311" s="228">
        <f>O311*H311</f>
        <v>0</v>
      </c>
      <c r="Q311" s="228">
        <v>0</v>
      </c>
      <c r="R311" s="228">
        <f>Q311*H311</f>
        <v>0</v>
      </c>
      <c r="S311" s="228">
        <v>0</v>
      </c>
      <c r="T311" s="229">
        <f>S311*H311</f>
        <v>0</v>
      </c>
      <c r="U311" s="37"/>
      <c r="V311" s="37"/>
      <c r="W311" s="37"/>
      <c r="X311" s="37"/>
      <c r="Y311" s="37"/>
      <c r="Z311" s="37"/>
      <c r="AA311" s="37"/>
      <c r="AB311" s="37"/>
      <c r="AC311" s="37"/>
      <c r="AD311" s="37"/>
      <c r="AE311" s="37"/>
      <c r="AR311" s="230" t="s">
        <v>141</v>
      </c>
      <c r="AT311" s="230" t="s">
        <v>137</v>
      </c>
      <c r="AU311" s="230" t="s">
        <v>21</v>
      </c>
      <c r="AY311" s="16" t="s">
        <v>135</v>
      </c>
      <c r="BE311" s="231">
        <f>IF(N311="základní",J311,0)</f>
        <v>0</v>
      </c>
      <c r="BF311" s="231">
        <f>IF(N311="snížená",J311,0)</f>
        <v>0</v>
      </c>
      <c r="BG311" s="231">
        <f>IF(N311="zákl. přenesená",J311,0)</f>
        <v>0</v>
      </c>
      <c r="BH311" s="231">
        <f>IF(N311="sníž. přenesená",J311,0)</f>
        <v>0</v>
      </c>
      <c r="BI311" s="231">
        <f>IF(N311="nulová",J311,0)</f>
        <v>0</v>
      </c>
      <c r="BJ311" s="16" t="s">
        <v>87</v>
      </c>
      <c r="BK311" s="231">
        <f>ROUND(I311*H311,2)</f>
        <v>0</v>
      </c>
      <c r="BL311" s="16" t="s">
        <v>141</v>
      </c>
      <c r="BM311" s="230" t="s">
        <v>1519</v>
      </c>
    </row>
    <row r="312" spans="1:51" s="13" customFormat="1" ht="12">
      <c r="A312" s="13"/>
      <c r="B312" s="237"/>
      <c r="C312" s="238"/>
      <c r="D312" s="232" t="s">
        <v>150</v>
      </c>
      <c r="E312" s="239" t="s">
        <v>1</v>
      </c>
      <c r="F312" s="240" t="s">
        <v>1520</v>
      </c>
      <c r="G312" s="238"/>
      <c r="H312" s="241">
        <v>1.38</v>
      </c>
      <c r="I312" s="242"/>
      <c r="J312" s="238"/>
      <c r="K312" s="238"/>
      <c r="L312" s="243"/>
      <c r="M312" s="244"/>
      <c r="N312" s="245"/>
      <c r="O312" s="245"/>
      <c r="P312" s="245"/>
      <c r="Q312" s="245"/>
      <c r="R312" s="245"/>
      <c r="S312" s="245"/>
      <c r="T312" s="246"/>
      <c r="U312" s="13"/>
      <c r="V312" s="13"/>
      <c r="W312" s="13"/>
      <c r="X312" s="13"/>
      <c r="Y312" s="13"/>
      <c r="Z312" s="13"/>
      <c r="AA312" s="13"/>
      <c r="AB312" s="13"/>
      <c r="AC312" s="13"/>
      <c r="AD312" s="13"/>
      <c r="AE312" s="13"/>
      <c r="AT312" s="247" t="s">
        <v>150</v>
      </c>
      <c r="AU312" s="247" t="s">
        <v>21</v>
      </c>
      <c r="AV312" s="13" t="s">
        <v>21</v>
      </c>
      <c r="AW312" s="13" t="s">
        <v>34</v>
      </c>
      <c r="AX312" s="13" t="s">
        <v>79</v>
      </c>
      <c r="AY312" s="247" t="s">
        <v>135</v>
      </c>
    </row>
    <row r="313" spans="1:51" s="14" customFormat="1" ht="12">
      <c r="A313" s="14"/>
      <c r="B313" s="248"/>
      <c r="C313" s="249"/>
      <c r="D313" s="232" t="s">
        <v>150</v>
      </c>
      <c r="E313" s="250" t="s">
        <v>1</v>
      </c>
      <c r="F313" s="251" t="s">
        <v>159</v>
      </c>
      <c r="G313" s="249"/>
      <c r="H313" s="252">
        <v>1.38</v>
      </c>
      <c r="I313" s="253"/>
      <c r="J313" s="249"/>
      <c r="K313" s="249"/>
      <c r="L313" s="254"/>
      <c r="M313" s="255"/>
      <c r="N313" s="256"/>
      <c r="O313" s="256"/>
      <c r="P313" s="256"/>
      <c r="Q313" s="256"/>
      <c r="R313" s="256"/>
      <c r="S313" s="256"/>
      <c r="T313" s="257"/>
      <c r="U313" s="14"/>
      <c r="V313" s="14"/>
      <c r="W313" s="14"/>
      <c r="X313" s="14"/>
      <c r="Y313" s="14"/>
      <c r="Z313" s="14"/>
      <c r="AA313" s="14"/>
      <c r="AB313" s="14"/>
      <c r="AC313" s="14"/>
      <c r="AD313" s="14"/>
      <c r="AE313" s="14"/>
      <c r="AT313" s="258" t="s">
        <v>150</v>
      </c>
      <c r="AU313" s="258" t="s">
        <v>21</v>
      </c>
      <c r="AV313" s="14" t="s">
        <v>141</v>
      </c>
      <c r="AW313" s="14" t="s">
        <v>34</v>
      </c>
      <c r="AX313" s="14" t="s">
        <v>87</v>
      </c>
      <c r="AY313" s="258" t="s">
        <v>135</v>
      </c>
    </row>
    <row r="314" spans="1:65" s="2" customFormat="1" ht="16.5" customHeight="1">
      <c r="A314" s="37"/>
      <c r="B314" s="38"/>
      <c r="C314" s="218" t="s">
        <v>697</v>
      </c>
      <c r="D314" s="218" t="s">
        <v>137</v>
      </c>
      <c r="E314" s="219" t="s">
        <v>1521</v>
      </c>
      <c r="F314" s="220" t="s">
        <v>1522</v>
      </c>
      <c r="G314" s="221" t="s">
        <v>155</v>
      </c>
      <c r="H314" s="222">
        <v>1.38</v>
      </c>
      <c r="I314" s="223"/>
      <c r="J314" s="224">
        <f>ROUND(I314*H314,2)</f>
        <v>0</v>
      </c>
      <c r="K314" s="225"/>
      <c r="L314" s="43"/>
      <c r="M314" s="226" t="s">
        <v>1</v>
      </c>
      <c r="N314" s="227" t="s">
        <v>44</v>
      </c>
      <c r="O314" s="90"/>
      <c r="P314" s="228">
        <f>O314*H314</f>
        <v>0</v>
      </c>
      <c r="Q314" s="228">
        <v>0</v>
      </c>
      <c r="R314" s="228">
        <f>Q314*H314</f>
        <v>0</v>
      </c>
      <c r="S314" s="228">
        <v>0</v>
      </c>
      <c r="T314" s="229">
        <f>S314*H314</f>
        <v>0</v>
      </c>
      <c r="U314" s="37"/>
      <c r="V314" s="37"/>
      <c r="W314" s="37"/>
      <c r="X314" s="37"/>
      <c r="Y314" s="37"/>
      <c r="Z314" s="37"/>
      <c r="AA314" s="37"/>
      <c r="AB314" s="37"/>
      <c r="AC314" s="37"/>
      <c r="AD314" s="37"/>
      <c r="AE314" s="37"/>
      <c r="AR314" s="230" t="s">
        <v>141</v>
      </c>
      <c r="AT314" s="230" t="s">
        <v>137</v>
      </c>
      <c r="AU314" s="230" t="s">
        <v>21</v>
      </c>
      <c r="AY314" s="16" t="s">
        <v>135</v>
      </c>
      <c r="BE314" s="231">
        <f>IF(N314="základní",J314,0)</f>
        <v>0</v>
      </c>
      <c r="BF314" s="231">
        <f>IF(N314="snížená",J314,0)</f>
        <v>0</v>
      </c>
      <c r="BG314" s="231">
        <f>IF(N314="zákl. přenesená",J314,0)</f>
        <v>0</v>
      </c>
      <c r="BH314" s="231">
        <f>IF(N314="sníž. přenesená",J314,0)</f>
        <v>0</v>
      </c>
      <c r="BI314" s="231">
        <f>IF(N314="nulová",J314,0)</f>
        <v>0</v>
      </c>
      <c r="BJ314" s="16" t="s">
        <v>87</v>
      </c>
      <c r="BK314" s="231">
        <f>ROUND(I314*H314,2)</f>
        <v>0</v>
      </c>
      <c r="BL314" s="16" t="s">
        <v>141</v>
      </c>
      <c r="BM314" s="230" t="s">
        <v>1523</v>
      </c>
    </row>
    <row r="315" spans="1:65" s="2" customFormat="1" ht="16.5" customHeight="1">
      <c r="A315" s="37"/>
      <c r="B315" s="38"/>
      <c r="C315" s="218" t="s">
        <v>700</v>
      </c>
      <c r="D315" s="218" t="s">
        <v>137</v>
      </c>
      <c r="E315" s="219" t="s">
        <v>1524</v>
      </c>
      <c r="F315" s="220" t="s">
        <v>1525</v>
      </c>
      <c r="G315" s="221" t="s">
        <v>269</v>
      </c>
      <c r="H315" s="222">
        <v>0.103</v>
      </c>
      <c r="I315" s="223"/>
      <c r="J315" s="224">
        <f>ROUND(I315*H315,2)</f>
        <v>0</v>
      </c>
      <c r="K315" s="225"/>
      <c r="L315" s="43"/>
      <c r="M315" s="226" t="s">
        <v>1</v>
      </c>
      <c r="N315" s="227" t="s">
        <v>44</v>
      </c>
      <c r="O315" s="90"/>
      <c r="P315" s="228">
        <f>O315*H315</f>
        <v>0</v>
      </c>
      <c r="Q315" s="228">
        <v>0</v>
      </c>
      <c r="R315" s="228">
        <f>Q315*H315</f>
        <v>0</v>
      </c>
      <c r="S315" s="228">
        <v>0</v>
      </c>
      <c r="T315" s="229">
        <f>S315*H315</f>
        <v>0</v>
      </c>
      <c r="U315" s="37"/>
      <c r="V315" s="37"/>
      <c r="W315" s="37"/>
      <c r="X315" s="37"/>
      <c r="Y315" s="37"/>
      <c r="Z315" s="37"/>
      <c r="AA315" s="37"/>
      <c r="AB315" s="37"/>
      <c r="AC315" s="37"/>
      <c r="AD315" s="37"/>
      <c r="AE315" s="37"/>
      <c r="AR315" s="230" t="s">
        <v>141</v>
      </c>
      <c r="AT315" s="230" t="s">
        <v>137</v>
      </c>
      <c r="AU315" s="230" t="s">
        <v>21</v>
      </c>
      <c r="AY315" s="16" t="s">
        <v>135</v>
      </c>
      <c r="BE315" s="231">
        <f>IF(N315="základní",J315,0)</f>
        <v>0</v>
      </c>
      <c r="BF315" s="231">
        <f>IF(N315="snížená",J315,0)</f>
        <v>0</v>
      </c>
      <c r="BG315" s="231">
        <f>IF(N315="zákl. přenesená",J315,0)</f>
        <v>0</v>
      </c>
      <c r="BH315" s="231">
        <f>IF(N315="sníž. přenesená",J315,0)</f>
        <v>0</v>
      </c>
      <c r="BI315" s="231">
        <f>IF(N315="nulová",J315,0)</f>
        <v>0</v>
      </c>
      <c r="BJ315" s="16" t="s">
        <v>87</v>
      </c>
      <c r="BK315" s="231">
        <f>ROUND(I315*H315,2)</f>
        <v>0</v>
      </c>
      <c r="BL315" s="16" t="s">
        <v>141</v>
      </c>
      <c r="BM315" s="230" t="s">
        <v>1526</v>
      </c>
    </row>
    <row r="316" spans="1:51" s="13" customFormat="1" ht="12">
      <c r="A316" s="13"/>
      <c r="B316" s="237"/>
      <c r="C316" s="238"/>
      <c r="D316" s="232" t="s">
        <v>150</v>
      </c>
      <c r="E316" s="239" t="s">
        <v>1</v>
      </c>
      <c r="F316" s="240" t="s">
        <v>1527</v>
      </c>
      <c r="G316" s="238"/>
      <c r="H316" s="241">
        <v>0.103</v>
      </c>
      <c r="I316" s="242"/>
      <c r="J316" s="238"/>
      <c r="K316" s="238"/>
      <c r="L316" s="243"/>
      <c r="M316" s="244"/>
      <c r="N316" s="245"/>
      <c r="O316" s="245"/>
      <c r="P316" s="245"/>
      <c r="Q316" s="245"/>
      <c r="R316" s="245"/>
      <c r="S316" s="245"/>
      <c r="T316" s="246"/>
      <c r="U316" s="13"/>
      <c r="V316" s="13"/>
      <c r="W316" s="13"/>
      <c r="X316" s="13"/>
      <c r="Y316" s="13"/>
      <c r="Z316" s="13"/>
      <c r="AA316" s="13"/>
      <c r="AB316" s="13"/>
      <c r="AC316" s="13"/>
      <c r="AD316" s="13"/>
      <c r="AE316" s="13"/>
      <c r="AT316" s="247" t="s">
        <v>150</v>
      </c>
      <c r="AU316" s="247" t="s">
        <v>21</v>
      </c>
      <c r="AV316" s="13" t="s">
        <v>21</v>
      </c>
      <c r="AW316" s="13" t="s">
        <v>34</v>
      </c>
      <c r="AX316" s="13" t="s">
        <v>79</v>
      </c>
      <c r="AY316" s="247" t="s">
        <v>135</v>
      </c>
    </row>
    <row r="317" spans="1:51" s="14" customFormat="1" ht="12">
      <c r="A317" s="14"/>
      <c r="B317" s="248"/>
      <c r="C317" s="249"/>
      <c r="D317" s="232" t="s">
        <v>150</v>
      </c>
      <c r="E317" s="250" t="s">
        <v>1</v>
      </c>
      <c r="F317" s="251" t="s">
        <v>159</v>
      </c>
      <c r="G317" s="249"/>
      <c r="H317" s="252">
        <v>0.103</v>
      </c>
      <c r="I317" s="253"/>
      <c r="J317" s="249"/>
      <c r="K317" s="249"/>
      <c r="L317" s="254"/>
      <c r="M317" s="255"/>
      <c r="N317" s="256"/>
      <c r="O317" s="256"/>
      <c r="P317" s="256"/>
      <c r="Q317" s="256"/>
      <c r="R317" s="256"/>
      <c r="S317" s="256"/>
      <c r="T317" s="257"/>
      <c r="U317" s="14"/>
      <c r="V317" s="14"/>
      <c r="W317" s="14"/>
      <c r="X317" s="14"/>
      <c r="Y317" s="14"/>
      <c r="Z317" s="14"/>
      <c r="AA317" s="14"/>
      <c r="AB317" s="14"/>
      <c r="AC317" s="14"/>
      <c r="AD317" s="14"/>
      <c r="AE317" s="14"/>
      <c r="AT317" s="258" t="s">
        <v>150</v>
      </c>
      <c r="AU317" s="258" t="s">
        <v>21</v>
      </c>
      <c r="AV317" s="14" t="s">
        <v>141</v>
      </c>
      <c r="AW317" s="14" t="s">
        <v>34</v>
      </c>
      <c r="AX317" s="14" t="s">
        <v>87</v>
      </c>
      <c r="AY317" s="258" t="s">
        <v>135</v>
      </c>
    </row>
    <row r="318" spans="1:63" s="12" customFormat="1" ht="22.8" customHeight="1">
      <c r="A318" s="12"/>
      <c r="B318" s="202"/>
      <c r="C318" s="203"/>
      <c r="D318" s="204" t="s">
        <v>78</v>
      </c>
      <c r="E318" s="216" t="s">
        <v>181</v>
      </c>
      <c r="F318" s="216" t="s">
        <v>1528</v>
      </c>
      <c r="G318" s="203"/>
      <c r="H318" s="203"/>
      <c r="I318" s="206"/>
      <c r="J318" s="217">
        <f>BK318</f>
        <v>0</v>
      </c>
      <c r="K318" s="203"/>
      <c r="L318" s="208"/>
      <c r="M318" s="209"/>
      <c r="N318" s="210"/>
      <c r="O318" s="210"/>
      <c r="P318" s="211">
        <f>SUM(P319:P381)</f>
        <v>0</v>
      </c>
      <c r="Q318" s="210"/>
      <c r="R318" s="211">
        <f>SUM(R319:R381)</f>
        <v>0</v>
      </c>
      <c r="S318" s="210"/>
      <c r="T318" s="212">
        <f>SUM(T319:T381)</f>
        <v>0</v>
      </c>
      <c r="U318" s="12"/>
      <c r="V318" s="12"/>
      <c r="W318" s="12"/>
      <c r="X318" s="12"/>
      <c r="Y318" s="12"/>
      <c r="Z318" s="12"/>
      <c r="AA318" s="12"/>
      <c r="AB318" s="12"/>
      <c r="AC318" s="12"/>
      <c r="AD318" s="12"/>
      <c r="AE318" s="12"/>
      <c r="AR318" s="213" t="s">
        <v>87</v>
      </c>
      <c r="AT318" s="214" t="s">
        <v>78</v>
      </c>
      <c r="AU318" s="214" t="s">
        <v>87</v>
      </c>
      <c r="AY318" s="213" t="s">
        <v>135</v>
      </c>
      <c r="BK318" s="215">
        <f>SUM(BK319:BK381)</f>
        <v>0</v>
      </c>
    </row>
    <row r="319" spans="1:65" s="2" customFormat="1" ht="16.5" customHeight="1">
      <c r="A319" s="37"/>
      <c r="B319" s="38"/>
      <c r="C319" s="218" t="s">
        <v>703</v>
      </c>
      <c r="D319" s="218" t="s">
        <v>137</v>
      </c>
      <c r="E319" s="219" t="s">
        <v>1529</v>
      </c>
      <c r="F319" s="220" t="s">
        <v>1530</v>
      </c>
      <c r="G319" s="221" t="s">
        <v>140</v>
      </c>
      <c r="H319" s="222">
        <v>1</v>
      </c>
      <c r="I319" s="223"/>
      <c r="J319" s="224">
        <f>ROUND(I319*H319,2)</f>
        <v>0</v>
      </c>
      <c r="K319" s="225"/>
      <c r="L319" s="43"/>
      <c r="M319" s="226" t="s">
        <v>1</v>
      </c>
      <c r="N319" s="227" t="s">
        <v>44</v>
      </c>
      <c r="O319" s="90"/>
      <c r="P319" s="228">
        <f>O319*H319</f>
        <v>0</v>
      </c>
      <c r="Q319" s="228">
        <v>0</v>
      </c>
      <c r="R319" s="228">
        <f>Q319*H319</f>
        <v>0</v>
      </c>
      <c r="S319" s="228">
        <v>0</v>
      </c>
      <c r="T319" s="229">
        <f>S319*H319</f>
        <v>0</v>
      </c>
      <c r="U319" s="37"/>
      <c r="V319" s="37"/>
      <c r="W319" s="37"/>
      <c r="X319" s="37"/>
      <c r="Y319" s="37"/>
      <c r="Z319" s="37"/>
      <c r="AA319" s="37"/>
      <c r="AB319" s="37"/>
      <c r="AC319" s="37"/>
      <c r="AD319" s="37"/>
      <c r="AE319" s="37"/>
      <c r="AR319" s="230" t="s">
        <v>141</v>
      </c>
      <c r="AT319" s="230" t="s">
        <v>137</v>
      </c>
      <c r="AU319" s="230" t="s">
        <v>21</v>
      </c>
      <c r="AY319" s="16" t="s">
        <v>135</v>
      </c>
      <c r="BE319" s="231">
        <f>IF(N319="základní",J319,0)</f>
        <v>0</v>
      </c>
      <c r="BF319" s="231">
        <f>IF(N319="snížená",J319,0)</f>
        <v>0</v>
      </c>
      <c r="BG319" s="231">
        <f>IF(N319="zákl. přenesená",J319,0)</f>
        <v>0</v>
      </c>
      <c r="BH319" s="231">
        <f>IF(N319="sníž. přenesená",J319,0)</f>
        <v>0</v>
      </c>
      <c r="BI319" s="231">
        <f>IF(N319="nulová",J319,0)</f>
        <v>0</v>
      </c>
      <c r="BJ319" s="16" t="s">
        <v>87</v>
      </c>
      <c r="BK319" s="231">
        <f>ROUND(I319*H319,2)</f>
        <v>0</v>
      </c>
      <c r="BL319" s="16" t="s">
        <v>141</v>
      </c>
      <c r="BM319" s="230" t="s">
        <v>1531</v>
      </c>
    </row>
    <row r="320" spans="1:65" s="2" customFormat="1" ht="24.15" customHeight="1">
      <c r="A320" s="37"/>
      <c r="B320" s="38"/>
      <c r="C320" s="259" t="s">
        <v>706</v>
      </c>
      <c r="D320" s="259" t="s">
        <v>266</v>
      </c>
      <c r="E320" s="260" t="s">
        <v>1532</v>
      </c>
      <c r="F320" s="261" t="s">
        <v>1533</v>
      </c>
      <c r="G320" s="262" t="s">
        <v>140</v>
      </c>
      <c r="H320" s="263">
        <v>1</v>
      </c>
      <c r="I320" s="264"/>
      <c r="J320" s="265">
        <f>ROUND(I320*H320,2)</f>
        <v>0</v>
      </c>
      <c r="K320" s="266"/>
      <c r="L320" s="267"/>
      <c r="M320" s="268" t="s">
        <v>1</v>
      </c>
      <c r="N320" s="269" t="s">
        <v>44</v>
      </c>
      <c r="O320" s="90"/>
      <c r="P320" s="228">
        <f>O320*H320</f>
        <v>0</v>
      </c>
      <c r="Q320" s="228">
        <v>0</v>
      </c>
      <c r="R320" s="228">
        <f>Q320*H320</f>
        <v>0</v>
      </c>
      <c r="S320" s="228">
        <v>0</v>
      </c>
      <c r="T320" s="229">
        <f>S320*H320</f>
        <v>0</v>
      </c>
      <c r="U320" s="37"/>
      <c r="V320" s="37"/>
      <c r="W320" s="37"/>
      <c r="X320" s="37"/>
      <c r="Y320" s="37"/>
      <c r="Z320" s="37"/>
      <c r="AA320" s="37"/>
      <c r="AB320" s="37"/>
      <c r="AC320" s="37"/>
      <c r="AD320" s="37"/>
      <c r="AE320" s="37"/>
      <c r="AR320" s="230" t="s">
        <v>181</v>
      </c>
      <c r="AT320" s="230" t="s">
        <v>266</v>
      </c>
      <c r="AU320" s="230" t="s">
        <v>21</v>
      </c>
      <c r="AY320" s="16" t="s">
        <v>135</v>
      </c>
      <c r="BE320" s="231">
        <f>IF(N320="základní",J320,0)</f>
        <v>0</v>
      </c>
      <c r="BF320" s="231">
        <f>IF(N320="snížená",J320,0)</f>
        <v>0</v>
      </c>
      <c r="BG320" s="231">
        <f>IF(N320="zákl. přenesená",J320,0)</f>
        <v>0</v>
      </c>
      <c r="BH320" s="231">
        <f>IF(N320="sníž. přenesená",J320,0)</f>
        <v>0</v>
      </c>
      <c r="BI320" s="231">
        <f>IF(N320="nulová",J320,0)</f>
        <v>0</v>
      </c>
      <c r="BJ320" s="16" t="s">
        <v>87</v>
      </c>
      <c r="BK320" s="231">
        <f>ROUND(I320*H320,2)</f>
        <v>0</v>
      </c>
      <c r="BL320" s="16" t="s">
        <v>141</v>
      </c>
      <c r="BM320" s="230" t="s">
        <v>1534</v>
      </c>
    </row>
    <row r="321" spans="1:47" s="2" customFormat="1" ht="12">
      <c r="A321" s="37"/>
      <c r="B321" s="38"/>
      <c r="C321" s="39"/>
      <c r="D321" s="232" t="s">
        <v>143</v>
      </c>
      <c r="E321" s="39"/>
      <c r="F321" s="233" t="s">
        <v>818</v>
      </c>
      <c r="G321" s="39"/>
      <c r="H321" s="39"/>
      <c r="I321" s="234"/>
      <c r="J321" s="39"/>
      <c r="K321" s="39"/>
      <c r="L321" s="43"/>
      <c r="M321" s="235"/>
      <c r="N321" s="236"/>
      <c r="O321" s="90"/>
      <c r="P321" s="90"/>
      <c r="Q321" s="90"/>
      <c r="R321" s="90"/>
      <c r="S321" s="90"/>
      <c r="T321" s="91"/>
      <c r="U321" s="37"/>
      <c r="V321" s="37"/>
      <c r="W321" s="37"/>
      <c r="X321" s="37"/>
      <c r="Y321" s="37"/>
      <c r="Z321" s="37"/>
      <c r="AA321" s="37"/>
      <c r="AB321" s="37"/>
      <c r="AC321" s="37"/>
      <c r="AD321" s="37"/>
      <c r="AE321" s="37"/>
      <c r="AT321" s="16" t="s">
        <v>143</v>
      </c>
      <c r="AU321" s="16" t="s">
        <v>21</v>
      </c>
    </row>
    <row r="322" spans="1:65" s="2" customFormat="1" ht="24.15" customHeight="1">
      <c r="A322" s="37"/>
      <c r="B322" s="38"/>
      <c r="C322" s="218" t="s">
        <v>712</v>
      </c>
      <c r="D322" s="218" t="s">
        <v>137</v>
      </c>
      <c r="E322" s="219" t="s">
        <v>1535</v>
      </c>
      <c r="F322" s="220" t="s">
        <v>1536</v>
      </c>
      <c r="G322" s="221" t="s">
        <v>140</v>
      </c>
      <c r="H322" s="222">
        <v>1</v>
      </c>
      <c r="I322" s="223"/>
      <c r="J322" s="224">
        <f>ROUND(I322*H322,2)</f>
        <v>0</v>
      </c>
      <c r="K322" s="225"/>
      <c r="L322" s="43"/>
      <c r="M322" s="226" t="s">
        <v>1</v>
      </c>
      <c r="N322" s="227" t="s">
        <v>44</v>
      </c>
      <c r="O322" s="90"/>
      <c r="P322" s="228">
        <f>O322*H322</f>
        <v>0</v>
      </c>
      <c r="Q322" s="228">
        <v>0</v>
      </c>
      <c r="R322" s="228">
        <f>Q322*H322</f>
        <v>0</v>
      </c>
      <c r="S322" s="228">
        <v>0</v>
      </c>
      <c r="T322" s="229">
        <f>S322*H322</f>
        <v>0</v>
      </c>
      <c r="U322" s="37"/>
      <c r="V322" s="37"/>
      <c r="W322" s="37"/>
      <c r="X322" s="37"/>
      <c r="Y322" s="37"/>
      <c r="Z322" s="37"/>
      <c r="AA322" s="37"/>
      <c r="AB322" s="37"/>
      <c r="AC322" s="37"/>
      <c r="AD322" s="37"/>
      <c r="AE322" s="37"/>
      <c r="AR322" s="230" t="s">
        <v>141</v>
      </c>
      <c r="AT322" s="230" t="s">
        <v>137</v>
      </c>
      <c r="AU322" s="230" t="s">
        <v>21</v>
      </c>
      <c r="AY322" s="16" t="s">
        <v>135</v>
      </c>
      <c r="BE322" s="231">
        <f>IF(N322="základní",J322,0)</f>
        <v>0</v>
      </c>
      <c r="BF322" s="231">
        <f>IF(N322="snížená",J322,0)</f>
        <v>0</v>
      </c>
      <c r="BG322" s="231">
        <f>IF(N322="zákl. přenesená",J322,0)</f>
        <v>0</v>
      </c>
      <c r="BH322" s="231">
        <f>IF(N322="sníž. přenesená",J322,0)</f>
        <v>0</v>
      </c>
      <c r="BI322" s="231">
        <f>IF(N322="nulová",J322,0)</f>
        <v>0</v>
      </c>
      <c r="BJ322" s="16" t="s">
        <v>87</v>
      </c>
      <c r="BK322" s="231">
        <f>ROUND(I322*H322,2)</f>
        <v>0</v>
      </c>
      <c r="BL322" s="16" t="s">
        <v>141</v>
      </c>
      <c r="BM322" s="230" t="s">
        <v>1537</v>
      </c>
    </row>
    <row r="323" spans="1:47" s="2" customFormat="1" ht="12">
      <c r="A323" s="37"/>
      <c r="B323" s="38"/>
      <c r="C323" s="39"/>
      <c r="D323" s="232" t="s">
        <v>143</v>
      </c>
      <c r="E323" s="39"/>
      <c r="F323" s="233" t="s">
        <v>1538</v>
      </c>
      <c r="G323" s="39"/>
      <c r="H323" s="39"/>
      <c r="I323" s="234"/>
      <c r="J323" s="39"/>
      <c r="K323" s="39"/>
      <c r="L323" s="43"/>
      <c r="M323" s="235"/>
      <c r="N323" s="236"/>
      <c r="O323" s="90"/>
      <c r="P323" s="90"/>
      <c r="Q323" s="90"/>
      <c r="R323" s="90"/>
      <c r="S323" s="90"/>
      <c r="T323" s="91"/>
      <c r="U323" s="37"/>
      <c r="V323" s="37"/>
      <c r="W323" s="37"/>
      <c r="X323" s="37"/>
      <c r="Y323" s="37"/>
      <c r="Z323" s="37"/>
      <c r="AA323" s="37"/>
      <c r="AB323" s="37"/>
      <c r="AC323" s="37"/>
      <c r="AD323" s="37"/>
      <c r="AE323" s="37"/>
      <c r="AT323" s="16" t="s">
        <v>143</v>
      </c>
      <c r="AU323" s="16" t="s">
        <v>21</v>
      </c>
    </row>
    <row r="324" spans="1:65" s="2" customFormat="1" ht="16.5" customHeight="1">
      <c r="A324" s="37"/>
      <c r="B324" s="38"/>
      <c r="C324" s="218" t="s">
        <v>716</v>
      </c>
      <c r="D324" s="218" t="s">
        <v>137</v>
      </c>
      <c r="E324" s="219" t="s">
        <v>1539</v>
      </c>
      <c r="F324" s="220" t="s">
        <v>1540</v>
      </c>
      <c r="G324" s="221" t="s">
        <v>140</v>
      </c>
      <c r="H324" s="222">
        <v>1</v>
      </c>
      <c r="I324" s="223"/>
      <c r="J324" s="224">
        <f>ROUND(I324*H324,2)</f>
        <v>0</v>
      </c>
      <c r="K324" s="225"/>
      <c r="L324" s="43"/>
      <c r="M324" s="226" t="s">
        <v>1</v>
      </c>
      <c r="N324" s="227" t="s">
        <v>44</v>
      </c>
      <c r="O324" s="90"/>
      <c r="P324" s="228">
        <f>O324*H324</f>
        <v>0</v>
      </c>
      <c r="Q324" s="228">
        <v>0</v>
      </c>
      <c r="R324" s="228">
        <f>Q324*H324</f>
        <v>0</v>
      </c>
      <c r="S324" s="228">
        <v>0</v>
      </c>
      <c r="T324" s="229">
        <f>S324*H324</f>
        <v>0</v>
      </c>
      <c r="U324" s="37"/>
      <c r="V324" s="37"/>
      <c r="W324" s="37"/>
      <c r="X324" s="37"/>
      <c r="Y324" s="37"/>
      <c r="Z324" s="37"/>
      <c r="AA324" s="37"/>
      <c r="AB324" s="37"/>
      <c r="AC324" s="37"/>
      <c r="AD324" s="37"/>
      <c r="AE324" s="37"/>
      <c r="AR324" s="230" t="s">
        <v>141</v>
      </c>
      <c r="AT324" s="230" t="s">
        <v>137</v>
      </c>
      <c r="AU324" s="230" t="s">
        <v>21</v>
      </c>
      <c r="AY324" s="16" t="s">
        <v>135</v>
      </c>
      <c r="BE324" s="231">
        <f>IF(N324="základní",J324,0)</f>
        <v>0</v>
      </c>
      <c r="BF324" s="231">
        <f>IF(N324="snížená",J324,0)</f>
        <v>0</v>
      </c>
      <c r="BG324" s="231">
        <f>IF(N324="zákl. přenesená",J324,0)</f>
        <v>0</v>
      </c>
      <c r="BH324" s="231">
        <f>IF(N324="sníž. přenesená",J324,0)</f>
        <v>0</v>
      </c>
      <c r="BI324" s="231">
        <f>IF(N324="nulová",J324,0)</f>
        <v>0</v>
      </c>
      <c r="BJ324" s="16" t="s">
        <v>87</v>
      </c>
      <c r="BK324" s="231">
        <f>ROUND(I324*H324,2)</f>
        <v>0</v>
      </c>
      <c r="BL324" s="16" t="s">
        <v>141</v>
      </c>
      <c r="BM324" s="230" t="s">
        <v>1541</v>
      </c>
    </row>
    <row r="325" spans="1:65" s="2" customFormat="1" ht="24.15" customHeight="1">
      <c r="A325" s="37"/>
      <c r="B325" s="38"/>
      <c r="C325" s="218" t="s">
        <v>719</v>
      </c>
      <c r="D325" s="218" t="s">
        <v>137</v>
      </c>
      <c r="E325" s="219" t="s">
        <v>1542</v>
      </c>
      <c r="F325" s="220" t="s">
        <v>1543</v>
      </c>
      <c r="G325" s="221" t="s">
        <v>140</v>
      </c>
      <c r="H325" s="222">
        <v>1</v>
      </c>
      <c r="I325" s="223"/>
      <c r="J325" s="224">
        <f>ROUND(I325*H325,2)</f>
        <v>0</v>
      </c>
      <c r="K325" s="225"/>
      <c r="L325" s="43"/>
      <c r="M325" s="226" t="s">
        <v>1</v>
      </c>
      <c r="N325" s="227" t="s">
        <v>44</v>
      </c>
      <c r="O325" s="90"/>
      <c r="P325" s="228">
        <f>O325*H325</f>
        <v>0</v>
      </c>
      <c r="Q325" s="228">
        <v>0</v>
      </c>
      <c r="R325" s="228">
        <f>Q325*H325</f>
        <v>0</v>
      </c>
      <c r="S325" s="228">
        <v>0</v>
      </c>
      <c r="T325" s="229">
        <f>S325*H325</f>
        <v>0</v>
      </c>
      <c r="U325" s="37"/>
      <c r="V325" s="37"/>
      <c r="W325" s="37"/>
      <c r="X325" s="37"/>
      <c r="Y325" s="37"/>
      <c r="Z325" s="37"/>
      <c r="AA325" s="37"/>
      <c r="AB325" s="37"/>
      <c r="AC325" s="37"/>
      <c r="AD325" s="37"/>
      <c r="AE325" s="37"/>
      <c r="AR325" s="230" t="s">
        <v>141</v>
      </c>
      <c r="AT325" s="230" t="s">
        <v>137</v>
      </c>
      <c r="AU325" s="230" t="s">
        <v>21</v>
      </c>
      <c r="AY325" s="16" t="s">
        <v>135</v>
      </c>
      <c r="BE325" s="231">
        <f>IF(N325="základní",J325,0)</f>
        <v>0</v>
      </c>
      <c r="BF325" s="231">
        <f>IF(N325="snížená",J325,0)</f>
        <v>0</v>
      </c>
      <c r="BG325" s="231">
        <f>IF(N325="zákl. přenesená",J325,0)</f>
        <v>0</v>
      </c>
      <c r="BH325" s="231">
        <f>IF(N325="sníž. přenesená",J325,0)</f>
        <v>0</v>
      </c>
      <c r="BI325" s="231">
        <f>IF(N325="nulová",J325,0)</f>
        <v>0</v>
      </c>
      <c r="BJ325" s="16" t="s">
        <v>87</v>
      </c>
      <c r="BK325" s="231">
        <f>ROUND(I325*H325,2)</f>
        <v>0</v>
      </c>
      <c r="BL325" s="16" t="s">
        <v>141</v>
      </c>
      <c r="BM325" s="230" t="s">
        <v>1544</v>
      </c>
    </row>
    <row r="326" spans="1:65" s="2" customFormat="1" ht="24.15" customHeight="1">
      <c r="A326" s="37"/>
      <c r="B326" s="38"/>
      <c r="C326" s="218" t="s">
        <v>725</v>
      </c>
      <c r="D326" s="218" t="s">
        <v>137</v>
      </c>
      <c r="E326" s="219" t="s">
        <v>1545</v>
      </c>
      <c r="F326" s="220" t="s">
        <v>1546</v>
      </c>
      <c r="G326" s="221" t="s">
        <v>162</v>
      </c>
      <c r="H326" s="222">
        <v>37</v>
      </c>
      <c r="I326" s="223"/>
      <c r="J326" s="224">
        <f>ROUND(I326*H326,2)</f>
        <v>0</v>
      </c>
      <c r="K326" s="225"/>
      <c r="L326" s="43"/>
      <c r="M326" s="226" t="s">
        <v>1</v>
      </c>
      <c r="N326" s="227" t="s">
        <v>44</v>
      </c>
      <c r="O326" s="90"/>
      <c r="P326" s="228">
        <f>O326*H326</f>
        <v>0</v>
      </c>
      <c r="Q326" s="228">
        <v>0</v>
      </c>
      <c r="R326" s="228">
        <f>Q326*H326</f>
        <v>0</v>
      </c>
      <c r="S326" s="228">
        <v>0</v>
      </c>
      <c r="T326" s="229">
        <f>S326*H326</f>
        <v>0</v>
      </c>
      <c r="U326" s="37"/>
      <c r="V326" s="37"/>
      <c r="W326" s="37"/>
      <c r="X326" s="37"/>
      <c r="Y326" s="37"/>
      <c r="Z326" s="37"/>
      <c r="AA326" s="37"/>
      <c r="AB326" s="37"/>
      <c r="AC326" s="37"/>
      <c r="AD326" s="37"/>
      <c r="AE326" s="37"/>
      <c r="AR326" s="230" t="s">
        <v>141</v>
      </c>
      <c r="AT326" s="230" t="s">
        <v>137</v>
      </c>
      <c r="AU326" s="230" t="s">
        <v>21</v>
      </c>
      <c r="AY326" s="16" t="s">
        <v>135</v>
      </c>
      <c r="BE326" s="231">
        <f>IF(N326="základní",J326,0)</f>
        <v>0</v>
      </c>
      <c r="BF326" s="231">
        <f>IF(N326="snížená",J326,0)</f>
        <v>0</v>
      </c>
      <c r="BG326" s="231">
        <f>IF(N326="zákl. přenesená",J326,0)</f>
        <v>0</v>
      </c>
      <c r="BH326" s="231">
        <f>IF(N326="sníž. přenesená",J326,0)</f>
        <v>0</v>
      </c>
      <c r="BI326" s="231">
        <f>IF(N326="nulová",J326,0)</f>
        <v>0</v>
      </c>
      <c r="BJ326" s="16" t="s">
        <v>87</v>
      </c>
      <c r="BK326" s="231">
        <f>ROUND(I326*H326,2)</f>
        <v>0</v>
      </c>
      <c r="BL326" s="16" t="s">
        <v>141</v>
      </c>
      <c r="BM326" s="230" t="s">
        <v>1547</v>
      </c>
    </row>
    <row r="327" spans="1:51" s="13" customFormat="1" ht="12">
      <c r="A327" s="13"/>
      <c r="B327" s="237"/>
      <c r="C327" s="238"/>
      <c r="D327" s="232" t="s">
        <v>150</v>
      </c>
      <c r="E327" s="239" t="s">
        <v>1</v>
      </c>
      <c r="F327" s="240" t="s">
        <v>1548</v>
      </c>
      <c r="G327" s="238"/>
      <c r="H327" s="241">
        <v>37</v>
      </c>
      <c r="I327" s="242"/>
      <c r="J327" s="238"/>
      <c r="K327" s="238"/>
      <c r="L327" s="243"/>
      <c r="M327" s="244"/>
      <c r="N327" s="245"/>
      <c r="O327" s="245"/>
      <c r="P327" s="245"/>
      <c r="Q327" s="245"/>
      <c r="R327" s="245"/>
      <c r="S327" s="245"/>
      <c r="T327" s="246"/>
      <c r="U327" s="13"/>
      <c r="V327" s="13"/>
      <c r="W327" s="13"/>
      <c r="X327" s="13"/>
      <c r="Y327" s="13"/>
      <c r="Z327" s="13"/>
      <c r="AA327" s="13"/>
      <c r="AB327" s="13"/>
      <c r="AC327" s="13"/>
      <c r="AD327" s="13"/>
      <c r="AE327" s="13"/>
      <c r="AT327" s="247" t="s">
        <v>150</v>
      </c>
      <c r="AU327" s="247" t="s">
        <v>21</v>
      </c>
      <c r="AV327" s="13" t="s">
        <v>21</v>
      </c>
      <c r="AW327" s="13" t="s">
        <v>34</v>
      </c>
      <c r="AX327" s="13" t="s">
        <v>79</v>
      </c>
      <c r="AY327" s="247" t="s">
        <v>135</v>
      </c>
    </row>
    <row r="328" spans="1:51" s="14" customFormat="1" ht="12">
      <c r="A328" s="14"/>
      <c r="B328" s="248"/>
      <c r="C328" s="249"/>
      <c r="D328" s="232" t="s">
        <v>150</v>
      </c>
      <c r="E328" s="250" t="s">
        <v>1</v>
      </c>
      <c r="F328" s="251" t="s">
        <v>159</v>
      </c>
      <c r="G328" s="249"/>
      <c r="H328" s="252">
        <v>37</v>
      </c>
      <c r="I328" s="253"/>
      <c r="J328" s="249"/>
      <c r="K328" s="249"/>
      <c r="L328" s="254"/>
      <c r="M328" s="255"/>
      <c r="N328" s="256"/>
      <c r="O328" s="256"/>
      <c r="P328" s="256"/>
      <c r="Q328" s="256"/>
      <c r="R328" s="256"/>
      <c r="S328" s="256"/>
      <c r="T328" s="257"/>
      <c r="U328" s="14"/>
      <c r="V328" s="14"/>
      <c r="W328" s="14"/>
      <c r="X328" s="14"/>
      <c r="Y328" s="14"/>
      <c r="Z328" s="14"/>
      <c r="AA328" s="14"/>
      <c r="AB328" s="14"/>
      <c r="AC328" s="14"/>
      <c r="AD328" s="14"/>
      <c r="AE328" s="14"/>
      <c r="AT328" s="258" t="s">
        <v>150</v>
      </c>
      <c r="AU328" s="258" t="s">
        <v>21</v>
      </c>
      <c r="AV328" s="14" t="s">
        <v>141</v>
      </c>
      <c r="AW328" s="14" t="s">
        <v>34</v>
      </c>
      <c r="AX328" s="14" t="s">
        <v>87</v>
      </c>
      <c r="AY328" s="258" t="s">
        <v>135</v>
      </c>
    </row>
    <row r="329" spans="1:65" s="2" customFormat="1" ht="24.15" customHeight="1">
      <c r="A329" s="37"/>
      <c r="B329" s="38"/>
      <c r="C329" s="259" t="s">
        <v>729</v>
      </c>
      <c r="D329" s="259" t="s">
        <v>266</v>
      </c>
      <c r="E329" s="260" t="s">
        <v>1549</v>
      </c>
      <c r="F329" s="261" t="s">
        <v>1550</v>
      </c>
      <c r="G329" s="262" t="s">
        <v>162</v>
      </c>
      <c r="H329" s="263">
        <v>40.7</v>
      </c>
      <c r="I329" s="264"/>
      <c r="J329" s="265">
        <f>ROUND(I329*H329,2)</f>
        <v>0</v>
      </c>
      <c r="K329" s="266"/>
      <c r="L329" s="267"/>
      <c r="M329" s="268" t="s">
        <v>1</v>
      </c>
      <c r="N329" s="269" t="s">
        <v>44</v>
      </c>
      <c r="O329" s="90"/>
      <c r="P329" s="228">
        <f>O329*H329</f>
        <v>0</v>
      </c>
      <c r="Q329" s="228">
        <v>0</v>
      </c>
      <c r="R329" s="228">
        <f>Q329*H329</f>
        <v>0</v>
      </c>
      <c r="S329" s="228">
        <v>0</v>
      </c>
      <c r="T329" s="229">
        <f>S329*H329</f>
        <v>0</v>
      </c>
      <c r="U329" s="37"/>
      <c r="V329" s="37"/>
      <c r="W329" s="37"/>
      <c r="X329" s="37"/>
      <c r="Y329" s="37"/>
      <c r="Z329" s="37"/>
      <c r="AA329" s="37"/>
      <c r="AB329" s="37"/>
      <c r="AC329" s="37"/>
      <c r="AD329" s="37"/>
      <c r="AE329" s="37"/>
      <c r="AR329" s="230" t="s">
        <v>181</v>
      </c>
      <c r="AT329" s="230" t="s">
        <v>266</v>
      </c>
      <c r="AU329" s="230" t="s">
        <v>21</v>
      </c>
      <c r="AY329" s="16" t="s">
        <v>135</v>
      </c>
      <c r="BE329" s="231">
        <f>IF(N329="základní",J329,0)</f>
        <v>0</v>
      </c>
      <c r="BF329" s="231">
        <f>IF(N329="snížená",J329,0)</f>
        <v>0</v>
      </c>
      <c r="BG329" s="231">
        <f>IF(N329="zákl. přenesená",J329,0)</f>
        <v>0</v>
      </c>
      <c r="BH329" s="231">
        <f>IF(N329="sníž. přenesená",J329,0)</f>
        <v>0</v>
      </c>
      <c r="BI329" s="231">
        <f>IF(N329="nulová",J329,0)</f>
        <v>0</v>
      </c>
      <c r="BJ329" s="16" t="s">
        <v>87</v>
      </c>
      <c r="BK329" s="231">
        <f>ROUND(I329*H329,2)</f>
        <v>0</v>
      </c>
      <c r="BL329" s="16" t="s">
        <v>141</v>
      </c>
      <c r="BM329" s="230" t="s">
        <v>1551</v>
      </c>
    </row>
    <row r="330" spans="1:47" s="2" customFormat="1" ht="12">
      <c r="A330" s="37"/>
      <c r="B330" s="38"/>
      <c r="C330" s="39"/>
      <c r="D330" s="232" t="s">
        <v>143</v>
      </c>
      <c r="E330" s="39"/>
      <c r="F330" s="233" t="s">
        <v>818</v>
      </c>
      <c r="G330" s="39"/>
      <c r="H330" s="39"/>
      <c r="I330" s="234"/>
      <c r="J330" s="39"/>
      <c r="K330" s="39"/>
      <c r="L330" s="43"/>
      <c r="M330" s="235"/>
      <c r="N330" s="236"/>
      <c r="O330" s="90"/>
      <c r="P330" s="90"/>
      <c r="Q330" s="90"/>
      <c r="R330" s="90"/>
      <c r="S330" s="90"/>
      <c r="T330" s="91"/>
      <c r="U330" s="37"/>
      <c r="V330" s="37"/>
      <c r="W330" s="37"/>
      <c r="X330" s="37"/>
      <c r="Y330" s="37"/>
      <c r="Z330" s="37"/>
      <c r="AA330" s="37"/>
      <c r="AB330" s="37"/>
      <c r="AC330" s="37"/>
      <c r="AD330" s="37"/>
      <c r="AE330" s="37"/>
      <c r="AT330" s="16" t="s">
        <v>143</v>
      </c>
      <c r="AU330" s="16" t="s">
        <v>21</v>
      </c>
    </row>
    <row r="331" spans="1:51" s="13" customFormat="1" ht="12">
      <c r="A331" s="13"/>
      <c r="B331" s="237"/>
      <c r="C331" s="238"/>
      <c r="D331" s="232" t="s">
        <v>150</v>
      </c>
      <c r="E331" s="239" t="s">
        <v>1</v>
      </c>
      <c r="F331" s="240" t="s">
        <v>1552</v>
      </c>
      <c r="G331" s="238"/>
      <c r="H331" s="241">
        <v>40.7</v>
      </c>
      <c r="I331" s="242"/>
      <c r="J331" s="238"/>
      <c r="K331" s="238"/>
      <c r="L331" s="243"/>
      <c r="M331" s="244"/>
      <c r="N331" s="245"/>
      <c r="O331" s="245"/>
      <c r="P331" s="245"/>
      <c r="Q331" s="245"/>
      <c r="R331" s="245"/>
      <c r="S331" s="245"/>
      <c r="T331" s="246"/>
      <c r="U331" s="13"/>
      <c r="V331" s="13"/>
      <c r="W331" s="13"/>
      <c r="X331" s="13"/>
      <c r="Y331" s="13"/>
      <c r="Z331" s="13"/>
      <c r="AA331" s="13"/>
      <c r="AB331" s="13"/>
      <c r="AC331" s="13"/>
      <c r="AD331" s="13"/>
      <c r="AE331" s="13"/>
      <c r="AT331" s="247" t="s">
        <v>150</v>
      </c>
      <c r="AU331" s="247" t="s">
        <v>21</v>
      </c>
      <c r="AV331" s="13" t="s">
        <v>21</v>
      </c>
      <c r="AW331" s="13" t="s">
        <v>34</v>
      </c>
      <c r="AX331" s="13" t="s">
        <v>79</v>
      </c>
      <c r="AY331" s="247" t="s">
        <v>135</v>
      </c>
    </row>
    <row r="332" spans="1:51" s="14" customFormat="1" ht="12">
      <c r="A332" s="14"/>
      <c r="B332" s="248"/>
      <c r="C332" s="249"/>
      <c r="D332" s="232" t="s">
        <v>150</v>
      </c>
      <c r="E332" s="250" t="s">
        <v>1</v>
      </c>
      <c r="F332" s="251" t="s">
        <v>159</v>
      </c>
      <c r="G332" s="249"/>
      <c r="H332" s="252">
        <v>40.7</v>
      </c>
      <c r="I332" s="253"/>
      <c r="J332" s="249"/>
      <c r="K332" s="249"/>
      <c r="L332" s="254"/>
      <c r="M332" s="255"/>
      <c r="N332" s="256"/>
      <c r="O332" s="256"/>
      <c r="P332" s="256"/>
      <c r="Q332" s="256"/>
      <c r="R332" s="256"/>
      <c r="S332" s="256"/>
      <c r="T332" s="257"/>
      <c r="U332" s="14"/>
      <c r="V332" s="14"/>
      <c r="W332" s="14"/>
      <c r="X332" s="14"/>
      <c r="Y332" s="14"/>
      <c r="Z332" s="14"/>
      <c r="AA332" s="14"/>
      <c r="AB332" s="14"/>
      <c r="AC332" s="14"/>
      <c r="AD332" s="14"/>
      <c r="AE332" s="14"/>
      <c r="AT332" s="258" t="s">
        <v>150</v>
      </c>
      <c r="AU332" s="258" t="s">
        <v>21</v>
      </c>
      <c r="AV332" s="14" t="s">
        <v>141</v>
      </c>
      <c r="AW332" s="14" t="s">
        <v>34</v>
      </c>
      <c r="AX332" s="14" t="s">
        <v>87</v>
      </c>
      <c r="AY332" s="258" t="s">
        <v>135</v>
      </c>
    </row>
    <row r="333" spans="1:65" s="2" customFormat="1" ht="24.15" customHeight="1">
      <c r="A333" s="37"/>
      <c r="B333" s="38"/>
      <c r="C333" s="218" t="s">
        <v>733</v>
      </c>
      <c r="D333" s="218" t="s">
        <v>137</v>
      </c>
      <c r="E333" s="219" t="s">
        <v>1553</v>
      </c>
      <c r="F333" s="220" t="s">
        <v>1554</v>
      </c>
      <c r="G333" s="221" t="s">
        <v>162</v>
      </c>
      <c r="H333" s="222">
        <v>164.1</v>
      </c>
      <c r="I333" s="223"/>
      <c r="J333" s="224">
        <f>ROUND(I333*H333,2)</f>
        <v>0</v>
      </c>
      <c r="K333" s="225"/>
      <c r="L333" s="43"/>
      <c r="M333" s="226" t="s">
        <v>1</v>
      </c>
      <c r="N333" s="227" t="s">
        <v>44</v>
      </c>
      <c r="O333" s="90"/>
      <c r="P333" s="228">
        <f>O333*H333</f>
        <v>0</v>
      </c>
      <c r="Q333" s="228">
        <v>0</v>
      </c>
      <c r="R333" s="228">
        <f>Q333*H333</f>
        <v>0</v>
      </c>
      <c r="S333" s="228">
        <v>0</v>
      </c>
      <c r="T333" s="229">
        <f>S333*H333</f>
        <v>0</v>
      </c>
      <c r="U333" s="37"/>
      <c r="V333" s="37"/>
      <c r="W333" s="37"/>
      <c r="X333" s="37"/>
      <c r="Y333" s="37"/>
      <c r="Z333" s="37"/>
      <c r="AA333" s="37"/>
      <c r="AB333" s="37"/>
      <c r="AC333" s="37"/>
      <c r="AD333" s="37"/>
      <c r="AE333" s="37"/>
      <c r="AR333" s="230" t="s">
        <v>141</v>
      </c>
      <c r="AT333" s="230" t="s">
        <v>137</v>
      </c>
      <c r="AU333" s="230" t="s">
        <v>21</v>
      </c>
      <c r="AY333" s="16" t="s">
        <v>135</v>
      </c>
      <c r="BE333" s="231">
        <f>IF(N333="základní",J333,0)</f>
        <v>0</v>
      </c>
      <c r="BF333" s="231">
        <f>IF(N333="snížená",J333,0)</f>
        <v>0</v>
      </c>
      <c r="BG333" s="231">
        <f>IF(N333="zákl. přenesená",J333,0)</f>
        <v>0</v>
      </c>
      <c r="BH333" s="231">
        <f>IF(N333="sníž. přenesená",J333,0)</f>
        <v>0</v>
      </c>
      <c r="BI333" s="231">
        <f>IF(N333="nulová",J333,0)</f>
        <v>0</v>
      </c>
      <c r="BJ333" s="16" t="s">
        <v>87</v>
      </c>
      <c r="BK333" s="231">
        <f>ROUND(I333*H333,2)</f>
        <v>0</v>
      </c>
      <c r="BL333" s="16" t="s">
        <v>141</v>
      </c>
      <c r="BM333" s="230" t="s">
        <v>1555</v>
      </c>
    </row>
    <row r="334" spans="1:51" s="13" customFormat="1" ht="12">
      <c r="A334" s="13"/>
      <c r="B334" s="237"/>
      <c r="C334" s="238"/>
      <c r="D334" s="232" t="s">
        <v>150</v>
      </c>
      <c r="E334" s="239" t="s">
        <v>1</v>
      </c>
      <c r="F334" s="240" t="s">
        <v>1556</v>
      </c>
      <c r="G334" s="238"/>
      <c r="H334" s="241">
        <v>164.1</v>
      </c>
      <c r="I334" s="242"/>
      <c r="J334" s="238"/>
      <c r="K334" s="238"/>
      <c r="L334" s="243"/>
      <c r="M334" s="244"/>
      <c r="N334" s="245"/>
      <c r="O334" s="245"/>
      <c r="P334" s="245"/>
      <c r="Q334" s="245"/>
      <c r="R334" s="245"/>
      <c r="S334" s="245"/>
      <c r="T334" s="246"/>
      <c r="U334" s="13"/>
      <c r="V334" s="13"/>
      <c r="W334" s="13"/>
      <c r="X334" s="13"/>
      <c r="Y334" s="13"/>
      <c r="Z334" s="13"/>
      <c r="AA334" s="13"/>
      <c r="AB334" s="13"/>
      <c r="AC334" s="13"/>
      <c r="AD334" s="13"/>
      <c r="AE334" s="13"/>
      <c r="AT334" s="247" t="s">
        <v>150</v>
      </c>
      <c r="AU334" s="247" t="s">
        <v>21</v>
      </c>
      <c r="AV334" s="13" t="s">
        <v>21</v>
      </c>
      <c r="AW334" s="13" t="s">
        <v>34</v>
      </c>
      <c r="AX334" s="13" t="s">
        <v>79</v>
      </c>
      <c r="AY334" s="247" t="s">
        <v>135</v>
      </c>
    </row>
    <row r="335" spans="1:51" s="14" customFormat="1" ht="12">
      <c r="A335" s="14"/>
      <c r="B335" s="248"/>
      <c r="C335" s="249"/>
      <c r="D335" s="232" t="s">
        <v>150</v>
      </c>
      <c r="E335" s="250" t="s">
        <v>1</v>
      </c>
      <c r="F335" s="251" t="s">
        <v>159</v>
      </c>
      <c r="G335" s="249"/>
      <c r="H335" s="252">
        <v>164.1</v>
      </c>
      <c r="I335" s="253"/>
      <c r="J335" s="249"/>
      <c r="K335" s="249"/>
      <c r="L335" s="254"/>
      <c r="M335" s="255"/>
      <c r="N335" s="256"/>
      <c r="O335" s="256"/>
      <c r="P335" s="256"/>
      <c r="Q335" s="256"/>
      <c r="R335" s="256"/>
      <c r="S335" s="256"/>
      <c r="T335" s="257"/>
      <c r="U335" s="14"/>
      <c r="V335" s="14"/>
      <c r="W335" s="14"/>
      <c r="X335" s="14"/>
      <c r="Y335" s="14"/>
      <c r="Z335" s="14"/>
      <c r="AA335" s="14"/>
      <c r="AB335" s="14"/>
      <c r="AC335" s="14"/>
      <c r="AD335" s="14"/>
      <c r="AE335" s="14"/>
      <c r="AT335" s="258" t="s">
        <v>150</v>
      </c>
      <c r="AU335" s="258" t="s">
        <v>21</v>
      </c>
      <c r="AV335" s="14" t="s">
        <v>141</v>
      </c>
      <c r="AW335" s="14" t="s">
        <v>34</v>
      </c>
      <c r="AX335" s="14" t="s">
        <v>87</v>
      </c>
      <c r="AY335" s="258" t="s">
        <v>135</v>
      </c>
    </row>
    <row r="336" spans="1:65" s="2" customFormat="1" ht="24.15" customHeight="1">
      <c r="A336" s="37"/>
      <c r="B336" s="38"/>
      <c r="C336" s="259" t="s">
        <v>737</v>
      </c>
      <c r="D336" s="259" t="s">
        <v>266</v>
      </c>
      <c r="E336" s="260" t="s">
        <v>1557</v>
      </c>
      <c r="F336" s="261" t="s">
        <v>1558</v>
      </c>
      <c r="G336" s="262" t="s">
        <v>162</v>
      </c>
      <c r="H336" s="263">
        <v>180.51</v>
      </c>
      <c r="I336" s="264"/>
      <c r="J336" s="265">
        <f>ROUND(I336*H336,2)</f>
        <v>0</v>
      </c>
      <c r="K336" s="266"/>
      <c r="L336" s="267"/>
      <c r="M336" s="268" t="s">
        <v>1</v>
      </c>
      <c r="N336" s="269" t="s">
        <v>44</v>
      </c>
      <c r="O336" s="90"/>
      <c r="P336" s="228">
        <f>O336*H336</f>
        <v>0</v>
      </c>
      <c r="Q336" s="228">
        <v>0</v>
      </c>
      <c r="R336" s="228">
        <f>Q336*H336</f>
        <v>0</v>
      </c>
      <c r="S336" s="228">
        <v>0</v>
      </c>
      <c r="T336" s="229">
        <f>S336*H336</f>
        <v>0</v>
      </c>
      <c r="U336" s="37"/>
      <c r="V336" s="37"/>
      <c r="W336" s="37"/>
      <c r="X336" s="37"/>
      <c r="Y336" s="37"/>
      <c r="Z336" s="37"/>
      <c r="AA336" s="37"/>
      <c r="AB336" s="37"/>
      <c r="AC336" s="37"/>
      <c r="AD336" s="37"/>
      <c r="AE336" s="37"/>
      <c r="AR336" s="230" t="s">
        <v>181</v>
      </c>
      <c r="AT336" s="230" t="s">
        <v>266</v>
      </c>
      <c r="AU336" s="230" t="s">
        <v>21</v>
      </c>
      <c r="AY336" s="16" t="s">
        <v>135</v>
      </c>
      <c r="BE336" s="231">
        <f>IF(N336="základní",J336,0)</f>
        <v>0</v>
      </c>
      <c r="BF336" s="231">
        <f>IF(N336="snížená",J336,0)</f>
        <v>0</v>
      </c>
      <c r="BG336" s="231">
        <f>IF(N336="zákl. přenesená",J336,0)</f>
        <v>0</v>
      </c>
      <c r="BH336" s="231">
        <f>IF(N336="sníž. přenesená",J336,0)</f>
        <v>0</v>
      </c>
      <c r="BI336" s="231">
        <f>IF(N336="nulová",J336,0)</f>
        <v>0</v>
      </c>
      <c r="BJ336" s="16" t="s">
        <v>87</v>
      </c>
      <c r="BK336" s="231">
        <f>ROUND(I336*H336,2)</f>
        <v>0</v>
      </c>
      <c r="BL336" s="16" t="s">
        <v>141</v>
      </c>
      <c r="BM336" s="230" t="s">
        <v>1559</v>
      </c>
    </row>
    <row r="337" spans="1:47" s="2" customFormat="1" ht="12">
      <c r="A337" s="37"/>
      <c r="B337" s="38"/>
      <c r="C337" s="39"/>
      <c r="D337" s="232" t="s">
        <v>143</v>
      </c>
      <c r="E337" s="39"/>
      <c r="F337" s="233" t="s">
        <v>818</v>
      </c>
      <c r="G337" s="39"/>
      <c r="H337" s="39"/>
      <c r="I337" s="234"/>
      <c r="J337" s="39"/>
      <c r="K337" s="39"/>
      <c r="L337" s="43"/>
      <c r="M337" s="235"/>
      <c r="N337" s="236"/>
      <c r="O337" s="90"/>
      <c r="P337" s="90"/>
      <c r="Q337" s="90"/>
      <c r="R337" s="90"/>
      <c r="S337" s="90"/>
      <c r="T337" s="91"/>
      <c r="U337" s="37"/>
      <c r="V337" s="37"/>
      <c r="W337" s="37"/>
      <c r="X337" s="37"/>
      <c r="Y337" s="37"/>
      <c r="Z337" s="37"/>
      <c r="AA337" s="37"/>
      <c r="AB337" s="37"/>
      <c r="AC337" s="37"/>
      <c r="AD337" s="37"/>
      <c r="AE337" s="37"/>
      <c r="AT337" s="16" t="s">
        <v>143</v>
      </c>
      <c r="AU337" s="16" t="s">
        <v>21</v>
      </c>
    </row>
    <row r="338" spans="1:51" s="13" customFormat="1" ht="12">
      <c r="A338" s="13"/>
      <c r="B338" s="237"/>
      <c r="C338" s="238"/>
      <c r="D338" s="232" t="s">
        <v>150</v>
      </c>
      <c r="E338" s="239" t="s">
        <v>1</v>
      </c>
      <c r="F338" s="240" t="s">
        <v>1560</v>
      </c>
      <c r="G338" s="238"/>
      <c r="H338" s="241">
        <v>180.51</v>
      </c>
      <c r="I338" s="242"/>
      <c r="J338" s="238"/>
      <c r="K338" s="238"/>
      <c r="L338" s="243"/>
      <c r="M338" s="244"/>
      <c r="N338" s="245"/>
      <c r="O338" s="245"/>
      <c r="P338" s="245"/>
      <c r="Q338" s="245"/>
      <c r="R338" s="245"/>
      <c r="S338" s="245"/>
      <c r="T338" s="246"/>
      <c r="U338" s="13"/>
      <c r="V338" s="13"/>
      <c r="W338" s="13"/>
      <c r="X338" s="13"/>
      <c r="Y338" s="13"/>
      <c r="Z338" s="13"/>
      <c r="AA338" s="13"/>
      <c r="AB338" s="13"/>
      <c r="AC338" s="13"/>
      <c r="AD338" s="13"/>
      <c r="AE338" s="13"/>
      <c r="AT338" s="247" t="s">
        <v>150</v>
      </c>
      <c r="AU338" s="247" t="s">
        <v>21</v>
      </c>
      <c r="AV338" s="13" t="s">
        <v>21</v>
      </c>
      <c r="AW338" s="13" t="s">
        <v>34</v>
      </c>
      <c r="AX338" s="13" t="s">
        <v>79</v>
      </c>
      <c r="AY338" s="247" t="s">
        <v>135</v>
      </c>
    </row>
    <row r="339" spans="1:51" s="14" customFormat="1" ht="12">
      <c r="A339" s="14"/>
      <c r="B339" s="248"/>
      <c r="C339" s="249"/>
      <c r="D339" s="232" t="s">
        <v>150</v>
      </c>
      <c r="E339" s="250" t="s">
        <v>1</v>
      </c>
      <c r="F339" s="251" t="s">
        <v>159</v>
      </c>
      <c r="G339" s="249"/>
      <c r="H339" s="252">
        <v>180.51</v>
      </c>
      <c r="I339" s="253"/>
      <c r="J339" s="249"/>
      <c r="K339" s="249"/>
      <c r="L339" s="254"/>
      <c r="M339" s="255"/>
      <c r="N339" s="256"/>
      <c r="O339" s="256"/>
      <c r="P339" s="256"/>
      <c r="Q339" s="256"/>
      <c r="R339" s="256"/>
      <c r="S339" s="256"/>
      <c r="T339" s="257"/>
      <c r="U339" s="14"/>
      <c r="V339" s="14"/>
      <c r="W339" s="14"/>
      <c r="X339" s="14"/>
      <c r="Y339" s="14"/>
      <c r="Z339" s="14"/>
      <c r="AA339" s="14"/>
      <c r="AB339" s="14"/>
      <c r="AC339" s="14"/>
      <c r="AD339" s="14"/>
      <c r="AE339" s="14"/>
      <c r="AT339" s="258" t="s">
        <v>150</v>
      </c>
      <c r="AU339" s="258" t="s">
        <v>21</v>
      </c>
      <c r="AV339" s="14" t="s">
        <v>141</v>
      </c>
      <c r="AW339" s="14" t="s">
        <v>34</v>
      </c>
      <c r="AX339" s="14" t="s">
        <v>87</v>
      </c>
      <c r="AY339" s="258" t="s">
        <v>135</v>
      </c>
    </row>
    <row r="340" spans="1:65" s="2" customFormat="1" ht="24.15" customHeight="1">
      <c r="A340" s="37"/>
      <c r="B340" s="38"/>
      <c r="C340" s="218" t="s">
        <v>743</v>
      </c>
      <c r="D340" s="218" t="s">
        <v>137</v>
      </c>
      <c r="E340" s="219" t="s">
        <v>830</v>
      </c>
      <c r="F340" s="220" t="s">
        <v>1561</v>
      </c>
      <c r="G340" s="221" t="s">
        <v>140</v>
      </c>
      <c r="H340" s="222">
        <v>7</v>
      </c>
      <c r="I340" s="223"/>
      <c r="J340" s="224">
        <f>ROUND(I340*H340,2)</f>
        <v>0</v>
      </c>
      <c r="K340" s="225"/>
      <c r="L340" s="43"/>
      <c r="M340" s="226" t="s">
        <v>1</v>
      </c>
      <c r="N340" s="227" t="s">
        <v>44</v>
      </c>
      <c r="O340" s="90"/>
      <c r="P340" s="228">
        <f>O340*H340</f>
        <v>0</v>
      </c>
      <c r="Q340" s="228">
        <v>0</v>
      </c>
      <c r="R340" s="228">
        <f>Q340*H340</f>
        <v>0</v>
      </c>
      <c r="S340" s="228">
        <v>0</v>
      </c>
      <c r="T340" s="229">
        <f>S340*H340</f>
        <v>0</v>
      </c>
      <c r="U340" s="37"/>
      <c r="V340" s="37"/>
      <c r="W340" s="37"/>
      <c r="X340" s="37"/>
      <c r="Y340" s="37"/>
      <c r="Z340" s="37"/>
      <c r="AA340" s="37"/>
      <c r="AB340" s="37"/>
      <c r="AC340" s="37"/>
      <c r="AD340" s="37"/>
      <c r="AE340" s="37"/>
      <c r="AR340" s="230" t="s">
        <v>141</v>
      </c>
      <c r="AT340" s="230" t="s">
        <v>137</v>
      </c>
      <c r="AU340" s="230" t="s">
        <v>21</v>
      </c>
      <c r="AY340" s="16" t="s">
        <v>135</v>
      </c>
      <c r="BE340" s="231">
        <f>IF(N340="základní",J340,0)</f>
        <v>0</v>
      </c>
      <c r="BF340" s="231">
        <f>IF(N340="snížená",J340,0)</f>
        <v>0</v>
      </c>
      <c r="BG340" s="231">
        <f>IF(N340="zákl. přenesená",J340,0)</f>
        <v>0</v>
      </c>
      <c r="BH340" s="231">
        <f>IF(N340="sníž. přenesená",J340,0)</f>
        <v>0</v>
      </c>
      <c r="BI340" s="231">
        <f>IF(N340="nulová",J340,0)</f>
        <v>0</v>
      </c>
      <c r="BJ340" s="16" t="s">
        <v>87</v>
      </c>
      <c r="BK340" s="231">
        <f>ROUND(I340*H340,2)</f>
        <v>0</v>
      </c>
      <c r="BL340" s="16" t="s">
        <v>141</v>
      </c>
      <c r="BM340" s="230" t="s">
        <v>1562</v>
      </c>
    </row>
    <row r="341" spans="1:65" s="2" customFormat="1" ht="16.5" customHeight="1">
      <c r="A341" s="37"/>
      <c r="B341" s="38"/>
      <c r="C341" s="259" t="s">
        <v>747</v>
      </c>
      <c r="D341" s="259" t="s">
        <v>266</v>
      </c>
      <c r="E341" s="260" t="s">
        <v>834</v>
      </c>
      <c r="F341" s="261" t="s">
        <v>1563</v>
      </c>
      <c r="G341" s="262" t="s">
        <v>140</v>
      </c>
      <c r="H341" s="263">
        <v>7</v>
      </c>
      <c r="I341" s="264"/>
      <c r="J341" s="265">
        <f>ROUND(I341*H341,2)</f>
        <v>0</v>
      </c>
      <c r="K341" s="266"/>
      <c r="L341" s="267"/>
      <c r="M341" s="268" t="s">
        <v>1</v>
      </c>
      <c r="N341" s="269" t="s">
        <v>44</v>
      </c>
      <c r="O341" s="90"/>
      <c r="P341" s="228">
        <f>O341*H341</f>
        <v>0</v>
      </c>
      <c r="Q341" s="228">
        <v>0</v>
      </c>
      <c r="R341" s="228">
        <f>Q341*H341</f>
        <v>0</v>
      </c>
      <c r="S341" s="228">
        <v>0</v>
      </c>
      <c r="T341" s="229">
        <f>S341*H341</f>
        <v>0</v>
      </c>
      <c r="U341" s="37"/>
      <c r="V341" s="37"/>
      <c r="W341" s="37"/>
      <c r="X341" s="37"/>
      <c r="Y341" s="37"/>
      <c r="Z341" s="37"/>
      <c r="AA341" s="37"/>
      <c r="AB341" s="37"/>
      <c r="AC341" s="37"/>
      <c r="AD341" s="37"/>
      <c r="AE341" s="37"/>
      <c r="AR341" s="230" t="s">
        <v>181</v>
      </c>
      <c r="AT341" s="230" t="s">
        <v>266</v>
      </c>
      <c r="AU341" s="230" t="s">
        <v>21</v>
      </c>
      <c r="AY341" s="16" t="s">
        <v>135</v>
      </c>
      <c r="BE341" s="231">
        <f>IF(N341="základní",J341,0)</f>
        <v>0</v>
      </c>
      <c r="BF341" s="231">
        <f>IF(N341="snížená",J341,0)</f>
        <v>0</v>
      </c>
      <c r="BG341" s="231">
        <f>IF(N341="zákl. přenesená",J341,0)</f>
        <v>0</v>
      </c>
      <c r="BH341" s="231">
        <f>IF(N341="sníž. přenesená",J341,0)</f>
        <v>0</v>
      </c>
      <c r="BI341" s="231">
        <f>IF(N341="nulová",J341,0)</f>
        <v>0</v>
      </c>
      <c r="BJ341" s="16" t="s">
        <v>87</v>
      </c>
      <c r="BK341" s="231">
        <f>ROUND(I341*H341,2)</f>
        <v>0</v>
      </c>
      <c r="BL341" s="16" t="s">
        <v>141</v>
      </c>
      <c r="BM341" s="230" t="s">
        <v>1564</v>
      </c>
    </row>
    <row r="342" spans="1:47" s="2" customFormat="1" ht="12">
      <c r="A342" s="37"/>
      <c r="B342" s="38"/>
      <c r="C342" s="39"/>
      <c r="D342" s="232" t="s">
        <v>143</v>
      </c>
      <c r="E342" s="39"/>
      <c r="F342" s="233" t="s">
        <v>818</v>
      </c>
      <c r="G342" s="39"/>
      <c r="H342" s="39"/>
      <c r="I342" s="234"/>
      <c r="J342" s="39"/>
      <c r="K342" s="39"/>
      <c r="L342" s="43"/>
      <c r="M342" s="235"/>
      <c r="N342" s="236"/>
      <c r="O342" s="90"/>
      <c r="P342" s="90"/>
      <c r="Q342" s="90"/>
      <c r="R342" s="90"/>
      <c r="S342" s="90"/>
      <c r="T342" s="91"/>
      <c r="U342" s="37"/>
      <c r="V342" s="37"/>
      <c r="W342" s="37"/>
      <c r="X342" s="37"/>
      <c r="Y342" s="37"/>
      <c r="Z342" s="37"/>
      <c r="AA342" s="37"/>
      <c r="AB342" s="37"/>
      <c r="AC342" s="37"/>
      <c r="AD342" s="37"/>
      <c r="AE342" s="37"/>
      <c r="AT342" s="16" t="s">
        <v>143</v>
      </c>
      <c r="AU342" s="16" t="s">
        <v>21</v>
      </c>
    </row>
    <row r="343" spans="1:65" s="2" customFormat="1" ht="24.15" customHeight="1">
      <c r="A343" s="37"/>
      <c r="B343" s="38"/>
      <c r="C343" s="218" t="s">
        <v>750</v>
      </c>
      <c r="D343" s="218" t="s">
        <v>137</v>
      </c>
      <c r="E343" s="219" t="s">
        <v>1565</v>
      </c>
      <c r="F343" s="220" t="s">
        <v>1566</v>
      </c>
      <c r="G343" s="221" t="s">
        <v>140</v>
      </c>
      <c r="H343" s="222">
        <v>60</v>
      </c>
      <c r="I343" s="223"/>
      <c r="J343" s="224">
        <f>ROUND(I343*H343,2)</f>
        <v>0</v>
      </c>
      <c r="K343" s="225"/>
      <c r="L343" s="43"/>
      <c r="M343" s="226" t="s">
        <v>1</v>
      </c>
      <c r="N343" s="227" t="s">
        <v>44</v>
      </c>
      <c r="O343" s="90"/>
      <c r="P343" s="228">
        <f>O343*H343</f>
        <v>0</v>
      </c>
      <c r="Q343" s="228">
        <v>0</v>
      </c>
      <c r="R343" s="228">
        <f>Q343*H343</f>
        <v>0</v>
      </c>
      <c r="S343" s="228">
        <v>0</v>
      </c>
      <c r="T343" s="229">
        <f>S343*H343</f>
        <v>0</v>
      </c>
      <c r="U343" s="37"/>
      <c r="V343" s="37"/>
      <c r="W343" s="37"/>
      <c r="X343" s="37"/>
      <c r="Y343" s="37"/>
      <c r="Z343" s="37"/>
      <c r="AA343" s="37"/>
      <c r="AB343" s="37"/>
      <c r="AC343" s="37"/>
      <c r="AD343" s="37"/>
      <c r="AE343" s="37"/>
      <c r="AR343" s="230" t="s">
        <v>141</v>
      </c>
      <c r="AT343" s="230" t="s">
        <v>137</v>
      </c>
      <c r="AU343" s="230" t="s">
        <v>21</v>
      </c>
      <c r="AY343" s="16" t="s">
        <v>135</v>
      </c>
      <c r="BE343" s="231">
        <f>IF(N343="základní",J343,0)</f>
        <v>0</v>
      </c>
      <c r="BF343" s="231">
        <f>IF(N343="snížená",J343,0)</f>
        <v>0</v>
      </c>
      <c r="BG343" s="231">
        <f>IF(N343="zákl. přenesená",J343,0)</f>
        <v>0</v>
      </c>
      <c r="BH343" s="231">
        <f>IF(N343="sníž. přenesená",J343,0)</f>
        <v>0</v>
      </c>
      <c r="BI343" s="231">
        <f>IF(N343="nulová",J343,0)</f>
        <v>0</v>
      </c>
      <c r="BJ343" s="16" t="s">
        <v>87</v>
      </c>
      <c r="BK343" s="231">
        <f>ROUND(I343*H343,2)</f>
        <v>0</v>
      </c>
      <c r="BL343" s="16" t="s">
        <v>141</v>
      </c>
      <c r="BM343" s="230" t="s">
        <v>1567</v>
      </c>
    </row>
    <row r="344" spans="1:47" s="2" customFormat="1" ht="12">
      <c r="A344" s="37"/>
      <c r="B344" s="38"/>
      <c r="C344" s="39"/>
      <c r="D344" s="232" t="s">
        <v>143</v>
      </c>
      <c r="E344" s="39"/>
      <c r="F344" s="233" t="s">
        <v>1568</v>
      </c>
      <c r="G344" s="39"/>
      <c r="H344" s="39"/>
      <c r="I344" s="234"/>
      <c r="J344" s="39"/>
      <c r="K344" s="39"/>
      <c r="L344" s="43"/>
      <c r="M344" s="235"/>
      <c r="N344" s="236"/>
      <c r="O344" s="90"/>
      <c r="P344" s="90"/>
      <c r="Q344" s="90"/>
      <c r="R344" s="90"/>
      <c r="S344" s="90"/>
      <c r="T344" s="91"/>
      <c r="U344" s="37"/>
      <c r="V344" s="37"/>
      <c r="W344" s="37"/>
      <c r="X344" s="37"/>
      <c r="Y344" s="37"/>
      <c r="Z344" s="37"/>
      <c r="AA344" s="37"/>
      <c r="AB344" s="37"/>
      <c r="AC344" s="37"/>
      <c r="AD344" s="37"/>
      <c r="AE344" s="37"/>
      <c r="AT344" s="16" t="s">
        <v>143</v>
      </c>
      <c r="AU344" s="16" t="s">
        <v>21</v>
      </c>
    </row>
    <row r="345" spans="1:51" s="13" customFormat="1" ht="12">
      <c r="A345" s="13"/>
      <c r="B345" s="237"/>
      <c r="C345" s="238"/>
      <c r="D345" s="232" t="s">
        <v>150</v>
      </c>
      <c r="E345" s="239" t="s">
        <v>1</v>
      </c>
      <c r="F345" s="240" t="s">
        <v>703</v>
      </c>
      <c r="G345" s="238"/>
      <c r="H345" s="241">
        <v>60</v>
      </c>
      <c r="I345" s="242"/>
      <c r="J345" s="238"/>
      <c r="K345" s="238"/>
      <c r="L345" s="243"/>
      <c r="M345" s="244"/>
      <c r="N345" s="245"/>
      <c r="O345" s="245"/>
      <c r="P345" s="245"/>
      <c r="Q345" s="245"/>
      <c r="R345" s="245"/>
      <c r="S345" s="245"/>
      <c r="T345" s="246"/>
      <c r="U345" s="13"/>
      <c r="V345" s="13"/>
      <c r="W345" s="13"/>
      <c r="X345" s="13"/>
      <c r="Y345" s="13"/>
      <c r="Z345" s="13"/>
      <c r="AA345" s="13"/>
      <c r="AB345" s="13"/>
      <c r="AC345" s="13"/>
      <c r="AD345" s="13"/>
      <c r="AE345" s="13"/>
      <c r="AT345" s="247" t="s">
        <v>150</v>
      </c>
      <c r="AU345" s="247" t="s">
        <v>21</v>
      </c>
      <c r="AV345" s="13" t="s">
        <v>21</v>
      </c>
      <c r="AW345" s="13" t="s">
        <v>34</v>
      </c>
      <c r="AX345" s="13" t="s">
        <v>79</v>
      </c>
      <c r="AY345" s="247" t="s">
        <v>135</v>
      </c>
    </row>
    <row r="346" spans="1:51" s="14" customFormat="1" ht="12">
      <c r="A346" s="14"/>
      <c r="B346" s="248"/>
      <c r="C346" s="249"/>
      <c r="D346" s="232" t="s">
        <v>150</v>
      </c>
      <c r="E346" s="250" t="s">
        <v>1</v>
      </c>
      <c r="F346" s="251" t="s">
        <v>159</v>
      </c>
      <c r="G346" s="249"/>
      <c r="H346" s="252">
        <v>60</v>
      </c>
      <c r="I346" s="253"/>
      <c r="J346" s="249"/>
      <c r="K346" s="249"/>
      <c r="L346" s="254"/>
      <c r="M346" s="255"/>
      <c r="N346" s="256"/>
      <c r="O346" s="256"/>
      <c r="P346" s="256"/>
      <c r="Q346" s="256"/>
      <c r="R346" s="256"/>
      <c r="S346" s="256"/>
      <c r="T346" s="257"/>
      <c r="U346" s="14"/>
      <c r="V346" s="14"/>
      <c r="W346" s="14"/>
      <c r="X346" s="14"/>
      <c r="Y346" s="14"/>
      <c r="Z346" s="14"/>
      <c r="AA346" s="14"/>
      <c r="AB346" s="14"/>
      <c r="AC346" s="14"/>
      <c r="AD346" s="14"/>
      <c r="AE346" s="14"/>
      <c r="AT346" s="258" t="s">
        <v>150</v>
      </c>
      <c r="AU346" s="258" t="s">
        <v>21</v>
      </c>
      <c r="AV346" s="14" t="s">
        <v>141</v>
      </c>
      <c r="AW346" s="14" t="s">
        <v>34</v>
      </c>
      <c r="AX346" s="14" t="s">
        <v>87</v>
      </c>
      <c r="AY346" s="258" t="s">
        <v>135</v>
      </c>
    </row>
    <row r="347" spans="1:65" s="2" customFormat="1" ht="24.15" customHeight="1">
      <c r="A347" s="37"/>
      <c r="B347" s="38"/>
      <c r="C347" s="218" t="s">
        <v>753</v>
      </c>
      <c r="D347" s="218" t="s">
        <v>137</v>
      </c>
      <c r="E347" s="219" t="s">
        <v>1569</v>
      </c>
      <c r="F347" s="220" t="s">
        <v>1570</v>
      </c>
      <c r="G347" s="221" t="s">
        <v>140</v>
      </c>
      <c r="H347" s="222">
        <v>7</v>
      </c>
      <c r="I347" s="223"/>
      <c r="J347" s="224">
        <f>ROUND(I347*H347,2)</f>
        <v>0</v>
      </c>
      <c r="K347" s="225"/>
      <c r="L347" s="43"/>
      <c r="M347" s="226" t="s">
        <v>1</v>
      </c>
      <c r="N347" s="227" t="s">
        <v>44</v>
      </c>
      <c r="O347" s="90"/>
      <c r="P347" s="228">
        <f>O347*H347</f>
        <v>0</v>
      </c>
      <c r="Q347" s="228">
        <v>0</v>
      </c>
      <c r="R347" s="228">
        <f>Q347*H347</f>
        <v>0</v>
      </c>
      <c r="S347" s="228">
        <v>0</v>
      </c>
      <c r="T347" s="229">
        <f>S347*H347</f>
        <v>0</v>
      </c>
      <c r="U347" s="37"/>
      <c r="V347" s="37"/>
      <c r="W347" s="37"/>
      <c r="X347" s="37"/>
      <c r="Y347" s="37"/>
      <c r="Z347" s="37"/>
      <c r="AA347" s="37"/>
      <c r="AB347" s="37"/>
      <c r="AC347" s="37"/>
      <c r="AD347" s="37"/>
      <c r="AE347" s="37"/>
      <c r="AR347" s="230" t="s">
        <v>141</v>
      </c>
      <c r="AT347" s="230" t="s">
        <v>137</v>
      </c>
      <c r="AU347" s="230" t="s">
        <v>21</v>
      </c>
      <c r="AY347" s="16" t="s">
        <v>135</v>
      </c>
      <c r="BE347" s="231">
        <f>IF(N347="základní",J347,0)</f>
        <v>0</v>
      </c>
      <c r="BF347" s="231">
        <f>IF(N347="snížená",J347,0)</f>
        <v>0</v>
      </c>
      <c r="BG347" s="231">
        <f>IF(N347="zákl. přenesená",J347,0)</f>
        <v>0</v>
      </c>
      <c r="BH347" s="231">
        <f>IF(N347="sníž. přenesená",J347,0)</f>
        <v>0</v>
      </c>
      <c r="BI347" s="231">
        <f>IF(N347="nulová",J347,0)</f>
        <v>0</v>
      </c>
      <c r="BJ347" s="16" t="s">
        <v>87</v>
      </c>
      <c r="BK347" s="231">
        <f>ROUND(I347*H347,2)</f>
        <v>0</v>
      </c>
      <c r="BL347" s="16" t="s">
        <v>141</v>
      </c>
      <c r="BM347" s="230" t="s">
        <v>1571</v>
      </c>
    </row>
    <row r="348" spans="1:65" s="2" customFormat="1" ht="16.5" customHeight="1">
      <c r="A348" s="37"/>
      <c r="B348" s="38"/>
      <c r="C348" s="259" t="s">
        <v>756</v>
      </c>
      <c r="D348" s="259" t="s">
        <v>266</v>
      </c>
      <c r="E348" s="260" t="s">
        <v>1572</v>
      </c>
      <c r="F348" s="261" t="s">
        <v>1573</v>
      </c>
      <c r="G348" s="262" t="s">
        <v>140</v>
      </c>
      <c r="H348" s="263">
        <v>7</v>
      </c>
      <c r="I348" s="264"/>
      <c r="J348" s="265">
        <f>ROUND(I348*H348,2)</f>
        <v>0</v>
      </c>
      <c r="K348" s="266"/>
      <c r="L348" s="267"/>
      <c r="M348" s="268" t="s">
        <v>1</v>
      </c>
      <c r="N348" s="269" t="s">
        <v>44</v>
      </c>
      <c r="O348" s="90"/>
      <c r="P348" s="228">
        <f>O348*H348</f>
        <v>0</v>
      </c>
      <c r="Q348" s="228">
        <v>0</v>
      </c>
      <c r="R348" s="228">
        <f>Q348*H348</f>
        <v>0</v>
      </c>
      <c r="S348" s="228">
        <v>0</v>
      </c>
      <c r="T348" s="229">
        <f>S348*H348</f>
        <v>0</v>
      </c>
      <c r="U348" s="37"/>
      <c r="V348" s="37"/>
      <c r="W348" s="37"/>
      <c r="X348" s="37"/>
      <c r="Y348" s="37"/>
      <c r="Z348" s="37"/>
      <c r="AA348" s="37"/>
      <c r="AB348" s="37"/>
      <c r="AC348" s="37"/>
      <c r="AD348" s="37"/>
      <c r="AE348" s="37"/>
      <c r="AR348" s="230" t="s">
        <v>181</v>
      </c>
      <c r="AT348" s="230" t="s">
        <v>266</v>
      </c>
      <c r="AU348" s="230" t="s">
        <v>21</v>
      </c>
      <c r="AY348" s="16" t="s">
        <v>135</v>
      </c>
      <c r="BE348" s="231">
        <f>IF(N348="základní",J348,0)</f>
        <v>0</v>
      </c>
      <c r="BF348" s="231">
        <f>IF(N348="snížená",J348,0)</f>
        <v>0</v>
      </c>
      <c r="BG348" s="231">
        <f>IF(N348="zákl. přenesená",J348,0)</f>
        <v>0</v>
      </c>
      <c r="BH348" s="231">
        <f>IF(N348="sníž. přenesená",J348,0)</f>
        <v>0</v>
      </c>
      <c r="BI348" s="231">
        <f>IF(N348="nulová",J348,0)</f>
        <v>0</v>
      </c>
      <c r="BJ348" s="16" t="s">
        <v>87</v>
      </c>
      <c r="BK348" s="231">
        <f>ROUND(I348*H348,2)</f>
        <v>0</v>
      </c>
      <c r="BL348" s="16" t="s">
        <v>141</v>
      </c>
      <c r="BM348" s="230" t="s">
        <v>1574</v>
      </c>
    </row>
    <row r="349" spans="1:47" s="2" customFormat="1" ht="12">
      <c r="A349" s="37"/>
      <c r="B349" s="38"/>
      <c r="C349" s="39"/>
      <c r="D349" s="232" t="s">
        <v>143</v>
      </c>
      <c r="E349" s="39"/>
      <c r="F349" s="233" t="s">
        <v>818</v>
      </c>
      <c r="G349" s="39"/>
      <c r="H349" s="39"/>
      <c r="I349" s="234"/>
      <c r="J349" s="39"/>
      <c r="K349" s="39"/>
      <c r="L349" s="43"/>
      <c r="M349" s="235"/>
      <c r="N349" s="236"/>
      <c r="O349" s="90"/>
      <c r="P349" s="90"/>
      <c r="Q349" s="90"/>
      <c r="R349" s="90"/>
      <c r="S349" s="90"/>
      <c r="T349" s="91"/>
      <c r="U349" s="37"/>
      <c r="V349" s="37"/>
      <c r="W349" s="37"/>
      <c r="X349" s="37"/>
      <c r="Y349" s="37"/>
      <c r="Z349" s="37"/>
      <c r="AA349" s="37"/>
      <c r="AB349" s="37"/>
      <c r="AC349" s="37"/>
      <c r="AD349" s="37"/>
      <c r="AE349" s="37"/>
      <c r="AT349" s="16" t="s">
        <v>143</v>
      </c>
      <c r="AU349" s="16" t="s">
        <v>21</v>
      </c>
    </row>
    <row r="350" spans="1:65" s="2" customFormat="1" ht="24.15" customHeight="1">
      <c r="A350" s="37"/>
      <c r="B350" s="38"/>
      <c r="C350" s="218" t="s">
        <v>759</v>
      </c>
      <c r="D350" s="218" t="s">
        <v>137</v>
      </c>
      <c r="E350" s="219" t="s">
        <v>1575</v>
      </c>
      <c r="F350" s="220" t="s">
        <v>1576</v>
      </c>
      <c r="G350" s="221" t="s">
        <v>162</v>
      </c>
      <c r="H350" s="222">
        <v>201.1</v>
      </c>
      <c r="I350" s="223"/>
      <c r="J350" s="224">
        <f>ROUND(I350*H350,2)</f>
        <v>0</v>
      </c>
      <c r="K350" s="225"/>
      <c r="L350" s="43"/>
      <c r="M350" s="226" t="s">
        <v>1</v>
      </c>
      <c r="N350" s="227" t="s">
        <v>44</v>
      </c>
      <c r="O350" s="90"/>
      <c r="P350" s="228">
        <f>O350*H350</f>
        <v>0</v>
      </c>
      <c r="Q350" s="228">
        <v>0</v>
      </c>
      <c r="R350" s="228">
        <f>Q350*H350</f>
        <v>0</v>
      </c>
      <c r="S350" s="228">
        <v>0</v>
      </c>
      <c r="T350" s="229">
        <f>S350*H350</f>
        <v>0</v>
      </c>
      <c r="U350" s="37"/>
      <c r="V350" s="37"/>
      <c r="W350" s="37"/>
      <c r="X350" s="37"/>
      <c r="Y350" s="37"/>
      <c r="Z350" s="37"/>
      <c r="AA350" s="37"/>
      <c r="AB350" s="37"/>
      <c r="AC350" s="37"/>
      <c r="AD350" s="37"/>
      <c r="AE350" s="37"/>
      <c r="AR350" s="230" t="s">
        <v>141</v>
      </c>
      <c r="AT350" s="230" t="s">
        <v>137</v>
      </c>
      <c r="AU350" s="230" t="s">
        <v>21</v>
      </c>
      <c r="AY350" s="16" t="s">
        <v>135</v>
      </c>
      <c r="BE350" s="231">
        <f>IF(N350="základní",J350,0)</f>
        <v>0</v>
      </c>
      <c r="BF350" s="231">
        <f>IF(N350="snížená",J350,0)</f>
        <v>0</v>
      </c>
      <c r="BG350" s="231">
        <f>IF(N350="zákl. přenesená",J350,0)</f>
        <v>0</v>
      </c>
      <c r="BH350" s="231">
        <f>IF(N350="sníž. přenesená",J350,0)</f>
        <v>0</v>
      </c>
      <c r="BI350" s="231">
        <f>IF(N350="nulová",J350,0)</f>
        <v>0</v>
      </c>
      <c r="BJ350" s="16" t="s">
        <v>87</v>
      </c>
      <c r="BK350" s="231">
        <f>ROUND(I350*H350,2)</f>
        <v>0</v>
      </c>
      <c r="BL350" s="16" t="s">
        <v>141</v>
      </c>
      <c r="BM350" s="230" t="s">
        <v>1577</v>
      </c>
    </row>
    <row r="351" spans="1:51" s="13" customFormat="1" ht="12">
      <c r="A351" s="13"/>
      <c r="B351" s="237"/>
      <c r="C351" s="238"/>
      <c r="D351" s="232" t="s">
        <v>150</v>
      </c>
      <c r="E351" s="239" t="s">
        <v>1</v>
      </c>
      <c r="F351" s="240" t="s">
        <v>1578</v>
      </c>
      <c r="G351" s="238"/>
      <c r="H351" s="241">
        <v>201.1</v>
      </c>
      <c r="I351" s="242"/>
      <c r="J351" s="238"/>
      <c r="K351" s="238"/>
      <c r="L351" s="243"/>
      <c r="M351" s="244"/>
      <c r="N351" s="245"/>
      <c r="O351" s="245"/>
      <c r="P351" s="245"/>
      <c r="Q351" s="245"/>
      <c r="R351" s="245"/>
      <c r="S351" s="245"/>
      <c r="T351" s="246"/>
      <c r="U351" s="13"/>
      <c r="V351" s="13"/>
      <c r="W351" s="13"/>
      <c r="X351" s="13"/>
      <c r="Y351" s="13"/>
      <c r="Z351" s="13"/>
      <c r="AA351" s="13"/>
      <c r="AB351" s="13"/>
      <c r="AC351" s="13"/>
      <c r="AD351" s="13"/>
      <c r="AE351" s="13"/>
      <c r="AT351" s="247" t="s">
        <v>150</v>
      </c>
      <c r="AU351" s="247" t="s">
        <v>21</v>
      </c>
      <c r="AV351" s="13" t="s">
        <v>21</v>
      </c>
      <c r="AW351" s="13" t="s">
        <v>34</v>
      </c>
      <c r="AX351" s="13" t="s">
        <v>79</v>
      </c>
      <c r="AY351" s="247" t="s">
        <v>135</v>
      </c>
    </row>
    <row r="352" spans="1:51" s="14" customFormat="1" ht="12">
      <c r="A352" s="14"/>
      <c r="B352" s="248"/>
      <c r="C352" s="249"/>
      <c r="D352" s="232" t="s">
        <v>150</v>
      </c>
      <c r="E352" s="250" t="s">
        <v>1</v>
      </c>
      <c r="F352" s="251" t="s">
        <v>159</v>
      </c>
      <c r="G352" s="249"/>
      <c r="H352" s="252">
        <v>201.1</v>
      </c>
      <c r="I352" s="253"/>
      <c r="J352" s="249"/>
      <c r="K352" s="249"/>
      <c r="L352" s="254"/>
      <c r="M352" s="255"/>
      <c r="N352" s="256"/>
      <c r="O352" s="256"/>
      <c r="P352" s="256"/>
      <c r="Q352" s="256"/>
      <c r="R352" s="256"/>
      <c r="S352" s="256"/>
      <c r="T352" s="257"/>
      <c r="U352" s="14"/>
      <c r="V352" s="14"/>
      <c r="W352" s="14"/>
      <c r="X352" s="14"/>
      <c r="Y352" s="14"/>
      <c r="Z352" s="14"/>
      <c r="AA352" s="14"/>
      <c r="AB352" s="14"/>
      <c r="AC352" s="14"/>
      <c r="AD352" s="14"/>
      <c r="AE352" s="14"/>
      <c r="AT352" s="258" t="s">
        <v>150</v>
      </c>
      <c r="AU352" s="258" t="s">
        <v>21</v>
      </c>
      <c r="AV352" s="14" t="s">
        <v>141</v>
      </c>
      <c r="AW352" s="14" t="s">
        <v>34</v>
      </c>
      <c r="AX352" s="14" t="s">
        <v>87</v>
      </c>
      <c r="AY352" s="258" t="s">
        <v>135</v>
      </c>
    </row>
    <row r="353" spans="1:65" s="2" customFormat="1" ht="16.5" customHeight="1">
      <c r="A353" s="37"/>
      <c r="B353" s="38"/>
      <c r="C353" s="218" t="s">
        <v>765</v>
      </c>
      <c r="D353" s="218" t="s">
        <v>137</v>
      </c>
      <c r="E353" s="219" t="s">
        <v>1579</v>
      </c>
      <c r="F353" s="220" t="s">
        <v>1580</v>
      </c>
      <c r="G353" s="221" t="s">
        <v>140</v>
      </c>
      <c r="H353" s="222">
        <v>10</v>
      </c>
      <c r="I353" s="223"/>
      <c r="J353" s="224">
        <f>ROUND(I353*H353,2)</f>
        <v>0</v>
      </c>
      <c r="K353" s="225"/>
      <c r="L353" s="43"/>
      <c r="M353" s="226" t="s">
        <v>1</v>
      </c>
      <c r="N353" s="227" t="s">
        <v>44</v>
      </c>
      <c r="O353" s="90"/>
      <c r="P353" s="228">
        <f>O353*H353</f>
        <v>0</v>
      </c>
      <c r="Q353" s="228">
        <v>0</v>
      </c>
      <c r="R353" s="228">
        <f>Q353*H353</f>
        <v>0</v>
      </c>
      <c r="S353" s="228">
        <v>0</v>
      </c>
      <c r="T353" s="229">
        <f>S353*H353</f>
        <v>0</v>
      </c>
      <c r="U353" s="37"/>
      <c r="V353" s="37"/>
      <c r="W353" s="37"/>
      <c r="X353" s="37"/>
      <c r="Y353" s="37"/>
      <c r="Z353" s="37"/>
      <c r="AA353" s="37"/>
      <c r="AB353" s="37"/>
      <c r="AC353" s="37"/>
      <c r="AD353" s="37"/>
      <c r="AE353" s="37"/>
      <c r="AR353" s="230" t="s">
        <v>141</v>
      </c>
      <c r="AT353" s="230" t="s">
        <v>137</v>
      </c>
      <c r="AU353" s="230" t="s">
        <v>21</v>
      </c>
      <c r="AY353" s="16" t="s">
        <v>135</v>
      </c>
      <c r="BE353" s="231">
        <f>IF(N353="základní",J353,0)</f>
        <v>0</v>
      </c>
      <c r="BF353" s="231">
        <f>IF(N353="snížená",J353,0)</f>
        <v>0</v>
      </c>
      <c r="BG353" s="231">
        <f>IF(N353="zákl. přenesená",J353,0)</f>
        <v>0</v>
      </c>
      <c r="BH353" s="231">
        <f>IF(N353="sníž. přenesená",J353,0)</f>
        <v>0</v>
      </c>
      <c r="BI353" s="231">
        <f>IF(N353="nulová",J353,0)</f>
        <v>0</v>
      </c>
      <c r="BJ353" s="16" t="s">
        <v>87</v>
      </c>
      <c r="BK353" s="231">
        <f>ROUND(I353*H353,2)</f>
        <v>0</v>
      </c>
      <c r="BL353" s="16" t="s">
        <v>141</v>
      </c>
      <c r="BM353" s="230" t="s">
        <v>1581</v>
      </c>
    </row>
    <row r="354" spans="1:65" s="2" customFormat="1" ht="33" customHeight="1">
      <c r="A354" s="37"/>
      <c r="B354" s="38"/>
      <c r="C354" s="218" t="s">
        <v>770</v>
      </c>
      <c r="D354" s="218" t="s">
        <v>137</v>
      </c>
      <c r="E354" s="219" t="s">
        <v>1147</v>
      </c>
      <c r="F354" s="220" t="s">
        <v>1148</v>
      </c>
      <c r="G354" s="221" t="s">
        <v>140</v>
      </c>
      <c r="H354" s="222">
        <v>9</v>
      </c>
      <c r="I354" s="223"/>
      <c r="J354" s="224">
        <f>ROUND(I354*H354,2)</f>
        <v>0</v>
      </c>
      <c r="K354" s="225"/>
      <c r="L354" s="43"/>
      <c r="M354" s="226" t="s">
        <v>1</v>
      </c>
      <c r="N354" s="227" t="s">
        <v>44</v>
      </c>
      <c r="O354" s="90"/>
      <c r="P354" s="228">
        <f>O354*H354</f>
        <v>0</v>
      </c>
      <c r="Q354" s="228">
        <v>0</v>
      </c>
      <c r="R354" s="228">
        <f>Q354*H354</f>
        <v>0</v>
      </c>
      <c r="S354" s="228">
        <v>0</v>
      </c>
      <c r="T354" s="229">
        <f>S354*H354</f>
        <v>0</v>
      </c>
      <c r="U354" s="37"/>
      <c r="V354" s="37"/>
      <c r="W354" s="37"/>
      <c r="X354" s="37"/>
      <c r="Y354" s="37"/>
      <c r="Z354" s="37"/>
      <c r="AA354" s="37"/>
      <c r="AB354" s="37"/>
      <c r="AC354" s="37"/>
      <c r="AD354" s="37"/>
      <c r="AE354" s="37"/>
      <c r="AR354" s="230" t="s">
        <v>141</v>
      </c>
      <c r="AT354" s="230" t="s">
        <v>137</v>
      </c>
      <c r="AU354" s="230" t="s">
        <v>21</v>
      </c>
      <c r="AY354" s="16" t="s">
        <v>135</v>
      </c>
      <c r="BE354" s="231">
        <f>IF(N354="základní",J354,0)</f>
        <v>0</v>
      </c>
      <c r="BF354" s="231">
        <f>IF(N354="snížená",J354,0)</f>
        <v>0</v>
      </c>
      <c r="BG354" s="231">
        <f>IF(N354="zákl. přenesená",J354,0)</f>
        <v>0</v>
      </c>
      <c r="BH354" s="231">
        <f>IF(N354="sníž. přenesená",J354,0)</f>
        <v>0</v>
      </c>
      <c r="BI354" s="231">
        <f>IF(N354="nulová",J354,0)</f>
        <v>0</v>
      </c>
      <c r="BJ354" s="16" t="s">
        <v>87</v>
      </c>
      <c r="BK354" s="231">
        <f>ROUND(I354*H354,2)</f>
        <v>0</v>
      </c>
      <c r="BL354" s="16" t="s">
        <v>141</v>
      </c>
      <c r="BM354" s="230" t="s">
        <v>1582</v>
      </c>
    </row>
    <row r="355" spans="1:65" s="2" customFormat="1" ht="24.15" customHeight="1">
      <c r="A355" s="37"/>
      <c r="B355" s="38"/>
      <c r="C355" s="259" t="s">
        <v>775</v>
      </c>
      <c r="D355" s="259" t="s">
        <v>266</v>
      </c>
      <c r="E355" s="260" t="s">
        <v>1583</v>
      </c>
      <c r="F355" s="261" t="s">
        <v>1584</v>
      </c>
      <c r="G355" s="262" t="s">
        <v>140</v>
      </c>
      <c r="H355" s="263">
        <v>2</v>
      </c>
      <c r="I355" s="264"/>
      <c r="J355" s="265">
        <f>ROUND(I355*H355,2)</f>
        <v>0</v>
      </c>
      <c r="K355" s="266"/>
      <c r="L355" s="267"/>
      <c r="M355" s="268" t="s">
        <v>1</v>
      </c>
      <c r="N355" s="269" t="s">
        <v>44</v>
      </c>
      <c r="O355" s="90"/>
      <c r="P355" s="228">
        <f>O355*H355</f>
        <v>0</v>
      </c>
      <c r="Q355" s="228">
        <v>0</v>
      </c>
      <c r="R355" s="228">
        <f>Q355*H355</f>
        <v>0</v>
      </c>
      <c r="S355" s="228">
        <v>0</v>
      </c>
      <c r="T355" s="229">
        <f>S355*H355</f>
        <v>0</v>
      </c>
      <c r="U355" s="37"/>
      <c r="V355" s="37"/>
      <c r="W355" s="37"/>
      <c r="X355" s="37"/>
      <c r="Y355" s="37"/>
      <c r="Z355" s="37"/>
      <c r="AA355" s="37"/>
      <c r="AB355" s="37"/>
      <c r="AC355" s="37"/>
      <c r="AD355" s="37"/>
      <c r="AE355" s="37"/>
      <c r="AR355" s="230" t="s">
        <v>181</v>
      </c>
      <c r="AT355" s="230" t="s">
        <v>266</v>
      </c>
      <c r="AU355" s="230" t="s">
        <v>21</v>
      </c>
      <c r="AY355" s="16" t="s">
        <v>135</v>
      </c>
      <c r="BE355" s="231">
        <f>IF(N355="základní",J355,0)</f>
        <v>0</v>
      </c>
      <c r="BF355" s="231">
        <f>IF(N355="snížená",J355,0)</f>
        <v>0</v>
      </c>
      <c r="BG355" s="231">
        <f>IF(N355="zákl. přenesená",J355,0)</f>
        <v>0</v>
      </c>
      <c r="BH355" s="231">
        <f>IF(N355="sníž. přenesená",J355,0)</f>
        <v>0</v>
      </c>
      <c r="BI355" s="231">
        <f>IF(N355="nulová",J355,0)</f>
        <v>0</v>
      </c>
      <c r="BJ355" s="16" t="s">
        <v>87</v>
      </c>
      <c r="BK355" s="231">
        <f>ROUND(I355*H355,2)</f>
        <v>0</v>
      </c>
      <c r="BL355" s="16" t="s">
        <v>141</v>
      </c>
      <c r="BM355" s="230" t="s">
        <v>1585</v>
      </c>
    </row>
    <row r="356" spans="1:47" s="2" customFormat="1" ht="12">
      <c r="A356" s="37"/>
      <c r="B356" s="38"/>
      <c r="C356" s="39"/>
      <c r="D356" s="232" t="s">
        <v>143</v>
      </c>
      <c r="E356" s="39"/>
      <c r="F356" s="233" t="s">
        <v>1586</v>
      </c>
      <c r="G356" s="39"/>
      <c r="H356" s="39"/>
      <c r="I356" s="234"/>
      <c r="J356" s="39"/>
      <c r="K356" s="39"/>
      <c r="L356" s="43"/>
      <c r="M356" s="235"/>
      <c r="N356" s="236"/>
      <c r="O356" s="90"/>
      <c r="P356" s="90"/>
      <c r="Q356" s="90"/>
      <c r="R356" s="90"/>
      <c r="S356" s="90"/>
      <c r="T356" s="91"/>
      <c r="U356" s="37"/>
      <c r="V356" s="37"/>
      <c r="W356" s="37"/>
      <c r="X356" s="37"/>
      <c r="Y356" s="37"/>
      <c r="Z356" s="37"/>
      <c r="AA356" s="37"/>
      <c r="AB356" s="37"/>
      <c r="AC356" s="37"/>
      <c r="AD356" s="37"/>
      <c r="AE356" s="37"/>
      <c r="AT356" s="16" t="s">
        <v>143</v>
      </c>
      <c r="AU356" s="16" t="s">
        <v>21</v>
      </c>
    </row>
    <row r="357" spans="1:65" s="2" customFormat="1" ht="24.15" customHeight="1">
      <c r="A357" s="37"/>
      <c r="B357" s="38"/>
      <c r="C357" s="259" t="s">
        <v>779</v>
      </c>
      <c r="D357" s="259" t="s">
        <v>266</v>
      </c>
      <c r="E357" s="260" t="s">
        <v>1587</v>
      </c>
      <c r="F357" s="261" t="s">
        <v>1588</v>
      </c>
      <c r="G357" s="262" t="s">
        <v>140</v>
      </c>
      <c r="H357" s="263">
        <v>7</v>
      </c>
      <c r="I357" s="264"/>
      <c r="J357" s="265">
        <f>ROUND(I357*H357,2)</f>
        <v>0</v>
      </c>
      <c r="K357" s="266"/>
      <c r="L357" s="267"/>
      <c r="M357" s="268" t="s">
        <v>1</v>
      </c>
      <c r="N357" s="269" t="s">
        <v>44</v>
      </c>
      <c r="O357" s="90"/>
      <c r="P357" s="228">
        <f>O357*H357</f>
        <v>0</v>
      </c>
      <c r="Q357" s="228">
        <v>0</v>
      </c>
      <c r="R357" s="228">
        <f>Q357*H357</f>
        <v>0</v>
      </c>
      <c r="S357" s="228">
        <v>0</v>
      </c>
      <c r="T357" s="229">
        <f>S357*H357</f>
        <v>0</v>
      </c>
      <c r="U357" s="37"/>
      <c r="V357" s="37"/>
      <c r="W357" s="37"/>
      <c r="X357" s="37"/>
      <c r="Y357" s="37"/>
      <c r="Z357" s="37"/>
      <c r="AA357" s="37"/>
      <c r="AB357" s="37"/>
      <c r="AC357" s="37"/>
      <c r="AD357" s="37"/>
      <c r="AE357" s="37"/>
      <c r="AR357" s="230" t="s">
        <v>181</v>
      </c>
      <c r="AT357" s="230" t="s">
        <v>266</v>
      </c>
      <c r="AU357" s="230" t="s">
        <v>21</v>
      </c>
      <c r="AY357" s="16" t="s">
        <v>135</v>
      </c>
      <c r="BE357" s="231">
        <f>IF(N357="základní",J357,0)</f>
        <v>0</v>
      </c>
      <c r="BF357" s="231">
        <f>IF(N357="snížená",J357,0)</f>
        <v>0</v>
      </c>
      <c r="BG357" s="231">
        <f>IF(N357="zákl. přenesená",J357,0)</f>
        <v>0</v>
      </c>
      <c r="BH357" s="231">
        <f>IF(N357="sníž. přenesená",J357,0)</f>
        <v>0</v>
      </c>
      <c r="BI357" s="231">
        <f>IF(N357="nulová",J357,0)</f>
        <v>0</v>
      </c>
      <c r="BJ357" s="16" t="s">
        <v>87</v>
      </c>
      <c r="BK357" s="231">
        <f>ROUND(I357*H357,2)</f>
        <v>0</v>
      </c>
      <c r="BL357" s="16" t="s">
        <v>141</v>
      </c>
      <c r="BM357" s="230" t="s">
        <v>1589</v>
      </c>
    </row>
    <row r="358" spans="1:65" s="2" customFormat="1" ht="24.15" customHeight="1">
      <c r="A358" s="37"/>
      <c r="B358" s="38"/>
      <c r="C358" s="259" t="s">
        <v>782</v>
      </c>
      <c r="D358" s="259" t="s">
        <v>266</v>
      </c>
      <c r="E358" s="260" t="s">
        <v>1590</v>
      </c>
      <c r="F358" s="261" t="s">
        <v>1591</v>
      </c>
      <c r="G358" s="262" t="s">
        <v>140</v>
      </c>
      <c r="H358" s="263">
        <v>3</v>
      </c>
      <c r="I358" s="264"/>
      <c r="J358" s="265">
        <f>ROUND(I358*H358,2)</f>
        <v>0</v>
      </c>
      <c r="K358" s="266"/>
      <c r="L358" s="267"/>
      <c r="M358" s="268" t="s">
        <v>1</v>
      </c>
      <c r="N358" s="269" t="s">
        <v>44</v>
      </c>
      <c r="O358" s="90"/>
      <c r="P358" s="228">
        <f>O358*H358</f>
        <v>0</v>
      </c>
      <c r="Q358" s="228">
        <v>0</v>
      </c>
      <c r="R358" s="228">
        <f>Q358*H358</f>
        <v>0</v>
      </c>
      <c r="S358" s="228">
        <v>0</v>
      </c>
      <c r="T358" s="229">
        <f>S358*H358</f>
        <v>0</v>
      </c>
      <c r="U358" s="37"/>
      <c r="V358" s="37"/>
      <c r="W358" s="37"/>
      <c r="X358" s="37"/>
      <c r="Y358" s="37"/>
      <c r="Z358" s="37"/>
      <c r="AA358" s="37"/>
      <c r="AB358" s="37"/>
      <c r="AC358" s="37"/>
      <c r="AD358" s="37"/>
      <c r="AE358" s="37"/>
      <c r="AR358" s="230" t="s">
        <v>181</v>
      </c>
      <c r="AT358" s="230" t="s">
        <v>266</v>
      </c>
      <c r="AU358" s="230" t="s">
        <v>21</v>
      </c>
      <c r="AY358" s="16" t="s">
        <v>135</v>
      </c>
      <c r="BE358" s="231">
        <f>IF(N358="základní",J358,0)</f>
        <v>0</v>
      </c>
      <c r="BF358" s="231">
        <f>IF(N358="snížená",J358,0)</f>
        <v>0</v>
      </c>
      <c r="BG358" s="231">
        <f>IF(N358="zákl. přenesená",J358,0)</f>
        <v>0</v>
      </c>
      <c r="BH358" s="231">
        <f>IF(N358="sníž. přenesená",J358,0)</f>
        <v>0</v>
      </c>
      <c r="BI358" s="231">
        <f>IF(N358="nulová",J358,0)</f>
        <v>0</v>
      </c>
      <c r="BJ358" s="16" t="s">
        <v>87</v>
      </c>
      <c r="BK358" s="231">
        <f>ROUND(I358*H358,2)</f>
        <v>0</v>
      </c>
      <c r="BL358" s="16" t="s">
        <v>141</v>
      </c>
      <c r="BM358" s="230" t="s">
        <v>1592</v>
      </c>
    </row>
    <row r="359" spans="1:65" s="2" customFormat="1" ht="24.15" customHeight="1">
      <c r="A359" s="37"/>
      <c r="B359" s="38"/>
      <c r="C359" s="259" t="s">
        <v>786</v>
      </c>
      <c r="D359" s="259" t="s">
        <v>266</v>
      </c>
      <c r="E359" s="260" t="s">
        <v>1593</v>
      </c>
      <c r="F359" s="261" t="s">
        <v>1594</v>
      </c>
      <c r="G359" s="262" t="s">
        <v>140</v>
      </c>
      <c r="H359" s="263">
        <v>3</v>
      </c>
      <c r="I359" s="264"/>
      <c r="J359" s="265">
        <f>ROUND(I359*H359,2)</f>
        <v>0</v>
      </c>
      <c r="K359" s="266"/>
      <c r="L359" s="267"/>
      <c r="M359" s="268" t="s">
        <v>1</v>
      </c>
      <c r="N359" s="269" t="s">
        <v>44</v>
      </c>
      <c r="O359" s="90"/>
      <c r="P359" s="228">
        <f>O359*H359</f>
        <v>0</v>
      </c>
      <c r="Q359" s="228">
        <v>0</v>
      </c>
      <c r="R359" s="228">
        <f>Q359*H359</f>
        <v>0</v>
      </c>
      <c r="S359" s="228">
        <v>0</v>
      </c>
      <c r="T359" s="229">
        <f>S359*H359</f>
        <v>0</v>
      </c>
      <c r="U359" s="37"/>
      <c r="V359" s="37"/>
      <c r="W359" s="37"/>
      <c r="X359" s="37"/>
      <c r="Y359" s="37"/>
      <c r="Z359" s="37"/>
      <c r="AA359" s="37"/>
      <c r="AB359" s="37"/>
      <c r="AC359" s="37"/>
      <c r="AD359" s="37"/>
      <c r="AE359" s="37"/>
      <c r="AR359" s="230" t="s">
        <v>181</v>
      </c>
      <c r="AT359" s="230" t="s">
        <v>266</v>
      </c>
      <c r="AU359" s="230" t="s">
        <v>21</v>
      </c>
      <c r="AY359" s="16" t="s">
        <v>135</v>
      </c>
      <c r="BE359" s="231">
        <f>IF(N359="základní",J359,0)</f>
        <v>0</v>
      </c>
      <c r="BF359" s="231">
        <f>IF(N359="snížená",J359,0)</f>
        <v>0</v>
      </c>
      <c r="BG359" s="231">
        <f>IF(N359="zákl. přenesená",J359,0)</f>
        <v>0</v>
      </c>
      <c r="BH359" s="231">
        <f>IF(N359="sníž. přenesená",J359,0)</f>
        <v>0</v>
      </c>
      <c r="BI359" s="231">
        <f>IF(N359="nulová",J359,0)</f>
        <v>0</v>
      </c>
      <c r="BJ359" s="16" t="s">
        <v>87</v>
      </c>
      <c r="BK359" s="231">
        <f>ROUND(I359*H359,2)</f>
        <v>0</v>
      </c>
      <c r="BL359" s="16" t="s">
        <v>141</v>
      </c>
      <c r="BM359" s="230" t="s">
        <v>1595</v>
      </c>
    </row>
    <row r="360" spans="1:65" s="2" customFormat="1" ht="24.15" customHeight="1">
      <c r="A360" s="37"/>
      <c r="B360" s="38"/>
      <c r="C360" s="259" t="s">
        <v>791</v>
      </c>
      <c r="D360" s="259" t="s">
        <v>266</v>
      </c>
      <c r="E360" s="260" t="s">
        <v>1596</v>
      </c>
      <c r="F360" s="261" t="s">
        <v>1597</v>
      </c>
      <c r="G360" s="262" t="s">
        <v>140</v>
      </c>
      <c r="H360" s="263">
        <v>7</v>
      </c>
      <c r="I360" s="264"/>
      <c r="J360" s="265">
        <f>ROUND(I360*H360,2)</f>
        <v>0</v>
      </c>
      <c r="K360" s="266"/>
      <c r="L360" s="267"/>
      <c r="M360" s="268" t="s">
        <v>1</v>
      </c>
      <c r="N360" s="269" t="s">
        <v>44</v>
      </c>
      <c r="O360" s="90"/>
      <c r="P360" s="228">
        <f>O360*H360</f>
        <v>0</v>
      </c>
      <c r="Q360" s="228">
        <v>0</v>
      </c>
      <c r="R360" s="228">
        <f>Q360*H360</f>
        <v>0</v>
      </c>
      <c r="S360" s="228">
        <v>0</v>
      </c>
      <c r="T360" s="229">
        <f>S360*H360</f>
        <v>0</v>
      </c>
      <c r="U360" s="37"/>
      <c r="V360" s="37"/>
      <c r="W360" s="37"/>
      <c r="X360" s="37"/>
      <c r="Y360" s="37"/>
      <c r="Z360" s="37"/>
      <c r="AA360" s="37"/>
      <c r="AB360" s="37"/>
      <c r="AC360" s="37"/>
      <c r="AD360" s="37"/>
      <c r="AE360" s="37"/>
      <c r="AR360" s="230" t="s">
        <v>181</v>
      </c>
      <c r="AT360" s="230" t="s">
        <v>266</v>
      </c>
      <c r="AU360" s="230" t="s">
        <v>21</v>
      </c>
      <c r="AY360" s="16" t="s">
        <v>135</v>
      </c>
      <c r="BE360" s="231">
        <f>IF(N360="základní",J360,0)</f>
        <v>0</v>
      </c>
      <c r="BF360" s="231">
        <f>IF(N360="snížená",J360,0)</f>
        <v>0</v>
      </c>
      <c r="BG360" s="231">
        <f>IF(N360="zákl. přenesená",J360,0)</f>
        <v>0</v>
      </c>
      <c r="BH360" s="231">
        <f>IF(N360="sníž. přenesená",J360,0)</f>
        <v>0</v>
      </c>
      <c r="BI360" s="231">
        <f>IF(N360="nulová",J360,0)</f>
        <v>0</v>
      </c>
      <c r="BJ360" s="16" t="s">
        <v>87</v>
      </c>
      <c r="BK360" s="231">
        <f>ROUND(I360*H360,2)</f>
        <v>0</v>
      </c>
      <c r="BL360" s="16" t="s">
        <v>141</v>
      </c>
      <c r="BM360" s="230" t="s">
        <v>1598</v>
      </c>
    </row>
    <row r="361" spans="1:65" s="2" customFormat="1" ht="21.75" customHeight="1">
      <c r="A361" s="37"/>
      <c r="B361" s="38"/>
      <c r="C361" s="259" t="s">
        <v>795</v>
      </c>
      <c r="D361" s="259" t="s">
        <v>266</v>
      </c>
      <c r="E361" s="260" t="s">
        <v>1599</v>
      </c>
      <c r="F361" s="261" t="s">
        <v>1600</v>
      </c>
      <c r="G361" s="262" t="s">
        <v>140</v>
      </c>
      <c r="H361" s="263">
        <v>7</v>
      </c>
      <c r="I361" s="264"/>
      <c r="J361" s="265">
        <f>ROUND(I361*H361,2)</f>
        <v>0</v>
      </c>
      <c r="K361" s="266"/>
      <c r="L361" s="267"/>
      <c r="M361" s="268" t="s">
        <v>1</v>
      </c>
      <c r="N361" s="269" t="s">
        <v>44</v>
      </c>
      <c r="O361" s="90"/>
      <c r="P361" s="228">
        <f>O361*H361</f>
        <v>0</v>
      </c>
      <c r="Q361" s="228">
        <v>0</v>
      </c>
      <c r="R361" s="228">
        <f>Q361*H361</f>
        <v>0</v>
      </c>
      <c r="S361" s="228">
        <v>0</v>
      </c>
      <c r="T361" s="229">
        <f>S361*H361</f>
        <v>0</v>
      </c>
      <c r="U361" s="37"/>
      <c r="V361" s="37"/>
      <c r="W361" s="37"/>
      <c r="X361" s="37"/>
      <c r="Y361" s="37"/>
      <c r="Z361" s="37"/>
      <c r="AA361" s="37"/>
      <c r="AB361" s="37"/>
      <c r="AC361" s="37"/>
      <c r="AD361" s="37"/>
      <c r="AE361" s="37"/>
      <c r="AR361" s="230" t="s">
        <v>181</v>
      </c>
      <c r="AT361" s="230" t="s">
        <v>266</v>
      </c>
      <c r="AU361" s="230" t="s">
        <v>21</v>
      </c>
      <c r="AY361" s="16" t="s">
        <v>135</v>
      </c>
      <c r="BE361" s="231">
        <f>IF(N361="základní",J361,0)</f>
        <v>0</v>
      </c>
      <c r="BF361" s="231">
        <f>IF(N361="snížená",J361,0)</f>
        <v>0</v>
      </c>
      <c r="BG361" s="231">
        <f>IF(N361="zákl. přenesená",J361,0)</f>
        <v>0</v>
      </c>
      <c r="BH361" s="231">
        <f>IF(N361="sníž. přenesená",J361,0)</f>
        <v>0</v>
      </c>
      <c r="BI361" s="231">
        <f>IF(N361="nulová",J361,0)</f>
        <v>0</v>
      </c>
      <c r="BJ361" s="16" t="s">
        <v>87</v>
      </c>
      <c r="BK361" s="231">
        <f>ROUND(I361*H361,2)</f>
        <v>0</v>
      </c>
      <c r="BL361" s="16" t="s">
        <v>141</v>
      </c>
      <c r="BM361" s="230" t="s">
        <v>1601</v>
      </c>
    </row>
    <row r="362" spans="1:65" s="2" customFormat="1" ht="21.75" customHeight="1">
      <c r="A362" s="37"/>
      <c r="B362" s="38"/>
      <c r="C362" s="259" t="s">
        <v>800</v>
      </c>
      <c r="D362" s="259" t="s">
        <v>266</v>
      </c>
      <c r="E362" s="260" t="s">
        <v>1602</v>
      </c>
      <c r="F362" s="261" t="s">
        <v>1603</v>
      </c>
      <c r="G362" s="262" t="s">
        <v>140</v>
      </c>
      <c r="H362" s="263">
        <v>1</v>
      </c>
      <c r="I362" s="264"/>
      <c r="J362" s="265">
        <f>ROUND(I362*H362,2)</f>
        <v>0</v>
      </c>
      <c r="K362" s="266"/>
      <c r="L362" s="267"/>
      <c r="M362" s="268" t="s">
        <v>1</v>
      </c>
      <c r="N362" s="269" t="s">
        <v>44</v>
      </c>
      <c r="O362" s="90"/>
      <c r="P362" s="228">
        <f>O362*H362</f>
        <v>0</v>
      </c>
      <c r="Q362" s="228">
        <v>0</v>
      </c>
      <c r="R362" s="228">
        <f>Q362*H362</f>
        <v>0</v>
      </c>
      <c r="S362" s="228">
        <v>0</v>
      </c>
      <c r="T362" s="229">
        <f>S362*H362</f>
        <v>0</v>
      </c>
      <c r="U362" s="37"/>
      <c r="V362" s="37"/>
      <c r="W362" s="37"/>
      <c r="X362" s="37"/>
      <c r="Y362" s="37"/>
      <c r="Z362" s="37"/>
      <c r="AA362" s="37"/>
      <c r="AB362" s="37"/>
      <c r="AC362" s="37"/>
      <c r="AD362" s="37"/>
      <c r="AE362" s="37"/>
      <c r="AR362" s="230" t="s">
        <v>181</v>
      </c>
      <c r="AT362" s="230" t="s">
        <v>266</v>
      </c>
      <c r="AU362" s="230" t="s">
        <v>21</v>
      </c>
      <c r="AY362" s="16" t="s">
        <v>135</v>
      </c>
      <c r="BE362" s="231">
        <f>IF(N362="základní",J362,0)</f>
        <v>0</v>
      </c>
      <c r="BF362" s="231">
        <f>IF(N362="snížená",J362,0)</f>
        <v>0</v>
      </c>
      <c r="BG362" s="231">
        <f>IF(N362="zákl. přenesená",J362,0)</f>
        <v>0</v>
      </c>
      <c r="BH362" s="231">
        <f>IF(N362="sníž. přenesená",J362,0)</f>
        <v>0</v>
      </c>
      <c r="BI362" s="231">
        <f>IF(N362="nulová",J362,0)</f>
        <v>0</v>
      </c>
      <c r="BJ362" s="16" t="s">
        <v>87</v>
      </c>
      <c r="BK362" s="231">
        <f>ROUND(I362*H362,2)</f>
        <v>0</v>
      </c>
      <c r="BL362" s="16" t="s">
        <v>141</v>
      </c>
      <c r="BM362" s="230" t="s">
        <v>1604</v>
      </c>
    </row>
    <row r="363" spans="1:65" s="2" customFormat="1" ht="16.5" customHeight="1">
      <c r="A363" s="37"/>
      <c r="B363" s="38"/>
      <c r="C363" s="259" t="s">
        <v>805</v>
      </c>
      <c r="D363" s="259" t="s">
        <v>266</v>
      </c>
      <c r="E363" s="260" t="s">
        <v>1605</v>
      </c>
      <c r="F363" s="261" t="s">
        <v>1606</v>
      </c>
      <c r="G363" s="262" t="s">
        <v>140</v>
      </c>
      <c r="H363" s="263">
        <v>21</v>
      </c>
      <c r="I363" s="264"/>
      <c r="J363" s="265">
        <f>ROUND(I363*H363,2)</f>
        <v>0</v>
      </c>
      <c r="K363" s="266"/>
      <c r="L363" s="267"/>
      <c r="M363" s="268" t="s">
        <v>1</v>
      </c>
      <c r="N363" s="269" t="s">
        <v>44</v>
      </c>
      <c r="O363" s="90"/>
      <c r="P363" s="228">
        <f>O363*H363</f>
        <v>0</v>
      </c>
      <c r="Q363" s="228">
        <v>0</v>
      </c>
      <c r="R363" s="228">
        <f>Q363*H363</f>
        <v>0</v>
      </c>
      <c r="S363" s="228">
        <v>0</v>
      </c>
      <c r="T363" s="229">
        <f>S363*H363</f>
        <v>0</v>
      </c>
      <c r="U363" s="37"/>
      <c r="V363" s="37"/>
      <c r="W363" s="37"/>
      <c r="X363" s="37"/>
      <c r="Y363" s="37"/>
      <c r="Z363" s="37"/>
      <c r="AA363" s="37"/>
      <c r="AB363" s="37"/>
      <c r="AC363" s="37"/>
      <c r="AD363" s="37"/>
      <c r="AE363" s="37"/>
      <c r="AR363" s="230" t="s">
        <v>181</v>
      </c>
      <c r="AT363" s="230" t="s">
        <v>266</v>
      </c>
      <c r="AU363" s="230" t="s">
        <v>21</v>
      </c>
      <c r="AY363" s="16" t="s">
        <v>135</v>
      </c>
      <c r="BE363" s="231">
        <f>IF(N363="základní",J363,0)</f>
        <v>0</v>
      </c>
      <c r="BF363" s="231">
        <f>IF(N363="snížená",J363,0)</f>
        <v>0</v>
      </c>
      <c r="BG363" s="231">
        <f>IF(N363="zákl. přenesená",J363,0)</f>
        <v>0</v>
      </c>
      <c r="BH363" s="231">
        <f>IF(N363="sníž. přenesená",J363,0)</f>
        <v>0</v>
      </c>
      <c r="BI363" s="231">
        <f>IF(N363="nulová",J363,0)</f>
        <v>0</v>
      </c>
      <c r="BJ363" s="16" t="s">
        <v>87</v>
      </c>
      <c r="BK363" s="231">
        <f>ROUND(I363*H363,2)</f>
        <v>0</v>
      </c>
      <c r="BL363" s="16" t="s">
        <v>141</v>
      </c>
      <c r="BM363" s="230" t="s">
        <v>1607</v>
      </c>
    </row>
    <row r="364" spans="1:65" s="2" customFormat="1" ht="21.75" customHeight="1">
      <c r="A364" s="37"/>
      <c r="B364" s="38"/>
      <c r="C364" s="218" t="s">
        <v>810</v>
      </c>
      <c r="D364" s="218" t="s">
        <v>137</v>
      </c>
      <c r="E364" s="219" t="s">
        <v>1608</v>
      </c>
      <c r="F364" s="220" t="s">
        <v>1609</v>
      </c>
      <c r="G364" s="221" t="s">
        <v>140</v>
      </c>
      <c r="H364" s="222">
        <v>21</v>
      </c>
      <c r="I364" s="223"/>
      <c r="J364" s="224">
        <f>ROUND(I364*H364,2)</f>
        <v>0</v>
      </c>
      <c r="K364" s="225"/>
      <c r="L364" s="43"/>
      <c r="M364" s="226" t="s">
        <v>1</v>
      </c>
      <c r="N364" s="227" t="s">
        <v>44</v>
      </c>
      <c r="O364" s="90"/>
      <c r="P364" s="228">
        <f>O364*H364</f>
        <v>0</v>
      </c>
      <c r="Q364" s="228">
        <v>0</v>
      </c>
      <c r="R364" s="228">
        <f>Q364*H364</f>
        <v>0</v>
      </c>
      <c r="S364" s="228">
        <v>0</v>
      </c>
      <c r="T364" s="229">
        <f>S364*H364</f>
        <v>0</v>
      </c>
      <c r="U364" s="37"/>
      <c r="V364" s="37"/>
      <c r="W364" s="37"/>
      <c r="X364" s="37"/>
      <c r="Y364" s="37"/>
      <c r="Z364" s="37"/>
      <c r="AA364" s="37"/>
      <c r="AB364" s="37"/>
      <c r="AC364" s="37"/>
      <c r="AD364" s="37"/>
      <c r="AE364" s="37"/>
      <c r="AR364" s="230" t="s">
        <v>141</v>
      </c>
      <c r="AT364" s="230" t="s">
        <v>137</v>
      </c>
      <c r="AU364" s="230" t="s">
        <v>21</v>
      </c>
      <c r="AY364" s="16" t="s">
        <v>135</v>
      </c>
      <c r="BE364" s="231">
        <f>IF(N364="základní",J364,0)</f>
        <v>0</v>
      </c>
      <c r="BF364" s="231">
        <f>IF(N364="snížená",J364,0)</f>
        <v>0</v>
      </c>
      <c r="BG364" s="231">
        <f>IF(N364="zákl. přenesená",J364,0)</f>
        <v>0</v>
      </c>
      <c r="BH364" s="231">
        <f>IF(N364="sníž. přenesená",J364,0)</f>
        <v>0</v>
      </c>
      <c r="BI364" s="231">
        <f>IF(N364="nulová",J364,0)</f>
        <v>0</v>
      </c>
      <c r="BJ364" s="16" t="s">
        <v>87</v>
      </c>
      <c r="BK364" s="231">
        <f>ROUND(I364*H364,2)</f>
        <v>0</v>
      </c>
      <c r="BL364" s="16" t="s">
        <v>141</v>
      </c>
      <c r="BM364" s="230" t="s">
        <v>1610</v>
      </c>
    </row>
    <row r="365" spans="1:65" s="2" customFormat="1" ht="37.8" customHeight="1">
      <c r="A365" s="37"/>
      <c r="B365" s="38"/>
      <c r="C365" s="218" t="s">
        <v>814</v>
      </c>
      <c r="D365" s="218" t="s">
        <v>137</v>
      </c>
      <c r="E365" s="219" t="s">
        <v>1611</v>
      </c>
      <c r="F365" s="220" t="s">
        <v>1612</v>
      </c>
      <c r="G365" s="221" t="s">
        <v>147</v>
      </c>
      <c r="H365" s="222">
        <v>29.808</v>
      </c>
      <c r="I365" s="223"/>
      <c r="J365" s="224">
        <f>ROUND(I365*H365,2)</f>
        <v>0</v>
      </c>
      <c r="K365" s="225"/>
      <c r="L365" s="43"/>
      <c r="M365" s="226" t="s">
        <v>1</v>
      </c>
      <c r="N365" s="227" t="s">
        <v>44</v>
      </c>
      <c r="O365" s="90"/>
      <c r="P365" s="228">
        <f>O365*H365</f>
        <v>0</v>
      </c>
      <c r="Q365" s="228">
        <v>0</v>
      </c>
      <c r="R365" s="228">
        <f>Q365*H365</f>
        <v>0</v>
      </c>
      <c r="S365" s="228">
        <v>0</v>
      </c>
      <c r="T365" s="229">
        <f>S365*H365</f>
        <v>0</v>
      </c>
      <c r="U365" s="37"/>
      <c r="V365" s="37"/>
      <c r="W365" s="37"/>
      <c r="X365" s="37"/>
      <c r="Y365" s="37"/>
      <c r="Z365" s="37"/>
      <c r="AA365" s="37"/>
      <c r="AB365" s="37"/>
      <c r="AC365" s="37"/>
      <c r="AD365" s="37"/>
      <c r="AE365" s="37"/>
      <c r="AR365" s="230" t="s">
        <v>141</v>
      </c>
      <c r="AT365" s="230" t="s">
        <v>137</v>
      </c>
      <c r="AU365" s="230" t="s">
        <v>21</v>
      </c>
      <c r="AY365" s="16" t="s">
        <v>135</v>
      </c>
      <c r="BE365" s="231">
        <f>IF(N365="základní",J365,0)</f>
        <v>0</v>
      </c>
      <c r="BF365" s="231">
        <f>IF(N365="snížená",J365,0)</f>
        <v>0</v>
      </c>
      <c r="BG365" s="231">
        <f>IF(N365="zákl. přenesená",J365,0)</f>
        <v>0</v>
      </c>
      <c r="BH365" s="231">
        <f>IF(N365="sníž. přenesená",J365,0)</f>
        <v>0</v>
      </c>
      <c r="BI365" s="231">
        <f>IF(N365="nulová",J365,0)</f>
        <v>0</v>
      </c>
      <c r="BJ365" s="16" t="s">
        <v>87</v>
      </c>
      <c r="BK365" s="231">
        <f>ROUND(I365*H365,2)</f>
        <v>0</v>
      </c>
      <c r="BL365" s="16" t="s">
        <v>141</v>
      </c>
      <c r="BM365" s="230" t="s">
        <v>1613</v>
      </c>
    </row>
    <row r="366" spans="1:51" s="13" customFormat="1" ht="12">
      <c r="A366" s="13"/>
      <c r="B366" s="237"/>
      <c r="C366" s="238"/>
      <c r="D366" s="232" t="s">
        <v>150</v>
      </c>
      <c r="E366" s="239" t="s">
        <v>1</v>
      </c>
      <c r="F366" s="240" t="s">
        <v>1614</v>
      </c>
      <c r="G366" s="238"/>
      <c r="H366" s="241">
        <v>29.808</v>
      </c>
      <c r="I366" s="242"/>
      <c r="J366" s="238"/>
      <c r="K366" s="238"/>
      <c r="L366" s="243"/>
      <c r="M366" s="244"/>
      <c r="N366" s="245"/>
      <c r="O366" s="245"/>
      <c r="P366" s="245"/>
      <c r="Q366" s="245"/>
      <c r="R366" s="245"/>
      <c r="S366" s="245"/>
      <c r="T366" s="246"/>
      <c r="U366" s="13"/>
      <c r="V366" s="13"/>
      <c r="W366" s="13"/>
      <c r="X366" s="13"/>
      <c r="Y366" s="13"/>
      <c r="Z366" s="13"/>
      <c r="AA366" s="13"/>
      <c r="AB366" s="13"/>
      <c r="AC366" s="13"/>
      <c r="AD366" s="13"/>
      <c r="AE366" s="13"/>
      <c r="AT366" s="247" t="s">
        <v>150</v>
      </c>
      <c r="AU366" s="247" t="s">
        <v>21</v>
      </c>
      <c r="AV366" s="13" t="s">
        <v>21</v>
      </c>
      <c r="AW366" s="13" t="s">
        <v>34</v>
      </c>
      <c r="AX366" s="13" t="s">
        <v>79</v>
      </c>
      <c r="AY366" s="247" t="s">
        <v>135</v>
      </c>
    </row>
    <row r="367" spans="1:51" s="14" customFormat="1" ht="12">
      <c r="A367" s="14"/>
      <c r="B367" s="248"/>
      <c r="C367" s="249"/>
      <c r="D367" s="232" t="s">
        <v>150</v>
      </c>
      <c r="E367" s="250" t="s">
        <v>1</v>
      </c>
      <c r="F367" s="251" t="s">
        <v>159</v>
      </c>
      <c r="G367" s="249"/>
      <c r="H367" s="252">
        <v>29.808</v>
      </c>
      <c r="I367" s="253"/>
      <c r="J367" s="249"/>
      <c r="K367" s="249"/>
      <c r="L367" s="254"/>
      <c r="M367" s="255"/>
      <c r="N367" s="256"/>
      <c r="O367" s="256"/>
      <c r="P367" s="256"/>
      <c r="Q367" s="256"/>
      <c r="R367" s="256"/>
      <c r="S367" s="256"/>
      <c r="T367" s="257"/>
      <c r="U367" s="14"/>
      <c r="V367" s="14"/>
      <c r="W367" s="14"/>
      <c r="X367" s="14"/>
      <c r="Y367" s="14"/>
      <c r="Z367" s="14"/>
      <c r="AA367" s="14"/>
      <c r="AB367" s="14"/>
      <c r="AC367" s="14"/>
      <c r="AD367" s="14"/>
      <c r="AE367" s="14"/>
      <c r="AT367" s="258" t="s">
        <v>150</v>
      </c>
      <c r="AU367" s="258" t="s">
        <v>21</v>
      </c>
      <c r="AV367" s="14" t="s">
        <v>141</v>
      </c>
      <c r="AW367" s="14" t="s">
        <v>34</v>
      </c>
      <c r="AX367" s="14" t="s">
        <v>87</v>
      </c>
      <c r="AY367" s="258" t="s">
        <v>135</v>
      </c>
    </row>
    <row r="368" spans="1:65" s="2" customFormat="1" ht="16.5" customHeight="1">
      <c r="A368" s="37"/>
      <c r="B368" s="38"/>
      <c r="C368" s="259" t="s">
        <v>819</v>
      </c>
      <c r="D368" s="259" t="s">
        <v>266</v>
      </c>
      <c r="E368" s="260" t="s">
        <v>1615</v>
      </c>
      <c r="F368" s="261" t="s">
        <v>1616</v>
      </c>
      <c r="G368" s="262" t="s">
        <v>140</v>
      </c>
      <c r="H368" s="263">
        <v>92</v>
      </c>
      <c r="I368" s="264"/>
      <c r="J368" s="265">
        <f>ROUND(I368*H368,2)</f>
        <v>0</v>
      </c>
      <c r="K368" s="266"/>
      <c r="L368" s="267"/>
      <c r="M368" s="268" t="s">
        <v>1</v>
      </c>
      <c r="N368" s="269" t="s">
        <v>44</v>
      </c>
      <c r="O368" s="90"/>
      <c r="P368" s="228">
        <f>O368*H368</f>
        <v>0</v>
      </c>
      <c r="Q368" s="228">
        <v>0</v>
      </c>
      <c r="R368" s="228">
        <f>Q368*H368</f>
        <v>0</v>
      </c>
      <c r="S368" s="228">
        <v>0</v>
      </c>
      <c r="T368" s="229">
        <f>S368*H368</f>
        <v>0</v>
      </c>
      <c r="U368" s="37"/>
      <c r="V368" s="37"/>
      <c r="W368" s="37"/>
      <c r="X368" s="37"/>
      <c r="Y368" s="37"/>
      <c r="Z368" s="37"/>
      <c r="AA368" s="37"/>
      <c r="AB368" s="37"/>
      <c r="AC368" s="37"/>
      <c r="AD368" s="37"/>
      <c r="AE368" s="37"/>
      <c r="AR368" s="230" t="s">
        <v>181</v>
      </c>
      <c r="AT368" s="230" t="s">
        <v>266</v>
      </c>
      <c r="AU368" s="230" t="s">
        <v>21</v>
      </c>
      <c r="AY368" s="16" t="s">
        <v>135</v>
      </c>
      <c r="BE368" s="231">
        <f>IF(N368="základní",J368,0)</f>
        <v>0</v>
      </c>
      <c r="BF368" s="231">
        <f>IF(N368="snížená",J368,0)</f>
        <v>0</v>
      </c>
      <c r="BG368" s="231">
        <f>IF(N368="zákl. přenesená",J368,0)</f>
        <v>0</v>
      </c>
      <c r="BH368" s="231">
        <f>IF(N368="sníž. přenesená",J368,0)</f>
        <v>0</v>
      </c>
      <c r="BI368" s="231">
        <f>IF(N368="nulová",J368,0)</f>
        <v>0</v>
      </c>
      <c r="BJ368" s="16" t="s">
        <v>87</v>
      </c>
      <c r="BK368" s="231">
        <f>ROUND(I368*H368,2)</f>
        <v>0</v>
      </c>
      <c r="BL368" s="16" t="s">
        <v>141</v>
      </c>
      <c r="BM368" s="230" t="s">
        <v>1617</v>
      </c>
    </row>
    <row r="369" spans="1:47" s="2" customFormat="1" ht="12">
      <c r="A369" s="37"/>
      <c r="B369" s="38"/>
      <c r="C369" s="39"/>
      <c r="D369" s="232" t="s">
        <v>143</v>
      </c>
      <c r="E369" s="39"/>
      <c r="F369" s="233" t="s">
        <v>818</v>
      </c>
      <c r="G369" s="39"/>
      <c r="H369" s="39"/>
      <c r="I369" s="234"/>
      <c r="J369" s="39"/>
      <c r="K369" s="39"/>
      <c r="L369" s="43"/>
      <c r="M369" s="235"/>
      <c r="N369" s="236"/>
      <c r="O369" s="90"/>
      <c r="P369" s="90"/>
      <c r="Q369" s="90"/>
      <c r="R369" s="90"/>
      <c r="S369" s="90"/>
      <c r="T369" s="91"/>
      <c r="U369" s="37"/>
      <c r="V369" s="37"/>
      <c r="W369" s="37"/>
      <c r="X369" s="37"/>
      <c r="Y369" s="37"/>
      <c r="Z369" s="37"/>
      <c r="AA369" s="37"/>
      <c r="AB369" s="37"/>
      <c r="AC369" s="37"/>
      <c r="AD369" s="37"/>
      <c r="AE369" s="37"/>
      <c r="AT369" s="16" t="s">
        <v>143</v>
      </c>
      <c r="AU369" s="16" t="s">
        <v>21</v>
      </c>
    </row>
    <row r="370" spans="1:65" s="2" customFormat="1" ht="16.5" customHeight="1">
      <c r="A370" s="37"/>
      <c r="B370" s="38"/>
      <c r="C370" s="259" t="s">
        <v>824</v>
      </c>
      <c r="D370" s="259" t="s">
        <v>266</v>
      </c>
      <c r="E370" s="260" t="s">
        <v>1618</v>
      </c>
      <c r="F370" s="261" t="s">
        <v>1619</v>
      </c>
      <c r="G370" s="262" t="s">
        <v>140</v>
      </c>
      <c r="H370" s="263">
        <v>2</v>
      </c>
      <c r="I370" s="264"/>
      <c r="J370" s="265">
        <f>ROUND(I370*H370,2)</f>
        <v>0</v>
      </c>
      <c r="K370" s="266"/>
      <c r="L370" s="267"/>
      <c r="M370" s="268" t="s">
        <v>1</v>
      </c>
      <c r="N370" s="269" t="s">
        <v>44</v>
      </c>
      <c r="O370" s="90"/>
      <c r="P370" s="228">
        <f>O370*H370</f>
        <v>0</v>
      </c>
      <c r="Q370" s="228">
        <v>0</v>
      </c>
      <c r="R370" s="228">
        <f>Q370*H370</f>
        <v>0</v>
      </c>
      <c r="S370" s="228">
        <v>0</v>
      </c>
      <c r="T370" s="229">
        <f>S370*H370</f>
        <v>0</v>
      </c>
      <c r="U370" s="37"/>
      <c r="V370" s="37"/>
      <c r="W370" s="37"/>
      <c r="X370" s="37"/>
      <c r="Y370" s="37"/>
      <c r="Z370" s="37"/>
      <c r="AA370" s="37"/>
      <c r="AB370" s="37"/>
      <c r="AC370" s="37"/>
      <c r="AD370" s="37"/>
      <c r="AE370" s="37"/>
      <c r="AR370" s="230" t="s">
        <v>181</v>
      </c>
      <c r="AT370" s="230" t="s">
        <v>266</v>
      </c>
      <c r="AU370" s="230" t="s">
        <v>21</v>
      </c>
      <c r="AY370" s="16" t="s">
        <v>135</v>
      </c>
      <c r="BE370" s="231">
        <f>IF(N370="základní",J370,0)</f>
        <v>0</v>
      </c>
      <c r="BF370" s="231">
        <f>IF(N370="snížená",J370,0)</f>
        <v>0</v>
      </c>
      <c r="BG370" s="231">
        <f>IF(N370="zákl. přenesená",J370,0)</f>
        <v>0</v>
      </c>
      <c r="BH370" s="231">
        <f>IF(N370="sníž. přenesená",J370,0)</f>
        <v>0</v>
      </c>
      <c r="BI370" s="231">
        <f>IF(N370="nulová",J370,0)</f>
        <v>0</v>
      </c>
      <c r="BJ370" s="16" t="s">
        <v>87</v>
      </c>
      <c r="BK370" s="231">
        <f>ROUND(I370*H370,2)</f>
        <v>0</v>
      </c>
      <c r="BL370" s="16" t="s">
        <v>141</v>
      </c>
      <c r="BM370" s="230" t="s">
        <v>1620</v>
      </c>
    </row>
    <row r="371" spans="1:47" s="2" customFormat="1" ht="12">
      <c r="A371" s="37"/>
      <c r="B371" s="38"/>
      <c r="C371" s="39"/>
      <c r="D371" s="232" t="s">
        <v>143</v>
      </c>
      <c r="E371" s="39"/>
      <c r="F371" s="233" t="s">
        <v>818</v>
      </c>
      <c r="G371" s="39"/>
      <c r="H371" s="39"/>
      <c r="I371" s="234"/>
      <c r="J371" s="39"/>
      <c r="K371" s="39"/>
      <c r="L371" s="43"/>
      <c r="M371" s="235"/>
      <c r="N371" s="236"/>
      <c r="O371" s="90"/>
      <c r="P371" s="90"/>
      <c r="Q371" s="90"/>
      <c r="R371" s="90"/>
      <c r="S371" s="90"/>
      <c r="T371" s="91"/>
      <c r="U371" s="37"/>
      <c r="V371" s="37"/>
      <c r="W371" s="37"/>
      <c r="X371" s="37"/>
      <c r="Y371" s="37"/>
      <c r="Z371" s="37"/>
      <c r="AA371" s="37"/>
      <c r="AB371" s="37"/>
      <c r="AC371" s="37"/>
      <c r="AD371" s="37"/>
      <c r="AE371" s="37"/>
      <c r="AT371" s="16" t="s">
        <v>143</v>
      </c>
      <c r="AU371" s="16" t="s">
        <v>21</v>
      </c>
    </row>
    <row r="372" spans="1:65" s="2" customFormat="1" ht="24.15" customHeight="1">
      <c r="A372" s="37"/>
      <c r="B372" s="38"/>
      <c r="C372" s="259" t="s">
        <v>829</v>
      </c>
      <c r="D372" s="259" t="s">
        <v>266</v>
      </c>
      <c r="E372" s="260" t="s">
        <v>1621</v>
      </c>
      <c r="F372" s="261" t="s">
        <v>1622</v>
      </c>
      <c r="G372" s="262" t="s">
        <v>162</v>
      </c>
      <c r="H372" s="263">
        <v>3</v>
      </c>
      <c r="I372" s="264"/>
      <c r="J372" s="265">
        <f>ROUND(I372*H372,2)</f>
        <v>0</v>
      </c>
      <c r="K372" s="266"/>
      <c r="L372" s="267"/>
      <c r="M372" s="268" t="s">
        <v>1</v>
      </c>
      <c r="N372" s="269" t="s">
        <v>44</v>
      </c>
      <c r="O372" s="90"/>
      <c r="P372" s="228">
        <f>O372*H372</f>
        <v>0</v>
      </c>
      <c r="Q372" s="228">
        <v>0</v>
      </c>
      <c r="R372" s="228">
        <f>Q372*H372</f>
        <v>0</v>
      </c>
      <c r="S372" s="228">
        <v>0</v>
      </c>
      <c r="T372" s="229">
        <f>S372*H372</f>
        <v>0</v>
      </c>
      <c r="U372" s="37"/>
      <c r="V372" s="37"/>
      <c r="W372" s="37"/>
      <c r="X372" s="37"/>
      <c r="Y372" s="37"/>
      <c r="Z372" s="37"/>
      <c r="AA372" s="37"/>
      <c r="AB372" s="37"/>
      <c r="AC372" s="37"/>
      <c r="AD372" s="37"/>
      <c r="AE372" s="37"/>
      <c r="AR372" s="230" t="s">
        <v>181</v>
      </c>
      <c r="AT372" s="230" t="s">
        <v>266</v>
      </c>
      <c r="AU372" s="230" t="s">
        <v>21</v>
      </c>
      <c r="AY372" s="16" t="s">
        <v>135</v>
      </c>
      <c r="BE372" s="231">
        <f>IF(N372="základní",J372,0)</f>
        <v>0</v>
      </c>
      <c r="BF372" s="231">
        <f>IF(N372="snížená",J372,0)</f>
        <v>0</v>
      </c>
      <c r="BG372" s="231">
        <f>IF(N372="zákl. přenesená",J372,0)</f>
        <v>0</v>
      </c>
      <c r="BH372" s="231">
        <f>IF(N372="sníž. přenesená",J372,0)</f>
        <v>0</v>
      </c>
      <c r="BI372" s="231">
        <f>IF(N372="nulová",J372,0)</f>
        <v>0</v>
      </c>
      <c r="BJ372" s="16" t="s">
        <v>87</v>
      </c>
      <c r="BK372" s="231">
        <f>ROUND(I372*H372,2)</f>
        <v>0</v>
      </c>
      <c r="BL372" s="16" t="s">
        <v>141</v>
      </c>
      <c r="BM372" s="230" t="s">
        <v>1623</v>
      </c>
    </row>
    <row r="373" spans="1:51" s="13" customFormat="1" ht="12">
      <c r="A373" s="13"/>
      <c r="B373" s="237"/>
      <c r="C373" s="238"/>
      <c r="D373" s="232" t="s">
        <v>150</v>
      </c>
      <c r="E373" s="239" t="s">
        <v>1</v>
      </c>
      <c r="F373" s="240" t="s">
        <v>1624</v>
      </c>
      <c r="G373" s="238"/>
      <c r="H373" s="241">
        <v>3</v>
      </c>
      <c r="I373" s="242"/>
      <c r="J373" s="238"/>
      <c r="K373" s="238"/>
      <c r="L373" s="243"/>
      <c r="M373" s="244"/>
      <c r="N373" s="245"/>
      <c r="O373" s="245"/>
      <c r="P373" s="245"/>
      <c r="Q373" s="245"/>
      <c r="R373" s="245"/>
      <c r="S373" s="245"/>
      <c r="T373" s="246"/>
      <c r="U373" s="13"/>
      <c r="V373" s="13"/>
      <c r="W373" s="13"/>
      <c r="X373" s="13"/>
      <c r="Y373" s="13"/>
      <c r="Z373" s="13"/>
      <c r="AA373" s="13"/>
      <c r="AB373" s="13"/>
      <c r="AC373" s="13"/>
      <c r="AD373" s="13"/>
      <c r="AE373" s="13"/>
      <c r="AT373" s="247" t="s">
        <v>150</v>
      </c>
      <c r="AU373" s="247" t="s">
        <v>21</v>
      </c>
      <c r="AV373" s="13" t="s">
        <v>21</v>
      </c>
      <c r="AW373" s="13" t="s">
        <v>34</v>
      </c>
      <c r="AX373" s="13" t="s">
        <v>79</v>
      </c>
      <c r="AY373" s="247" t="s">
        <v>135</v>
      </c>
    </row>
    <row r="374" spans="1:51" s="14" customFormat="1" ht="12">
      <c r="A374" s="14"/>
      <c r="B374" s="248"/>
      <c r="C374" s="249"/>
      <c r="D374" s="232" t="s">
        <v>150</v>
      </c>
      <c r="E374" s="250" t="s">
        <v>1</v>
      </c>
      <c r="F374" s="251" t="s">
        <v>159</v>
      </c>
      <c r="G374" s="249"/>
      <c r="H374" s="252">
        <v>3</v>
      </c>
      <c r="I374" s="253"/>
      <c r="J374" s="249"/>
      <c r="K374" s="249"/>
      <c r="L374" s="254"/>
      <c r="M374" s="255"/>
      <c r="N374" s="256"/>
      <c r="O374" s="256"/>
      <c r="P374" s="256"/>
      <c r="Q374" s="256"/>
      <c r="R374" s="256"/>
      <c r="S374" s="256"/>
      <c r="T374" s="257"/>
      <c r="U374" s="14"/>
      <c r="V374" s="14"/>
      <c r="W374" s="14"/>
      <c r="X374" s="14"/>
      <c r="Y374" s="14"/>
      <c r="Z374" s="14"/>
      <c r="AA374" s="14"/>
      <c r="AB374" s="14"/>
      <c r="AC374" s="14"/>
      <c r="AD374" s="14"/>
      <c r="AE374" s="14"/>
      <c r="AT374" s="258" t="s">
        <v>150</v>
      </c>
      <c r="AU374" s="258" t="s">
        <v>21</v>
      </c>
      <c r="AV374" s="14" t="s">
        <v>141</v>
      </c>
      <c r="AW374" s="14" t="s">
        <v>34</v>
      </c>
      <c r="AX374" s="14" t="s">
        <v>87</v>
      </c>
      <c r="AY374" s="258" t="s">
        <v>135</v>
      </c>
    </row>
    <row r="375" spans="1:65" s="2" customFormat="1" ht="24.15" customHeight="1">
      <c r="A375" s="37"/>
      <c r="B375" s="38"/>
      <c r="C375" s="218" t="s">
        <v>833</v>
      </c>
      <c r="D375" s="218" t="s">
        <v>137</v>
      </c>
      <c r="E375" s="219" t="s">
        <v>1160</v>
      </c>
      <c r="F375" s="220" t="s">
        <v>1161</v>
      </c>
      <c r="G375" s="221" t="s">
        <v>140</v>
      </c>
      <c r="H375" s="222">
        <v>15</v>
      </c>
      <c r="I375" s="223"/>
      <c r="J375" s="224">
        <f>ROUND(I375*H375,2)</f>
        <v>0</v>
      </c>
      <c r="K375" s="225"/>
      <c r="L375" s="43"/>
      <c r="M375" s="226" t="s">
        <v>1</v>
      </c>
      <c r="N375" s="227" t="s">
        <v>44</v>
      </c>
      <c r="O375" s="90"/>
      <c r="P375" s="228">
        <f>O375*H375</f>
        <v>0</v>
      </c>
      <c r="Q375" s="228">
        <v>0</v>
      </c>
      <c r="R375" s="228">
        <f>Q375*H375</f>
        <v>0</v>
      </c>
      <c r="S375" s="228">
        <v>0</v>
      </c>
      <c r="T375" s="229">
        <f>S375*H375</f>
        <v>0</v>
      </c>
      <c r="U375" s="37"/>
      <c r="V375" s="37"/>
      <c r="W375" s="37"/>
      <c r="X375" s="37"/>
      <c r="Y375" s="37"/>
      <c r="Z375" s="37"/>
      <c r="AA375" s="37"/>
      <c r="AB375" s="37"/>
      <c r="AC375" s="37"/>
      <c r="AD375" s="37"/>
      <c r="AE375" s="37"/>
      <c r="AR375" s="230" t="s">
        <v>141</v>
      </c>
      <c r="AT375" s="230" t="s">
        <v>137</v>
      </c>
      <c r="AU375" s="230" t="s">
        <v>21</v>
      </c>
      <c r="AY375" s="16" t="s">
        <v>135</v>
      </c>
      <c r="BE375" s="231">
        <f>IF(N375="základní",J375,0)</f>
        <v>0</v>
      </c>
      <c r="BF375" s="231">
        <f>IF(N375="snížená",J375,0)</f>
        <v>0</v>
      </c>
      <c r="BG375" s="231">
        <f>IF(N375="zákl. přenesená",J375,0)</f>
        <v>0</v>
      </c>
      <c r="BH375" s="231">
        <f>IF(N375="sníž. přenesená",J375,0)</f>
        <v>0</v>
      </c>
      <c r="BI375" s="231">
        <f>IF(N375="nulová",J375,0)</f>
        <v>0</v>
      </c>
      <c r="BJ375" s="16" t="s">
        <v>87</v>
      </c>
      <c r="BK375" s="231">
        <f>ROUND(I375*H375,2)</f>
        <v>0</v>
      </c>
      <c r="BL375" s="16" t="s">
        <v>141</v>
      </c>
      <c r="BM375" s="230" t="s">
        <v>1625</v>
      </c>
    </row>
    <row r="376" spans="1:47" s="2" customFormat="1" ht="12">
      <c r="A376" s="37"/>
      <c r="B376" s="38"/>
      <c r="C376" s="39"/>
      <c r="D376" s="232" t="s">
        <v>143</v>
      </c>
      <c r="E376" s="39"/>
      <c r="F376" s="233" t="s">
        <v>1626</v>
      </c>
      <c r="G376" s="39"/>
      <c r="H376" s="39"/>
      <c r="I376" s="234"/>
      <c r="J376" s="39"/>
      <c r="K376" s="39"/>
      <c r="L376" s="43"/>
      <c r="M376" s="235"/>
      <c r="N376" s="236"/>
      <c r="O376" s="90"/>
      <c r="P376" s="90"/>
      <c r="Q376" s="90"/>
      <c r="R376" s="90"/>
      <c r="S376" s="90"/>
      <c r="T376" s="91"/>
      <c r="U376" s="37"/>
      <c r="V376" s="37"/>
      <c r="W376" s="37"/>
      <c r="X376" s="37"/>
      <c r="Y376" s="37"/>
      <c r="Z376" s="37"/>
      <c r="AA376" s="37"/>
      <c r="AB376" s="37"/>
      <c r="AC376" s="37"/>
      <c r="AD376" s="37"/>
      <c r="AE376" s="37"/>
      <c r="AT376" s="16" t="s">
        <v>143</v>
      </c>
      <c r="AU376" s="16" t="s">
        <v>21</v>
      </c>
    </row>
    <row r="377" spans="1:51" s="13" customFormat="1" ht="12">
      <c r="A377" s="13"/>
      <c r="B377" s="237"/>
      <c r="C377" s="238"/>
      <c r="D377" s="232" t="s">
        <v>150</v>
      </c>
      <c r="E377" s="239" t="s">
        <v>1</v>
      </c>
      <c r="F377" s="240" t="s">
        <v>187</v>
      </c>
      <c r="G377" s="238"/>
      <c r="H377" s="241">
        <v>9</v>
      </c>
      <c r="I377" s="242"/>
      <c r="J377" s="238"/>
      <c r="K377" s="238"/>
      <c r="L377" s="243"/>
      <c r="M377" s="244"/>
      <c r="N377" s="245"/>
      <c r="O377" s="245"/>
      <c r="P377" s="245"/>
      <c r="Q377" s="245"/>
      <c r="R377" s="245"/>
      <c r="S377" s="245"/>
      <c r="T377" s="246"/>
      <c r="U377" s="13"/>
      <c r="V377" s="13"/>
      <c r="W377" s="13"/>
      <c r="X377" s="13"/>
      <c r="Y377" s="13"/>
      <c r="Z377" s="13"/>
      <c r="AA377" s="13"/>
      <c r="AB377" s="13"/>
      <c r="AC377" s="13"/>
      <c r="AD377" s="13"/>
      <c r="AE377" s="13"/>
      <c r="AT377" s="247" t="s">
        <v>150</v>
      </c>
      <c r="AU377" s="247" t="s">
        <v>21</v>
      </c>
      <c r="AV377" s="13" t="s">
        <v>21</v>
      </c>
      <c r="AW377" s="13" t="s">
        <v>34</v>
      </c>
      <c r="AX377" s="13" t="s">
        <v>79</v>
      </c>
      <c r="AY377" s="247" t="s">
        <v>135</v>
      </c>
    </row>
    <row r="378" spans="1:51" s="13" customFormat="1" ht="12">
      <c r="A378" s="13"/>
      <c r="B378" s="237"/>
      <c r="C378" s="238"/>
      <c r="D378" s="232" t="s">
        <v>150</v>
      </c>
      <c r="E378" s="239" t="s">
        <v>1</v>
      </c>
      <c r="F378" s="240" t="s">
        <v>1627</v>
      </c>
      <c r="G378" s="238"/>
      <c r="H378" s="241">
        <v>6</v>
      </c>
      <c r="I378" s="242"/>
      <c r="J378" s="238"/>
      <c r="K378" s="238"/>
      <c r="L378" s="243"/>
      <c r="M378" s="244"/>
      <c r="N378" s="245"/>
      <c r="O378" s="245"/>
      <c r="P378" s="245"/>
      <c r="Q378" s="245"/>
      <c r="R378" s="245"/>
      <c r="S378" s="245"/>
      <c r="T378" s="246"/>
      <c r="U378" s="13"/>
      <c r="V378" s="13"/>
      <c r="W378" s="13"/>
      <c r="X378" s="13"/>
      <c r="Y378" s="13"/>
      <c r="Z378" s="13"/>
      <c r="AA378" s="13"/>
      <c r="AB378" s="13"/>
      <c r="AC378" s="13"/>
      <c r="AD378" s="13"/>
      <c r="AE378" s="13"/>
      <c r="AT378" s="247" t="s">
        <v>150</v>
      </c>
      <c r="AU378" s="247" t="s">
        <v>21</v>
      </c>
      <c r="AV378" s="13" t="s">
        <v>21</v>
      </c>
      <c r="AW378" s="13" t="s">
        <v>34</v>
      </c>
      <c r="AX378" s="13" t="s">
        <v>79</v>
      </c>
      <c r="AY378" s="247" t="s">
        <v>135</v>
      </c>
    </row>
    <row r="379" spans="1:51" s="14" customFormat="1" ht="12">
      <c r="A379" s="14"/>
      <c r="B379" s="248"/>
      <c r="C379" s="249"/>
      <c r="D379" s="232" t="s">
        <v>150</v>
      </c>
      <c r="E379" s="250" t="s">
        <v>1</v>
      </c>
      <c r="F379" s="251" t="s">
        <v>159</v>
      </c>
      <c r="G379" s="249"/>
      <c r="H379" s="252">
        <v>15</v>
      </c>
      <c r="I379" s="253"/>
      <c r="J379" s="249"/>
      <c r="K379" s="249"/>
      <c r="L379" s="254"/>
      <c r="M379" s="255"/>
      <c r="N379" s="256"/>
      <c r="O379" s="256"/>
      <c r="P379" s="256"/>
      <c r="Q379" s="256"/>
      <c r="R379" s="256"/>
      <c r="S379" s="256"/>
      <c r="T379" s="257"/>
      <c r="U379" s="14"/>
      <c r="V379" s="14"/>
      <c r="W379" s="14"/>
      <c r="X379" s="14"/>
      <c r="Y379" s="14"/>
      <c r="Z379" s="14"/>
      <c r="AA379" s="14"/>
      <c r="AB379" s="14"/>
      <c r="AC379" s="14"/>
      <c r="AD379" s="14"/>
      <c r="AE379" s="14"/>
      <c r="AT379" s="258" t="s">
        <v>150</v>
      </c>
      <c r="AU379" s="258" t="s">
        <v>21</v>
      </c>
      <c r="AV379" s="14" t="s">
        <v>141</v>
      </c>
      <c r="AW379" s="14" t="s">
        <v>34</v>
      </c>
      <c r="AX379" s="14" t="s">
        <v>87</v>
      </c>
      <c r="AY379" s="258" t="s">
        <v>135</v>
      </c>
    </row>
    <row r="380" spans="1:65" s="2" customFormat="1" ht="16.5" customHeight="1">
      <c r="A380" s="37"/>
      <c r="B380" s="38"/>
      <c r="C380" s="259" t="s">
        <v>837</v>
      </c>
      <c r="D380" s="259" t="s">
        <v>266</v>
      </c>
      <c r="E380" s="260" t="s">
        <v>1628</v>
      </c>
      <c r="F380" s="261" t="s">
        <v>1629</v>
      </c>
      <c r="G380" s="262" t="s">
        <v>140</v>
      </c>
      <c r="H380" s="263">
        <v>9</v>
      </c>
      <c r="I380" s="264"/>
      <c r="J380" s="265">
        <f>ROUND(I380*H380,2)</f>
        <v>0</v>
      </c>
      <c r="K380" s="266"/>
      <c r="L380" s="267"/>
      <c r="M380" s="268" t="s">
        <v>1</v>
      </c>
      <c r="N380" s="269" t="s">
        <v>44</v>
      </c>
      <c r="O380" s="90"/>
      <c r="P380" s="228">
        <f>O380*H380</f>
        <v>0</v>
      </c>
      <c r="Q380" s="228">
        <v>0</v>
      </c>
      <c r="R380" s="228">
        <f>Q380*H380</f>
        <v>0</v>
      </c>
      <c r="S380" s="228">
        <v>0</v>
      </c>
      <c r="T380" s="229">
        <f>S380*H380</f>
        <v>0</v>
      </c>
      <c r="U380" s="37"/>
      <c r="V380" s="37"/>
      <c r="W380" s="37"/>
      <c r="X380" s="37"/>
      <c r="Y380" s="37"/>
      <c r="Z380" s="37"/>
      <c r="AA380" s="37"/>
      <c r="AB380" s="37"/>
      <c r="AC380" s="37"/>
      <c r="AD380" s="37"/>
      <c r="AE380" s="37"/>
      <c r="AR380" s="230" t="s">
        <v>181</v>
      </c>
      <c r="AT380" s="230" t="s">
        <v>266</v>
      </c>
      <c r="AU380" s="230" t="s">
        <v>21</v>
      </c>
      <c r="AY380" s="16" t="s">
        <v>135</v>
      </c>
      <c r="BE380" s="231">
        <f>IF(N380="základní",J380,0)</f>
        <v>0</v>
      </c>
      <c r="BF380" s="231">
        <f>IF(N380="snížená",J380,0)</f>
        <v>0</v>
      </c>
      <c r="BG380" s="231">
        <f>IF(N380="zákl. přenesená",J380,0)</f>
        <v>0</v>
      </c>
      <c r="BH380" s="231">
        <f>IF(N380="sníž. přenesená",J380,0)</f>
        <v>0</v>
      </c>
      <c r="BI380" s="231">
        <f>IF(N380="nulová",J380,0)</f>
        <v>0</v>
      </c>
      <c r="BJ380" s="16" t="s">
        <v>87</v>
      </c>
      <c r="BK380" s="231">
        <f>ROUND(I380*H380,2)</f>
        <v>0</v>
      </c>
      <c r="BL380" s="16" t="s">
        <v>141</v>
      </c>
      <c r="BM380" s="230" t="s">
        <v>1630</v>
      </c>
    </row>
    <row r="381" spans="1:47" s="2" customFormat="1" ht="12">
      <c r="A381" s="37"/>
      <c r="B381" s="38"/>
      <c r="C381" s="39"/>
      <c r="D381" s="232" t="s">
        <v>143</v>
      </c>
      <c r="E381" s="39"/>
      <c r="F381" s="233" t="s">
        <v>818</v>
      </c>
      <c r="G381" s="39"/>
      <c r="H381" s="39"/>
      <c r="I381" s="234"/>
      <c r="J381" s="39"/>
      <c r="K381" s="39"/>
      <c r="L381" s="43"/>
      <c r="M381" s="235"/>
      <c r="N381" s="236"/>
      <c r="O381" s="90"/>
      <c r="P381" s="90"/>
      <c r="Q381" s="90"/>
      <c r="R381" s="90"/>
      <c r="S381" s="90"/>
      <c r="T381" s="91"/>
      <c r="U381" s="37"/>
      <c r="V381" s="37"/>
      <c r="W381" s="37"/>
      <c r="X381" s="37"/>
      <c r="Y381" s="37"/>
      <c r="Z381" s="37"/>
      <c r="AA381" s="37"/>
      <c r="AB381" s="37"/>
      <c r="AC381" s="37"/>
      <c r="AD381" s="37"/>
      <c r="AE381" s="37"/>
      <c r="AT381" s="16" t="s">
        <v>143</v>
      </c>
      <c r="AU381" s="16" t="s">
        <v>21</v>
      </c>
    </row>
    <row r="382" spans="1:63" s="12" customFormat="1" ht="22.8" customHeight="1">
      <c r="A382" s="12"/>
      <c r="B382" s="202"/>
      <c r="C382" s="203"/>
      <c r="D382" s="204" t="s">
        <v>78</v>
      </c>
      <c r="E382" s="216" t="s">
        <v>1631</v>
      </c>
      <c r="F382" s="216" t="s">
        <v>1632</v>
      </c>
      <c r="G382" s="203"/>
      <c r="H382" s="203"/>
      <c r="I382" s="206"/>
      <c r="J382" s="217">
        <f>BK382</f>
        <v>0</v>
      </c>
      <c r="K382" s="203"/>
      <c r="L382" s="208"/>
      <c r="M382" s="209"/>
      <c r="N382" s="210"/>
      <c r="O382" s="210"/>
      <c r="P382" s="211">
        <f>SUM(P383:P386)</f>
        <v>0</v>
      </c>
      <c r="Q382" s="210"/>
      <c r="R382" s="211">
        <f>SUM(R383:R386)</f>
        <v>0</v>
      </c>
      <c r="S382" s="210"/>
      <c r="T382" s="212">
        <f>SUM(T383:T386)</f>
        <v>0</v>
      </c>
      <c r="U382" s="12"/>
      <c r="V382" s="12"/>
      <c r="W382" s="12"/>
      <c r="X382" s="12"/>
      <c r="Y382" s="12"/>
      <c r="Z382" s="12"/>
      <c r="AA382" s="12"/>
      <c r="AB382" s="12"/>
      <c r="AC382" s="12"/>
      <c r="AD382" s="12"/>
      <c r="AE382" s="12"/>
      <c r="AR382" s="213" t="s">
        <v>87</v>
      </c>
      <c r="AT382" s="214" t="s">
        <v>78</v>
      </c>
      <c r="AU382" s="214" t="s">
        <v>87</v>
      </c>
      <c r="AY382" s="213" t="s">
        <v>135</v>
      </c>
      <c r="BK382" s="215">
        <f>SUM(BK383:BK386)</f>
        <v>0</v>
      </c>
    </row>
    <row r="383" spans="1:65" s="2" customFormat="1" ht="24.15" customHeight="1">
      <c r="A383" s="37"/>
      <c r="B383" s="38"/>
      <c r="C383" s="218" t="s">
        <v>841</v>
      </c>
      <c r="D383" s="218" t="s">
        <v>137</v>
      </c>
      <c r="E383" s="219" t="s">
        <v>1633</v>
      </c>
      <c r="F383" s="220" t="s">
        <v>1634</v>
      </c>
      <c r="G383" s="221" t="s">
        <v>1635</v>
      </c>
      <c r="H383" s="222">
        <v>1</v>
      </c>
      <c r="I383" s="223"/>
      <c r="J383" s="224">
        <f>ROUND(I383*H383,2)</f>
        <v>0</v>
      </c>
      <c r="K383" s="225"/>
      <c r="L383" s="43"/>
      <c r="M383" s="226" t="s">
        <v>1</v>
      </c>
      <c r="N383" s="227" t="s">
        <v>44</v>
      </c>
      <c r="O383" s="90"/>
      <c r="P383" s="228">
        <f>O383*H383</f>
        <v>0</v>
      </c>
      <c r="Q383" s="228">
        <v>0</v>
      </c>
      <c r="R383" s="228">
        <f>Q383*H383</f>
        <v>0</v>
      </c>
      <c r="S383" s="228">
        <v>0</v>
      </c>
      <c r="T383" s="229">
        <f>S383*H383</f>
        <v>0</v>
      </c>
      <c r="U383" s="37"/>
      <c r="V383" s="37"/>
      <c r="W383" s="37"/>
      <c r="X383" s="37"/>
      <c r="Y383" s="37"/>
      <c r="Z383" s="37"/>
      <c r="AA383" s="37"/>
      <c r="AB383" s="37"/>
      <c r="AC383" s="37"/>
      <c r="AD383" s="37"/>
      <c r="AE383" s="37"/>
      <c r="AR383" s="230" t="s">
        <v>1636</v>
      </c>
      <c r="AT383" s="230" t="s">
        <v>137</v>
      </c>
      <c r="AU383" s="230" t="s">
        <v>21</v>
      </c>
      <c r="AY383" s="16" t="s">
        <v>135</v>
      </c>
      <c r="BE383" s="231">
        <f>IF(N383="základní",J383,0)</f>
        <v>0</v>
      </c>
      <c r="BF383" s="231">
        <f>IF(N383="snížená",J383,0)</f>
        <v>0</v>
      </c>
      <c r="BG383" s="231">
        <f>IF(N383="zákl. přenesená",J383,0)</f>
        <v>0</v>
      </c>
      <c r="BH383" s="231">
        <f>IF(N383="sníž. přenesená",J383,0)</f>
        <v>0</v>
      </c>
      <c r="BI383" s="231">
        <f>IF(N383="nulová",J383,0)</f>
        <v>0</v>
      </c>
      <c r="BJ383" s="16" t="s">
        <v>87</v>
      </c>
      <c r="BK383" s="231">
        <f>ROUND(I383*H383,2)</f>
        <v>0</v>
      </c>
      <c r="BL383" s="16" t="s">
        <v>1636</v>
      </c>
      <c r="BM383" s="230" t="s">
        <v>1637</v>
      </c>
    </row>
    <row r="384" spans="1:47" s="2" customFormat="1" ht="12">
      <c r="A384" s="37"/>
      <c r="B384" s="38"/>
      <c r="C384" s="39"/>
      <c r="D384" s="232" t="s">
        <v>143</v>
      </c>
      <c r="E384" s="39"/>
      <c r="F384" s="233" t="s">
        <v>1638</v>
      </c>
      <c r="G384" s="39"/>
      <c r="H384" s="39"/>
      <c r="I384" s="234"/>
      <c r="J384" s="39"/>
      <c r="K384" s="39"/>
      <c r="L384" s="43"/>
      <c r="M384" s="235"/>
      <c r="N384" s="236"/>
      <c r="O384" s="90"/>
      <c r="P384" s="90"/>
      <c r="Q384" s="90"/>
      <c r="R384" s="90"/>
      <c r="S384" s="90"/>
      <c r="T384" s="91"/>
      <c r="U384" s="37"/>
      <c r="V384" s="37"/>
      <c r="W384" s="37"/>
      <c r="X384" s="37"/>
      <c r="Y384" s="37"/>
      <c r="Z384" s="37"/>
      <c r="AA384" s="37"/>
      <c r="AB384" s="37"/>
      <c r="AC384" s="37"/>
      <c r="AD384" s="37"/>
      <c r="AE384" s="37"/>
      <c r="AT384" s="16" t="s">
        <v>143</v>
      </c>
      <c r="AU384" s="16" t="s">
        <v>21</v>
      </c>
    </row>
    <row r="385" spans="1:65" s="2" customFormat="1" ht="16.5" customHeight="1">
      <c r="A385" s="37"/>
      <c r="B385" s="38"/>
      <c r="C385" s="218" t="s">
        <v>846</v>
      </c>
      <c r="D385" s="218" t="s">
        <v>137</v>
      </c>
      <c r="E385" s="219" t="s">
        <v>1639</v>
      </c>
      <c r="F385" s="220" t="s">
        <v>1640</v>
      </c>
      <c r="G385" s="221" t="s">
        <v>140</v>
      </c>
      <c r="H385" s="222">
        <v>2</v>
      </c>
      <c r="I385" s="223"/>
      <c r="J385" s="224">
        <f>ROUND(I385*H385,2)</f>
        <v>0</v>
      </c>
      <c r="K385" s="225"/>
      <c r="L385" s="43"/>
      <c r="M385" s="226" t="s">
        <v>1</v>
      </c>
      <c r="N385" s="227" t="s">
        <v>44</v>
      </c>
      <c r="O385" s="90"/>
      <c r="P385" s="228">
        <f>O385*H385</f>
        <v>0</v>
      </c>
      <c r="Q385" s="228">
        <v>0</v>
      </c>
      <c r="R385" s="228">
        <f>Q385*H385</f>
        <v>0</v>
      </c>
      <c r="S385" s="228">
        <v>0</v>
      </c>
      <c r="T385" s="229">
        <f>S385*H385</f>
        <v>0</v>
      </c>
      <c r="U385" s="37"/>
      <c r="V385" s="37"/>
      <c r="W385" s="37"/>
      <c r="X385" s="37"/>
      <c r="Y385" s="37"/>
      <c r="Z385" s="37"/>
      <c r="AA385" s="37"/>
      <c r="AB385" s="37"/>
      <c r="AC385" s="37"/>
      <c r="AD385" s="37"/>
      <c r="AE385" s="37"/>
      <c r="AR385" s="230" t="s">
        <v>141</v>
      </c>
      <c r="AT385" s="230" t="s">
        <v>137</v>
      </c>
      <c r="AU385" s="230" t="s">
        <v>21</v>
      </c>
      <c r="AY385" s="16" t="s">
        <v>135</v>
      </c>
      <c r="BE385" s="231">
        <f>IF(N385="základní",J385,0)</f>
        <v>0</v>
      </c>
      <c r="BF385" s="231">
        <f>IF(N385="snížená",J385,0)</f>
        <v>0</v>
      </c>
      <c r="BG385" s="231">
        <f>IF(N385="zákl. přenesená",J385,0)</f>
        <v>0</v>
      </c>
      <c r="BH385" s="231">
        <f>IF(N385="sníž. přenesená",J385,0)</f>
        <v>0</v>
      </c>
      <c r="BI385" s="231">
        <f>IF(N385="nulová",J385,0)</f>
        <v>0</v>
      </c>
      <c r="BJ385" s="16" t="s">
        <v>87</v>
      </c>
      <c r="BK385" s="231">
        <f>ROUND(I385*H385,2)</f>
        <v>0</v>
      </c>
      <c r="BL385" s="16" t="s">
        <v>141</v>
      </c>
      <c r="BM385" s="230" t="s">
        <v>1641</v>
      </c>
    </row>
    <row r="386" spans="1:47" s="2" customFormat="1" ht="12">
      <c r="A386" s="37"/>
      <c r="B386" s="38"/>
      <c r="C386" s="39"/>
      <c r="D386" s="232" t="s">
        <v>143</v>
      </c>
      <c r="E386" s="39"/>
      <c r="F386" s="233" t="s">
        <v>1642</v>
      </c>
      <c r="G386" s="39"/>
      <c r="H386" s="39"/>
      <c r="I386" s="234"/>
      <c r="J386" s="39"/>
      <c r="K386" s="39"/>
      <c r="L386" s="43"/>
      <c r="M386" s="235"/>
      <c r="N386" s="236"/>
      <c r="O386" s="90"/>
      <c r="P386" s="90"/>
      <c r="Q386" s="90"/>
      <c r="R386" s="90"/>
      <c r="S386" s="90"/>
      <c r="T386" s="91"/>
      <c r="U386" s="37"/>
      <c r="V386" s="37"/>
      <c r="W386" s="37"/>
      <c r="X386" s="37"/>
      <c r="Y386" s="37"/>
      <c r="Z386" s="37"/>
      <c r="AA386" s="37"/>
      <c r="AB386" s="37"/>
      <c r="AC386" s="37"/>
      <c r="AD386" s="37"/>
      <c r="AE386" s="37"/>
      <c r="AT386" s="16" t="s">
        <v>143</v>
      </c>
      <c r="AU386" s="16" t="s">
        <v>21</v>
      </c>
    </row>
    <row r="387" spans="1:63" s="12" customFormat="1" ht="22.8" customHeight="1">
      <c r="A387" s="12"/>
      <c r="B387" s="202"/>
      <c r="C387" s="203"/>
      <c r="D387" s="204" t="s">
        <v>78</v>
      </c>
      <c r="E387" s="216" t="s">
        <v>1643</v>
      </c>
      <c r="F387" s="216" t="s">
        <v>1644</v>
      </c>
      <c r="G387" s="203"/>
      <c r="H387" s="203"/>
      <c r="I387" s="206"/>
      <c r="J387" s="217">
        <f>BK387</f>
        <v>0</v>
      </c>
      <c r="K387" s="203"/>
      <c r="L387" s="208"/>
      <c r="M387" s="209"/>
      <c r="N387" s="210"/>
      <c r="O387" s="210"/>
      <c r="P387" s="211">
        <f>SUM(P388:P389)</f>
        <v>0</v>
      </c>
      <c r="Q387" s="210"/>
      <c r="R387" s="211">
        <f>SUM(R388:R389)</f>
        <v>0</v>
      </c>
      <c r="S387" s="210"/>
      <c r="T387" s="212">
        <f>SUM(T388:T389)</f>
        <v>0</v>
      </c>
      <c r="U387" s="12"/>
      <c r="V387" s="12"/>
      <c r="W387" s="12"/>
      <c r="X387" s="12"/>
      <c r="Y387" s="12"/>
      <c r="Z387" s="12"/>
      <c r="AA387" s="12"/>
      <c r="AB387" s="12"/>
      <c r="AC387" s="12"/>
      <c r="AD387" s="12"/>
      <c r="AE387" s="12"/>
      <c r="AR387" s="213" t="s">
        <v>87</v>
      </c>
      <c r="AT387" s="214" t="s">
        <v>78</v>
      </c>
      <c r="AU387" s="214" t="s">
        <v>87</v>
      </c>
      <c r="AY387" s="213" t="s">
        <v>135</v>
      </c>
      <c r="BK387" s="215">
        <f>SUM(BK388:BK389)</f>
        <v>0</v>
      </c>
    </row>
    <row r="388" spans="1:65" s="2" customFormat="1" ht="16.5" customHeight="1">
      <c r="A388" s="37"/>
      <c r="B388" s="38"/>
      <c r="C388" s="218" t="s">
        <v>852</v>
      </c>
      <c r="D388" s="218" t="s">
        <v>137</v>
      </c>
      <c r="E388" s="219" t="s">
        <v>1645</v>
      </c>
      <c r="F388" s="220" t="s">
        <v>1646</v>
      </c>
      <c r="G388" s="221" t="s">
        <v>1635</v>
      </c>
      <c r="H388" s="222">
        <v>1</v>
      </c>
      <c r="I388" s="223"/>
      <c r="J388" s="224">
        <f>ROUND(I388*H388,2)</f>
        <v>0</v>
      </c>
      <c r="K388" s="225"/>
      <c r="L388" s="43"/>
      <c r="M388" s="226" t="s">
        <v>1</v>
      </c>
      <c r="N388" s="227" t="s">
        <v>44</v>
      </c>
      <c r="O388" s="90"/>
      <c r="P388" s="228">
        <f>O388*H388</f>
        <v>0</v>
      </c>
      <c r="Q388" s="228">
        <v>0</v>
      </c>
      <c r="R388" s="228">
        <f>Q388*H388</f>
        <v>0</v>
      </c>
      <c r="S388" s="228">
        <v>0</v>
      </c>
      <c r="T388" s="229">
        <f>S388*H388</f>
        <v>0</v>
      </c>
      <c r="U388" s="37"/>
      <c r="V388" s="37"/>
      <c r="W388" s="37"/>
      <c r="X388" s="37"/>
      <c r="Y388" s="37"/>
      <c r="Z388" s="37"/>
      <c r="AA388" s="37"/>
      <c r="AB388" s="37"/>
      <c r="AC388" s="37"/>
      <c r="AD388" s="37"/>
      <c r="AE388" s="37"/>
      <c r="AR388" s="230" t="s">
        <v>1636</v>
      </c>
      <c r="AT388" s="230" t="s">
        <v>137</v>
      </c>
      <c r="AU388" s="230" t="s">
        <v>21</v>
      </c>
      <c r="AY388" s="16" t="s">
        <v>135</v>
      </c>
      <c r="BE388" s="231">
        <f>IF(N388="základní",J388,0)</f>
        <v>0</v>
      </c>
      <c r="BF388" s="231">
        <f>IF(N388="snížená",J388,0)</f>
        <v>0</v>
      </c>
      <c r="BG388" s="231">
        <f>IF(N388="zákl. přenesená",J388,0)</f>
        <v>0</v>
      </c>
      <c r="BH388" s="231">
        <f>IF(N388="sníž. přenesená",J388,0)</f>
        <v>0</v>
      </c>
      <c r="BI388" s="231">
        <f>IF(N388="nulová",J388,0)</f>
        <v>0</v>
      </c>
      <c r="BJ388" s="16" t="s">
        <v>87</v>
      </c>
      <c r="BK388" s="231">
        <f>ROUND(I388*H388,2)</f>
        <v>0</v>
      </c>
      <c r="BL388" s="16" t="s">
        <v>1636</v>
      </c>
      <c r="BM388" s="230" t="s">
        <v>1647</v>
      </c>
    </row>
    <row r="389" spans="1:47" s="2" customFormat="1" ht="12">
      <c r="A389" s="37"/>
      <c r="B389" s="38"/>
      <c r="C389" s="39"/>
      <c r="D389" s="232" t="s">
        <v>143</v>
      </c>
      <c r="E389" s="39"/>
      <c r="F389" s="233" t="s">
        <v>1648</v>
      </c>
      <c r="G389" s="39"/>
      <c r="H389" s="39"/>
      <c r="I389" s="234"/>
      <c r="J389" s="39"/>
      <c r="K389" s="39"/>
      <c r="L389" s="43"/>
      <c r="M389" s="235"/>
      <c r="N389" s="236"/>
      <c r="O389" s="90"/>
      <c r="P389" s="90"/>
      <c r="Q389" s="90"/>
      <c r="R389" s="90"/>
      <c r="S389" s="90"/>
      <c r="T389" s="91"/>
      <c r="U389" s="37"/>
      <c r="V389" s="37"/>
      <c r="W389" s="37"/>
      <c r="X389" s="37"/>
      <c r="Y389" s="37"/>
      <c r="Z389" s="37"/>
      <c r="AA389" s="37"/>
      <c r="AB389" s="37"/>
      <c r="AC389" s="37"/>
      <c r="AD389" s="37"/>
      <c r="AE389" s="37"/>
      <c r="AT389" s="16" t="s">
        <v>143</v>
      </c>
      <c r="AU389" s="16" t="s">
        <v>21</v>
      </c>
    </row>
    <row r="390" spans="1:63" s="12" customFormat="1" ht="22.8" customHeight="1">
      <c r="A390" s="12"/>
      <c r="B390" s="202"/>
      <c r="C390" s="203"/>
      <c r="D390" s="204" t="s">
        <v>78</v>
      </c>
      <c r="E390" s="216" t="s">
        <v>187</v>
      </c>
      <c r="F390" s="216" t="s">
        <v>1649</v>
      </c>
      <c r="G390" s="203"/>
      <c r="H390" s="203"/>
      <c r="I390" s="206"/>
      <c r="J390" s="217">
        <f>BK390</f>
        <v>0</v>
      </c>
      <c r="K390" s="203"/>
      <c r="L390" s="208"/>
      <c r="M390" s="209"/>
      <c r="N390" s="210"/>
      <c r="O390" s="210"/>
      <c r="P390" s="211">
        <f>SUM(P391:P400)</f>
        <v>0</v>
      </c>
      <c r="Q390" s="210"/>
      <c r="R390" s="211">
        <f>SUM(R391:R400)</f>
        <v>0.013300000000000001</v>
      </c>
      <c r="S390" s="210"/>
      <c r="T390" s="212">
        <f>SUM(T391:T400)</f>
        <v>0</v>
      </c>
      <c r="U390" s="12"/>
      <c r="V390" s="12"/>
      <c r="W390" s="12"/>
      <c r="X390" s="12"/>
      <c r="Y390" s="12"/>
      <c r="Z390" s="12"/>
      <c r="AA390" s="12"/>
      <c r="AB390" s="12"/>
      <c r="AC390" s="12"/>
      <c r="AD390" s="12"/>
      <c r="AE390" s="12"/>
      <c r="AR390" s="213" t="s">
        <v>87</v>
      </c>
      <c r="AT390" s="214" t="s">
        <v>78</v>
      </c>
      <c r="AU390" s="214" t="s">
        <v>87</v>
      </c>
      <c r="AY390" s="213" t="s">
        <v>135</v>
      </c>
      <c r="BK390" s="215">
        <f>SUM(BK391:BK400)</f>
        <v>0</v>
      </c>
    </row>
    <row r="391" spans="1:65" s="2" customFormat="1" ht="24.15" customHeight="1">
      <c r="A391" s="37"/>
      <c r="B391" s="38"/>
      <c r="C391" s="218" t="s">
        <v>858</v>
      </c>
      <c r="D391" s="218" t="s">
        <v>137</v>
      </c>
      <c r="E391" s="219" t="s">
        <v>297</v>
      </c>
      <c r="F391" s="220" t="s">
        <v>298</v>
      </c>
      <c r="G391" s="221" t="s">
        <v>162</v>
      </c>
      <c r="H391" s="222">
        <v>38</v>
      </c>
      <c r="I391" s="223"/>
      <c r="J391" s="224">
        <f>ROUND(I391*H391,2)</f>
        <v>0</v>
      </c>
      <c r="K391" s="225"/>
      <c r="L391" s="43"/>
      <c r="M391" s="226" t="s">
        <v>1</v>
      </c>
      <c r="N391" s="227" t="s">
        <v>44</v>
      </c>
      <c r="O391" s="90"/>
      <c r="P391" s="228">
        <f>O391*H391</f>
        <v>0</v>
      </c>
      <c r="Q391" s="228">
        <v>1E-05</v>
      </c>
      <c r="R391" s="228">
        <f>Q391*H391</f>
        <v>0.00038</v>
      </c>
      <c r="S391" s="228">
        <v>0</v>
      </c>
      <c r="T391" s="229">
        <f>S391*H391</f>
        <v>0</v>
      </c>
      <c r="U391" s="37"/>
      <c r="V391" s="37"/>
      <c r="W391" s="37"/>
      <c r="X391" s="37"/>
      <c r="Y391" s="37"/>
      <c r="Z391" s="37"/>
      <c r="AA391" s="37"/>
      <c r="AB391" s="37"/>
      <c r="AC391" s="37"/>
      <c r="AD391" s="37"/>
      <c r="AE391" s="37"/>
      <c r="AR391" s="230" t="s">
        <v>141</v>
      </c>
      <c r="AT391" s="230" t="s">
        <v>137</v>
      </c>
      <c r="AU391" s="230" t="s">
        <v>21</v>
      </c>
      <c r="AY391" s="16" t="s">
        <v>135</v>
      </c>
      <c r="BE391" s="231">
        <f>IF(N391="základní",J391,0)</f>
        <v>0</v>
      </c>
      <c r="BF391" s="231">
        <f>IF(N391="snížená",J391,0)</f>
        <v>0</v>
      </c>
      <c r="BG391" s="231">
        <f>IF(N391="zákl. přenesená",J391,0)</f>
        <v>0</v>
      </c>
      <c r="BH391" s="231">
        <f>IF(N391="sníž. přenesená",J391,0)</f>
        <v>0</v>
      </c>
      <c r="BI391" s="231">
        <f>IF(N391="nulová",J391,0)</f>
        <v>0</v>
      </c>
      <c r="BJ391" s="16" t="s">
        <v>87</v>
      </c>
      <c r="BK391" s="231">
        <f>ROUND(I391*H391,2)</f>
        <v>0</v>
      </c>
      <c r="BL391" s="16" t="s">
        <v>141</v>
      </c>
      <c r="BM391" s="230" t="s">
        <v>1650</v>
      </c>
    </row>
    <row r="392" spans="1:47" s="2" customFormat="1" ht="12">
      <c r="A392" s="37"/>
      <c r="B392" s="38"/>
      <c r="C392" s="39"/>
      <c r="D392" s="232" t="s">
        <v>143</v>
      </c>
      <c r="E392" s="39"/>
      <c r="F392" s="233" t="s">
        <v>1651</v>
      </c>
      <c r="G392" s="39"/>
      <c r="H392" s="39"/>
      <c r="I392" s="234"/>
      <c r="J392" s="39"/>
      <c r="K392" s="39"/>
      <c r="L392" s="43"/>
      <c r="M392" s="235"/>
      <c r="N392" s="236"/>
      <c r="O392" s="90"/>
      <c r="P392" s="90"/>
      <c r="Q392" s="90"/>
      <c r="R392" s="90"/>
      <c r="S392" s="90"/>
      <c r="T392" s="91"/>
      <c r="U392" s="37"/>
      <c r="V392" s="37"/>
      <c r="W392" s="37"/>
      <c r="X392" s="37"/>
      <c r="Y392" s="37"/>
      <c r="Z392" s="37"/>
      <c r="AA392" s="37"/>
      <c r="AB392" s="37"/>
      <c r="AC392" s="37"/>
      <c r="AD392" s="37"/>
      <c r="AE392" s="37"/>
      <c r="AT392" s="16" t="s">
        <v>143</v>
      </c>
      <c r="AU392" s="16" t="s">
        <v>21</v>
      </c>
    </row>
    <row r="393" spans="1:51" s="13" customFormat="1" ht="12">
      <c r="A393" s="13"/>
      <c r="B393" s="237"/>
      <c r="C393" s="238"/>
      <c r="D393" s="232" t="s">
        <v>150</v>
      </c>
      <c r="E393" s="239" t="s">
        <v>1</v>
      </c>
      <c r="F393" s="240" t="s">
        <v>1652</v>
      </c>
      <c r="G393" s="238"/>
      <c r="H393" s="241">
        <v>10</v>
      </c>
      <c r="I393" s="242"/>
      <c r="J393" s="238"/>
      <c r="K393" s="238"/>
      <c r="L393" s="243"/>
      <c r="M393" s="244"/>
      <c r="N393" s="245"/>
      <c r="O393" s="245"/>
      <c r="P393" s="245"/>
      <c r="Q393" s="245"/>
      <c r="R393" s="245"/>
      <c r="S393" s="245"/>
      <c r="T393" s="246"/>
      <c r="U393" s="13"/>
      <c r="V393" s="13"/>
      <c r="W393" s="13"/>
      <c r="X393" s="13"/>
      <c r="Y393" s="13"/>
      <c r="Z393" s="13"/>
      <c r="AA393" s="13"/>
      <c r="AB393" s="13"/>
      <c r="AC393" s="13"/>
      <c r="AD393" s="13"/>
      <c r="AE393" s="13"/>
      <c r="AT393" s="247" t="s">
        <v>150</v>
      </c>
      <c r="AU393" s="247" t="s">
        <v>21</v>
      </c>
      <c r="AV393" s="13" t="s">
        <v>21</v>
      </c>
      <c r="AW393" s="13" t="s">
        <v>34</v>
      </c>
      <c r="AX393" s="13" t="s">
        <v>79</v>
      </c>
      <c r="AY393" s="247" t="s">
        <v>135</v>
      </c>
    </row>
    <row r="394" spans="1:51" s="13" customFormat="1" ht="12">
      <c r="A394" s="13"/>
      <c r="B394" s="237"/>
      <c r="C394" s="238"/>
      <c r="D394" s="232" t="s">
        <v>150</v>
      </c>
      <c r="E394" s="239" t="s">
        <v>1</v>
      </c>
      <c r="F394" s="240" t="s">
        <v>1653</v>
      </c>
      <c r="G394" s="238"/>
      <c r="H394" s="241">
        <v>8</v>
      </c>
      <c r="I394" s="242"/>
      <c r="J394" s="238"/>
      <c r="K394" s="238"/>
      <c r="L394" s="243"/>
      <c r="M394" s="244"/>
      <c r="N394" s="245"/>
      <c r="O394" s="245"/>
      <c r="P394" s="245"/>
      <c r="Q394" s="245"/>
      <c r="R394" s="245"/>
      <c r="S394" s="245"/>
      <c r="T394" s="246"/>
      <c r="U394" s="13"/>
      <c r="V394" s="13"/>
      <c r="W394" s="13"/>
      <c r="X394" s="13"/>
      <c r="Y394" s="13"/>
      <c r="Z394" s="13"/>
      <c r="AA394" s="13"/>
      <c r="AB394" s="13"/>
      <c r="AC394" s="13"/>
      <c r="AD394" s="13"/>
      <c r="AE394" s="13"/>
      <c r="AT394" s="247" t="s">
        <v>150</v>
      </c>
      <c r="AU394" s="247" t="s">
        <v>21</v>
      </c>
      <c r="AV394" s="13" t="s">
        <v>21</v>
      </c>
      <c r="AW394" s="13" t="s">
        <v>34</v>
      </c>
      <c r="AX394" s="13" t="s">
        <v>79</v>
      </c>
      <c r="AY394" s="247" t="s">
        <v>135</v>
      </c>
    </row>
    <row r="395" spans="1:51" s="13" customFormat="1" ht="12">
      <c r="A395" s="13"/>
      <c r="B395" s="237"/>
      <c r="C395" s="238"/>
      <c r="D395" s="232" t="s">
        <v>150</v>
      </c>
      <c r="E395" s="239" t="s">
        <v>1</v>
      </c>
      <c r="F395" s="240" t="s">
        <v>1654</v>
      </c>
      <c r="G395" s="238"/>
      <c r="H395" s="241">
        <v>20</v>
      </c>
      <c r="I395" s="242"/>
      <c r="J395" s="238"/>
      <c r="K395" s="238"/>
      <c r="L395" s="243"/>
      <c r="M395" s="244"/>
      <c r="N395" s="245"/>
      <c r="O395" s="245"/>
      <c r="P395" s="245"/>
      <c r="Q395" s="245"/>
      <c r="R395" s="245"/>
      <c r="S395" s="245"/>
      <c r="T395" s="246"/>
      <c r="U395" s="13"/>
      <c r="V395" s="13"/>
      <c r="W395" s="13"/>
      <c r="X395" s="13"/>
      <c r="Y395" s="13"/>
      <c r="Z395" s="13"/>
      <c r="AA395" s="13"/>
      <c r="AB395" s="13"/>
      <c r="AC395" s="13"/>
      <c r="AD395" s="13"/>
      <c r="AE395" s="13"/>
      <c r="AT395" s="247" t="s">
        <v>150</v>
      </c>
      <c r="AU395" s="247" t="s">
        <v>21</v>
      </c>
      <c r="AV395" s="13" t="s">
        <v>21</v>
      </c>
      <c r="AW395" s="13" t="s">
        <v>34</v>
      </c>
      <c r="AX395" s="13" t="s">
        <v>79</v>
      </c>
      <c r="AY395" s="247" t="s">
        <v>135</v>
      </c>
    </row>
    <row r="396" spans="1:51" s="14" customFormat="1" ht="12">
      <c r="A396" s="14"/>
      <c r="B396" s="248"/>
      <c r="C396" s="249"/>
      <c r="D396" s="232" t="s">
        <v>150</v>
      </c>
      <c r="E396" s="250" t="s">
        <v>1</v>
      </c>
      <c r="F396" s="251" t="s">
        <v>159</v>
      </c>
      <c r="G396" s="249"/>
      <c r="H396" s="252">
        <v>38</v>
      </c>
      <c r="I396" s="253"/>
      <c r="J396" s="249"/>
      <c r="K396" s="249"/>
      <c r="L396" s="254"/>
      <c r="M396" s="255"/>
      <c r="N396" s="256"/>
      <c r="O396" s="256"/>
      <c r="P396" s="256"/>
      <c r="Q396" s="256"/>
      <c r="R396" s="256"/>
      <c r="S396" s="256"/>
      <c r="T396" s="257"/>
      <c r="U396" s="14"/>
      <c r="V396" s="14"/>
      <c r="W396" s="14"/>
      <c r="X396" s="14"/>
      <c r="Y396" s="14"/>
      <c r="Z396" s="14"/>
      <c r="AA396" s="14"/>
      <c r="AB396" s="14"/>
      <c r="AC396" s="14"/>
      <c r="AD396" s="14"/>
      <c r="AE396" s="14"/>
      <c r="AT396" s="258" t="s">
        <v>150</v>
      </c>
      <c r="AU396" s="258" t="s">
        <v>21</v>
      </c>
      <c r="AV396" s="14" t="s">
        <v>141</v>
      </c>
      <c r="AW396" s="14" t="s">
        <v>34</v>
      </c>
      <c r="AX396" s="14" t="s">
        <v>87</v>
      </c>
      <c r="AY396" s="258" t="s">
        <v>135</v>
      </c>
    </row>
    <row r="397" spans="1:65" s="2" customFormat="1" ht="24.15" customHeight="1">
      <c r="A397" s="37"/>
      <c r="B397" s="38"/>
      <c r="C397" s="218" t="s">
        <v>863</v>
      </c>
      <c r="D397" s="218" t="s">
        <v>137</v>
      </c>
      <c r="E397" s="219" t="s">
        <v>303</v>
      </c>
      <c r="F397" s="220" t="s">
        <v>304</v>
      </c>
      <c r="G397" s="221" t="s">
        <v>162</v>
      </c>
      <c r="H397" s="222">
        <v>38</v>
      </c>
      <c r="I397" s="223"/>
      <c r="J397" s="224">
        <f>ROUND(I397*H397,2)</f>
        <v>0</v>
      </c>
      <c r="K397" s="225"/>
      <c r="L397" s="43"/>
      <c r="M397" s="226" t="s">
        <v>1</v>
      </c>
      <c r="N397" s="227" t="s">
        <v>44</v>
      </c>
      <c r="O397" s="90"/>
      <c r="P397" s="228">
        <f>O397*H397</f>
        <v>0</v>
      </c>
      <c r="Q397" s="228">
        <v>0.00034</v>
      </c>
      <c r="R397" s="228">
        <f>Q397*H397</f>
        <v>0.012920000000000001</v>
      </c>
      <c r="S397" s="228">
        <v>0</v>
      </c>
      <c r="T397" s="229">
        <f>S397*H397</f>
        <v>0</v>
      </c>
      <c r="U397" s="37"/>
      <c r="V397" s="37"/>
      <c r="W397" s="37"/>
      <c r="X397" s="37"/>
      <c r="Y397" s="37"/>
      <c r="Z397" s="37"/>
      <c r="AA397" s="37"/>
      <c r="AB397" s="37"/>
      <c r="AC397" s="37"/>
      <c r="AD397" s="37"/>
      <c r="AE397" s="37"/>
      <c r="AR397" s="230" t="s">
        <v>141</v>
      </c>
      <c r="AT397" s="230" t="s">
        <v>137</v>
      </c>
      <c r="AU397" s="230" t="s">
        <v>21</v>
      </c>
      <c r="AY397" s="16" t="s">
        <v>135</v>
      </c>
      <c r="BE397" s="231">
        <f>IF(N397="základní",J397,0)</f>
        <v>0</v>
      </c>
      <c r="BF397" s="231">
        <f>IF(N397="snížená",J397,0)</f>
        <v>0</v>
      </c>
      <c r="BG397" s="231">
        <f>IF(N397="zákl. přenesená",J397,0)</f>
        <v>0</v>
      </c>
      <c r="BH397" s="231">
        <f>IF(N397="sníž. přenesená",J397,0)</f>
        <v>0</v>
      </c>
      <c r="BI397" s="231">
        <f>IF(N397="nulová",J397,0)</f>
        <v>0</v>
      </c>
      <c r="BJ397" s="16" t="s">
        <v>87</v>
      </c>
      <c r="BK397" s="231">
        <f>ROUND(I397*H397,2)</f>
        <v>0</v>
      </c>
      <c r="BL397" s="16" t="s">
        <v>141</v>
      </c>
      <c r="BM397" s="230" t="s">
        <v>1655</v>
      </c>
    </row>
    <row r="398" spans="1:47" s="2" customFormat="1" ht="12">
      <c r="A398" s="37"/>
      <c r="B398" s="38"/>
      <c r="C398" s="39"/>
      <c r="D398" s="232" t="s">
        <v>143</v>
      </c>
      <c r="E398" s="39"/>
      <c r="F398" s="233" t="s">
        <v>306</v>
      </c>
      <c r="G398" s="39"/>
      <c r="H398" s="39"/>
      <c r="I398" s="234"/>
      <c r="J398" s="39"/>
      <c r="K398" s="39"/>
      <c r="L398" s="43"/>
      <c r="M398" s="235"/>
      <c r="N398" s="236"/>
      <c r="O398" s="90"/>
      <c r="P398" s="90"/>
      <c r="Q398" s="90"/>
      <c r="R398" s="90"/>
      <c r="S398" s="90"/>
      <c r="T398" s="91"/>
      <c r="U398" s="37"/>
      <c r="V398" s="37"/>
      <c r="W398" s="37"/>
      <c r="X398" s="37"/>
      <c r="Y398" s="37"/>
      <c r="Z398" s="37"/>
      <c r="AA398" s="37"/>
      <c r="AB398" s="37"/>
      <c r="AC398" s="37"/>
      <c r="AD398" s="37"/>
      <c r="AE398" s="37"/>
      <c r="AT398" s="16" t="s">
        <v>143</v>
      </c>
      <c r="AU398" s="16" t="s">
        <v>21</v>
      </c>
    </row>
    <row r="399" spans="1:51" s="13" customFormat="1" ht="12">
      <c r="A399" s="13"/>
      <c r="B399" s="237"/>
      <c r="C399" s="238"/>
      <c r="D399" s="232" t="s">
        <v>150</v>
      </c>
      <c r="E399" s="239" t="s">
        <v>1</v>
      </c>
      <c r="F399" s="240" t="s">
        <v>1656</v>
      </c>
      <c r="G399" s="238"/>
      <c r="H399" s="241">
        <v>38</v>
      </c>
      <c r="I399" s="242"/>
      <c r="J399" s="238"/>
      <c r="K399" s="238"/>
      <c r="L399" s="243"/>
      <c r="M399" s="244"/>
      <c r="N399" s="245"/>
      <c r="O399" s="245"/>
      <c r="P399" s="245"/>
      <c r="Q399" s="245"/>
      <c r="R399" s="245"/>
      <c r="S399" s="245"/>
      <c r="T399" s="246"/>
      <c r="U399" s="13"/>
      <c r="V399" s="13"/>
      <c r="W399" s="13"/>
      <c r="X399" s="13"/>
      <c r="Y399" s="13"/>
      <c r="Z399" s="13"/>
      <c r="AA399" s="13"/>
      <c r="AB399" s="13"/>
      <c r="AC399" s="13"/>
      <c r="AD399" s="13"/>
      <c r="AE399" s="13"/>
      <c r="AT399" s="247" t="s">
        <v>150</v>
      </c>
      <c r="AU399" s="247" t="s">
        <v>21</v>
      </c>
      <c r="AV399" s="13" t="s">
        <v>21</v>
      </c>
      <c r="AW399" s="13" t="s">
        <v>34</v>
      </c>
      <c r="AX399" s="13" t="s">
        <v>79</v>
      </c>
      <c r="AY399" s="247" t="s">
        <v>135</v>
      </c>
    </row>
    <row r="400" spans="1:51" s="14" customFormat="1" ht="12">
      <c r="A400" s="14"/>
      <c r="B400" s="248"/>
      <c r="C400" s="249"/>
      <c r="D400" s="232" t="s">
        <v>150</v>
      </c>
      <c r="E400" s="250" t="s">
        <v>1</v>
      </c>
      <c r="F400" s="251" t="s">
        <v>159</v>
      </c>
      <c r="G400" s="249"/>
      <c r="H400" s="252">
        <v>38</v>
      </c>
      <c r="I400" s="253"/>
      <c r="J400" s="249"/>
      <c r="K400" s="249"/>
      <c r="L400" s="254"/>
      <c r="M400" s="255"/>
      <c r="N400" s="256"/>
      <c r="O400" s="256"/>
      <c r="P400" s="256"/>
      <c r="Q400" s="256"/>
      <c r="R400" s="256"/>
      <c r="S400" s="256"/>
      <c r="T400" s="257"/>
      <c r="U400" s="14"/>
      <c r="V400" s="14"/>
      <c r="W400" s="14"/>
      <c r="X400" s="14"/>
      <c r="Y400" s="14"/>
      <c r="Z400" s="14"/>
      <c r="AA400" s="14"/>
      <c r="AB400" s="14"/>
      <c r="AC400" s="14"/>
      <c r="AD400" s="14"/>
      <c r="AE400" s="14"/>
      <c r="AT400" s="258" t="s">
        <v>150</v>
      </c>
      <c r="AU400" s="258" t="s">
        <v>21</v>
      </c>
      <c r="AV400" s="14" t="s">
        <v>141</v>
      </c>
      <c r="AW400" s="14" t="s">
        <v>34</v>
      </c>
      <c r="AX400" s="14" t="s">
        <v>87</v>
      </c>
      <c r="AY400" s="258" t="s">
        <v>135</v>
      </c>
    </row>
    <row r="401" spans="1:63" s="12" customFormat="1" ht="22.8" customHeight="1">
      <c r="A401" s="12"/>
      <c r="B401" s="202"/>
      <c r="C401" s="203"/>
      <c r="D401" s="204" t="s">
        <v>78</v>
      </c>
      <c r="E401" s="216" t="s">
        <v>342</v>
      </c>
      <c r="F401" s="216" t="s">
        <v>343</v>
      </c>
      <c r="G401" s="203"/>
      <c r="H401" s="203"/>
      <c r="I401" s="206"/>
      <c r="J401" s="217">
        <f>BK401</f>
        <v>0</v>
      </c>
      <c r="K401" s="203"/>
      <c r="L401" s="208"/>
      <c r="M401" s="209"/>
      <c r="N401" s="210"/>
      <c r="O401" s="210"/>
      <c r="P401" s="211">
        <f>SUM(P402:P417)</f>
        <v>0</v>
      </c>
      <c r="Q401" s="210"/>
      <c r="R401" s="211">
        <f>SUM(R402:R417)</f>
        <v>0</v>
      </c>
      <c r="S401" s="210"/>
      <c r="T401" s="212">
        <f>SUM(T402:T417)</f>
        <v>0</v>
      </c>
      <c r="U401" s="12"/>
      <c r="V401" s="12"/>
      <c r="W401" s="12"/>
      <c r="X401" s="12"/>
      <c r="Y401" s="12"/>
      <c r="Z401" s="12"/>
      <c r="AA401" s="12"/>
      <c r="AB401" s="12"/>
      <c r="AC401" s="12"/>
      <c r="AD401" s="12"/>
      <c r="AE401" s="12"/>
      <c r="AR401" s="213" t="s">
        <v>87</v>
      </c>
      <c r="AT401" s="214" t="s">
        <v>78</v>
      </c>
      <c r="AU401" s="214" t="s">
        <v>87</v>
      </c>
      <c r="AY401" s="213" t="s">
        <v>135</v>
      </c>
      <c r="BK401" s="215">
        <f>SUM(BK402:BK417)</f>
        <v>0</v>
      </c>
    </row>
    <row r="402" spans="1:65" s="2" customFormat="1" ht="33" customHeight="1">
      <c r="A402" s="37"/>
      <c r="B402" s="38"/>
      <c r="C402" s="218" t="s">
        <v>870</v>
      </c>
      <c r="D402" s="218" t="s">
        <v>137</v>
      </c>
      <c r="E402" s="219" t="s">
        <v>345</v>
      </c>
      <c r="F402" s="220" t="s">
        <v>346</v>
      </c>
      <c r="G402" s="221" t="s">
        <v>269</v>
      </c>
      <c r="H402" s="222">
        <v>12.15</v>
      </c>
      <c r="I402" s="223"/>
      <c r="J402" s="224">
        <f>ROUND(I402*H402,2)</f>
        <v>0</v>
      </c>
      <c r="K402" s="225"/>
      <c r="L402" s="43"/>
      <c r="M402" s="226" t="s">
        <v>1</v>
      </c>
      <c r="N402" s="227" t="s">
        <v>44</v>
      </c>
      <c r="O402" s="90"/>
      <c r="P402" s="228">
        <f>O402*H402</f>
        <v>0</v>
      </c>
      <c r="Q402" s="228">
        <v>0</v>
      </c>
      <c r="R402" s="228">
        <f>Q402*H402</f>
        <v>0</v>
      </c>
      <c r="S402" s="228">
        <v>0</v>
      </c>
      <c r="T402" s="229">
        <f>S402*H402</f>
        <v>0</v>
      </c>
      <c r="U402" s="37"/>
      <c r="V402" s="37"/>
      <c r="W402" s="37"/>
      <c r="X402" s="37"/>
      <c r="Y402" s="37"/>
      <c r="Z402" s="37"/>
      <c r="AA402" s="37"/>
      <c r="AB402" s="37"/>
      <c r="AC402" s="37"/>
      <c r="AD402" s="37"/>
      <c r="AE402" s="37"/>
      <c r="AR402" s="230" t="s">
        <v>141</v>
      </c>
      <c r="AT402" s="230" t="s">
        <v>137</v>
      </c>
      <c r="AU402" s="230" t="s">
        <v>21</v>
      </c>
      <c r="AY402" s="16" t="s">
        <v>135</v>
      </c>
      <c r="BE402" s="231">
        <f>IF(N402="základní",J402,0)</f>
        <v>0</v>
      </c>
      <c r="BF402" s="231">
        <f>IF(N402="snížená",J402,0)</f>
        <v>0</v>
      </c>
      <c r="BG402" s="231">
        <f>IF(N402="zákl. přenesená",J402,0)</f>
        <v>0</v>
      </c>
      <c r="BH402" s="231">
        <f>IF(N402="sníž. přenesená",J402,0)</f>
        <v>0</v>
      </c>
      <c r="BI402" s="231">
        <f>IF(N402="nulová",J402,0)</f>
        <v>0</v>
      </c>
      <c r="BJ402" s="16" t="s">
        <v>87</v>
      </c>
      <c r="BK402" s="231">
        <f>ROUND(I402*H402,2)</f>
        <v>0</v>
      </c>
      <c r="BL402" s="16" t="s">
        <v>141</v>
      </c>
      <c r="BM402" s="230" t="s">
        <v>1657</v>
      </c>
    </row>
    <row r="403" spans="1:51" s="13" customFormat="1" ht="12">
      <c r="A403" s="13"/>
      <c r="B403" s="237"/>
      <c r="C403" s="238"/>
      <c r="D403" s="232" t="s">
        <v>150</v>
      </c>
      <c r="E403" s="239" t="s">
        <v>1</v>
      </c>
      <c r="F403" s="240" t="s">
        <v>1658</v>
      </c>
      <c r="G403" s="238"/>
      <c r="H403" s="241">
        <v>12.15</v>
      </c>
      <c r="I403" s="242"/>
      <c r="J403" s="238"/>
      <c r="K403" s="238"/>
      <c r="L403" s="243"/>
      <c r="M403" s="244"/>
      <c r="N403" s="245"/>
      <c r="O403" s="245"/>
      <c r="P403" s="245"/>
      <c r="Q403" s="245"/>
      <c r="R403" s="245"/>
      <c r="S403" s="245"/>
      <c r="T403" s="246"/>
      <c r="U403" s="13"/>
      <c r="V403" s="13"/>
      <c r="W403" s="13"/>
      <c r="X403" s="13"/>
      <c r="Y403" s="13"/>
      <c r="Z403" s="13"/>
      <c r="AA403" s="13"/>
      <c r="AB403" s="13"/>
      <c r="AC403" s="13"/>
      <c r="AD403" s="13"/>
      <c r="AE403" s="13"/>
      <c r="AT403" s="247" t="s">
        <v>150</v>
      </c>
      <c r="AU403" s="247" t="s">
        <v>21</v>
      </c>
      <c r="AV403" s="13" t="s">
        <v>21</v>
      </c>
      <c r="AW403" s="13" t="s">
        <v>34</v>
      </c>
      <c r="AX403" s="13" t="s">
        <v>79</v>
      </c>
      <c r="AY403" s="247" t="s">
        <v>135</v>
      </c>
    </row>
    <row r="404" spans="1:51" s="14" customFormat="1" ht="12">
      <c r="A404" s="14"/>
      <c r="B404" s="248"/>
      <c r="C404" s="249"/>
      <c r="D404" s="232" t="s">
        <v>150</v>
      </c>
      <c r="E404" s="250" t="s">
        <v>1</v>
      </c>
      <c r="F404" s="251" t="s">
        <v>159</v>
      </c>
      <c r="G404" s="249"/>
      <c r="H404" s="252">
        <v>12.15</v>
      </c>
      <c r="I404" s="253"/>
      <c r="J404" s="249"/>
      <c r="K404" s="249"/>
      <c r="L404" s="254"/>
      <c r="M404" s="255"/>
      <c r="N404" s="256"/>
      <c r="O404" s="256"/>
      <c r="P404" s="256"/>
      <c r="Q404" s="256"/>
      <c r="R404" s="256"/>
      <c r="S404" s="256"/>
      <c r="T404" s="257"/>
      <c r="U404" s="14"/>
      <c r="V404" s="14"/>
      <c r="W404" s="14"/>
      <c r="X404" s="14"/>
      <c r="Y404" s="14"/>
      <c r="Z404" s="14"/>
      <c r="AA404" s="14"/>
      <c r="AB404" s="14"/>
      <c r="AC404" s="14"/>
      <c r="AD404" s="14"/>
      <c r="AE404" s="14"/>
      <c r="AT404" s="258" t="s">
        <v>150</v>
      </c>
      <c r="AU404" s="258" t="s">
        <v>21</v>
      </c>
      <c r="AV404" s="14" t="s">
        <v>141</v>
      </c>
      <c r="AW404" s="14" t="s">
        <v>34</v>
      </c>
      <c r="AX404" s="14" t="s">
        <v>87</v>
      </c>
      <c r="AY404" s="258" t="s">
        <v>135</v>
      </c>
    </row>
    <row r="405" spans="1:65" s="2" customFormat="1" ht="16.5" customHeight="1">
      <c r="A405" s="37"/>
      <c r="B405" s="38"/>
      <c r="C405" s="218" t="s">
        <v>875</v>
      </c>
      <c r="D405" s="218" t="s">
        <v>137</v>
      </c>
      <c r="E405" s="219" t="s">
        <v>363</v>
      </c>
      <c r="F405" s="220" t="s">
        <v>1659</v>
      </c>
      <c r="G405" s="221" t="s">
        <v>269</v>
      </c>
      <c r="H405" s="222">
        <v>12.15</v>
      </c>
      <c r="I405" s="223"/>
      <c r="J405" s="224">
        <f>ROUND(I405*H405,2)</f>
        <v>0</v>
      </c>
      <c r="K405" s="225"/>
      <c r="L405" s="43"/>
      <c r="M405" s="226" t="s">
        <v>1</v>
      </c>
      <c r="N405" s="227" t="s">
        <v>44</v>
      </c>
      <c r="O405" s="90"/>
      <c r="P405" s="228">
        <f>O405*H405</f>
        <v>0</v>
      </c>
      <c r="Q405" s="228">
        <v>0</v>
      </c>
      <c r="R405" s="228">
        <f>Q405*H405</f>
        <v>0</v>
      </c>
      <c r="S405" s="228">
        <v>0</v>
      </c>
      <c r="T405" s="229">
        <f>S405*H405</f>
        <v>0</v>
      </c>
      <c r="U405" s="37"/>
      <c r="V405" s="37"/>
      <c r="W405" s="37"/>
      <c r="X405" s="37"/>
      <c r="Y405" s="37"/>
      <c r="Z405" s="37"/>
      <c r="AA405" s="37"/>
      <c r="AB405" s="37"/>
      <c r="AC405" s="37"/>
      <c r="AD405" s="37"/>
      <c r="AE405" s="37"/>
      <c r="AR405" s="230" t="s">
        <v>141</v>
      </c>
      <c r="AT405" s="230" t="s">
        <v>137</v>
      </c>
      <c r="AU405" s="230" t="s">
        <v>21</v>
      </c>
      <c r="AY405" s="16" t="s">
        <v>135</v>
      </c>
      <c r="BE405" s="231">
        <f>IF(N405="základní",J405,0)</f>
        <v>0</v>
      </c>
      <c r="BF405" s="231">
        <f>IF(N405="snížená",J405,0)</f>
        <v>0</v>
      </c>
      <c r="BG405" s="231">
        <f>IF(N405="zákl. přenesená",J405,0)</f>
        <v>0</v>
      </c>
      <c r="BH405" s="231">
        <f>IF(N405="sníž. přenesená",J405,0)</f>
        <v>0</v>
      </c>
      <c r="BI405" s="231">
        <f>IF(N405="nulová",J405,0)</f>
        <v>0</v>
      </c>
      <c r="BJ405" s="16" t="s">
        <v>87</v>
      </c>
      <c r="BK405" s="231">
        <f>ROUND(I405*H405,2)</f>
        <v>0</v>
      </c>
      <c r="BL405" s="16" t="s">
        <v>141</v>
      </c>
      <c r="BM405" s="230" t="s">
        <v>1660</v>
      </c>
    </row>
    <row r="406" spans="1:51" s="13" customFormat="1" ht="12">
      <c r="A406" s="13"/>
      <c r="B406" s="237"/>
      <c r="C406" s="238"/>
      <c r="D406" s="232" t="s">
        <v>150</v>
      </c>
      <c r="E406" s="239" t="s">
        <v>1</v>
      </c>
      <c r="F406" s="240" t="s">
        <v>1661</v>
      </c>
      <c r="G406" s="238"/>
      <c r="H406" s="241">
        <v>12.15</v>
      </c>
      <c r="I406" s="242"/>
      <c r="J406" s="238"/>
      <c r="K406" s="238"/>
      <c r="L406" s="243"/>
      <c r="M406" s="244"/>
      <c r="N406" s="245"/>
      <c r="O406" s="245"/>
      <c r="P406" s="245"/>
      <c r="Q406" s="245"/>
      <c r="R406" s="245"/>
      <c r="S406" s="245"/>
      <c r="T406" s="246"/>
      <c r="U406" s="13"/>
      <c r="V406" s="13"/>
      <c r="W406" s="13"/>
      <c r="X406" s="13"/>
      <c r="Y406" s="13"/>
      <c r="Z406" s="13"/>
      <c r="AA406" s="13"/>
      <c r="AB406" s="13"/>
      <c r="AC406" s="13"/>
      <c r="AD406" s="13"/>
      <c r="AE406" s="13"/>
      <c r="AT406" s="247" t="s">
        <v>150</v>
      </c>
      <c r="AU406" s="247" t="s">
        <v>21</v>
      </c>
      <c r="AV406" s="13" t="s">
        <v>21</v>
      </c>
      <c r="AW406" s="13" t="s">
        <v>34</v>
      </c>
      <c r="AX406" s="13" t="s">
        <v>79</v>
      </c>
      <c r="AY406" s="247" t="s">
        <v>135</v>
      </c>
    </row>
    <row r="407" spans="1:51" s="14" customFormat="1" ht="12">
      <c r="A407" s="14"/>
      <c r="B407" s="248"/>
      <c r="C407" s="249"/>
      <c r="D407" s="232" t="s">
        <v>150</v>
      </c>
      <c r="E407" s="250" t="s">
        <v>1</v>
      </c>
      <c r="F407" s="251" t="s">
        <v>159</v>
      </c>
      <c r="G407" s="249"/>
      <c r="H407" s="252">
        <v>12.15</v>
      </c>
      <c r="I407" s="253"/>
      <c r="J407" s="249"/>
      <c r="K407" s="249"/>
      <c r="L407" s="254"/>
      <c r="M407" s="255"/>
      <c r="N407" s="256"/>
      <c r="O407" s="256"/>
      <c r="P407" s="256"/>
      <c r="Q407" s="256"/>
      <c r="R407" s="256"/>
      <c r="S407" s="256"/>
      <c r="T407" s="257"/>
      <c r="U407" s="14"/>
      <c r="V407" s="14"/>
      <c r="W407" s="14"/>
      <c r="X407" s="14"/>
      <c r="Y407" s="14"/>
      <c r="Z407" s="14"/>
      <c r="AA407" s="14"/>
      <c r="AB407" s="14"/>
      <c r="AC407" s="14"/>
      <c r="AD407" s="14"/>
      <c r="AE407" s="14"/>
      <c r="AT407" s="258" t="s">
        <v>150</v>
      </c>
      <c r="AU407" s="258" t="s">
        <v>21</v>
      </c>
      <c r="AV407" s="14" t="s">
        <v>141</v>
      </c>
      <c r="AW407" s="14" t="s">
        <v>34</v>
      </c>
      <c r="AX407" s="14" t="s">
        <v>87</v>
      </c>
      <c r="AY407" s="258" t="s">
        <v>135</v>
      </c>
    </row>
    <row r="408" spans="1:65" s="2" customFormat="1" ht="16.5" customHeight="1">
      <c r="A408" s="37"/>
      <c r="B408" s="38"/>
      <c r="C408" s="218" t="s">
        <v>880</v>
      </c>
      <c r="D408" s="218" t="s">
        <v>137</v>
      </c>
      <c r="E408" s="219" t="s">
        <v>368</v>
      </c>
      <c r="F408" s="220" t="s">
        <v>369</v>
      </c>
      <c r="G408" s="221" t="s">
        <v>269</v>
      </c>
      <c r="H408" s="222">
        <v>12.15</v>
      </c>
      <c r="I408" s="223"/>
      <c r="J408" s="224">
        <f>ROUND(I408*H408,2)</f>
        <v>0</v>
      </c>
      <c r="K408" s="225"/>
      <c r="L408" s="43"/>
      <c r="M408" s="226" t="s">
        <v>1</v>
      </c>
      <c r="N408" s="227" t="s">
        <v>44</v>
      </c>
      <c r="O408" s="90"/>
      <c r="P408" s="228">
        <f>O408*H408</f>
        <v>0</v>
      </c>
      <c r="Q408" s="228">
        <v>0</v>
      </c>
      <c r="R408" s="228">
        <f>Q408*H408</f>
        <v>0</v>
      </c>
      <c r="S408" s="228">
        <v>0</v>
      </c>
      <c r="T408" s="229">
        <f>S408*H408</f>
        <v>0</v>
      </c>
      <c r="U408" s="37"/>
      <c r="V408" s="37"/>
      <c r="W408" s="37"/>
      <c r="X408" s="37"/>
      <c r="Y408" s="37"/>
      <c r="Z408" s="37"/>
      <c r="AA408" s="37"/>
      <c r="AB408" s="37"/>
      <c r="AC408" s="37"/>
      <c r="AD408" s="37"/>
      <c r="AE408" s="37"/>
      <c r="AR408" s="230" t="s">
        <v>141</v>
      </c>
      <c r="AT408" s="230" t="s">
        <v>137</v>
      </c>
      <c r="AU408" s="230" t="s">
        <v>21</v>
      </c>
      <c r="AY408" s="16" t="s">
        <v>135</v>
      </c>
      <c r="BE408" s="231">
        <f>IF(N408="základní",J408,0)</f>
        <v>0</v>
      </c>
      <c r="BF408" s="231">
        <f>IF(N408="snížená",J408,0)</f>
        <v>0</v>
      </c>
      <c r="BG408" s="231">
        <f>IF(N408="zákl. přenesená",J408,0)</f>
        <v>0</v>
      </c>
      <c r="BH408" s="231">
        <f>IF(N408="sníž. přenesená",J408,0)</f>
        <v>0</v>
      </c>
      <c r="BI408" s="231">
        <f>IF(N408="nulová",J408,0)</f>
        <v>0</v>
      </c>
      <c r="BJ408" s="16" t="s">
        <v>87</v>
      </c>
      <c r="BK408" s="231">
        <f>ROUND(I408*H408,2)</f>
        <v>0</v>
      </c>
      <c r="BL408" s="16" t="s">
        <v>141</v>
      </c>
      <c r="BM408" s="230" t="s">
        <v>1662</v>
      </c>
    </row>
    <row r="409" spans="1:51" s="13" customFormat="1" ht="12">
      <c r="A409" s="13"/>
      <c r="B409" s="237"/>
      <c r="C409" s="238"/>
      <c r="D409" s="232" t="s">
        <v>150</v>
      </c>
      <c r="E409" s="239" t="s">
        <v>1</v>
      </c>
      <c r="F409" s="240" t="s">
        <v>1661</v>
      </c>
      <c r="G409" s="238"/>
      <c r="H409" s="241">
        <v>12.15</v>
      </c>
      <c r="I409" s="242"/>
      <c r="J409" s="238"/>
      <c r="K409" s="238"/>
      <c r="L409" s="243"/>
      <c r="M409" s="244"/>
      <c r="N409" s="245"/>
      <c r="O409" s="245"/>
      <c r="P409" s="245"/>
      <c r="Q409" s="245"/>
      <c r="R409" s="245"/>
      <c r="S409" s="245"/>
      <c r="T409" s="246"/>
      <c r="U409" s="13"/>
      <c r="V409" s="13"/>
      <c r="W409" s="13"/>
      <c r="X409" s="13"/>
      <c r="Y409" s="13"/>
      <c r="Z409" s="13"/>
      <c r="AA409" s="13"/>
      <c r="AB409" s="13"/>
      <c r="AC409" s="13"/>
      <c r="AD409" s="13"/>
      <c r="AE409" s="13"/>
      <c r="AT409" s="247" t="s">
        <v>150</v>
      </c>
      <c r="AU409" s="247" t="s">
        <v>21</v>
      </c>
      <c r="AV409" s="13" t="s">
        <v>21</v>
      </c>
      <c r="AW409" s="13" t="s">
        <v>34</v>
      </c>
      <c r="AX409" s="13" t="s">
        <v>79</v>
      </c>
      <c r="AY409" s="247" t="s">
        <v>135</v>
      </c>
    </row>
    <row r="410" spans="1:51" s="14" customFormat="1" ht="12">
      <c r="A410" s="14"/>
      <c r="B410" s="248"/>
      <c r="C410" s="249"/>
      <c r="D410" s="232" t="s">
        <v>150</v>
      </c>
      <c r="E410" s="250" t="s">
        <v>1</v>
      </c>
      <c r="F410" s="251" t="s">
        <v>159</v>
      </c>
      <c r="G410" s="249"/>
      <c r="H410" s="252">
        <v>12.15</v>
      </c>
      <c r="I410" s="253"/>
      <c r="J410" s="249"/>
      <c r="K410" s="249"/>
      <c r="L410" s="254"/>
      <c r="M410" s="255"/>
      <c r="N410" s="256"/>
      <c r="O410" s="256"/>
      <c r="P410" s="256"/>
      <c r="Q410" s="256"/>
      <c r="R410" s="256"/>
      <c r="S410" s="256"/>
      <c r="T410" s="257"/>
      <c r="U410" s="14"/>
      <c r="V410" s="14"/>
      <c r="W410" s="14"/>
      <c r="X410" s="14"/>
      <c r="Y410" s="14"/>
      <c r="Z410" s="14"/>
      <c r="AA410" s="14"/>
      <c r="AB410" s="14"/>
      <c r="AC410" s="14"/>
      <c r="AD410" s="14"/>
      <c r="AE410" s="14"/>
      <c r="AT410" s="258" t="s">
        <v>150</v>
      </c>
      <c r="AU410" s="258" t="s">
        <v>21</v>
      </c>
      <c r="AV410" s="14" t="s">
        <v>141</v>
      </c>
      <c r="AW410" s="14" t="s">
        <v>34</v>
      </c>
      <c r="AX410" s="14" t="s">
        <v>87</v>
      </c>
      <c r="AY410" s="258" t="s">
        <v>135</v>
      </c>
    </row>
    <row r="411" spans="1:65" s="2" customFormat="1" ht="24.15" customHeight="1">
      <c r="A411" s="37"/>
      <c r="B411" s="38"/>
      <c r="C411" s="218" t="s">
        <v>885</v>
      </c>
      <c r="D411" s="218" t="s">
        <v>137</v>
      </c>
      <c r="E411" s="219" t="s">
        <v>380</v>
      </c>
      <c r="F411" s="220" t="s">
        <v>381</v>
      </c>
      <c r="G411" s="221" t="s">
        <v>269</v>
      </c>
      <c r="H411" s="222">
        <v>12.15</v>
      </c>
      <c r="I411" s="223"/>
      <c r="J411" s="224">
        <f>ROUND(I411*H411,2)</f>
        <v>0</v>
      </c>
      <c r="K411" s="225"/>
      <c r="L411" s="43"/>
      <c r="M411" s="226" t="s">
        <v>1</v>
      </c>
      <c r="N411" s="227" t="s">
        <v>44</v>
      </c>
      <c r="O411" s="90"/>
      <c r="P411" s="228">
        <f>O411*H411</f>
        <v>0</v>
      </c>
      <c r="Q411" s="228">
        <v>0</v>
      </c>
      <c r="R411" s="228">
        <f>Q411*H411</f>
        <v>0</v>
      </c>
      <c r="S411" s="228">
        <v>0</v>
      </c>
      <c r="T411" s="229">
        <f>S411*H411</f>
        <v>0</v>
      </c>
      <c r="U411" s="37"/>
      <c r="V411" s="37"/>
      <c r="W411" s="37"/>
      <c r="X411" s="37"/>
      <c r="Y411" s="37"/>
      <c r="Z411" s="37"/>
      <c r="AA411" s="37"/>
      <c r="AB411" s="37"/>
      <c r="AC411" s="37"/>
      <c r="AD411" s="37"/>
      <c r="AE411" s="37"/>
      <c r="AR411" s="230" t="s">
        <v>141</v>
      </c>
      <c r="AT411" s="230" t="s">
        <v>137</v>
      </c>
      <c r="AU411" s="230" t="s">
        <v>21</v>
      </c>
      <c r="AY411" s="16" t="s">
        <v>135</v>
      </c>
      <c r="BE411" s="231">
        <f>IF(N411="základní",J411,0)</f>
        <v>0</v>
      </c>
      <c r="BF411" s="231">
        <f>IF(N411="snížená",J411,0)</f>
        <v>0</v>
      </c>
      <c r="BG411" s="231">
        <f>IF(N411="zákl. přenesená",J411,0)</f>
        <v>0</v>
      </c>
      <c r="BH411" s="231">
        <f>IF(N411="sníž. přenesená",J411,0)</f>
        <v>0</v>
      </c>
      <c r="BI411" s="231">
        <f>IF(N411="nulová",J411,0)</f>
        <v>0</v>
      </c>
      <c r="BJ411" s="16" t="s">
        <v>87</v>
      </c>
      <c r="BK411" s="231">
        <f>ROUND(I411*H411,2)</f>
        <v>0</v>
      </c>
      <c r="BL411" s="16" t="s">
        <v>141</v>
      </c>
      <c r="BM411" s="230" t="s">
        <v>1663</v>
      </c>
    </row>
    <row r="412" spans="1:47" s="2" customFormat="1" ht="12">
      <c r="A412" s="37"/>
      <c r="B412" s="38"/>
      <c r="C412" s="39"/>
      <c r="D412" s="232" t="s">
        <v>143</v>
      </c>
      <c r="E412" s="39"/>
      <c r="F412" s="233" t="s">
        <v>1664</v>
      </c>
      <c r="G412" s="39"/>
      <c r="H412" s="39"/>
      <c r="I412" s="234"/>
      <c r="J412" s="39"/>
      <c r="K412" s="39"/>
      <c r="L412" s="43"/>
      <c r="M412" s="235"/>
      <c r="N412" s="236"/>
      <c r="O412" s="90"/>
      <c r="P412" s="90"/>
      <c r="Q412" s="90"/>
      <c r="R412" s="90"/>
      <c r="S412" s="90"/>
      <c r="T412" s="91"/>
      <c r="U412" s="37"/>
      <c r="V412" s="37"/>
      <c r="W412" s="37"/>
      <c r="X412" s="37"/>
      <c r="Y412" s="37"/>
      <c r="Z412" s="37"/>
      <c r="AA412" s="37"/>
      <c r="AB412" s="37"/>
      <c r="AC412" s="37"/>
      <c r="AD412" s="37"/>
      <c r="AE412" s="37"/>
      <c r="AT412" s="16" t="s">
        <v>143</v>
      </c>
      <c r="AU412" s="16" t="s">
        <v>21</v>
      </c>
    </row>
    <row r="413" spans="1:51" s="13" customFormat="1" ht="12">
      <c r="A413" s="13"/>
      <c r="B413" s="237"/>
      <c r="C413" s="238"/>
      <c r="D413" s="232" t="s">
        <v>150</v>
      </c>
      <c r="E413" s="239" t="s">
        <v>1</v>
      </c>
      <c r="F413" s="240" t="s">
        <v>1661</v>
      </c>
      <c r="G413" s="238"/>
      <c r="H413" s="241">
        <v>12.15</v>
      </c>
      <c r="I413" s="242"/>
      <c r="J413" s="238"/>
      <c r="K413" s="238"/>
      <c r="L413" s="243"/>
      <c r="M413" s="244"/>
      <c r="N413" s="245"/>
      <c r="O413" s="245"/>
      <c r="P413" s="245"/>
      <c r="Q413" s="245"/>
      <c r="R413" s="245"/>
      <c r="S413" s="245"/>
      <c r="T413" s="246"/>
      <c r="U413" s="13"/>
      <c r="V413" s="13"/>
      <c r="W413" s="13"/>
      <c r="X413" s="13"/>
      <c r="Y413" s="13"/>
      <c r="Z413" s="13"/>
      <c r="AA413" s="13"/>
      <c r="AB413" s="13"/>
      <c r="AC413" s="13"/>
      <c r="AD413" s="13"/>
      <c r="AE413" s="13"/>
      <c r="AT413" s="247" t="s">
        <v>150</v>
      </c>
      <c r="AU413" s="247" t="s">
        <v>21</v>
      </c>
      <c r="AV413" s="13" t="s">
        <v>21</v>
      </c>
      <c r="AW413" s="13" t="s">
        <v>34</v>
      </c>
      <c r="AX413" s="13" t="s">
        <v>79</v>
      </c>
      <c r="AY413" s="247" t="s">
        <v>135</v>
      </c>
    </row>
    <row r="414" spans="1:51" s="14" customFormat="1" ht="12">
      <c r="A414" s="14"/>
      <c r="B414" s="248"/>
      <c r="C414" s="249"/>
      <c r="D414" s="232" t="s">
        <v>150</v>
      </c>
      <c r="E414" s="250" t="s">
        <v>1</v>
      </c>
      <c r="F414" s="251" t="s">
        <v>159</v>
      </c>
      <c r="G414" s="249"/>
      <c r="H414" s="252">
        <v>12.15</v>
      </c>
      <c r="I414" s="253"/>
      <c r="J414" s="249"/>
      <c r="K414" s="249"/>
      <c r="L414" s="254"/>
      <c r="M414" s="255"/>
      <c r="N414" s="256"/>
      <c r="O414" s="256"/>
      <c r="P414" s="256"/>
      <c r="Q414" s="256"/>
      <c r="R414" s="256"/>
      <c r="S414" s="256"/>
      <c r="T414" s="257"/>
      <c r="U414" s="14"/>
      <c r="V414" s="14"/>
      <c r="W414" s="14"/>
      <c r="X414" s="14"/>
      <c r="Y414" s="14"/>
      <c r="Z414" s="14"/>
      <c r="AA414" s="14"/>
      <c r="AB414" s="14"/>
      <c r="AC414" s="14"/>
      <c r="AD414" s="14"/>
      <c r="AE414" s="14"/>
      <c r="AT414" s="258" t="s">
        <v>150</v>
      </c>
      <c r="AU414" s="258" t="s">
        <v>21</v>
      </c>
      <c r="AV414" s="14" t="s">
        <v>141</v>
      </c>
      <c r="AW414" s="14" t="s">
        <v>34</v>
      </c>
      <c r="AX414" s="14" t="s">
        <v>87</v>
      </c>
      <c r="AY414" s="258" t="s">
        <v>135</v>
      </c>
    </row>
    <row r="415" spans="1:65" s="2" customFormat="1" ht="33" customHeight="1">
      <c r="A415" s="37"/>
      <c r="B415" s="38"/>
      <c r="C415" s="218" t="s">
        <v>890</v>
      </c>
      <c r="D415" s="218" t="s">
        <v>137</v>
      </c>
      <c r="E415" s="219" t="s">
        <v>398</v>
      </c>
      <c r="F415" s="220" t="s">
        <v>399</v>
      </c>
      <c r="G415" s="221" t="s">
        <v>269</v>
      </c>
      <c r="H415" s="222">
        <v>12.15</v>
      </c>
      <c r="I415" s="223"/>
      <c r="J415" s="224">
        <f>ROUND(I415*H415,2)</f>
        <v>0</v>
      </c>
      <c r="K415" s="225"/>
      <c r="L415" s="43"/>
      <c r="M415" s="226" t="s">
        <v>1</v>
      </c>
      <c r="N415" s="227" t="s">
        <v>44</v>
      </c>
      <c r="O415" s="90"/>
      <c r="P415" s="228">
        <f>O415*H415</f>
        <v>0</v>
      </c>
      <c r="Q415" s="228">
        <v>0</v>
      </c>
      <c r="R415" s="228">
        <f>Q415*H415</f>
        <v>0</v>
      </c>
      <c r="S415" s="228">
        <v>0</v>
      </c>
      <c r="T415" s="229">
        <f>S415*H415</f>
        <v>0</v>
      </c>
      <c r="U415" s="37"/>
      <c r="V415" s="37"/>
      <c r="W415" s="37"/>
      <c r="X415" s="37"/>
      <c r="Y415" s="37"/>
      <c r="Z415" s="37"/>
      <c r="AA415" s="37"/>
      <c r="AB415" s="37"/>
      <c r="AC415" s="37"/>
      <c r="AD415" s="37"/>
      <c r="AE415" s="37"/>
      <c r="AR415" s="230" t="s">
        <v>141</v>
      </c>
      <c r="AT415" s="230" t="s">
        <v>137</v>
      </c>
      <c r="AU415" s="230" t="s">
        <v>21</v>
      </c>
      <c r="AY415" s="16" t="s">
        <v>135</v>
      </c>
      <c r="BE415" s="231">
        <f>IF(N415="základní",J415,0)</f>
        <v>0</v>
      </c>
      <c r="BF415" s="231">
        <f>IF(N415="snížená",J415,0)</f>
        <v>0</v>
      </c>
      <c r="BG415" s="231">
        <f>IF(N415="zákl. přenesená",J415,0)</f>
        <v>0</v>
      </c>
      <c r="BH415" s="231">
        <f>IF(N415="sníž. přenesená",J415,0)</f>
        <v>0</v>
      </c>
      <c r="BI415" s="231">
        <f>IF(N415="nulová",J415,0)</f>
        <v>0</v>
      </c>
      <c r="BJ415" s="16" t="s">
        <v>87</v>
      </c>
      <c r="BK415" s="231">
        <f>ROUND(I415*H415,2)</f>
        <v>0</v>
      </c>
      <c r="BL415" s="16" t="s">
        <v>141</v>
      </c>
      <c r="BM415" s="230" t="s">
        <v>1665</v>
      </c>
    </row>
    <row r="416" spans="1:51" s="13" customFormat="1" ht="12">
      <c r="A416" s="13"/>
      <c r="B416" s="237"/>
      <c r="C416" s="238"/>
      <c r="D416" s="232" t="s">
        <v>150</v>
      </c>
      <c r="E416" s="239" t="s">
        <v>1</v>
      </c>
      <c r="F416" s="240" t="s">
        <v>1661</v>
      </c>
      <c r="G416" s="238"/>
      <c r="H416" s="241">
        <v>12.15</v>
      </c>
      <c r="I416" s="242"/>
      <c r="J416" s="238"/>
      <c r="K416" s="238"/>
      <c r="L416" s="243"/>
      <c r="M416" s="244"/>
      <c r="N416" s="245"/>
      <c r="O416" s="245"/>
      <c r="P416" s="245"/>
      <c r="Q416" s="245"/>
      <c r="R416" s="245"/>
      <c r="S416" s="245"/>
      <c r="T416" s="246"/>
      <c r="U416" s="13"/>
      <c r="V416" s="13"/>
      <c r="W416" s="13"/>
      <c r="X416" s="13"/>
      <c r="Y416" s="13"/>
      <c r="Z416" s="13"/>
      <c r="AA416" s="13"/>
      <c r="AB416" s="13"/>
      <c r="AC416" s="13"/>
      <c r="AD416" s="13"/>
      <c r="AE416" s="13"/>
      <c r="AT416" s="247" t="s">
        <v>150</v>
      </c>
      <c r="AU416" s="247" t="s">
        <v>21</v>
      </c>
      <c r="AV416" s="13" t="s">
        <v>21</v>
      </c>
      <c r="AW416" s="13" t="s">
        <v>34</v>
      </c>
      <c r="AX416" s="13" t="s">
        <v>79</v>
      </c>
      <c r="AY416" s="247" t="s">
        <v>135</v>
      </c>
    </row>
    <row r="417" spans="1:51" s="14" customFormat="1" ht="12">
      <c r="A417" s="14"/>
      <c r="B417" s="248"/>
      <c r="C417" s="249"/>
      <c r="D417" s="232" t="s">
        <v>150</v>
      </c>
      <c r="E417" s="250" t="s">
        <v>1</v>
      </c>
      <c r="F417" s="251" t="s">
        <v>159</v>
      </c>
      <c r="G417" s="249"/>
      <c r="H417" s="252">
        <v>12.15</v>
      </c>
      <c r="I417" s="253"/>
      <c r="J417" s="249"/>
      <c r="K417" s="249"/>
      <c r="L417" s="254"/>
      <c r="M417" s="255"/>
      <c r="N417" s="256"/>
      <c r="O417" s="256"/>
      <c r="P417" s="256"/>
      <c r="Q417" s="256"/>
      <c r="R417" s="256"/>
      <c r="S417" s="256"/>
      <c r="T417" s="257"/>
      <c r="U417" s="14"/>
      <c r="V417" s="14"/>
      <c r="W417" s="14"/>
      <c r="X417" s="14"/>
      <c r="Y417" s="14"/>
      <c r="Z417" s="14"/>
      <c r="AA417" s="14"/>
      <c r="AB417" s="14"/>
      <c r="AC417" s="14"/>
      <c r="AD417" s="14"/>
      <c r="AE417" s="14"/>
      <c r="AT417" s="258" t="s">
        <v>150</v>
      </c>
      <c r="AU417" s="258" t="s">
        <v>21</v>
      </c>
      <c r="AV417" s="14" t="s">
        <v>141</v>
      </c>
      <c r="AW417" s="14" t="s">
        <v>34</v>
      </c>
      <c r="AX417" s="14" t="s">
        <v>87</v>
      </c>
      <c r="AY417" s="258" t="s">
        <v>135</v>
      </c>
    </row>
    <row r="418" spans="1:63" s="12" customFormat="1" ht="22.8" customHeight="1">
      <c r="A418" s="12"/>
      <c r="B418" s="202"/>
      <c r="C418" s="203"/>
      <c r="D418" s="204" t="s">
        <v>78</v>
      </c>
      <c r="E418" s="216" t="s">
        <v>402</v>
      </c>
      <c r="F418" s="216" t="s">
        <v>403</v>
      </c>
      <c r="G418" s="203"/>
      <c r="H418" s="203"/>
      <c r="I418" s="206"/>
      <c r="J418" s="217">
        <f>BK418</f>
        <v>0</v>
      </c>
      <c r="K418" s="203"/>
      <c r="L418" s="208"/>
      <c r="M418" s="209"/>
      <c r="N418" s="210"/>
      <c r="O418" s="210"/>
      <c r="P418" s="211">
        <f>P419</f>
        <v>0</v>
      </c>
      <c r="Q418" s="210"/>
      <c r="R418" s="211">
        <f>R419</f>
        <v>0</v>
      </c>
      <c r="S418" s="210"/>
      <c r="T418" s="212">
        <f>T419</f>
        <v>0</v>
      </c>
      <c r="U418" s="12"/>
      <c r="V418" s="12"/>
      <c r="W418" s="12"/>
      <c r="X418" s="12"/>
      <c r="Y418" s="12"/>
      <c r="Z418" s="12"/>
      <c r="AA418" s="12"/>
      <c r="AB418" s="12"/>
      <c r="AC418" s="12"/>
      <c r="AD418" s="12"/>
      <c r="AE418" s="12"/>
      <c r="AR418" s="213" t="s">
        <v>87</v>
      </c>
      <c r="AT418" s="214" t="s">
        <v>78</v>
      </c>
      <c r="AU418" s="214" t="s">
        <v>87</v>
      </c>
      <c r="AY418" s="213" t="s">
        <v>135</v>
      </c>
      <c r="BK418" s="215">
        <f>BK419</f>
        <v>0</v>
      </c>
    </row>
    <row r="419" spans="1:65" s="2" customFormat="1" ht="24.15" customHeight="1">
      <c r="A419" s="37"/>
      <c r="B419" s="38"/>
      <c r="C419" s="218" t="s">
        <v>895</v>
      </c>
      <c r="D419" s="218" t="s">
        <v>137</v>
      </c>
      <c r="E419" s="219" t="s">
        <v>1666</v>
      </c>
      <c r="F419" s="220" t="s">
        <v>1667</v>
      </c>
      <c r="G419" s="221" t="s">
        <v>269</v>
      </c>
      <c r="H419" s="222">
        <v>84.86</v>
      </c>
      <c r="I419" s="223"/>
      <c r="J419" s="224">
        <f>ROUND(I419*H419,2)</f>
        <v>0</v>
      </c>
      <c r="K419" s="225"/>
      <c r="L419" s="43"/>
      <c r="M419" s="226" t="s">
        <v>1</v>
      </c>
      <c r="N419" s="227" t="s">
        <v>44</v>
      </c>
      <c r="O419" s="90"/>
      <c r="P419" s="228">
        <f>O419*H419</f>
        <v>0</v>
      </c>
      <c r="Q419" s="228">
        <v>0</v>
      </c>
      <c r="R419" s="228">
        <f>Q419*H419</f>
        <v>0</v>
      </c>
      <c r="S419" s="228">
        <v>0</v>
      </c>
      <c r="T419" s="229">
        <f>S419*H419</f>
        <v>0</v>
      </c>
      <c r="U419" s="37"/>
      <c r="V419" s="37"/>
      <c r="W419" s="37"/>
      <c r="X419" s="37"/>
      <c r="Y419" s="37"/>
      <c r="Z419" s="37"/>
      <c r="AA419" s="37"/>
      <c r="AB419" s="37"/>
      <c r="AC419" s="37"/>
      <c r="AD419" s="37"/>
      <c r="AE419" s="37"/>
      <c r="AR419" s="230" t="s">
        <v>141</v>
      </c>
      <c r="AT419" s="230" t="s">
        <v>137</v>
      </c>
      <c r="AU419" s="230" t="s">
        <v>21</v>
      </c>
      <c r="AY419" s="16" t="s">
        <v>135</v>
      </c>
      <c r="BE419" s="231">
        <f>IF(N419="základní",J419,0)</f>
        <v>0</v>
      </c>
      <c r="BF419" s="231">
        <f>IF(N419="snížená",J419,0)</f>
        <v>0</v>
      </c>
      <c r="BG419" s="231">
        <f>IF(N419="zákl. přenesená",J419,0)</f>
        <v>0</v>
      </c>
      <c r="BH419" s="231">
        <f>IF(N419="sníž. přenesená",J419,0)</f>
        <v>0</v>
      </c>
      <c r="BI419" s="231">
        <f>IF(N419="nulová",J419,0)</f>
        <v>0</v>
      </c>
      <c r="BJ419" s="16" t="s">
        <v>87</v>
      </c>
      <c r="BK419" s="231">
        <f>ROUND(I419*H419,2)</f>
        <v>0</v>
      </c>
      <c r="BL419" s="16" t="s">
        <v>141</v>
      </c>
      <c r="BM419" s="230" t="s">
        <v>1668</v>
      </c>
    </row>
    <row r="420" spans="1:63" s="12" customFormat="1" ht="22.8" customHeight="1">
      <c r="A420" s="12"/>
      <c r="B420" s="202"/>
      <c r="C420" s="203"/>
      <c r="D420" s="204" t="s">
        <v>78</v>
      </c>
      <c r="E420" s="216" t="s">
        <v>1669</v>
      </c>
      <c r="F420" s="216" t="s">
        <v>1670</v>
      </c>
      <c r="G420" s="203"/>
      <c r="H420" s="203"/>
      <c r="I420" s="206"/>
      <c r="J420" s="217">
        <f>BK420</f>
        <v>0</v>
      </c>
      <c r="K420" s="203"/>
      <c r="L420" s="208"/>
      <c r="M420" s="209"/>
      <c r="N420" s="210"/>
      <c r="O420" s="210"/>
      <c r="P420" s="211">
        <f>SUM(P421:P435)</f>
        <v>0</v>
      </c>
      <c r="Q420" s="210"/>
      <c r="R420" s="211">
        <f>SUM(R421:R435)</f>
        <v>0</v>
      </c>
      <c r="S420" s="210"/>
      <c r="T420" s="212">
        <f>SUM(T421:T435)</f>
        <v>0</v>
      </c>
      <c r="U420" s="12"/>
      <c r="V420" s="12"/>
      <c r="W420" s="12"/>
      <c r="X420" s="12"/>
      <c r="Y420" s="12"/>
      <c r="Z420" s="12"/>
      <c r="AA420" s="12"/>
      <c r="AB420" s="12"/>
      <c r="AC420" s="12"/>
      <c r="AD420" s="12"/>
      <c r="AE420" s="12"/>
      <c r="AR420" s="213" t="s">
        <v>141</v>
      </c>
      <c r="AT420" s="214" t="s">
        <v>78</v>
      </c>
      <c r="AU420" s="214" t="s">
        <v>87</v>
      </c>
      <c r="AY420" s="213" t="s">
        <v>135</v>
      </c>
      <c r="BK420" s="215">
        <f>SUM(BK421:BK435)</f>
        <v>0</v>
      </c>
    </row>
    <row r="421" spans="1:65" s="2" customFormat="1" ht="21.75" customHeight="1">
      <c r="A421" s="37"/>
      <c r="B421" s="38"/>
      <c r="C421" s="218" t="s">
        <v>900</v>
      </c>
      <c r="D421" s="218" t="s">
        <v>137</v>
      </c>
      <c r="E421" s="219" t="s">
        <v>1671</v>
      </c>
      <c r="F421" s="220" t="s">
        <v>1672</v>
      </c>
      <c r="G421" s="221" t="s">
        <v>162</v>
      </c>
      <c r="H421" s="222">
        <v>170</v>
      </c>
      <c r="I421" s="223"/>
      <c r="J421" s="224">
        <f>ROUND(I421*H421,2)</f>
        <v>0</v>
      </c>
      <c r="K421" s="225"/>
      <c r="L421" s="43"/>
      <c r="M421" s="226" t="s">
        <v>1</v>
      </c>
      <c r="N421" s="227" t="s">
        <v>44</v>
      </c>
      <c r="O421" s="90"/>
      <c r="P421" s="228">
        <f>O421*H421</f>
        <v>0</v>
      </c>
      <c r="Q421" s="228">
        <v>0</v>
      </c>
      <c r="R421" s="228">
        <f>Q421*H421</f>
        <v>0</v>
      </c>
      <c r="S421" s="228">
        <v>0</v>
      </c>
      <c r="T421" s="229">
        <f>S421*H421</f>
        <v>0</v>
      </c>
      <c r="U421" s="37"/>
      <c r="V421" s="37"/>
      <c r="W421" s="37"/>
      <c r="X421" s="37"/>
      <c r="Y421" s="37"/>
      <c r="Z421" s="37"/>
      <c r="AA421" s="37"/>
      <c r="AB421" s="37"/>
      <c r="AC421" s="37"/>
      <c r="AD421" s="37"/>
      <c r="AE421" s="37"/>
      <c r="AR421" s="230" t="s">
        <v>141</v>
      </c>
      <c r="AT421" s="230" t="s">
        <v>137</v>
      </c>
      <c r="AU421" s="230" t="s">
        <v>21</v>
      </c>
      <c r="AY421" s="16" t="s">
        <v>135</v>
      </c>
      <c r="BE421" s="231">
        <f>IF(N421="základní",J421,0)</f>
        <v>0</v>
      </c>
      <c r="BF421" s="231">
        <f>IF(N421="snížená",J421,0)</f>
        <v>0</v>
      </c>
      <c r="BG421" s="231">
        <f>IF(N421="zákl. přenesená",J421,0)</f>
        <v>0</v>
      </c>
      <c r="BH421" s="231">
        <f>IF(N421="sníž. přenesená",J421,0)</f>
        <v>0</v>
      </c>
      <c r="BI421" s="231">
        <f>IF(N421="nulová",J421,0)</f>
        <v>0</v>
      </c>
      <c r="BJ421" s="16" t="s">
        <v>87</v>
      </c>
      <c r="BK421" s="231">
        <f>ROUND(I421*H421,2)</f>
        <v>0</v>
      </c>
      <c r="BL421" s="16" t="s">
        <v>141</v>
      </c>
      <c r="BM421" s="230" t="s">
        <v>1673</v>
      </c>
    </row>
    <row r="422" spans="1:47" s="2" customFormat="1" ht="12">
      <c r="A422" s="37"/>
      <c r="B422" s="38"/>
      <c r="C422" s="39"/>
      <c r="D422" s="232" t="s">
        <v>143</v>
      </c>
      <c r="E422" s="39"/>
      <c r="F422" s="233" t="s">
        <v>1674</v>
      </c>
      <c r="G422" s="39"/>
      <c r="H422" s="39"/>
      <c r="I422" s="234"/>
      <c r="J422" s="39"/>
      <c r="K422" s="39"/>
      <c r="L422" s="43"/>
      <c r="M422" s="235"/>
      <c r="N422" s="236"/>
      <c r="O422" s="90"/>
      <c r="P422" s="90"/>
      <c r="Q422" s="90"/>
      <c r="R422" s="90"/>
      <c r="S422" s="90"/>
      <c r="T422" s="91"/>
      <c r="U422" s="37"/>
      <c r="V422" s="37"/>
      <c r="W422" s="37"/>
      <c r="X422" s="37"/>
      <c r="Y422" s="37"/>
      <c r="Z422" s="37"/>
      <c r="AA422" s="37"/>
      <c r="AB422" s="37"/>
      <c r="AC422" s="37"/>
      <c r="AD422" s="37"/>
      <c r="AE422" s="37"/>
      <c r="AT422" s="16" t="s">
        <v>143</v>
      </c>
      <c r="AU422" s="16" t="s">
        <v>21</v>
      </c>
    </row>
    <row r="423" spans="1:65" s="2" customFormat="1" ht="21.75" customHeight="1">
      <c r="A423" s="37"/>
      <c r="B423" s="38"/>
      <c r="C423" s="218" t="s">
        <v>905</v>
      </c>
      <c r="D423" s="218" t="s">
        <v>137</v>
      </c>
      <c r="E423" s="219" t="s">
        <v>1675</v>
      </c>
      <c r="F423" s="220" t="s">
        <v>1676</v>
      </c>
      <c r="G423" s="221" t="s">
        <v>162</v>
      </c>
      <c r="H423" s="222">
        <v>110</v>
      </c>
      <c r="I423" s="223"/>
      <c r="J423" s="224">
        <f>ROUND(I423*H423,2)</f>
        <v>0</v>
      </c>
      <c r="K423" s="225"/>
      <c r="L423" s="43"/>
      <c r="M423" s="226" t="s">
        <v>1</v>
      </c>
      <c r="N423" s="227" t="s">
        <v>44</v>
      </c>
      <c r="O423" s="90"/>
      <c r="P423" s="228">
        <f>O423*H423</f>
        <v>0</v>
      </c>
      <c r="Q423" s="228">
        <v>0</v>
      </c>
      <c r="R423" s="228">
        <f>Q423*H423</f>
        <v>0</v>
      </c>
      <c r="S423" s="228">
        <v>0</v>
      </c>
      <c r="T423" s="229">
        <f>S423*H423</f>
        <v>0</v>
      </c>
      <c r="U423" s="37"/>
      <c r="V423" s="37"/>
      <c r="W423" s="37"/>
      <c r="X423" s="37"/>
      <c r="Y423" s="37"/>
      <c r="Z423" s="37"/>
      <c r="AA423" s="37"/>
      <c r="AB423" s="37"/>
      <c r="AC423" s="37"/>
      <c r="AD423" s="37"/>
      <c r="AE423" s="37"/>
      <c r="AR423" s="230" t="s">
        <v>141</v>
      </c>
      <c r="AT423" s="230" t="s">
        <v>137</v>
      </c>
      <c r="AU423" s="230" t="s">
        <v>21</v>
      </c>
      <c r="AY423" s="16" t="s">
        <v>135</v>
      </c>
      <c r="BE423" s="231">
        <f>IF(N423="základní",J423,0)</f>
        <v>0</v>
      </c>
      <c r="BF423" s="231">
        <f>IF(N423="snížená",J423,0)</f>
        <v>0</v>
      </c>
      <c r="BG423" s="231">
        <f>IF(N423="zákl. přenesená",J423,0)</f>
        <v>0</v>
      </c>
      <c r="BH423" s="231">
        <f>IF(N423="sníž. přenesená",J423,0)</f>
        <v>0</v>
      </c>
      <c r="BI423" s="231">
        <f>IF(N423="nulová",J423,0)</f>
        <v>0</v>
      </c>
      <c r="BJ423" s="16" t="s">
        <v>87</v>
      </c>
      <c r="BK423" s="231">
        <f>ROUND(I423*H423,2)</f>
        <v>0</v>
      </c>
      <c r="BL423" s="16" t="s">
        <v>141</v>
      </c>
      <c r="BM423" s="230" t="s">
        <v>1677</v>
      </c>
    </row>
    <row r="424" spans="1:47" s="2" customFormat="1" ht="12">
      <c r="A424" s="37"/>
      <c r="B424" s="38"/>
      <c r="C424" s="39"/>
      <c r="D424" s="232" t="s">
        <v>143</v>
      </c>
      <c r="E424" s="39"/>
      <c r="F424" s="233" t="s">
        <v>1678</v>
      </c>
      <c r="G424" s="39"/>
      <c r="H424" s="39"/>
      <c r="I424" s="234"/>
      <c r="J424" s="39"/>
      <c r="K424" s="39"/>
      <c r="L424" s="43"/>
      <c r="M424" s="235"/>
      <c r="N424" s="236"/>
      <c r="O424" s="90"/>
      <c r="P424" s="90"/>
      <c r="Q424" s="90"/>
      <c r="R424" s="90"/>
      <c r="S424" s="90"/>
      <c r="T424" s="91"/>
      <c r="U424" s="37"/>
      <c r="V424" s="37"/>
      <c r="W424" s="37"/>
      <c r="X424" s="37"/>
      <c r="Y424" s="37"/>
      <c r="Z424" s="37"/>
      <c r="AA424" s="37"/>
      <c r="AB424" s="37"/>
      <c r="AC424" s="37"/>
      <c r="AD424" s="37"/>
      <c r="AE424" s="37"/>
      <c r="AT424" s="16" t="s">
        <v>143</v>
      </c>
      <c r="AU424" s="16" t="s">
        <v>21</v>
      </c>
    </row>
    <row r="425" spans="1:65" s="2" customFormat="1" ht="21.75" customHeight="1">
      <c r="A425" s="37"/>
      <c r="B425" s="38"/>
      <c r="C425" s="218" t="s">
        <v>910</v>
      </c>
      <c r="D425" s="218" t="s">
        <v>137</v>
      </c>
      <c r="E425" s="219" t="s">
        <v>1679</v>
      </c>
      <c r="F425" s="220" t="s">
        <v>1680</v>
      </c>
      <c r="G425" s="221" t="s">
        <v>162</v>
      </c>
      <c r="H425" s="222">
        <v>55.5</v>
      </c>
      <c r="I425" s="223"/>
      <c r="J425" s="224">
        <f>ROUND(I425*H425,2)</f>
        <v>0</v>
      </c>
      <c r="K425" s="225"/>
      <c r="L425" s="43"/>
      <c r="M425" s="226" t="s">
        <v>1</v>
      </c>
      <c r="N425" s="227" t="s">
        <v>44</v>
      </c>
      <c r="O425" s="90"/>
      <c r="P425" s="228">
        <f>O425*H425</f>
        <v>0</v>
      </c>
      <c r="Q425" s="228">
        <v>0</v>
      </c>
      <c r="R425" s="228">
        <f>Q425*H425</f>
        <v>0</v>
      </c>
      <c r="S425" s="228">
        <v>0</v>
      </c>
      <c r="T425" s="229">
        <f>S425*H425</f>
        <v>0</v>
      </c>
      <c r="U425" s="37"/>
      <c r="V425" s="37"/>
      <c r="W425" s="37"/>
      <c r="X425" s="37"/>
      <c r="Y425" s="37"/>
      <c r="Z425" s="37"/>
      <c r="AA425" s="37"/>
      <c r="AB425" s="37"/>
      <c r="AC425" s="37"/>
      <c r="AD425" s="37"/>
      <c r="AE425" s="37"/>
      <c r="AR425" s="230" t="s">
        <v>141</v>
      </c>
      <c r="AT425" s="230" t="s">
        <v>137</v>
      </c>
      <c r="AU425" s="230" t="s">
        <v>21</v>
      </c>
      <c r="AY425" s="16" t="s">
        <v>135</v>
      </c>
      <c r="BE425" s="231">
        <f>IF(N425="základní",J425,0)</f>
        <v>0</v>
      </c>
      <c r="BF425" s="231">
        <f>IF(N425="snížená",J425,0)</f>
        <v>0</v>
      </c>
      <c r="BG425" s="231">
        <f>IF(N425="zákl. přenesená",J425,0)</f>
        <v>0</v>
      </c>
      <c r="BH425" s="231">
        <f>IF(N425="sníž. přenesená",J425,0)</f>
        <v>0</v>
      </c>
      <c r="BI425" s="231">
        <f>IF(N425="nulová",J425,0)</f>
        <v>0</v>
      </c>
      <c r="BJ425" s="16" t="s">
        <v>87</v>
      </c>
      <c r="BK425" s="231">
        <f>ROUND(I425*H425,2)</f>
        <v>0</v>
      </c>
      <c r="BL425" s="16" t="s">
        <v>141</v>
      </c>
      <c r="BM425" s="230" t="s">
        <v>1681</v>
      </c>
    </row>
    <row r="426" spans="1:65" s="2" customFormat="1" ht="16.5" customHeight="1">
      <c r="A426" s="37"/>
      <c r="B426" s="38"/>
      <c r="C426" s="218" t="s">
        <v>914</v>
      </c>
      <c r="D426" s="218" t="s">
        <v>137</v>
      </c>
      <c r="E426" s="219" t="s">
        <v>1682</v>
      </c>
      <c r="F426" s="220" t="s">
        <v>1683</v>
      </c>
      <c r="G426" s="221" t="s">
        <v>1684</v>
      </c>
      <c r="H426" s="222">
        <v>1</v>
      </c>
      <c r="I426" s="223"/>
      <c r="J426" s="224">
        <f>ROUND(I426*H426,2)</f>
        <v>0</v>
      </c>
      <c r="K426" s="225"/>
      <c r="L426" s="43"/>
      <c r="M426" s="226" t="s">
        <v>1</v>
      </c>
      <c r="N426" s="227" t="s">
        <v>44</v>
      </c>
      <c r="O426" s="90"/>
      <c r="P426" s="228">
        <f>O426*H426</f>
        <v>0</v>
      </c>
      <c r="Q426" s="228">
        <v>0</v>
      </c>
      <c r="R426" s="228">
        <f>Q426*H426</f>
        <v>0</v>
      </c>
      <c r="S426" s="228">
        <v>0</v>
      </c>
      <c r="T426" s="229">
        <f>S426*H426</f>
        <v>0</v>
      </c>
      <c r="U426" s="37"/>
      <c r="V426" s="37"/>
      <c r="W426" s="37"/>
      <c r="X426" s="37"/>
      <c r="Y426" s="37"/>
      <c r="Z426" s="37"/>
      <c r="AA426" s="37"/>
      <c r="AB426" s="37"/>
      <c r="AC426" s="37"/>
      <c r="AD426" s="37"/>
      <c r="AE426" s="37"/>
      <c r="AR426" s="230" t="s">
        <v>1685</v>
      </c>
      <c r="AT426" s="230" t="s">
        <v>137</v>
      </c>
      <c r="AU426" s="230" t="s">
        <v>21</v>
      </c>
      <c r="AY426" s="16" t="s">
        <v>135</v>
      </c>
      <c r="BE426" s="231">
        <f>IF(N426="základní",J426,0)</f>
        <v>0</v>
      </c>
      <c r="BF426" s="231">
        <f>IF(N426="snížená",J426,0)</f>
        <v>0</v>
      </c>
      <c r="BG426" s="231">
        <f>IF(N426="zákl. přenesená",J426,0)</f>
        <v>0</v>
      </c>
      <c r="BH426" s="231">
        <f>IF(N426="sníž. přenesená",J426,0)</f>
        <v>0</v>
      </c>
      <c r="BI426" s="231">
        <f>IF(N426="nulová",J426,0)</f>
        <v>0</v>
      </c>
      <c r="BJ426" s="16" t="s">
        <v>87</v>
      </c>
      <c r="BK426" s="231">
        <f>ROUND(I426*H426,2)</f>
        <v>0</v>
      </c>
      <c r="BL426" s="16" t="s">
        <v>1685</v>
      </c>
      <c r="BM426" s="230" t="s">
        <v>1686</v>
      </c>
    </row>
    <row r="427" spans="1:47" s="2" customFormat="1" ht="12">
      <c r="A427" s="37"/>
      <c r="B427" s="38"/>
      <c r="C427" s="39"/>
      <c r="D427" s="232" t="s">
        <v>143</v>
      </c>
      <c r="E427" s="39"/>
      <c r="F427" s="233" t="s">
        <v>1687</v>
      </c>
      <c r="G427" s="39"/>
      <c r="H427" s="39"/>
      <c r="I427" s="234"/>
      <c r="J427" s="39"/>
      <c r="K427" s="39"/>
      <c r="L427" s="43"/>
      <c r="M427" s="235"/>
      <c r="N427" s="236"/>
      <c r="O427" s="90"/>
      <c r="P427" s="90"/>
      <c r="Q427" s="90"/>
      <c r="R427" s="90"/>
      <c r="S427" s="90"/>
      <c r="T427" s="91"/>
      <c r="U427" s="37"/>
      <c r="V427" s="37"/>
      <c r="W427" s="37"/>
      <c r="X427" s="37"/>
      <c r="Y427" s="37"/>
      <c r="Z427" s="37"/>
      <c r="AA427" s="37"/>
      <c r="AB427" s="37"/>
      <c r="AC427" s="37"/>
      <c r="AD427" s="37"/>
      <c r="AE427" s="37"/>
      <c r="AT427" s="16" t="s">
        <v>143</v>
      </c>
      <c r="AU427" s="16" t="s">
        <v>21</v>
      </c>
    </row>
    <row r="428" spans="1:65" s="2" customFormat="1" ht="16.5" customHeight="1">
      <c r="A428" s="37"/>
      <c r="B428" s="38"/>
      <c r="C428" s="218" t="s">
        <v>918</v>
      </c>
      <c r="D428" s="218" t="s">
        <v>137</v>
      </c>
      <c r="E428" s="219" t="s">
        <v>1688</v>
      </c>
      <c r="F428" s="220" t="s">
        <v>1689</v>
      </c>
      <c r="G428" s="221" t="s">
        <v>1684</v>
      </c>
      <c r="H428" s="222">
        <v>1</v>
      </c>
      <c r="I428" s="223"/>
      <c r="J428" s="224">
        <f>ROUND(I428*H428,2)</f>
        <v>0</v>
      </c>
      <c r="K428" s="225"/>
      <c r="L428" s="43"/>
      <c r="M428" s="226" t="s">
        <v>1</v>
      </c>
      <c r="N428" s="227" t="s">
        <v>44</v>
      </c>
      <c r="O428" s="90"/>
      <c r="P428" s="228">
        <f>O428*H428</f>
        <v>0</v>
      </c>
      <c r="Q428" s="228">
        <v>0</v>
      </c>
      <c r="R428" s="228">
        <f>Q428*H428</f>
        <v>0</v>
      </c>
      <c r="S428" s="228">
        <v>0</v>
      </c>
      <c r="T428" s="229">
        <f>S428*H428</f>
        <v>0</v>
      </c>
      <c r="U428" s="37"/>
      <c r="V428" s="37"/>
      <c r="W428" s="37"/>
      <c r="X428" s="37"/>
      <c r="Y428" s="37"/>
      <c r="Z428" s="37"/>
      <c r="AA428" s="37"/>
      <c r="AB428" s="37"/>
      <c r="AC428" s="37"/>
      <c r="AD428" s="37"/>
      <c r="AE428" s="37"/>
      <c r="AR428" s="230" t="s">
        <v>1685</v>
      </c>
      <c r="AT428" s="230" t="s">
        <v>137</v>
      </c>
      <c r="AU428" s="230" t="s">
        <v>21</v>
      </c>
      <c r="AY428" s="16" t="s">
        <v>135</v>
      </c>
      <c r="BE428" s="231">
        <f>IF(N428="základní",J428,0)</f>
        <v>0</v>
      </c>
      <c r="BF428" s="231">
        <f>IF(N428="snížená",J428,0)</f>
        <v>0</v>
      </c>
      <c r="BG428" s="231">
        <f>IF(N428="zákl. přenesená",J428,0)</f>
        <v>0</v>
      </c>
      <c r="BH428" s="231">
        <f>IF(N428="sníž. přenesená",J428,0)</f>
        <v>0</v>
      </c>
      <c r="BI428" s="231">
        <f>IF(N428="nulová",J428,0)</f>
        <v>0</v>
      </c>
      <c r="BJ428" s="16" t="s">
        <v>87</v>
      </c>
      <c r="BK428" s="231">
        <f>ROUND(I428*H428,2)</f>
        <v>0</v>
      </c>
      <c r="BL428" s="16" t="s">
        <v>1685</v>
      </c>
      <c r="BM428" s="230" t="s">
        <v>1690</v>
      </c>
    </row>
    <row r="429" spans="1:47" s="2" customFormat="1" ht="12">
      <c r="A429" s="37"/>
      <c r="B429" s="38"/>
      <c r="C429" s="39"/>
      <c r="D429" s="232" t="s">
        <v>143</v>
      </c>
      <c r="E429" s="39"/>
      <c r="F429" s="233" t="s">
        <v>1691</v>
      </c>
      <c r="G429" s="39"/>
      <c r="H429" s="39"/>
      <c r="I429" s="234"/>
      <c r="J429" s="39"/>
      <c r="K429" s="39"/>
      <c r="L429" s="43"/>
      <c r="M429" s="235"/>
      <c r="N429" s="236"/>
      <c r="O429" s="90"/>
      <c r="P429" s="90"/>
      <c r="Q429" s="90"/>
      <c r="R429" s="90"/>
      <c r="S429" s="90"/>
      <c r="T429" s="91"/>
      <c r="U429" s="37"/>
      <c r="V429" s="37"/>
      <c r="W429" s="37"/>
      <c r="X429" s="37"/>
      <c r="Y429" s="37"/>
      <c r="Z429" s="37"/>
      <c r="AA429" s="37"/>
      <c r="AB429" s="37"/>
      <c r="AC429" s="37"/>
      <c r="AD429" s="37"/>
      <c r="AE429" s="37"/>
      <c r="AT429" s="16" t="s">
        <v>143</v>
      </c>
      <c r="AU429" s="16" t="s">
        <v>21</v>
      </c>
    </row>
    <row r="430" spans="1:65" s="2" customFormat="1" ht="16.5" customHeight="1">
      <c r="A430" s="37"/>
      <c r="B430" s="38"/>
      <c r="C430" s="218" t="s">
        <v>922</v>
      </c>
      <c r="D430" s="218" t="s">
        <v>137</v>
      </c>
      <c r="E430" s="219" t="s">
        <v>1692</v>
      </c>
      <c r="F430" s="220" t="s">
        <v>1693</v>
      </c>
      <c r="G430" s="221" t="s">
        <v>1684</v>
      </c>
      <c r="H430" s="222">
        <v>1</v>
      </c>
      <c r="I430" s="223"/>
      <c r="J430" s="224">
        <f>ROUND(I430*H430,2)</f>
        <v>0</v>
      </c>
      <c r="K430" s="225"/>
      <c r="L430" s="43"/>
      <c r="M430" s="226" t="s">
        <v>1</v>
      </c>
      <c r="N430" s="227" t="s">
        <v>44</v>
      </c>
      <c r="O430" s="90"/>
      <c r="P430" s="228">
        <f>O430*H430</f>
        <v>0</v>
      </c>
      <c r="Q430" s="228">
        <v>0</v>
      </c>
      <c r="R430" s="228">
        <f>Q430*H430</f>
        <v>0</v>
      </c>
      <c r="S430" s="228">
        <v>0</v>
      </c>
      <c r="T430" s="229">
        <f>S430*H430</f>
        <v>0</v>
      </c>
      <c r="U430" s="37"/>
      <c r="V430" s="37"/>
      <c r="W430" s="37"/>
      <c r="X430" s="37"/>
      <c r="Y430" s="37"/>
      <c r="Z430" s="37"/>
      <c r="AA430" s="37"/>
      <c r="AB430" s="37"/>
      <c r="AC430" s="37"/>
      <c r="AD430" s="37"/>
      <c r="AE430" s="37"/>
      <c r="AR430" s="230" t="s">
        <v>1685</v>
      </c>
      <c r="AT430" s="230" t="s">
        <v>137</v>
      </c>
      <c r="AU430" s="230" t="s">
        <v>21</v>
      </c>
      <c r="AY430" s="16" t="s">
        <v>135</v>
      </c>
      <c r="BE430" s="231">
        <f>IF(N430="základní",J430,0)</f>
        <v>0</v>
      </c>
      <c r="BF430" s="231">
        <f>IF(N430="snížená",J430,0)</f>
        <v>0</v>
      </c>
      <c r="BG430" s="231">
        <f>IF(N430="zákl. přenesená",J430,0)</f>
        <v>0</v>
      </c>
      <c r="BH430" s="231">
        <f>IF(N430="sníž. přenesená",J430,0)</f>
        <v>0</v>
      </c>
      <c r="BI430" s="231">
        <f>IF(N430="nulová",J430,0)</f>
        <v>0</v>
      </c>
      <c r="BJ430" s="16" t="s">
        <v>87</v>
      </c>
      <c r="BK430" s="231">
        <f>ROUND(I430*H430,2)</f>
        <v>0</v>
      </c>
      <c r="BL430" s="16" t="s">
        <v>1685</v>
      </c>
      <c r="BM430" s="230" t="s">
        <v>1694</v>
      </c>
    </row>
    <row r="431" spans="1:47" s="2" customFormat="1" ht="12">
      <c r="A431" s="37"/>
      <c r="B431" s="38"/>
      <c r="C431" s="39"/>
      <c r="D431" s="232" t="s">
        <v>143</v>
      </c>
      <c r="E431" s="39"/>
      <c r="F431" s="233" t="s">
        <v>1691</v>
      </c>
      <c r="G431" s="39"/>
      <c r="H431" s="39"/>
      <c r="I431" s="234"/>
      <c r="J431" s="39"/>
      <c r="K431" s="39"/>
      <c r="L431" s="43"/>
      <c r="M431" s="235"/>
      <c r="N431" s="236"/>
      <c r="O431" s="90"/>
      <c r="P431" s="90"/>
      <c r="Q431" s="90"/>
      <c r="R431" s="90"/>
      <c r="S431" s="90"/>
      <c r="T431" s="91"/>
      <c r="U431" s="37"/>
      <c r="V431" s="37"/>
      <c r="W431" s="37"/>
      <c r="X431" s="37"/>
      <c r="Y431" s="37"/>
      <c r="Z431" s="37"/>
      <c r="AA431" s="37"/>
      <c r="AB431" s="37"/>
      <c r="AC431" s="37"/>
      <c r="AD431" s="37"/>
      <c r="AE431" s="37"/>
      <c r="AT431" s="16" t="s">
        <v>143</v>
      </c>
      <c r="AU431" s="16" t="s">
        <v>21</v>
      </c>
    </row>
    <row r="432" spans="1:65" s="2" customFormat="1" ht="24.15" customHeight="1">
      <c r="A432" s="37"/>
      <c r="B432" s="38"/>
      <c r="C432" s="218" t="s">
        <v>926</v>
      </c>
      <c r="D432" s="218" t="s">
        <v>137</v>
      </c>
      <c r="E432" s="219" t="s">
        <v>1695</v>
      </c>
      <c r="F432" s="220" t="s">
        <v>1696</v>
      </c>
      <c r="G432" s="221" t="s">
        <v>1635</v>
      </c>
      <c r="H432" s="222">
        <v>1</v>
      </c>
      <c r="I432" s="223"/>
      <c r="J432" s="224">
        <f>ROUND(I432*H432,2)</f>
        <v>0</v>
      </c>
      <c r="K432" s="225"/>
      <c r="L432" s="43"/>
      <c r="M432" s="226" t="s">
        <v>1</v>
      </c>
      <c r="N432" s="227" t="s">
        <v>44</v>
      </c>
      <c r="O432" s="90"/>
      <c r="P432" s="228">
        <f>O432*H432</f>
        <v>0</v>
      </c>
      <c r="Q432" s="228">
        <v>0</v>
      </c>
      <c r="R432" s="228">
        <f>Q432*H432</f>
        <v>0</v>
      </c>
      <c r="S432" s="228">
        <v>0</v>
      </c>
      <c r="T432" s="229">
        <f>S432*H432</f>
        <v>0</v>
      </c>
      <c r="U432" s="37"/>
      <c r="V432" s="37"/>
      <c r="W432" s="37"/>
      <c r="X432" s="37"/>
      <c r="Y432" s="37"/>
      <c r="Z432" s="37"/>
      <c r="AA432" s="37"/>
      <c r="AB432" s="37"/>
      <c r="AC432" s="37"/>
      <c r="AD432" s="37"/>
      <c r="AE432" s="37"/>
      <c r="AR432" s="230" t="s">
        <v>141</v>
      </c>
      <c r="AT432" s="230" t="s">
        <v>137</v>
      </c>
      <c r="AU432" s="230" t="s">
        <v>21</v>
      </c>
      <c r="AY432" s="16" t="s">
        <v>135</v>
      </c>
      <c r="BE432" s="231">
        <f>IF(N432="základní",J432,0)</f>
        <v>0</v>
      </c>
      <c r="BF432" s="231">
        <f>IF(N432="snížená",J432,0)</f>
        <v>0</v>
      </c>
      <c r="BG432" s="231">
        <f>IF(N432="zákl. přenesená",J432,0)</f>
        <v>0</v>
      </c>
      <c r="BH432" s="231">
        <f>IF(N432="sníž. přenesená",J432,0)</f>
        <v>0</v>
      </c>
      <c r="BI432" s="231">
        <f>IF(N432="nulová",J432,0)</f>
        <v>0</v>
      </c>
      <c r="BJ432" s="16" t="s">
        <v>87</v>
      </c>
      <c r="BK432" s="231">
        <f>ROUND(I432*H432,2)</f>
        <v>0</v>
      </c>
      <c r="BL432" s="16" t="s">
        <v>141</v>
      </c>
      <c r="BM432" s="230" t="s">
        <v>1697</v>
      </c>
    </row>
    <row r="433" spans="1:47" s="2" customFormat="1" ht="12">
      <c r="A433" s="37"/>
      <c r="B433" s="38"/>
      <c r="C433" s="39"/>
      <c r="D433" s="232" t="s">
        <v>143</v>
      </c>
      <c r="E433" s="39"/>
      <c r="F433" s="233" t="s">
        <v>1698</v>
      </c>
      <c r="G433" s="39"/>
      <c r="H433" s="39"/>
      <c r="I433" s="234"/>
      <c r="J433" s="39"/>
      <c r="K433" s="39"/>
      <c r="L433" s="43"/>
      <c r="M433" s="235"/>
      <c r="N433" s="236"/>
      <c r="O433" s="90"/>
      <c r="P433" s="90"/>
      <c r="Q433" s="90"/>
      <c r="R433" s="90"/>
      <c r="S433" s="90"/>
      <c r="T433" s="91"/>
      <c r="U433" s="37"/>
      <c r="V433" s="37"/>
      <c r="W433" s="37"/>
      <c r="X433" s="37"/>
      <c r="Y433" s="37"/>
      <c r="Z433" s="37"/>
      <c r="AA433" s="37"/>
      <c r="AB433" s="37"/>
      <c r="AC433" s="37"/>
      <c r="AD433" s="37"/>
      <c r="AE433" s="37"/>
      <c r="AT433" s="16" t="s">
        <v>143</v>
      </c>
      <c r="AU433" s="16" t="s">
        <v>21</v>
      </c>
    </row>
    <row r="434" spans="1:65" s="2" customFormat="1" ht="21.75" customHeight="1">
      <c r="A434" s="37"/>
      <c r="B434" s="38"/>
      <c r="C434" s="218" t="s">
        <v>931</v>
      </c>
      <c r="D434" s="218" t="s">
        <v>137</v>
      </c>
      <c r="E434" s="219" t="s">
        <v>1699</v>
      </c>
      <c r="F434" s="220" t="s">
        <v>1700</v>
      </c>
      <c r="G434" s="221" t="s">
        <v>162</v>
      </c>
      <c r="H434" s="222">
        <v>110</v>
      </c>
      <c r="I434" s="223"/>
      <c r="J434" s="224">
        <f>ROUND(I434*H434,2)</f>
        <v>0</v>
      </c>
      <c r="K434" s="225"/>
      <c r="L434" s="43"/>
      <c r="M434" s="226" t="s">
        <v>1</v>
      </c>
      <c r="N434" s="227" t="s">
        <v>44</v>
      </c>
      <c r="O434" s="90"/>
      <c r="P434" s="228">
        <f>O434*H434</f>
        <v>0</v>
      </c>
      <c r="Q434" s="228">
        <v>0</v>
      </c>
      <c r="R434" s="228">
        <f>Q434*H434</f>
        <v>0</v>
      </c>
      <c r="S434" s="228">
        <v>0</v>
      </c>
      <c r="T434" s="229">
        <f>S434*H434</f>
        <v>0</v>
      </c>
      <c r="U434" s="37"/>
      <c r="V434" s="37"/>
      <c r="W434" s="37"/>
      <c r="X434" s="37"/>
      <c r="Y434" s="37"/>
      <c r="Z434" s="37"/>
      <c r="AA434" s="37"/>
      <c r="AB434" s="37"/>
      <c r="AC434" s="37"/>
      <c r="AD434" s="37"/>
      <c r="AE434" s="37"/>
      <c r="AR434" s="230" t="s">
        <v>141</v>
      </c>
      <c r="AT434" s="230" t="s">
        <v>137</v>
      </c>
      <c r="AU434" s="230" t="s">
        <v>21</v>
      </c>
      <c r="AY434" s="16" t="s">
        <v>135</v>
      </c>
      <c r="BE434" s="231">
        <f>IF(N434="základní",J434,0)</f>
        <v>0</v>
      </c>
      <c r="BF434" s="231">
        <f>IF(N434="snížená",J434,0)</f>
        <v>0</v>
      </c>
      <c r="BG434" s="231">
        <f>IF(N434="zákl. přenesená",J434,0)</f>
        <v>0</v>
      </c>
      <c r="BH434" s="231">
        <f>IF(N434="sníž. přenesená",J434,0)</f>
        <v>0</v>
      </c>
      <c r="BI434" s="231">
        <f>IF(N434="nulová",J434,0)</f>
        <v>0</v>
      </c>
      <c r="BJ434" s="16" t="s">
        <v>87</v>
      </c>
      <c r="BK434" s="231">
        <f>ROUND(I434*H434,2)</f>
        <v>0</v>
      </c>
      <c r="BL434" s="16" t="s">
        <v>141</v>
      </c>
      <c r="BM434" s="230" t="s">
        <v>1701</v>
      </c>
    </row>
    <row r="435" spans="1:47" s="2" customFormat="1" ht="12">
      <c r="A435" s="37"/>
      <c r="B435" s="38"/>
      <c r="C435" s="39"/>
      <c r="D435" s="232" t="s">
        <v>143</v>
      </c>
      <c r="E435" s="39"/>
      <c r="F435" s="233" t="s">
        <v>1702</v>
      </c>
      <c r="G435" s="39"/>
      <c r="H435" s="39"/>
      <c r="I435" s="234"/>
      <c r="J435" s="39"/>
      <c r="K435" s="39"/>
      <c r="L435" s="43"/>
      <c r="M435" s="235"/>
      <c r="N435" s="236"/>
      <c r="O435" s="90"/>
      <c r="P435" s="90"/>
      <c r="Q435" s="90"/>
      <c r="R435" s="90"/>
      <c r="S435" s="90"/>
      <c r="T435" s="91"/>
      <c r="U435" s="37"/>
      <c r="V435" s="37"/>
      <c r="W435" s="37"/>
      <c r="X435" s="37"/>
      <c r="Y435" s="37"/>
      <c r="Z435" s="37"/>
      <c r="AA435" s="37"/>
      <c r="AB435" s="37"/>
      <c r="AC435" s="37"/>
      <c r="AD435" s="37"/>
      <c r="AE435" s="37"/>
      <c r="AT435" s="16" t="s">
        <v>143</v>
      </c>
      <c r="AU435" s="16" t="s">
        <v>21</v>
      </c>
    </row>
    <row r="436" spans="1:63" s="12" customFormat="1" ht="22.8" customHeight="1">
      <c r="A436" s="12"/>
      <c r="B436" s="202"/>
      <c r="C436" s="203"/>
      <c r="D436" s="204" t="s">
        <v>78</v>
      </c>
      <c r="E436" s="216" t="s">
        <v>104</v>
      </c>
      <c r="F436" s="216" t="s">
        <v>1703</v>
      </c>
      <c r="G436" s="203"/>
      <c r="H436" s="203"/>
      <c r="I436" s="206"/>
      <c r="J436" s="217">
        <f>BK436</f>
        <v>0</v>
      </c>
      <c r="K436" s="203"/>
      <c r="L436" s="208"/>
      <c r="M436" s="209"/>
      <c r="N436" s="210"/>
      <c r="O436" s="210"/>
      <c r="P436" s="211">
        <f>SUM(P437:P438)</f>
        <v>0</v>
      </c>
      <c r="Q436" s="210"/>
      <c r="R436" s="211">
        <f>SUM(R437:R438)</f>
        <v>0</v>
      </c>
      <c r="S436" s="210"/>
      <c r="T436" s="212">
        <f>SUM(T437:T438)</f>
        <v>0</v>
      </c>
      <c r="U436" s="12"/>
      <c r="V436" s="12"/>
      <c r="W436" s="12"/>
      <c r="X436" s="12"/>
      <c r="Y436" s="12"/>
      <c r="Z436" s="12"/>
      <c r="AA436" s="12"/>
      <c r="AB436" s="12"/>
      <c r="AC436" s="12"/>
      <c r="AD436" s="12"/>
      <c r="AE436" s="12"/>
      <c r="AR436" s="213" t="s">
        <v>165</v>
      </c>
      <c r="AT436" s="214" t="s">
        <v>78</v>
      </c>
      <c r="AU436" s="214" t="s">
        <v>87</v>
      </c>
      <c r="AY436" s="213" t="s">
        <v>135</v>
      </c>
      <c r="BK436" s="215">
        <f>SUM(BK437:BK438)</f>
        <v>0</v>
      </c>
    </row>
    <row r="437" spans="1:65" s="2" customFormat="1" ht="16.5" customHeight="1">
      <c r="A437" s="37"/>
      <c r="B437" s="38"/>
      <c r="C437" s="218" t="s">
        <v>934</v>
      </c>
      <c r="D437" s="218" t="s">
        <v>137</v>
      </c>
      <c r="E437" s="219" t="s">
        <v>1704</v>
      </c>
      <c r="F437" s="220" t="s">
        <v>1705</v>
      </c>
      <c r="G437" s="221" t="s">
        <v>1706</v>
      </c>
      <c r="H437" s="222">
        <v>1</v>
      </c>
      <c r="I437" s="223"/>
      <c r="J437" s="224">
        <f>ROUND(I437*H437,2)</f>
        <v>0</v>
      </c>
      <c r="K437" s="225"/>
      <c r="L437" s="43"/>
      <c r="M437" s="226" t="s">
        <v>1</v>
      </c>
      <c r="N437" s="227" t="s">
        <v>44</v>
      </c>
      <c r="O437" s="90"/>
      <c r="P437" s="228">
        <f>O437*H437</f>
        <v>0</v>
      </c>
      <c r="Q437" s="228">
        <v>0</v>
      </c>
      <c r="R437" s="228">
        <f>Q437*H437</f>
        <v>0</v>
      </c>
      <c r="S437" s="228">
        <v>0</v>
      </c>
      <c r="T437" s="229">
        <f>S437*H437</f>
        <v>0</v>
      </c>
      <c r="U437" s="37"/>
      <c r="V437" s="37"/>
      <c r="W437" s="37"/>
      <c r="X437" s="37"/>
      <c r="Y437" s="37"/>
      <c r="Z437" s="37"/>
      <c r="AA437" s="37"/>
      <c r="AB437" s="37"/>
      <c r="AC437" s="37"/>
      <c r="AD437" s="37"/>
      <c r="AE437" s="37"/>
      <c r="AR437" s="230" t="s">
        <v>141</v>
      </c>
      <c r="AT437" s="230" t="s">
        <v>137</v>
      </c>
      <c r="AU437" s="230" t="s">
        <v>21</v>
      </c>
      <c r="AY437" s="16" t="s">
        <v>135</v>
      </c>
      <c r="BE437" s="231">
        <f>IF(N437="základní",J437,0)</f>
        <v>0</v>
      </c>
      <c r="BF437" s="231">
        <f>IF(N437="snížená",J437,0)</f>
        <v>0</v>
      </c>
      <c r="BG437" s="231">
        <f>IF(N437="zákl. přenesená",J437,0)</f>
        <v>0</v>
      </c>
      <c r="BH437" s="231">
        <f>IF(N437="sníž. přenesená",J437,0)</f>
        <v>0</v>
      </c>
      <c r="BI437" s="231">
        <f>IF(N437="nulová",J437,0)</f>
        <v>0</v>
      </c>
      <c r="BJ437" s="16" t="s">
        <v>87</v>
      </c>
      <c r="BK437" s="231">
        <f>ROUND(I437*H437,2)</f>
        <v>0</v>
      </c>
      <c r="BL437" s="16" t="s">
        <v>141</v>
      </c>
      <c r="BM437" s="230" t="s">
        <v>1707</v>
      </c>
    </row>
    <row r="438" spans="1:47" s="2" customFormat="1" ht="12">
      <c r="A438" s="37"/>
      <c r="B438" s="38"/>
      <c r="C438" s="39"/>
      <c r="D438" s="232" t="s">
        <v>143</v>
      </c>
      <c r="E438" s="39"/>
      <c r="F438" s="233" t="s">
        <v>1708</v>
      </c>
      <c r="G438" s="39"/>
      <c r="H438" s="39"/>
      <c r="I438" s="234"/>
      <c r="J438" s="39"/>
      <c r="K438" s="39"/>
      <c r="L438" s="43"/>
      <c r="M438" s="276"/>
      <c r="N438" s="277"/>
      <c r="O438" s="278"/>
      <c r="P438" s="278"/>
      <c r="Q438" s="278"/>
      <c r="R438" s="278"/>
      <c r="S438" s="278"/>
      <c r="T438" s="279"/>
      <c r="U438" s="37"/>
      <c r="V438" s="37"/>
      <c r="W438" s="37"/>
      <c r="X438" s="37"/>
      <c r="Y438" s="37"/>
      <c r="Z438" s="37"/>
      <c r="AA438" s="37"/>
      <c r="AB438" s="37"/>
      <c r="AC438" s="37"/>
      <c r="AD438" s="37"/>
      <c r="AE438" s="37"/>
      <c r="AT438" s="16" t="s">
        <v>143</v>
      </c>
      <c r="AU438" s="16" t="s">
        <v>21</v>
      </c>
    </row>
    <row r="439" spans="1:31" s="2" customFormat="1" ht="6.95" customHeight="1">
      <c r="A439" s="37"/>
      <c r="B439" s="65"/>
      <c r="C439" s="66"/>
      <c r="D439" s="66"/>
      <c r="E439" s="66"/>
      <c r="F439" s="66"/>
      <c r="G439" s="66"/>
      <c r="H439" s="66"/>
      <c r="I439" s="66"/>
      <c r="J439" s="66"/>
      <c r="K439" s="66"/>
      <c r="L439" s="43"/>
      <c r="M439" s="37"/>
      <c r="O439" s="37"/>
      <c r="P439" s="37"/>
      <c r="Q439" s="37"/>
      <c r="R439" s="37"/>
      <c r="S439" s="37"/>
      <c r="T439" s="37"/>
      <c r="U439" s="37"/>
      <c r="V439" s="37"/>
      <c r="W439" s="37"/>
      <c r="X439" s="37"/>
      <c r="Y439" s="37"/>
      <c r="Z439" s="37"/>
      <c r="AA439" s="37"/>
      <c r="AB439" s="37"/>
      <c r="AC439" s="37"/>
      <c r="AD439" s="37"/>
      <c r="AE439" s="37"/>
    </row>
  </sheetData>
  <sheetProtection password="CC35" sheet="1" objects="1" scenarios="1" formatColumns="0" formatRows="0" autoFilter="0"/>
  <autoFilter ref="C131:K438"/>
  <mergeCells count="9">
    <mergeCell ref="E7:H7"/>
    <mergeCell ref="E9:H9"/>
    <mergeCell ref="E18:H18"/>
    <mergeCell ref="E27:H27"/>
    <mergeCell ref="E85:H85"/>
    <mergeCell ref="E87:H87"/>
    <mergeCell ref="E122:H122"/>
    <mergeCell ref="E124:H124"/>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2:BM189"/>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6" t="s">
        <v>97</v>
      </c>
    </row>
    <row r="3" spans="2:46" s="1" customFormat="1" ht="6.95" customHeight="1" hidden="1">
      <c r="B3" s="135"/>
      <c r="C3" s="136"/>
      <c r="D3" s="136"/>
      <c r="E3" s="136"/>
      <c r="F3" s="136"/>
      <c r="G3" s="136"/>
      <c r="H3" s="136"/>
      <c r="I3" s="136"/>
      <c r="J3" s="136"/>
      <c r="K3" s="136"/>
      <c r="L3" s="19"/>
      <c r="AT3" s="16" t="s">
        <v>21</v>
      </c>
    </row>
    <row r="4" spans="2:46" s="1" customFormat="1" ht="24.95" customHeight="1" hidden="1">
      <c r="B4" s="19"/>
      <c r="D4" s="137" t="s">
        <v>107</v>
      </c>
      <c r="L4" s="19"/>
      <c r="M4" s="138" t="s">
        <v>10</v>
      </c>
      <c r="AT4" s="16" t="s">
        <v>4</v>
      </c>
    </row>
    <row r="5" spans="2:12" s="1" customFormat="1" ht="6.95" customHeight="1" hidden="1">
      <c r="B5" s="19"/>
      <c r="L5" s="19"/>
    </row>
    <row r="6" spans="2:12" s="1" customFormat="1" ht="12" customHeight="1" hidden="1">
      <c r="B6" s="19"/>
      <c r="D6" s="139" t="s">
        <v>16</v>
      </c>
      <c r="L6" s="19"/>
    </row>
    <row r="7" spans="2:12" s="1" customFormat="1" ht="16.5" customHeight="1" hidden="1">
      <c r="B7" s="19"/>
      <c r="E7" s="140" t="str">
        <f>'Rekapitulace stavby'!K6</f>
        <v>Cheb, stavební úprava komunikace ulice Nová</v>
      </c>
      <c r="F7" s="139"/>
      <c r="G7" s="139"/>
      <c r="H7" s="139"/>
      <c r="L7" s="19"/>
    </row>
    <row r="8" spans="1:31" s="2" customFormat="1" ht="12" customHeight="1" hidden="1">
      <c r="A8" s="37"/>
      <c r="B8" s="43"/>
      <c r="C8" s="37"/>
      <c r="D8" s="139" t="s">
        <v>108</v>
      </c>
      <c r="E8" s="37"/>
      <c r="F8" s="37"/>
      <c r="G8" s="37"/>
      <c r="H8" s="37"/>
      <c r="I8" s="37"/>
      <c r="J8" s="37"/>
      <c r="K8" s="37"/>
      <c r="L8" s="62"/>
      <c r="S8" s="37"/>
      <c r="T8" s="37"/>
      <c r="U8" s="37"/>
      <c r="V8" s="37"/>
      <c r="W8" s="37"/>
      <c r="X8" s="37"/>
      <c r="Y8" s="37"/>
      <c r="Z8" s="37"/>
      <c r="AA8" s="37"/>
      <c r="AB8" s="37"/>
      <c r="AC8" s="37"/>
      <c r="AD8" s="37"/>
      <c r="AE8" s="37"/>
    </row>
    <row r="9" spans="1:31" s="2" customFormat="1" ht="16.5" customHeight="1" hidden="1">
      <c r="A9" s="37"/>
      <c r="B9" s="43"/>
      <c r="C9" s="37"/>
      <c r="D9" s="37"/>
      <c r="E9" s="141" t="s">
        <v>1709</v>
      </c>
      <c r="F9" s="37"/>
      <c r="G9" s="37"/>
      <c r="H9" s="37"/>
      <c r="I9" s="37"/>
      <c r="J9" s="37"/>
      <c r="K9" s="37"/>
      <c r="L9" s="62"/>
      <c r="S9" s="37"/>
      <c r="T9" s="37"/>
      <c r="U9" s="37"/>
      <c r="V9" s="37"/>
      <c r="W9" s="37"/>
      <c r="X9" s="37"/>
      <c r="Y9" s="37"/>
      <c r="Z9" s="37"/>
      <c r="AA9" s="37"/>
      <c r="AB9" s="37"/>
      <c r="AC9" s="37"/>
      <c r="AD9" s="37"/>
      <c r="AE9" s="37"/>
    </row>
    <row r="10" spans="1:31" s="2" customFormat="1" ht="12" hidden="1">
      <c r="A10" s="37"/>
      <c r="B10" s="43"/>
      <c r="C10" s="37"/>
      <c r="D10" s="37"/>
      <c r="E10" s="37"/>
      <c r="F10" s="37"/>
      <c r="G10" s="37"/>
      <c r="H10" s="37"/>
      <c r="I10" s="37"/>
      <c r="J10" s="37"/>
      <c r="K10" s="37"/>
      <c r="L10" s="62"/>
      <c r="S10" s="37"/>
      <c r="T10" s="37"/>
      <c r="U10" s="37"/>
      <c r="V10" s="37"/>
      <c r="W10" s="37"/>
      <c r="X10" s="37"/>
      <c r="Y10" s="37"/>
      <c r="Z10" s="37"/>
      <c r="AA10" s="37"/>
      <c r="AB10" s="37"/>
      <c r="AC10" s="37"/>
      <c r="AD10" s="37"/>
      <c r="AE10" s="37"/>
    </row>
    <row r="11" spans="1:31" s="2" customFormat="1" ht="12" customHeight="1" hidden="1">
      <c r="A11" s="37"/>
      <c r="B11" s="43"/>
      <c r="C11" s="37"/>
      <c r="D11" s="139" t="s">
        <v>18</v>
      </c>
      <c r="E11" s="37"/>
      <c r="F11" s="142" t="s">
        <v>19</v>
      </c>
      <c r="G11" s="37"/>
      <c r="H11" s="37"/>
      <c r="I11" s="139" t="s">
        <v>20</v>
      </c>
      <c r="J11" s="142" t="s">
        <v>1</v>
      </c>
      <c r="K11" s="37"/>
      <c r="L11" s="62"/>
      <c r="S11" s="37"/>
      <c r="T11" s="37"/>
      <c r="U11" s="37"/>
      <c r="V11" s="37"/>
      <c r="W11" s="37"/>
      <c r="X11" s="37"/>
      <c r="Y11" s="37"/>
      <c r="Z11" s="37"/>
      <c r="AA11" s="37"/>
      <c r="AB11" s="37"/>
      <c r="AC11" s="37"/>
      <c r="AD11" s="37"/>
      <c r="AE11" s="37"/>
    </row>
    <row r="12" spans="1:31" s="2" customFormat="1" ht="12" customHeight="1" hidden="1">
      <c r="A12" s="37"/>
      <c r="B12" s="43"/>
      <c r="C12" s="37"/>
      <c r="D12" s="139" t="s">
        <v>22</v>
      </c>
      <c r="E12" s="37"/>
      <c r="F12" s="142" t="s">
        <v>23</v>
      </c>
      <c r="G12" s="37"/>
      <c r="H12" s="37"/>
      <c r="I12" s="139" t="s">
        <v>24</v>
      </c>
      <c r="J12" s="143" t="str">
        <f>'Rekapitulace stavby'!AN8</f>
        <v>3. 2. 2023</v>
      </c>
      <c r="K12" s="37"/>
      <c r="L12" s="62"/>
      <c r="S12" s="37"/>
      <c r="T12" s="37"/>
      <c r="U12" s="37"/>
      <c r="V12" s="37"/>
      <c r="W12" s="37"/>
      <c r="X12" s="37"/>
      <c r="Y12" s="37"/>
      <c r="Z12" s="37"/>
      <c r="AA12" s="37"/>
      <c r="AB12" s="37"/>
      <c r="AC12" s="37"/>
      <c r="AD12" s="37"/>
      <c r="AE12" s="37"/>
    </row>
    <row r="13" spans="1:31" s="2" customFormat="1" ht="10.8" customHeight="1" hidden="1">
      <c r="A13" s="37"/>
      <c r="B13" s="43"/>
      <c r="C13" s="37"/>
      <c r="D13" s="37"/>
      <c r="E13" s="37"/>
      <c r="F13" s="37"/>
      <c r="G13" s="37"/>
      <c r="H13" s="37"/>
      <c r="I13" s="37"/>
      <c r="J13" s="37"/>
      <c r="K13" s="37"/>
      <c r="L13" s="62"/>
      <c r="S13" s="37"/>
      <c r="T13" s="37"/>
      <c r="U13" s="37"/>
      <c r="V13" s="37"/>
      <c r="W13" s="37"/>
      <c r="X13" s="37"/>
      <c r="Y13" s="37"/>
      <c r="Z13" s="37"/>
      <c r="AA13" s="37"/>
      <c r="AB13" s="37"/>
      <c r="AC13" s="37"/>
      <c r="AD13" s="37"/>
      <c r="AE13" s="37"/>
    </row>
    <row r="14" spans="1:31" s="2" customFormat="1" ht="12" customHeight="1" hidden="1">
      <c r="A14" s="37"/>
      <c r="B14" s="43"/>
      <c r="C14" s="37"/>
      <c r="D14" s="139" t="s">
        <v>26</v>
      </c>
      <c r="E14" s="37"/>
      <c r="F14" s="37"/>
      <c r="G14" s="37"/>
      <c r="H14" s="37"/>
      <c r="I14" s="139" t="s">
        <v>27</v>
      </c>
      <c r="J14" s="142" t="s">
        <v>1</v>
      </c>
      <c r="K14" s="37"/>
      <c r="L14" s="62"/>
      <c r="S14" s="37"/>
      <c r="T14" s="37"/>
      <c r="U14" s="37"/>
      <c r="V14" s="37"/>
      <c r="W14" s="37"/>
      <c r="X14" s="37"/>
      <c r="Y14" s="37"/>
      <c r="Z14" s="37"/>
      <c r="AA14" s="37"/>
      <c r="AB14" s="37"/>
      <c r="AC14" s="37"/>
      <c r="AD14" s="37"/>
      <c r="AE14" s="37"/>
    </row>
    <row r="15" spans="1:31" s="2" customFormat="1" ht="18" customHeight="1" hidden="1">
      <c r="A15" s="37"/>
      <c r="B15" s="43"/>
      <c r="C15" s="37"/>
      <c r="D15" s="37"/>
      <c r="E15" s="142" t="s">
        <v>28</v>
      </c>
      <c r="F15" s="37"/>
      <c r="G15" s="37"/>
      <c r="H15" s="37"/>
      <c r="I15" s="139" t="s">
        <v>29</v>
      </c>
      <c r="J15" s="142" t="s">
        <v>1</v>
      </c>
      <c r="K15" s="37"/>
      <c r="L15" s="62"/>
      <c r="S15" s="37"/>
      <c r="T15" s="37"/>
      <c r="U15" s="37"/>
      <c r="V15" s="37"/>
      <c r="W15" s="37"/>
      <c r="X15" s="37"/>
      <c r="Y15" s="37"/>
      <c r="Z15" s="37"/>
      <c r="AA15" s="37"/>
      <c r="AB15" s="37"/>
      <c r="AC15" s="37"/>
      <c r="AD15" s="37"/>
      <c r="AE15" s="37"/>
    </row>
    <row r="16" spans="1:31" s="2" customFormat="1" ht="6.95" customHeight="1" hidden="1">
      <c r="A16" s="37"/>
      <c r="B16" s="43"/>
      <c r="C16" s="37"/>
      <c r="D16" s="37"/>
      <c r="E16" s="37"/>
      <c r="F16" s="37"/>
      <c r="G16" s="37"/>
      <c r="H16" s="37"/>
      <c r="I16" s="37"/>
      <c r="J16" s="37"/>
      <c r="K16" s="37"/>
      <c r="L16" s="62"/>
      <c r="S16" s="37"/>
      <c r="T16" s="37"/>
      <c r="U16" s="37"/>
      <c r="V16" s="37"/>
      <c r="W16" s="37"/>
      <c r="X16" s="37"/>
      <c r="Y16" s="37"/>
      <c r="Z16" s="37"/>
      <c r="AA16" s="37"/>
      <c r="AB16" s="37"/>
      <c r="AC16" s="37"/>
      <c r="AD16" s="37"/>
      <c r="AE16" s="37"/>
    </row>
    <row r="17" spans="1:31" s="2" customFormat="1" ht="12" customHeight="1" hidden="1">
      <c r="A17" s="37"/>
      <c r="B17" s="43"/>
      <c r="C17" s="37"/>
      <c r="D17" s="139" t="s">
        <v>30</v>
      </c>
      <c r="E17" s="37"/>
      <c r="F17" s="37"/>
      <c r="G17" s="37"/>
      <c r="H17" s="37"/>
      <c r="I17" s="139" t="s">
        <v>27</v>
      </c>
      <c r="J17" s="32" t="str">
        <f>'Rekapitulace stavby'!AN13</f>
        <v>Vyplň údaj</v>
      </c>
      <c r="K17" s="37"/>
      <c r="L17" s="62"/>
      <c r="S17" s="37"/>
      <c r="T17" s="37"/>
      <c r="U17" s="37"/>
      <c r="V17" s="37"/>
      <c r="W17" s="37"/>
      <c r="X17" s="37"/>
      <c r="Y17" s="37"/>
      <c r="Z17" s="37"/>
      <c r="AA17" s="37"/>
      <c r="AB17" s="37"/>
      <c r="AC17" s="37"/>
      <c r="AD17" s="37"/>
      <c r="AE17" s="37"/>
    </row>
    <row r="18" spans="1:31" s="2" customFormat="1" ht="18" customHeight="1" hidden="1">
      <c r="A18" s="37"/>
      <c r="B18" s="43"/>
      <c r="C18" s="37"/>
      <c r="D18" s="37"/>
      <c r="E18" s="32" t="str">
        <f>'Rekapitulace stavby'!E14</f>
        <v>Vyplň údaj</v>
      </c>
      <c r="F18" s="142"/>
      <c r="G18" s="142"/>
      <c r="H18" s="142"/>
      <c r="I18" s="139" t="s">
        <v>29</v>
      </c>
      <c r="J18" s="32" t="str">
        <f>'Rekapitulace stavby'!AN14</f>
        <v>Vyplň údaj</v>
      </c>
      <c r="K18" s="37"/>
      <c r="L18" s="62"/>
      <c r="S18" s="37"/>
      <c r="T18" s="37"/>
      <c r="U18" s="37"/>
      <c r="V18" s="37"/>
      <c r="W18" s="37"/>
      <c r="X18" s="37"/>
      <c r="Y18" s="37"/>
      <c r="Z18" s="37"/>
      <c r="AA18" s="37"/>
      <c r="AB18" s="37"/>
      <c r="AC18" s="37"/>
      <c r="AD18" s="37"/>
      <c r="AE18" s="37"/>
    </row>
    <row r="19" spans="1:31" s="2" customFormat="1" ht="6.95" customHeight="1" hidden="1">
      <c r="A19" s="37"/>
      <c r="B19" s="43"/>
      <c r="C19" s="37"/>
      <c r="D19" s="37"/>
      <c r="E19" s="37"/>
      <c r="F19" s="37"/>
      <c r="G19" s="37"/>
      <c r="H19" s="37"/>
      <c r="I19" s="37"/>
      <c r="J19" s="37"/>
      <c r="K19" s="37"/>
      <c r="L19" s="62"/>
      <c r="S19" s="37"/>
      <c r="T19" s="37"/>
      <c r="U19" s="37"/>
      <c r="V19" s="37"/>
      <c r="W19" s="37"/>
      <c r="X19" s="37"/>
      <c r="Y19" s="37"/>
      <c r="Z19" s="37"/>
      <c r="AA19" s="37"/>
      <c r="AB19" s="37"/>
      <c r="AC19" s="37"/>
      <c r="AD19" s="37"/>
      <c r="AE19" s="37"/>
    </row>
    <row r="20" spans="1:31" s="2" customFormat="1" ht="12" customHeight="1" hidden="1">
      <c r="A20" s="37"/>
      <c r="B20" s="43"/>
      <c r="C20" s="37"/>
      <c r="D20" s="139" t="s">
        <v>32</v>
      </c>
      <c r="E20" s="37"/>
      <c r="F20" s="37"/>
      <c r="G20" s="37"/>
      <c r="H20" s="37"/>
      <c r="I20" s="139" t="s">
        <v>27</v>
      </c>
      <c r="J20" s="142" t="s">
        <v>1</v>
      </c>
      <c r="K20" s="37"/>
      <c r="L20" s="62"/>
      <c r="S20" s="37"/>
      <c r="T20" s="37"/>
      <c r="U20" s="37"/>
      <c r="V20" s="37"/>
      <c r="W20" s="37"/>
      <c r="X20" s="37"/>
      <c r="Y20" s="37"/>
      <c r="Z20" s="37"/>
      <c r="AA20" s="37"/>
      <c r="AB20" s="37"/>
      <c r="AC20" s="37"/>
      <c r="AD20" s="37"/>
      <c r="AE20" s="37"/>
    </row>
    <row r="21" spans="1:31" s="2" customFormat="1" ht="18" customHeight="1" hidden="1">
      <c r="A21" s="37"/>
      <c r="B21" s="43"/>
      <c r="C21" s="37"/>
      <c r="D21" s="37"/>
      <c r="E21" s="142" t="s">
        <v>33</v>
      </c>
      <c r="F21" s="37"/>
      <c r="G21" s="37"/>
      <c r="H21" s="37"/>
      <c r="I21" s="139" t="s">
        <v>29</v>
      </c>
      <c r="J21" s="142" t="s">
        <v>1</v>
      </c>
      <c r="K21" s="37"/>
      <c r="L21" s="62"/>
      <c r="S21" s="37"/>
      <c r="T21" s="37"/>
      <c r="U21" s="37"/>
      <c r="V21" s="37"/>
      <c r="W21" s="37"/>
      <c r="X21" s="37"/>
      <c r="Y21" s="37"/>
      <c r="Z21" s="37"/>
      <c r="AA21" s="37"/>
      <c r="AB21" s="37"/>
      <c r="AC21" s="37"/>
      <c r="AD21" s="37"/>
      <c r="AE21" s="37"/>
    </row>
    <row r="22" spans="1:31" s="2" customFormat="1" ht="6.95" customHeight="1" hidden="1">
      <c r="A22" s="37"/>
      <c r="B22" s="43"/>
      <c r="C22" s="37"/>
      <c r="D22" s="37"/>
      <c r="E22" s="37"/>
      <c r="F22" s="37"/>
      <c r="G22" s="37"/>
      <c r="H22" s="37"/>
      <c r="I22" s="37"/>
      <c r="J22" s="37"/>
      <c r="K22" s="37"/>
      <c r="L22" s="62"/>
      <c r="S22" s="37"/>
      <c r="T22" s="37"/>
      <c r="U22" s="37"/>
      <c r="V22" s="37"/>
      <c r="W22" s="37"/>
      <c r="X22" s="37"/>
      <c r="Y22" s="37"/>
      <c r="Z22" s="37"/>
      <c r="AA22" s="37"/>
      <c r="AB22" s="37"/>
      <c r="AC22" s="37"/>
      <c r="AD22" s="37"/>
      <c r="AE22" s="37"/>
    </row>
    <row r="23" spans="1:31" s="2" customFormat="1" ht="12" customHeight="1" hidden="1">
      <c r="A23" s="37"/>
      <c r="B23" s="43"/>
      <c r="C23" s="37"/>
      <c r="D23" s="139" t="s">
        <v>35</v>
      </c>
      <c r="E23" s="37"/>
      <c r="F23" s="37"/>
      <c r="G23" s="37"/>
      <c r="H23" s="37"/>
      <c r="I23" s="139" t="s">
        <v>27</v>
      </c>
      <c r="J23" s="142" t="s">
        <v>36</v>
      </c>
      <c r="K23" s="37"/>
      <c r="L23" s="62"/>
      <c r="S23" s="37"/>
      <c r="T23" s="37"/>
      <c r="U23" s="37"/>
      <c r="V23" s="37"/>
      <c r="W23" s="37"/>
      <c r="X23" s="37"/>
      <c r="Y23" s="37"/>
      <c r="Z23" s="37"/>
      <c r="AA23" s="37"/>
      <c r="AB23" s="37"/>
      <c r="AC23" s="37"/>
      <c r="AD23" s="37"/>
      <c r="AE23" s="37"/>
    </row>
    <row r="24" spans="1:31" s="2" customFormat="1" ht="18" customHeight="1" hidden="1">
      <c r="A24" s="37"/>
      <c r="B24" s="43"/>
      <c r="C24" s="37"/>
      <c r="D24" s="37"/>
      <c r="E24" s="142" t="s">
        <v>33</v>
      </c>
      <c r="F24" s="37"/>
      <c r="G24" s="37"/>
      <c r="H24" s="37"/>
      <c r="I24" s="139" t="s">
        <v>29</v>
      </c>
      <c r="J24" s="142" t="s">
        <v>37</v>
      </c>
      <c r="K24" s="37"/>
      <c r="L24" s="62"/>
      <c r="S24" s="37"/>
      <c r="T24" s="37"/>
      <c r="U24" s="37"/>
      <c r="V24" s="37"/>
      <c r="W24" s="37"/>
      <c r="X24" s="37"/>
      <c r="Y24" s="37"/>
      <c r="Z24" s="37"/>
      <c r="AA24" s="37"/>
      <c r="AB24" s="37"/>
      <c r="AC24" s="37"/>
      <c r="AD24" s="37"/>
      <c r="AE24" s="37"/>
    </row>
    <row r="25" spans="1:31" s="2" customFormat="1" ht="6.95" customHeight="1" hidden="1">
      <c r="A25" s="37"/>
      <c r="B25" s="43"/>
      <c r="C25" s="37"/>
      <c r="D25" s="37"/>
      <c r="E25" s="37"/>
      <c r="F25" s="37"/>
      <c r="G25" s="37"/>
      <c r="H25" s="37"/>
      <c r="I25" s="37"/>
      <c r="J25" s="37"/>
      <c r="K25" s="37"/>
      <c r="L25" s="62"/>
      <c r="S25" s="37"/>
      <c r="T25" s="37"/>
      <c r="U25" s="37"/>
      <c r="V25" s="37"/>
      <c r="W25" s="37"/>
      <c r="X25" s="37"/>
      <c r="Y25" s="37"/>
      <c r="Z25" s="37"/>
      <c r="AA25" s="37"/>
      <c r="AB25" s="37"/>
      <c r="AC25" s="37"/>
      <c r="AD25" s="37"/>
      <c r="AE25" s="37"/>
    </row>
    <row r="26" spans="1:31" s="2" customFormat="1" ht="12" customHeight="1" hidden="1">
      <c r="A26" s="37"/>
      <c r="B26" s="43"/>
      <c r="C26" s="37"/>
      <c r="D26" s="139" t="s">
        <v>38</v>
      </c>
      <c r="E26" s="37"/>
      <c r="F26" s="37"/>
      <c r="G26" s="37"/>
      <c r="H26" s="37"/>
      <c r="I26" s="37"/>
      <c r="J26" s="37"/>
      <c r="K26" s="37"/>
      <c r="L26" s="62"/>
      <c r="S26" s="37"/>
      <c r="T26" s="37"/>
      <c r="U26" s="37"/>
      <c r="V26" s="37"/>
      <c r="W26" s="37"/>
      <c r="X26" s="37"/>
      <c r="Y26" s="37"/>
      <c r="Z26" s="37"/>
      <c r="AA26" s="37"/>
      <c r="AB26" s="37"/>
      <c r="AC26" s="37"/>
      <c r="AD26" s="37"/>
      <c r="AE26" s="37"/>
    </row>
    <row r="27" spans="1:31" s="8" customFormat="1" ht="16.5" customHeight="1" hidden="1">
      <c r="A27" s="144"/>
      <c r="B27" s="145"/>
      <c r="C27" s="144"/>
      <c r="D27" s="144"/>
      <c r="E27" s="146" t="s">
        <v>1</v>
      </c>
      <c r="F27" s="146"/>
      <c r="G27" s="146"/>
      <c r="H27" s="146"/>
      <c r="I27" s="144"/>
      <c r="J27" s="144"/>
      <c r="K27" s="144"/>
      <c r="L27" s="147"/>
      <c r="S27" s="144"/>
      <c r="T27" s="144"/>
      <c r="U27" s="144"/>
      <c r="V27" s="144"/>
      <c r="W27" s="144"/>
      <c r="X27" s="144"/>
      <c r="Y27" s="144"/>
      <c r="Z27" s="144"/>
      <c r="AA27" s="144"/>
      <c r="AB27" s="144"/>
      <c r="AC27" s="144"/>
      <c r="AD27" s="144"/>
      <c r="AE27" s="144"/>
    </row>
    <row r="28" spans="1:31" s="2" customFormat="1" ht="6.95" customHeight="1" hidden="1">
      <c r="A28" s="37"/>
      <c r="B28" s="43"/>
      <c r="C28" s="37"/>
      <c r="D28" s="37"/>
      <c r="E28" s="37"/>
      <c r="F28" s="37"/>
      <c r="G28" s="37"/>
      <c r="H28" s="37"/>
      <c r="I28" s="37"/>
      <c r="J28" s="37"/>
      <c r="K28" s="37"/>
      <c r="L28" s="62"/>
      <c r="S28" s="37"/>
      <c r="T28" s="37"/>
      <c r="U28" s="37"/>
      <c r="V28" s="37"/>
      <c r="W28" s="37"/>
      <c r="X28" s="37"/>
      <c r="Y28" s="37"/>
      <c r="Z28" s="37"/>
      <c r="AA28" s="37"/>
      <c r="AB28" s="37"/>
      <c r="AC28" s="37"/>
      <c r="AD28" s="37"/>
      <c r="AE28" s="37"/>
    </row>
    <row r="29" spans="1:31" s="2" customFormat="1" ht="6.95" customHeight="1" hidden="1">
      <c r="A29" s="37"/>
      <c r="B29" s="43"/>
      <c r="C29" s="37"/>
      <c r="D29" s="148"/>
      <c r="E29" s="148"/>
      <c r="F29" s="148"/>
      <c r="G29" s="148"/>
      <c r="H29" s="148"/>
      <c r="I29" s="148"/>
      <c r="J29" s="148"/>
      <c r="K29" s="148"/>
      <c r="L29" s="62"/>
      <c r="S29" s="37"/>
      <c r="T29" s="37"/>
      <c r="U29" s="37"/>
      <c r="V29" s="37"/>
      <c r="W29" s="37"/>
      <c r="X29" s="37"/>
      <c r="Y29" s="37"/>
      <c r="Z29" s="37"/>
      <c r="AA29" s="37"/>
      <c r="AB29" s="37"/>
      <c r="AC29" s="37"/>
      <c r="AD29" s="37"/>
      <c r="AE29" s="37"/>
    </row>
    <row r="30" spans="1:31" s="2" customFormat="1" ht="25.4" customHeight="1" hidden="1">
      <c r="A30" s="37"/>
      <c r="B30" s="43"/>
      <c r="C30" s="37"/>
      <c r="D30" s="149" t="s">
        <v>39</v>
      </c>
      <c r="E30" s="37"/>
      <c r="F30" s="37"/>
      <c r="G30" s="37"/>
      <c r="H30" s="37"/>
      <c r="I30" s="37"/>
      <c r="J30" s="150">
        <f>ROUND(J117,2)</f>
        <v>0</v>
      </c>
      <c r="K30" s="37"/>
      <c r="L30" s="62"/>
      <c r="S30" s="37"/>
      <c r="T30" s="37"/>
      <c r="U30" s="37"/>
      <c r="V30" s="37"/>
      <c r="W30" s="37"/>
      <c r="X30" s="37"/>
      <c r="Y30" s="37"/>
      <c r="Z30" s="37"/>
      <c r="AA30" s="37"/>
      <c r="AB30" s="37"/>
      <c r="AC30" s="37"/>
      <c r="AD30" s="37"/>
      <c r="AE30" s="37"/>
    </row>
    <row r="31" spans="1:31" s="2" customFormat="1" ht="6.95" customHeight="1" hidden="1">
      <c r="A31" s="37"/>
      <c r="B31" s="43"/>
      <c r="C31" s="37"/>
      <c r="D31" s="148"/>
      <c r="E31" s="148"/>
      <c r="F31" s="148"/>
      <c r="G31" s="148"/>
      <c r="H31" s="148"/>
      <c r="I31" s="148"/>
      <c r="J31" s="148"/>
      <c r="K31" s="148"/>
      <c r="L31" s="62"/>
      <c r="S31" s="37"/>
      <c r="T31" s="37"/>
      <c r="U31" s="37"/>
      <c r="V31" s="37"/>
      <c r="W31" s="37"/>
      <c r="X31" s="37"/>
      <c r="Y31" s="37"/>
      <c r="Z31" s="37"/>
      <c r="AA31" s="37"/>
      <c r="AB31" s="37"/>
      <c r="AC31" s="37"/>
      <c r="AD31" s="37"/>
      <c r="AE31" s="37"/>
    </row>
    <row r="32" spans="1:31" s="2" customFormat="1" ht="14.4" customHeight="1" hidden="1">
      <c r="A32" s="37"/>
      <c r="B32" s="43"/>
      <c r="C32" s="37"/>
      <c r="D32" s="37"/>
      <c r="E32" s="37"/>
      <c r="F32" s="151" t="s">
        <v>41</v>
      </c>
      <c r="G32" s="37"/>
      <c r="H32" s="37"/>
      <c r="I32" s="151" t="s">
        <v>40</v>
      </c>
      <c r="J32" s="151" t="s">
        <v>42</v>
      </c>
      <c r="K32" s="37"/>
      <c r="L32" s="62"/>
      <c r="S32" s="37"/>
      <c r="T32" s="37"/>
      <c r="U32" s="37"/>
      <c r="V32" s="37"/>
      <c r="W32" s="37"/>
      <c r="X32" s="37"/>
      <c r="Y32" s="37"/>
      <c r="Z32" s="37"/>
      <c r="AA32" s="37"/>
      <c r="AB32" s="37"/>
      <c r="AC32" s="37"/>
      <c r="AD32" s="37"/>
      <c r="AE32" s="37"/>
    </row>
    <row r="33" spans="1:31" s="2" customFormat="1" ht="14.4" customHeight="1" hidden="1">
      <c r="A33" s="37"/>
      <c r="B33" s="43"/>
      <c r="C33" s="37"/>
      <c r="D33" s="152" t="s">
        <v>43</v>
      </c>
      <c r="E33" s="139" t="s">
        <v>44</v>
      </c>
      <c r="F33" s="153">
        <f>ROUND((SUM(BE117:BE188)),2)</f>
        <v>0</v>
      </c>
      <c r="G33" s="37"/>
      <c r="H33" s="37"/>
      <c r="I33" s="154">
        <v>0.21</v>
      </c>
      <c r="J33" s="153">
        <f>ROUND(((SUM(BE117:BE188))*I33),2)</f>
        <v>0</v>
      </c>
      <c r="K33" s="37"/>
      <c r="L33" s="62"/>
      <c r="S33" s="37"/>
      <c r="T33" s="37"/>
      <c r="U33" s="37"/>
      <c r="V33" s="37"/>
      <c r="W33" s="37"/>
      <c r="X33" s="37"/>
      <c r="Y33" s="37"/>
      <c r="Z33" s="37"/>
      <c r="AA33" s="37"/>
      <c r="AB33" s="37"/>
      <c r="AC33" s="37"/>
      <c r="AD33" s="37"/>
      <c r="AE33" s="37"/>
    </row>
    <row r="34" spans="1:31" s="2" customFormat="1" ht="14.4" customHeight="1" hidden="1">
      <c r="A34" s="37"/>
      <c r="B34" s="43"/>
      <c r="C34" s="37"/>
      <c r="D34" s="37"/>
      <c r="E34" s="139" t="s">
        <v>45</v>
      </c>
      <c r="F34" s="153">
        <f>ROUND((SUM(BF117:BF188)),2)</f>
        <v>0</v>
      </c>
      <c r="G34" s="37"/>
      <c r="H34" s="37"/>
      <c r="I34" s="154">
        <v>0.15</v>
      </c>
      <c r="J34" s="153">
        <f>ROUND(((SUM(BF117:BF188))*I34),2)</f>
        <v>0</v>
      </c>
      <c r="K34" s="37"/>
      <c r="L34" s="62"/>
      <c r="S34" s="37"/>
      <c r="T34" s="37"/>
      <c r="U34" s="37"/>
      <c r="V34" s="37"/>
      <c r="W34" s="37"/>
      <c r="X34" s="37"/>
      <c r="Y34" s="37"/>
      <c r="Z34" s="37"/>
      <c r="AA34" s="37"/>
      <c r="AB34" s="37"/>
      <c r="AC34" s="37"/>
      <c r="AD34" s="37"/>
      <c r="AE34" s="37"/>
    </row>
    <row r="35" spans="1:31" s="2" customFormat="1" ht="14.4" customHeight="1" hidden="1">
      <c r="A35" s="37"/>
      <c r="B35" s="43"/>
      <c r="C35" s="37"/>
      <c r="D35" s="37"/>
      <c r="E35" s="139" t="s">
        <v>46</v>
      </c>
      <c r="F35" s="153">
        <f>ROUND((SUM(BG117:BG188)),2)</f>
        <v>0</v>
      </c>
      <c r="G35" s="37"/>
      <c r="H35" s="37"/>
      <c r="I35" s="154">
        <v>0.21</v>
      </c>
      <c r="J35" s="153">
        <f>0</f>
        <v>0</v>
      </c>
      <c r="K35" s="37"/>
      <c r="L35" s="62"/>
      <c r="S35" s="37"/>
      <c r="T35" s="37"/>
      <c r="U35" s="37"/>
      <c r="V35" s="37"/>
      <c r="W35" s="37"/>
      <c r="X35" s="37"/>
      <c r="Y35" s="37"/>
      <c r="Z35" s="37"/>
      <c r="AA35" s="37"/>
      <c r="AB35" s="37"/>
      <c r="AC35" s="37"/>
      <c r="AD35" s="37"/>
      <c r="AE35" s="37"/>
    </row>
    <row r="36" spans="1:31" s="2" customFormat="1" ht="14.4" customHeight="1" hidden="1">
      <c r="A36" s="37"/>
      <c r="B36" s="43"/>
      <c r="C36" s="37"/>
      <c r="D36" s="37"/>
      <c r="E36" s="139" t="s">
        <v>47</v>
      </c>
      <c r="F36" s="153">
        <f>ROUND((SUM(BH117:BH188)),2)</f>
        <v>0</v>
      </c>
      <c r="G36" s="37"/>
      <c r="H36" s="37"/>
      <c r="I36" s="154">
        <v>0.15</v>
      </c>
      <c r="J36" s="153">
        <f>0</f>
        <v>0</v>
      </c>
      <c r="K36" s="37"/>
      <c r="L36" s="62"/>
      <c r="S36" s="37"/>
      <c r="T36" s="37"/>
      <c r="U36" s="37"/>
      <c r="V36" s="37"/>
      <c r="W36" s="37"/>
      <c r="X36" s="37"/>
      <c r="Y36" s="37"/>
      <c r="Z36" s="37"/>
      <c r="AA36" s="37"/>
      <c r="AB36" s="37"/>
      <c r="AC36" s="37"/>
      <c r="AD36" s="37"/>
      <c r="AE36" s="37"/>
    </row>
    <row r="37" spans="1:31" s="2" customFormat="1" ht="14.4" customHeight="1" hidden="1">
      <c r="A37" s="37"/>
      <c r="B37" s="43"/>
      <c r="C37" s="37"/>
      <c r="D37" s="37"/>
      <c r="E37" s="139" t="s">
        <v>48</v>
      </c>
      <c r="F37" s="153">
        <f>ROUND((SUM(BI117:BI188)),2)</f>
        <v>0</v>
      </c>
      <c r="G37" s="37"/>
      <c r="H37" s="37"/>
      <c r="I37" s="154">
        <v>0</v>
      </c>
      <c r="J37" s="153">
        <f>0</f>
        <v>0</v>
      </c>
      <c r="K37" s="37"/>
      <c r="L37" s="62"/>
      <c r="S37" s="37"/>
      <c r="T37" s="37"/>
      <c r="U37" s="37"/>
      <c r="V37" s="37"/>
      <c r="W37" s="37"/>
      <c r="X37" s="37"/>
      <c r="Y37" s="37"/>
      <c r="Z37" s="37"/>
      <c r="AA37" s="37"/>
      <c r="AB37" s="37"/>
      <c r="AC37" s="37"/>
      <c r="AD37" s="37"/>
      <c r="AE37" s="37"/>
    </row>
    <row r="38" spans="1:31" s="2" customFormat="1" ht="6.95" customHeight="1" hidden="1">
      <c r="A38" s="37"/>
      <c r="B38" s="43"/>
      <c r="C38" s="37"/>
      <c r="D38" s="37"/>
      <c r="E38" s="37"/>
      <c r="F38" s="37"/>
      <c r="G38" s="37"/>
      <c r="H38" s="37"/>
      <c r="I38" s="37"/>
      <c r="J38" s="37"/>
      <c r="K38" s="37"/>
      <c r="L38" s="62"/>
      <c r="S38" s="37"/>
      <c r="T38" s="37"/>
      <c r="U38" s="37"/>
      <c r="V38" s="37"/>
      <c r="W38" s="37"/>
      <c r="X38" s="37"/>
      <c r="Y38" s="37"/>
      <c r="Z38" s="37"/>
      <c r="AA38" s="37"/>
      <c r="AB38" s="37"/>
      <c r="AC38" s="37"/>
      <c r="AD38" s="37"/>
      <c r="AE38" s="37"/>
    </row>
    <row r="39" spans="1:31" s="2" customFormat="1" ht="25.4" customHeight="1" hidden="1">
      <c r="A39" s="37"/>
      <c r="B39" s="43"/>
      <c r="C39" s="155"/>
      <c r="D39" s="156" t="s">
        <v>49</v>
      </c>
      <c r="E39" s="157"/>
      <c r="F39" s="157"/>
      <c r="G39" s="158" t="s">
        <v>50</v>
      </c>
      <c r="H39" s="159" t="s">
        <v>51</v>
      </c>
      <c r="I39" s="157"/>
      <c r="J39" s="160">
        <f>SUM(J30:J37)</f>
        <v>0</v>
      </c>
      <c r="K39" s="161"/>
      <c r="L39" s="62"/>
      <c r="S39" s="37"/>
      <c r="T39" s="37"/>
      <c r="U39" s="37"/>
      <c r="V39" s="37"/>
      <c r="W39" s="37"/>
      <c r="X39" s="37"/>
      <c r="Y39" s="37"/>
      <c r="Z39" s="37"/>
      <c r="AA39" s="37"/>
      <c r="AB39" s="37"/>
      <c r="AC39" s="37"/>
      <c r="AD39" s="37"/>
      <c r="AE39" s="37"/>
    </row>
    <row r="40" spans="1:31" s="2" customFormat="1" ht="14.4" customHeight="1" hidden="1">
      <c r="A40" s="37"/>
      <c r="B40" s="43"/>
      <c r="C40" s="37"/>
      <c r="D40" s="37"/>
      <c r="E40" s="37"/>
      <c r="F40" s="37"/>
      <c r="G40" s="37"/>
      <c r="H40" s="37"/>
      <c r="I40" s="37"/>
      <c r="J40" s="37"/>
      <c r="K40" s="37"/>
      <c r="L40" s="62"/>
      <c r="S40" s="37"/>
      <c r="T40" s="37"/>
      <c r="U40" s="37"/>
      <c r="V40" s="37"/>
      <c r="W40" s="37"/>
      <c r="X40" s="37"/>
      <c r="Y40" s="37"/>
      <c r="Z40" s="37"/>
      <c r="AA40" s="37"/>
      <c r="AB40" s="37"/>
      <c r="AC40" s="37"/>
      <c r="AD40" s="37"/>
      <c r="AE40" s="37"/>
    </row>
    <row r="41" spans="2:12" s="1" customFormat="1" ht="14.4" customHeight="1" hidden="1">
      <c r="B41" s="19"/>
      <c r="L41" s="19"/>
    </row>
    <row r="42" spans="2:12" s="1" customFormat="1" ht="14.4" customHeight="1" hidden="1">
      <c r="B42" s="19"/>
      <c r="L42" s="19"/>
    </row>
    <row r="43" spans="2:12" s="1" customFormat="1" ht="14.4" customHeight="1" hidden="1">
      <c r="B43" s="19"/>
      <c r="L43" s="19"/>
    </row>
    <row r="44" spans="2:12" s="1" customFormat="1" ht="14.4" customHeight="1" hidden="1">
      <c r="B44" s="19"/>
      <c r="L44" s="19"/>
    </row>
    <row r="45" spans="2:12" s="1" customFormat="1" ht="14.4" customHeight="1" hidden="1">
      <c r="B45" s="19"/>
      <c r="L45" s="19"/>
    </row>
    <row r="46" spans="2:12" s="1" customFormat="1" ht="14.4" customHeight="1" hidden="1">
      <c r="B46" s="19"/>
      <c r="L46" s="19"/>
    </row>
    <row r="47" spans="2:12" s="1" customFormat="1" ht="14.4" customHeight="1" hidden="1">
      <c r="B47" s="19"/>
      <c r="L47" s="19"/>
    </row>
    <row r="48" spans="2:12" s="1" customFormat="1" ht="14.4" customHeight="1" hidden="1">
      <c r="B48" s="19"/>
      <c r="L48" s="19"/>
    </row>
    <row r="49" spans="2:12" s="1" customFormat="1" ht="14.4" customHeight="1" hidden="1">
      <c r="B49" s="19"/>
      <c r="L49" s="19"/>
    </row>
    <row r="50" spans="2:12" s="2" customFormat="1" ht="14.4" customHeight="1" hidden="1">
      <c r="B50" s="62"/>
      <c r="D50" s="162" t="s">
        <v>52</v>
      </c>
      <c r="E50" s="163"/>
      <c r="F50" s="163"/>
      <c r="G50" s="162" t="s">
        <v>53</v>
      </c>
      <c r="H50" s="163"/>
      <c r="I50" s="163"/>
      <c r="J50" s="163"/>
      <c r="K50" s="163"/>
      <c r="L50" s="62"/>
    </row>
    <row r="51" spans="2:12" ht="12" hidden="1">
      <c r="B51" s="19"/>
      <c r="L51" s="19"/>
    </row>
    <row r="52" spans="2:12" ht="12" hidden="1">
      <c r="B52" s="19"/>
      <c r="L52" s="19"/>
    </row>
    <row r="53" spans="2:12" ht="12" hidden="1">
      <c r="B53" s="19"/>
      <c r="L53" s="19"/>
    </row>
    <row r="54" spans="2:12" ht="12" hidden="1">
      <c r="B54" s="19"/>
      <c r="L54" s="19"/>
    </row>
    <row r="55" spans="2:12" ht="12" hidden="1">
      <c r="B55" s="19"/>
      <c r="L55" s="19"/>
    </row>
    <row r="56" spans="2:12" ht="12" hidden="1">
      <c r="B56" s="19"/>
      <c r="L56" s="19"/>
    </row>
    <row r="57" spans="2:12" ht="12" hidden="1">
      <c r="B57" s="19"/>
      <c r="L57" s="19"/>
    </row>
    <row r="58" spans="2:12" ht="12" hidden="1">
      <c r="B58" s="19"/>
      <c r="L58" s="19"/>
    </row>
    <row r="59" spans="2:12" ht="12" hidden="1">
      <c r="B59" s="19"/>
      <c r="L59" s="19"/>
    </row>
    <row r="60" spans="2:12" ht="12" hidden="1">
      <c r="B60" s="19"/>
      <c r="L60" s="19"/>
    </row>
    <row r="61" spans="1:31" s="2" customFormat="1" ht="12" hidden="1">
      <c r="A61" s="37"/>
      <c r="B61" s="43"/>
      <c r="C61" s="37"/>
      <c r="D61" s="164" t="s">
        <v>54</v>
      </c>
      <c r="E61" s="165"/>
      <c r="F61" s="166" t="s">
        <v>55</v>
      </c>
      <c r="G61" s="164" t="s">
        <v>54</v>
      </c>
      <c r="H61" s="165"/>
      <c r="I61" s="165"/>
      <c r="J61" s="167" t="s">
        <v>55</v>
      </c>
      <c r="K61" s="165"/>
      <c r="L61" s="62"/>
      <c r="S61" s="37"/>
      <c r="T61" s="37"/>
      <c r="U61" s="37"/>
      <c r="V61" s="37"/>
      <c r="W61" s="37"/>
      <c r="X61" s="37"/>
      <c r="Y61" s="37"/>
      <c r="Z61" s="37"/>
      <c r="AA61" s="37"/>
      <c r="AB61" s="37"/>
      <c r="AC61" s="37"/>
      <c r="AD61" s="37"/>
      <c r="AE61" s="37"/>
    </row>
    <row r="62" spans="2:12" ht="12" hidden="1">
      <c r="B62" s="19"/>
      <c r="L62" s="19"/>
    </row>
    <row r="63" spans="2:12" ht="12" hidden="1">
      <c r="B63" s="19"/>
      <c r="L63" s="19"/>
    </row>
    <row r="64" spans="2:12" ht="12" hidden="1">
      <c r="B64" s="19"/>
      <c r="L64" s="19"/>
    </row>
    <row r="65" spans="1:31" s="2" customFormat="1" ht="12" hidden="1">
      <c r="A65" s="37"/>
      <c r="B65" s="43"/>
      <c r="C65" s="37"/>
      <c r="D65" s="162" t="s">
        <v>56</v>
      </c>
      <c r="E65" s="168"/>
      <c r="F65" s="168"/>
      <c r="G65" s="162" t="s">
        <v>57</v>
      </c>
      <c r="H65" s="168"/>
      <c r="I65" s="168"/>
      <c r="J65" s="168"/>
      <c r="K65" s="168"/>
      <c r="L65" s="62"/>
      <c r="S65" s="37"/>
      <c r="T65" s="37"/>
      <c r="U65" s="37"/>
      <c r="V65" s="37"/>
      <c r="W65" s="37"/>
      <c r="X65" s="37"/>
      <c r="Y65" s="37"/>
      <c r="Z65" s="37"/>
      <c r="AA65" s="37"/>
      <c r="AB65" s="37"/>
      <c r="AC65" s="37"/>
      <c r="AD65" s="37"/>
      <c r="AE65" s="37"/>
    </row>
    <row r="66" spans="2:12" ht="12" hidden="1">
      <c r="B66" s="19"/>
      <c r="L66" s="19"/>
    </row>
    <row r="67" spans="2:12" ht="12" hidden="1">
      <c r="B67" s="19"/>
      <c r="L67" s="19"/>
    </row>
    <row r="68" spans="2:12" ht="12" hidden="1">
      <c r="B68" s="19"/>
      <c r="L68" s="19"/>
    </row>
    <row r="69" spans="2:12" ht="12" hidden="1">
      <c r="B69" s="19"/>
      <c r="L69" s="19"/>
    </row>
    <row r="70" spans="2:12" ht="12" hidden="1">
      <c r="B70" s="19"/>
      <c r="L70" s="19"/>
    </row>
    <row r="71" spans="2:12" ht="12" hidden="1">
      <c r="B71" s="19"/>
      <c r="L71" s="19"/>
    </row>
    <row r="72" spans="2:12" ht="12" hidden="1">
      <c r="B72" s="19"/>
      <c r="L72" s="19"/>
    </row>
    <row r="73" spans="2:12" ht="12" hidden="1">
      <c r="B73" s="19"/>
      <c r="L73" s="19"/>
    </row>
    <row r="74" spans="2:12" ht="12" hidden="1">
      <c r="B74" s="19"/>
      <c r="L74" s="19"/>
    </row>
    <row r="75" spans="2:12" ht="12" hidden="1">
      <c r="B75" s="19"/>
      <c r="L75" s="19"/>
    </row>
    <row r="76" spans="1:31" s="2" customFormat="1" ht="12" hidden="1">
      <c r="A76" s="37"/>
      <c r="B76" s="43"/>
      <c r="C76" s="37"/>
      <c r="D76" s="164" t="s">
        <v>54</v>
      </c>
      <c r="E76" s="165"/>
      <c r="F76" s="166" t="s">
        <v>55</v>
      </c>
      <c r="G76" s="164" t="s">
        <v>54</v>
      </c>
      <c r="H76" s="165"/>
      <c r="I76" s="165"/>
      <c r="J76" s="167" t="s">
        <v>55</v>
      </c>
      <c r="K76" s="165"/>
      <c r="L76" s="62"/>
      <c r="S76" s="37"/>
      <c r="T76" s="37"/>
      <c r="U76" s="37"/>
      <c r="V76" s="37"/>
      <c r="W76" s="37"/>
      <c r="X76" s="37"/>
      <c r="Y76" s="37"/>
      <c r="Z76" s="37"/>
      <c r="AA76" s="37"/>
      <c r="AB76" s="37"/>
      <c r="AC76" s="37"/>
      <c r="AD76" s="37"/>
      <c r="AE76" s="37"/>
    </row>
    <row r="77" spans="1:31" s="2" customFormat="1" ht="14.4" customHeight="1" hidden="1">
      <c r="A77" s="37"/>
      <c r="B77" s="169"/>
      <c r="C77" s="170"/>
      <c r="D77" s="170"/>
      <c r="E77" s="170"/>
      <c r="F77" s="170"/>
      <c r="G77" s="170"/>
      <c r="H77" s="170"/>
      <c r="I77" s="170"/>
      <c r="J77" s="170"/>
      <c r="K77" s="170"/>
      <c r="L77" s="62"/>
      <c r="S77" s="37"/>
      <c r="T77" s="37"/>
      <c r="U77" s="37"/>
      <c r="V77" s="37"/>
      <c r="W77" s="37"/>
      <c r="X77" s="37"/>
      <c r="Y77" s="37"/>
      <c r="Z77" s="37"/>
      <c r="AA77" s="37"/>
      <c r="AB77" s="37"/>
      <c r="AC77" s="37"/>
      <c r="AD77" s="37"/>
      <c r="AE77" s="37"/>
    </row>
    <row r="78" ht="12" hidden="1"/>
    <row r="79" ht="12" hidden="1"/>
    <row r="80" ht="12" hidden="1"/>
    <row r="81" spans="1:31" s="2" customFormat="1" ht="6.95" customHeight="1">
      <c r="A81" s="37"/>
      <c r="B81" s="171"/>
      <c r="C81" s="172"/>
      <c r="D81" s="172"/>
      <c r="E81" s="172"/>
      <c r="F81" s="172"/>
      <c r="G81" s="172"/>
      <c r="H81" s="172"/>
      <c r="I81" s="172"/>
      <c r="J81" s="172"/>
      <c r="K81" s="172"/>
      <c r="L81" s="62"/>
      <c r="S81" s="37"/>
      <c r="T81" s="37"/>
      <c r="U81" s="37"/>
      <c r="V81" s="37"/>
      <c r="W81" s="37"/>
      <c r="X81" s="37"/>
      <c r="Y81" s="37"/>
      <c r="Z81" s="37"/>
      <c r="AA81" s="37"/>
      <c r="AB81" s="37"/>
      <c r="AC81" s="37"/>
      <c r="AD81" s="37"/>
      <c r="AE81" s="37"/>
    </row>
    <row r="82" spans="1:31" s="2" customFormat="1" ht="24.95" customHeight="1">
      <c r="A82" s="37"/>
      <c r="B82" s="38"/>
      <c r="C82" s="22" t="s">
        <v>110</v>
      </c>
      <c r="D82" s="39"/>
      <c r="E82" s="39"/>
      <c r="F82" s="39"/>
      <c r="G82" s="39"/>
      <c r="H82" s="39"/>
      <c r="I82" s="39"/>
      <c r="J82" s="39"/>
      <c r="K82" s="39"/>
      <c r="L82" s="62"/>
      <c r="S82" s="37"/>
      <c r="T82" s="37"/>
      <c r="U82" s="37"/>
      <c r="V82" s="37"/>
      <c r="W82" s="37"/>
      <c r="X82" s="37"/>
      <c r="Y82" s="37"/>
      <c r="Z82" s="37"/>
      <c r="AA82" s="37"/>
      <c r="AB82" s="37"/>
      <c r="AC82" s="37"/>
      <c r="AD82" s="37"/>
      <c r="AE82" s="37"/>
    </row>
    <row r="83" spans="1:31" s="2" customFormat="1" ht="6.95" customHeight="1">
      <c r="A83" s="37"/>
      <c r="B83" s="38"/>
      <c r="C83" s="39"/>
      <c r="D83" s="39"/>
      <c r="E83" s="39"/>
      <c r="F83" s="39"/>
      <c r="G83" s="39"/>
      <c r="H83" s="39"/>
      <c r="I83" s="39"/>
      <c r="J83" s="39"/>
      <c r="K83" s="39"/>
      <c r="L83" s="62"/>
      <c r="S83" s="37"/>
      <c r="T83" s="37"/>
      <c r="U83" s="37"/>
      <c r="V83" s="37"/>
      <c r="W83" s="37"/>
      <c r="X83" s="37"/>
      <c r="Y83" s="37"/>
      <c r="Z83" s="37"/>
      <c r="AA83" s="37"/>
      <c r="AB83" s="37"/>
      <c r="AC83" s="37"/>
      <c r="AD83" s="37"/>
      <c r="AE83" s="37"/>
    </row>
    <row r="84" spans="1:31" s="2" customFormat="1" ht="12" customHeight="1">
      <c r="A84" s="37"/>
      <c r="B84" s="38"/>
      <c r="C84" s="31" t="s">
        <v>16</v>
      </c>
      <c r="D84" s="39"/>
      <c r="E84" s="39"/>
      <c r="F84" s="39"/>
      <c r="G84" s="39"/>
      <c r="H84" s="39"/>
      <c r="I84" s="39"/>
      <c r="J84" s="39"/>
      <c r="K84" s="39"/>
      <c r="L84" s="62"/>
      <c r="S84" s="37"/>
      <c r="T84" s="37"/>
      <c r="U84" s="37"/>
      <c r="V84" s="37"/>
      <c r="W84" s="37"/>
      <c r="X84" s="37"/>
      <c r="Y84" s="37"/>
      <c r="Z84" s="37"/>
      <c r="AA84" s="37"/>
      <c r="AB84" s="37"/>
      <c r="AC84" s="37"/>
      <c r="AD84" s="37"/>
      <c r="AE84" s="37"/>
    </row>
    <row r="85" spans="1:31" s="2" customFormat="1" ht="16.5" customHeight="1">
      <c r="A85" s="37"/>
      <c r="B85" s="38"/>
      <c r="C85" s="39"/>
      <c r="D85" s="39"/>
      <c r="E85" s="173" t="str">
        <f>E7</f>
        <v>Cheb, stavební úprava komunikace ulice Nová</v>
      </c>
      <c r="F85" s="31"/>
      <c r="G85" s="31"/>
      <c r="H85" s="31"/>
      <c r="I85" s="39"/>
      <c r="J85" s="39"/>
      <c r="K85" s="39"/>
      <c r="L85" s="62"/>
      <c r="S85" s="37"/>
      <c r="T85" s="37"/>
      <c r="U85" s="37"/>
      <c r="V85" s="37"/>
      <c r="W85" s="37"/>
      <c r="X85" s="37"/>
      <c r="Y85" s="37"/>
      <c r="Z85" s="37"/>
      <c r="AA85" s="37"/>
      <c r="AB85" s="37"/>
      <c r="AC85" s="37"/>
      <c r="AD85" s="37"/>
      <c r="AE85" s="37"/>
    </row>
    <row r="86" spans="1:31" s="2" customFormat="1" ht="12" customHeight="1">
      <c r="A86" s="37"/>
      <c r="B86" s="38"/>
      <c r="C86" s="31" t="s">
        <v>108</v>
      </c>
      <c r="D86" s="39"/>
      <c r="E86" s="39"/>
      <c r="F86" s="39"/>
      <c r="G86" s="39"/>
      <c r="H86" s="39"/>
      <c r="I86" s="39"/>
      <c r="J86" s="39"/>
      <c r="K86" s="39"/>
      <c r="L86" s="62"/>
      <c r="S86" s="37"/>
      <c r="T86" s="37"/>
      <c r="U86" s="37"/>
      <c r="V86" s="37"/>
      <c r="W86" s="37"/>
      <c r="X86" s="37"/>
      <c r="Y86" s="37"/>
      <c r="Z86" s="37"/>
      <c r="AA86" s="37"/>
      <c r="AB86" s="37"/>
      <c r="AC86" s="37"/>
      <c r="AD86" s="37"/>
      <c r="AE86" s="37"/>
    </row>
    <row r="87" spans="1:31" s="2" customFormat="1" ht="16.5" customHeight="1">
      <c r="A87" s="37"/>
      <c r="B87" s="38"/>
      <c r="C87" s="39"/>
      <c r="D87" s="39"/>
      <c r="E87" s="75" t="str">
        <f>E9</f>
        <v>SO 431 - SO 431 Veřejné osvětlení</v>
      </c>
      <c r="F87" s="39"/>
      <c r="G87" s="39"/>
      <c r="H87" s="39"/>
      <c r="I87" s="39"/>
      <c r="J87" s="39"/>
      <c r="K87" s="39"/>
      <c r="L87" s="62"/>
      <c r="S87" s="37"/>
      <c r="T87" s="37"/>
      <c r="U87" s="37"/>
      <c r="V87" s="37"/>
      <c r="W87" s="37"/>
      <c r="X87" s="37"/>
      <c r="Y87" s="37"/>
      <c r="Z87" s="37"/>
      <c r="AA87" s="37"/>
      <c r="AB87" s="37"/>
      <c r="AC87" s="37"/>
      <c r="AD87" s="37"/>
      <c r="AE87" s="37"/>
    </row>
    <row r="88" spans="1:31" s="2" customFormat="1" ht="6.95" customHeight="1">
      <c r="A88" s="37"/>
      <c r="B88" s="38"/>
      <c r="C88" s="39"/>
      <c r="D88" s="39"/>
      <c r="E88" s="39"/>
      <c r="F88" s="39"/>
      <c r="G88" s="39"/>
      <c r="H88" s="39"/>
      <c r="I88" s="39"/>
      <c r="J88" s="39"/>
      <c r="K88" s="39"/>
      <c r="L88" s="62"/>
      <c r="S88" s="37"/>
      <c r="T88" s="37"/>
      <c r="U88" s="37"/>
      <c r="V88" s="37"/>
      <c r="W88" s="37"/>
      <c r="X88" s="37"/>
      <c r="Y88" s="37"/>
      <c r="Z88" s="37"/>
      <c r="AA88" s="37"/>
      <c r="AB88" s="37"/>
      <c r="AC88" s="37"/>
      <c r="AD88" s="37"/>
      <c r="AE88" s="37"/>
    </row>
    <row r="89" spans="1:31" s="2" customFormat="1" ht="12" customHeight="1">
      <c r="A89" s="37"/>
      <c r="B89" s="38"/>
      <c r="C89" s="31" t="s">
        <v>22</v>
      </c>
      <c r="D89" s="39"/>
      <c r="E89" s="39"/>
      <c r="F89" s="26" t="str">
        <f>F12</f>
        <v>Cheb</v>
      </c>
      <c r="G89" s="39"/>
      <c r="H89" s="39"/>
      <c r="I89" s="31" t="s">
        <v>24</v>
      </c>
      <c r="J89" s="78" t="str">
        <f>IF(J12="","",J12)</f>
        <v>3. 2. 2023</v>
      </c>
      <c r="K89" s="39"/>
      <c r="L89" s="62"/>
      <c r="S89" s="37"/>
      <c r="T89" s="37"/>
      <c r="U89" s="37"/>
      <c r="V89" s="37"/>
      <c r="W89" s="37"/>
      <c r="X89" s="37"/>
      <c r="Y89" s="37"/>
      <c r="Z89" s="37"/>
      <c r="AA89" s="37"/>
      <c r="AB89" s="37"/>
      <c r="AC89" s="37"/>
      <c r="AD89" s="37"/>
      <c r="AE89" s="37"/>
    </row>
    <row r="90" spans="1:31" s="2" customFormat="1" ht="6.95" customHeight="1">
      <c r="A90" s="37"/>
      <c r="B90" s="38"/>
      <c r="C90" s="39"/>
      <c r="D90" s="39"/>
      <c r="E90" s="39"/>
      <c r="F90" s="39"/>
      <c r="G90" s="39"/>
      <c r="H90" s="39"/>
      <c r="I90" s="39"/>
      <c r="J90" s="39"/>
      <c r="K90" s="39"/>
      <c r="L90" s="62"/>
      <c r="S90" s="37"/>
      <c r="T90" s="37"/>
      <c r="U90" s="37"/>
      <c r="V90" s="37"/>
      <c r="W90" s="37"/>
      <c r="X90" s="37"/>
      <c r="Y90" s="37"/>
      <c r="Z90" s="37"/>
      <c r="AA90" s="37"/>
      <c r="AB90" s="37"/>
      <c r="AC90" s="37"/>
      <c r="AD90" s="37"/>
      <c r="AE90" s="37"/>
    </row>
    <row r="91" spans="1:31" s="2" customFormat="1" ht="15.15" customHeight="1">
      <c r="A91" s="37"/>
      <c r="B91" s="38"/>
      <c r="C91" s="31" t="s">
        <v>26</v>
      </c>
      <c r="D91" s="39"/>
      <c r="E91" s="39"/>
      <c r="F91" s="26" t="str">
        <f>E15</f>
        <v>Město Cheb</v>
      </c>
      <c r="G91" s="39"/>
      <c r="H91" s="39"/>
      <c r="I91" s="31" t="s">
        <v>32</v>
      </c>
      <c r="J91" s="35" t="str">
        <f>E21</f>
        <v>DSVA s.r.o.</v>
      </c>
      <c r="K91" s="39"/>
      <c r="L91" s="62"/>
      <c r="S91" s="37"/>
      <c r="T91" s="37"/>
      <c r="U91" s="37"/>
      <c r="V91" s="37"/>
      <c r="W91" s="37"/>
      <c r="X91" s="37"/>
      <c r="Y91" s="37"/>
      <c r="Z91" s="37"/>
      <c r="AA91" s="37"/>
      <c r="AB91" s="37"/>
      <c r="AC91" s="37"/>
      <c r="AD91" s="37"/>
      <c r="AE91" s="37"/>
    </row>
    <row r="92" spans="1:31" s="2" customFormat="1" ht="15.15" customHeight="1">
      <c r="A92" s="37"/>
      <c r="B92" s="38"/>
      <c r="C92" s="31" t="s">
        <v>30</v>
      </c>
      <c r="D92" s="39"/>
      <c r="E92" s="39"/>
      <c r="F92" s="26" t="str">
        <f>IF(E18="","",E18)</f>
        <v>Vyplň údaj</v>
      </c>
      <c r="G92" s="39"/>
      <c r="H92" s="39"/>
      <c r="I92" s="31" t="s">
        <v>35</v>
      </c>
      <c r="J92" s="35" t="str">
        <f>E24</f>
        <v>DSVA s.r.o.</v>
      </c>
      <c r="K92" s="39"/>
      <c r="L92" s="62"/>
      <c r="S92" s="37"/>
      <c r="T92" s="37"/>
      <c r="U92" s="37"/>
      <c r="V92" s="37"/>
      <c r="W92" s="37"/>
      <c r="X92" s="37"/>
      <c r="Y92" s="37"/>
      <c r="Z92" s="37"/>
      <c r="AA92" s="37"/>
      <c r="AB92" s="37"/>
      <c r="AC92" s="37"/>
      <c r="AD92" s="37"/>
      <c r="AE92" s="37"/>
    </row>
    <row r="93" spans="1:31" s="2" customFormat="1" ht="10.3" customHeight="1">
      <c r="A93" s="37"/>
      <c r="B93" s="38"/>
      <c r="C93" s="39"/>
      <c r="D93" s="39"/>
      <c r="E93" s="39"/>
      <c r="F93" s="39"/>
      <c r="G93" s="39"/>
      <c r="H93" s="39"/>
      <c r="I93" s="39"/>
      <c r="J93" s="39"/>
      <c r="K93" s="39"/>
      <c r="L93" s="62"/>
      <c r="S93" s="37"/>
      <c r="T93" s="37"/>
      <c r="U93" s="37"/>
      <c r="V93" s="37"/>
      <c r="W93" s="37"/>
      <c r="X93" s="37"/>
      <c r="Y93" s="37"/>
      <c r="Z93" s="37"/>
      <c r="AA93" s="37"/>
      <c r="AB93" s="37"/>
      <c r="AC93" s="37"/>
      <c r="AD93" s="37"/>
      <c r="AE93" s="37"/>
    </row>
    <row r="94" spans="1:31" s="2" customFormat="1" ht="29.25" customHeight="1">
      <c r="A94" s="37"/>
      <c r="B94" s="38"/>
      <c r="C94" s="174" t="s">
        <v>111</v>
      </c>
      <c r="D94" s="175"/>
      <c r="E94" s="175"/>
      <c r="F94" s="175"/>
      <c r="G94" s="175"/>
      <c r="H94" s="175"/>
      <c r="I94" s="175"/>
      <c r="J94" s="176" t="s">
        <v>112</v>
      </c>
      <c r="K94" s="175"/>
      <c r="L94" s="62"/>
      <c r="S94" s="37"/>
      <c r="T94" s="37"/>
      <c r="U94" s="37"/>
      <c r="V94" s="37"/>
      <c r="W94" s="37"/>
      <c r="X94" s="37"/>
      <c r="Y94" s="37"/>
      <c r="Z94" s="37"/>
      <c r="AA94" s="37"/>
      <c r="AB94" s="37"/>
      <c r="AC94" s="37"/>
      <c r="AD94" s="37"/>
      <c r="AE94" s="37"/>
    </row>
    <row r="95" spans="1:31" s="2" customFormat="1" ht="10.3" customHeight="1">
      <c r="A95" s="37"/>
      <c r="B95" s="38"/>
      <c r="C95" s="39"/>
      <c r="D95" s="39"/>
      <c r="E95" s="39"/>
      <c r="F95" s="39"/>
      <c r="G95" s="39"/>
      <c r="H95" s="39"/>
      <c r="I95" s="39"/>
      <c r="J95" s="39"/>
      <c r="K95" s="39"/>
      <c r="L95" s="62"/>
      <c r="S95" s="37"/>
      <c r="T95" s="37"/>
      <c r="U95" s="37"/>
      <c r="V95" s="37"/>
      <c r="W95" s="37"/>
      <c r="X95" s="37"/>
      <c r="Y95" s="37"/>
      <c r="Z95" s="37"/>
      <c r="AA95" s="37"/>
      <c r="AB95" s="37"/>
      <c r="AC95" s="37"/>
      <c r="AD95" s="37"/>
      <c r="AE95" s="37"/>
    </row>
    <row r="96" spans="1:47" s="2" customFormat="1" ht="22.8" customHeight="1">
      <c r="A96" s="37"/>
      <c r="B96" s="38"/>
      <c r="C96" s="177" t="s">
        <v>113</v>
      </c>
      <c r="D96" s="39"/>
      <c r="E96" s="39"/>
      <c r="F96" s="39"/>
      <c r="G96" s="39"/>
      <c r="H96" s="39"/>
      <c r="I96" s="39"/>
      <c r="J96" s="109">
        <f>J117</f>
        <v>0</v>
      </c>
      <c r="K96" s="39"/>
      <c r="L96" s="62"/>
      <c r="S96" s="37"/>
      <c r="T96" s="37"/>
      <c r="U96" s="37"/>
      <c r="V96" s="37"/>
      <c r="W96" s="37"/>
      <c r="X96" s="37"/>
      <c r="Y96" s="37"/>
      <c r="Z96" s="37"/>
      <c r="AA96" s="37"/>
      <c r="AB96" s="37"/>
      <c r="AC96" s="37"/>
      <c r="AD96" s="37"/>
      <c r="AE96" s="37"/>
      <c r="AU96" s="16" t="s">
        <v>114</v>
      </c>
    </row>
    <row r="97" spans="1:31" s="9" customFormat="1" ht="24.95" customHeight="1">
      <c r="A97" s="9"/>
      <c r="B97" s="178"/>
      <c r="C97" s="179"/>
      <c r="D97" s="180" t="s">
        <v>1710</v>
      </c>
      <c r="E97" s="181"/>
      <c r="F97" s="181"/>
      <c r="G97" s="181"/>
      <c r="H97" s="181"/>
      <c r="I97" s="181"/>
      <c r="J97" s="182">
        <f>J118</f>
        <v>0</v>
      </c>
      <c r="K97" s="179"/>
      <c r="L97" s="183"/>
      <c r="S97" s="9"/>
      <c r="T97" s="9"/>
      <c r="U97" s="9"/>
      <c r="V97" s="9"/>
      <c r="W97" s="9"/>
      <c r="X97" s="9"/>
      <c r="Y97" s="9"/>
      <c r="Z97" s="9"/>
      <c r="AA97" s="9"/>
      <c r="AB97" s="9"/>
      <c r="AC97" s="9"/>
      <c r="AD97" s="9"/>
      <c r="AE97" s="9"/>
    </row>
    <row r="98" spans="1:31" s="2" customFormat="1" ht="21.8" customHeight="1">
      <c r="A98" s="37"/>
      <c r="B98" s="38"/>
      <c r="C98" s="39"/>
      <c r="D98" s="39"/>
      <c r="E98" s="39"/>
      <c r="F98" s="39"/>
      <c r="G98" s="39"/>
      <c r="H98" s="39"/>
      <c r="I98" s="39"/>
      <c r="J98" s="39"/>
      <c r="K98" s="39"/>
      <c r="L98" s="62"/>
      <c r="S98" s="37"/>
      <c r="T98" s="37"/>
      <c r="U98" s="37"/>
      <c r="V98" s="37"/>
      <c r="W98" s="37"/>
      <c r="X98" s="37"/>
      <c r="Y98" s="37"/>
      <c r="Z98" s="37"/>
      <c r="AA98" s="37"/>
      <c r="AB98" s="37"/>
      <c r="AC98" s="37"/>
      <c r="AD98" s="37"/>
      <c r="AE98" s="37"/>
    </row>
    <row r="99" spans="1:31" s="2" customFormat="1" ht="6.95" customHeight="1">
      <c r="A99" s="37"/>
      <c r="B99" s="65"/>
      <c r="C99" s="66"/>
      <c r="D99" s="66"/>
      <c r="E99" s="66"/>
      <c r="F99" s="66"/>
      <c r="G99" s="66"/>
      <c r="H99" s="66"/>
      <c r="I99" s="66"/>
      <c r="J99" s="66"/>
      <c r="K99" s="66"/>
      <c r="L99" s="62"/>
      <c r="S99" s="37"/>
      <c r="T99" s="37"/>
      <c r="U99" s="37"/>
      <c r="V99" s="37"/>
      <c r="W99" s="37"/>
      <c r="X99" s="37"/>
      <c r="Y99" s="37"/>
      <c r="Z99" s="37"/>
      <c r="AA99" s="37"/>
      <c r="AB99" s="37"/>
      <c r="AC99" s="37"/>
      <c r="AD99" s="37"/>
      <c r="AE99" s="37"/>
    </row>
    <row r="103" spans="1:31" s="2" customFormat="1" ht="6.95" customHeight="1">
      <c r="A103" s="37"/>
      <c r="B103" s="67"/>
      <c r="C103" s="68"/>
      <c r="D103" s="68"/>
      <c r="E103" s="68"/>
      <c r="F103" s="68"/>
      <c r="G103" s="68"/>
      <c r="H103" s="68"/>
      <c r="I103" s="68"/>
      <c r="J103" s="68"/>
      <c r="K103" s="68"/>
      <c r="L103" s="62"/>
      <c r="S103" s="37"/>
      <c r="T103" s="37"/>
      <c r="U103" s="37"/>
      <c r="V103" s="37"/>
      <c r="W103" s="37"/>
      <c r="X103" s="37"/>
      <c r="Y103" s="37"/>
      <c r="Z103" s="37"/>
      <c r="AA103" s="37"/>
      <c r="AB103" s="37"/>
      <c r="AC103" s="37"/>
      <c r="AD103" s="37"/>
      <c r="AE103" s="37"/>
    </row>
    <row r="104" spans="1:31" s="2" customFormat="1" ht="24.95" customHeight="1">
      <c r="A104" s="37"/>
      <c r="B104" s="38"/>
      <c r="C104" s="22" t="s">
        <v>120</v>
      </c>
      <c r="D104" s="39"/>
      <c r="E104" s="39"/>
      <c r="F104" s="39"/>
      <c r="G104" s="39"/>
      <c r="H104" s="39"/>
      <c r="I104" s="39"/>
      <c r="J104" s="39"/>
      <c r="K104" s="39"/>
      <c r="L104" s="62"/>
      <c r="S104" s="37"/>
      <c r="T104" s="37"/>
      <c r="U104" s="37"/>
      <c r="V104" s="37"/>
      <c r="W104" s="37"/>
      <c r="X104" s="37"/>
      <c r="Y104" s="37"/>
      <c r="Z104" s="37"/>
      <c r="AA104" s="37"/>
      <c r="AB104" s="37"/>
      <c r="AC104" s="37"/>
      <c r="AD104" s="37"/>
      <c r="AE104" s="37"/>
    </row>
    <row r="105" spans="1:31" s="2" customFormat="1" ht="6.95" customHeight="1">
      <c r="A105" s="37"/>
      <c r="B105" s="38"/>
      <c r="C105" s="39"/>
      <c r="D105" s="39"/>
      <c r="E105" s="39"/>
      <c r="F105" s="39"/>
      <c r="G105" s="39"/>
      <c r="H105" s="39"/>
      <c r="I105" s="39"/>
      <c r="J105" s="39"/>
      <c r="K105" s="39"/>
      <c r="L105" s="62"/>
      <c r="S105" s="37"/>
      <c r="T105" s="37"/>
      <c r="U105" s="37"/>
      <c r="V105" s="37"/>
      <c r="W105" s="37"/>
      <c r="X105" s="37"/>
      <c r="Y105" s="37"/>
      <c r="Z105" s="37"/>
      <c r="AA105" s="37"/>
      <c r="AB105" s="37"/>
      <c r="AC105" s="37"/>
      <c r="AD105" s="37"/>
      <c r="AE105" s="37"/>
    </row>
    <row r="106" spans="1:31" s="2" customFormat="1" ht="12" customHeight="1">
      <c r="A106" s="37"/>
      <c r="B106" s="38"/>
      <c r="C106" s="31" t="s">
        <v>16</v>
      </c>
      <c r="D106" s="39"/>
      <c r="E106" s="39"/>
      <c r="F106" s="39"/>
      <c r="G106" s="39"/>
      <c r="H106" s="39"/>
      <c r="I106" s="39"/>
      <c r="J106" s="39"/>
      <c r="K106" s="39"/>
      <c r="L106" s="62"/>
      <c r="S106" s="37"/>
      <c r="T106" s="37"/>
      <c r="U106" s="37"/>
      <c r="V106" s="37"/>
      <c r="W106" s="37"/>
      <c r="X106" s="37"/>
      <c r="Y106" s="37"/>
      <c r="Z106" s="37"/>
      <c r="AA106" s="37"/>
      <c r="AB106" s="37"/>
      <c r="AC106" s="37"/>
      <c r="AD106" s="37"/>
      <c r="AE106" s="37"/>
    </row>
    <row r="107" spans="1:31" s="2" customFormat="1" ht="16.5" customHeight="1">
      <c r="A107" s="37"/>
      <c r="B107" s="38"/>
      <c r="C107" s="39"/>
      <c r="D107" s="39"/>
      <c r="E107" s="173" t="str">
        <f>E7</f>
        <v>Cheb, stavební úprava komunikace ulice Nová</v>
      </c>
      <c r="F107" s="31"/>
      <c r="G107" s="31"/>
      <c r="H107" s="31"/>
      <c r="I107" s="39"/>
      <c r="J107" s="39"/>
      <c r="K107" s="39"/>
      <c r="L107" s="62"/>
      <c r="S107" s="37"/>
      <c r="T107" s="37"/>
      <c r="U107" s="37"/>
      <c r="V107" s="37"/>
      <c r="W107" s="37"/>
      <c r="X107" s="37"/>
      <c r="Y107" s="37"/>
      <c r="Z107" s="37"/>
      <c r="AA107" s="37"/>
      <c r="AB107" s="37"/>
      <c r="AC107" s="37"/>
      <c r="AD107" s="37"/>
      <c r="AE107" s="37"/>
    </row>
    <row r="108" spans="1:31" s="2" customFormat="1" ht="12" customHeight="1">
      <c r="A108" s="37"/>
      <c r="B108" s="38"/>
      <c r="C108" s="31" t="s">
        <v>108</v>
      </c>
      <c r="D108" s="39"/>
      <c r="E108" s="39"/>
      <c r="F108" s="39"/>
      <c r="G108" s="39"/>
      <c r="H108" s="39"/>
      <c r="I108" s="39"/>
      <c r="J108" s="39"/>
      <c r="K108" s="39"/>
      <c r="L108" s="62"/>
      <c r="S108" s="37"/>
      <c r="T108" s="37"/>
      <c r="U108" s="37"/>
      <c r="V108" s="37"/>
      <c r="W108" s="37"/>
      <c r="X108" s="37"/>
      <c r="Y108" s="37"/>
      <c r="Z108" s="37"/>
      <c r="AA108" s="37"/>
      <c r="AB108" s="37"/>
      <c r="AC108" s="37"/>
      <c r="AD108" s="37"/>
      <c r="AE108" s="37"/>
    </row>
    <row r="109" spans="1:31" s="2" customFormat="1" ht="16.5" customHeight="1">
      <c r="A109" s="37"/>
      <c r="B109" s="38"/>
      <c r="C109" s="39"/>
      <c r="D109" s="39"/>
      <c r="E109" s="75" t="str">
        <f>E9</f>
        <v>SO 431 - SO 431 Veřejné osvětlení</v>
      </c>
      <c r="F109" s="39"/>
      <c r="G109" s="39"/>
      <c r="H109" s="39"/>
      <c r="I109" s="39"/>
      <c r="J109" s="39"/>
      <c r="K109" s="39"/>
      <c r="L109" s="62"/>
      <c r="S109" s="37"/>
      <c r="T109" s="37"/>
      <c r="U109" s="37"/>
      <c r="V109" s="37"/>
      <c r="W109" s="37"/>
      <c r="X109" s="37"/>
      <c r="Y109" s="37"/>
      <c r="Z109" s="37"/>
      <c r="AA109" s="37"/>
      <c r="AB109" s="37"/>
      <c r="AC109" s="37"/>
      <c r="AD109" s="37"/>
      <c r="AE109" s="37"/>
    </row>
    <row r="110" spans="1:31" s="2" customFormat="1" ht="6.95" customHeight="1">
      <c r="A110" s="37"/>
      <c r="B110" s="38"/>
      <c r="C110" s="39"/>
      <c r="D110" s="39"/>
      <c r="E110" s="39"/>
      <c r="F110" s="39"/>
      <c r="G110" s="39"/>
      <c r="H110" s="39"/>
      <c r="I110" s="39"/>
      <c r="J110" s="39"/>
      <c r="K110" s="39"/>
      <c r="L110" s="62"/>
      <c r="S110" s="37"/>
      <c r="T110" s="37"/>
      <c r="U110" s="37"/>
      <c r="V110" s="37"/>
      <c r="W110" s="37"/>
      <c r="X110" s="37"/>
      <c r="Y110" s="37"/>
      <c r="Z110" s="37"/>
      <c r="AA110" s="37"/>
      <c r="AB110" s="37"/>
      <c r="AC110" s="37"/>
      <c r="AD110" s="37"/>
      <c r="AE110" s="37"/>
    </row>
    <row r="111" spans="1:31" s="2" customFormat="1" ht="12" customHeight="1">
      <c r="A111" s="37"/>
      <c r="B111" s="38"/>
      <c r="C111" s="31" t="s">
        <v>22</v>
      </c>
      <c r="D111" s="39"/>
      <c r="E111" s="39"/>
      <c r="F111" s="26" t="str">
        <f>F12</f>
        <v>Cheb</v>
      </c>
      <c r="G111" s="39"/>
      <c r="H111" s="39"/>
      <c r="I111" s="31" t="s">
        <v>24</v>
      </c>
      <c r="J111" s="78" t="str">
        <f>IF(J12="","",J12)</f>
        <v>3. 2. 2023</v>
      </c>
      <c r="K111" s="39"/>
      <c r="L111" s="62"/>
      <c r="S111" s="37"/>
      <c r="T111" s="37"/>
      <c r="U111" s="37"/>
      <c r="V111" s="37"/>
      <c r="W111" s="37"/>
      <c r="X111" s="37"/>
      <c r="Y111" s="37"/>
      <c r="Z111" s="37"/>
      <c r="AA111" s="37"/>
      <c r="AB111" s="37"/>
      <c r="AC111" s="37"/>
      <c r="AD111" s="37"/>
      <c r="AE111" s="37"/>
    </row>
    <row r="112" spans="1:31" s="2" customFormat="1" ht="6.95" customHeight="1">
      <c r="A112" s="37"/>
      <c r="B112" s="38"/>
      <c r="C112" s="39"/>
      <c r="D112" s="39"/>
      <c r="E112" s="39"/>
      <c r="F112" s="39"/>
      <c r="G112" s="39"/>
      <c r="H112" s="39"/>
      <c r="I112" s="39"/>
      <c r="J112" s="39"/>
      <c r="K112" s="39"/>
      <c r="L112" s="62"/>
      <c r="S112" s="37"/>
      <c r="T112" s="37"/>
      <c r="U112" s="37"/>
      <c r="V112" s="37"/>
      <c r="W112" s="37"/>
      <c r="X112" s="37"/>
      <c r="Y112" s="37"/>
      <c r="Z112" s="37"/>
      <c r="AA112" s="37"/>
      <c r="AB112" s="37"/>
      <c r="AC112" s="37"/>
      <c r="AD112" s="37"/>
      <c r="AE112" s="37"/>
    </row>
    <row r="113" spans="1:31" s="2" customFormat="1" ht="15.15" customHeight="1">
      <c r="A113" s="37"/>
      <c r="B113" s="38"/>
      <c r="C113" s="31" t="s">
        <v>26</v>
      </c>
      <c r="D113" s="39"/>
      <c r="E113" s="39"/>
      <c r="F113" s="26" t="str">
        <f>E15</f>
        <v>Město Cheb</v>
      </c>
      <c r="G113" s="39"/>
      <c r="H113" s="39"/>
      <c r="I113" s="31" t="s">
        <v>32</v>
      </c>
      <c r="J113" s="35" t="str">
        <f>E21</f>
        <v>DSVA s.r.o.</v>
      </c>
      <c r="K113" s="39"/>
      <c r="L113" s="62"/>
      <c r="S113" s="37"/>
      <c r="T113" s="37"/>
      <c r="U113" s="37"/>
      <c r="V113" s="37"/>
      <c r="W113" s="37"/>
      <c r="X113" s="37"/>
      <c r="Y113" s="37"/>
      <c r="Z113" s="37"/>
      <c r="AA113" s="37"/>
      <c r="AB113" s="37"/>
      <c r="AC113" s="37"/>
      <c r="AD113" s="37"/>
      <c r="AE113" s="37"/>
    </row>
    <row r="114" spans="1:31" s="2" customFormat="1" ht="15.15" customHeight="1">
      <c r="A114" s="37"/>
      <c r="B114" s="38"/>
      <c r="C114" s="31" t="s">
        <v>30</v>
      </c>
      <c r="D114" s="39"/>
      <c r="E114" s="39"/>
      <c r="F114" s="26" t="str">
        <f>IF(E18="","",E18)</f>
        <v>Vyplň údaj</v>
      </c>
      <c r="G114" s="39"/>
      <c r="H114" s="39"/>
      <c r="I114" s="31" t="s">
        <v>35</v>
      </c>
      <c r="J114" s="35" t="str">
        <f>E24</f>
        <v>DSVA s.r.o.</v>
      </c>
      <c r="K114" s="39"/>
      <c r="L114" s="62"/>
      <c r="S114" s="37"/>
      <c r="T114" s="37"/>
      <c r="U114" s="37"/>
      <c r="V114" s="37"/>
      <c r="W114" s="37"/>
      <c r="X114" s="37"/>
      <c r="Y114" s="37"/>
      <c r="Z114" s="37"/>
      <c r="AA114" s="37"/>
      <c r="AB114" s="37"/>
      <c r="AC114" s="37"/>
      <c r="AD114" s="37"/>
      <c r="AE114" s="37"/>
    </row>
    <row r="115" spans="1:31" s="2" customFormat="1" ht="10.3" customHeight="1">
      <c r="A115" s="37"/>
      <c r="B115" s="38"/>
      <c r="C115" s="39"/>
      <c r="D115" s="39"/>
      <c r="E115" s="39"/>
      <c r="F115" s="39"/>
      <c r="G115" s="39"/>
      <c r="H115" s="39"/>
      <c r="I115" s="39"/>
      <c r="J115" s="39"/>
      <c r="K115" s="39"/>
      <c r="L115" s="62"/>
      <c r="S115" s="37"/>
      <c r="T115" s="37"/>
      <c r="U115" s="37"/>
      <c r="V115" s="37"/>
      <c r="W115" s="37"/>
      <c r="X115" s="37"/>
      <c r="Y115" s="37"/>
      <c r="Z115" s="37"/>
      <c r="AA115" s="37"/>
      <c r="AB115" s="37"/>
      <c r="AC115" s="37"/>
      <c r="AD115" s="37"/>
      <c r="AE115" s="37"/>
    </row>
    <row r="116" spans="1:31" s="11" customFormat="1" ht="29.25" customHeight="1">
      <c r="A116" s="190"/>
      <c r="B116" s="191"/>
      <c r="C116" s="192" t="s">
        <v>121</v>
      </c>
      <c r="D116" s="193" t="s">
        <v>64</v>
      </c>
      <c r="E116" s="193" t="s">
        <v>60</v>
      </c>
      <c r="F116" s="193" t="s">
        <v>61</v>
      </c>
      <c r="G116" s="193" t="s">
        <v>122</v>
      </c>
      <c r="H116" s="193" t="s">
        <v>123</v>
      </c>
      <c r="I116" s="193" t="s">
        <v>124</v>
      </c>
      <c r="J116" s="194" t="s">
        <v>112</v>
      </c>
      <c r="K116" s="195" t="s">
        <v>125</v>
      </c>
      <c r="L116" s="196"/>
      <c r="M116" s="99" t="s">
        <v>1</v>
      </c>
      <c r="N116" s="100" t="s">
        <v>43</v>
      </c>
      <c r="O116" s="100" t="s">
        <v>126</v>
      </c>
      <c r="P116" s="100" t="s">
        <v>127</v>
      </c>
      <c r="Q116" s="100" t="s">
        <v>128</v>
      </c>
      <c r="R116" s="100" t="s">
        <v>129</v>
      </c>
      <c r="S116" s="100" t="s">
        <v>130</v>
      </c>
      <c r="T116" s="101" t="s">
        <v>131</v>
      </c>
      <c r="U116" s="190"/>
      <c r="V116" s="190"/>
      <c r="W116" s="190"/>
      <c r="X116" s="190"/>
      <c r="Y116" s="190"/>
      <c r="Z116" s="190"/>
      <c r="AA116" s="190"/>
      <c r="AB116" s="190"/>
      <c r="AC116" s="190"/>
      <c r="AD116" s="190"/>
      <c r="AE116" s="190"/>
    </row>
    <row r="117" spans="1:63" s="2" customFormat="1" ht="22.8" customHeight="1">
      <c r="A117" s="37"/>
      <c r="B117" s="38"/>
      <c r="C117" s="106" t="s">
        <v>132</v>
      </c>
      <c r="D117" s="39"/>
      <c r="E117" s="39"/>
      <c r="F117" s="39"/>
      <c r="G117" s="39"/>
      <c r="H117" s="39"/>
      <c r="I117" s="39"/>
      <c r="J117" s="197">
        <f>BK117</f>
        <v>0</v>
      </c>
      <c r="K117" s="39"/>
      <c r="L117" s="43"/>
      <c r="M117" s="102"/>
      <c r="N117" s="198"/>
      <c r="O117" s="103"/>
      <c r="P117" s="199">
        <f>P118</f>
        <v>0</v>
      </c>
      <c r="Q117" s="103"/>
      <c r="R117" s="199">
        <f>R118</f>
        <v>0</v>
      </c>
      <c r="S117" s="103"/>
      <c r="T117" s="200">
        <f>T118</f>
        <v>0</v>
      </c>
      <c r="U117" s="37"/>
      <c r="V117" s="37"/>
      <c r="W117" s="37"/>
      <c r="X117" s="37"/>
      <c r="Y117" s="37"/>
      <c r="Z117" s="37"/>
      <c r="AA117" s="37"/>
      <c r="AB117" s="37"/>
      <c r="AC117" s="37"/>
      <c r="AD117" s="37"/>
      <c r="AE117" s="37"/>
      <c r="AT117" s="16" t="s">
        <v>78</v>
      </c>
      <c r="AU117" s="16" t="s">
        <v>114</v>
      </c>
      <c r="BK117" s="201">
        <f>BK118</f>
        <v>0</v>
      </c>
    </row>
    <row r="118" spans="1:63" s="12" customFormat="1" ht="25.9" customHeight="1">
      <c r="A118" s="12"/>
      <c r="B118" s="202"/>
      <c r="C118" s="203"/>
      <c r="D118" s="204" t="s">
        <v>78</v>
      </c>
      <c r="E118" s="205" t="s">
        <v>133</v>
      </c>
      <c r="F118" s="205" t="s">
        <v>1711</v>
      </c>
      <c r="G118" s="203"/>
      <c r="H118" s="203"/>
      <c r="I118" s="206"/>
      <c r="J118" s="207">
        <f>BK118</f>
        <v>0</v>
      </c>
      <c r="K118" s="203"/>
      <c r="L118" s="208"/>
      <c r="M118" s="209"/>
      <c r="N118" s="210"/>
      <c r="O118" s="210"/>
      <c r="P118" s="211">
        <f>SUM(P119:P188)</f>
        <v>0</v>
      </c>
      <c r="Q118" s="210"/>
      <c r="R118" s="211">
        <f>SUM(R119:R188)</f>
        <v>0</v>
      </c>
      <c r="S118" s="210"/>
      <c r="T118" s="212">
        <f>SUM(T119:T188)</f>
        <v>0</v>
      </c>
      <c r="U118" s="12"/>
      <c r="V118" s="12"/>
      <c r="W118" s="12"/>
      <c r="X118" s="12"/>
      <c r="Y118" s="12"/>
      <c r="Z118" s="12"/>
      <c r="AA118" s="12"/>
      <c r="AB118" s="12"/>
      <c r="AC118" s="12"/>
      <c r="AD118" s="12"/>
      <c r="AE118" s="12"/>
      <c r="AR118" s="213" t="s">
        <v>87</v>
      </c>
      <c r="AT118" s="214" t="s">
        <v>78</v>
      </c>
      <c r="AU118" s="214" t="s">
        <v>79</v>
      </c>
      <c r="AY118" s="213" t="s">
        <v>135</v>
      </c>
      <c r="BK118" s="215">
        <f>SUM(BK119:BK188)</f>
        <v>0</v>
      </c>
    </row>
    <row r="119" spans="1:65" s="2" customFormat="1" ht="21.75" customHeight="1">
      <c r="A119" s="37"/>
      <c r="B119" s="38"/>
      <c r="C119" s="218" t="s">
        <v>87</v>
      </c>
      <c r="D119" s="218" t="s">
        <v>137</v>
      </c>
      <c r="E119" s="219" t="s">
        <v>1712</v>
      </c>
      <c r="F119" s="220" t="s">
        <v>1713</v>
      </c>
      <c r="G119" s="221" t="s">
        <v>1142</v>
      </c>
      <c r="H119" s="222">
        <v>4</v>
      </c>
      <c r="I119" s="223"/>
      <c r="J119" s="224">
        <f>ROUND(I119*H119,2)</f>
        <v>0</v>
      </c>
      <c r="K119" s="225"/>
      <c r="L119" s="43"/>
      <c r="M119" s="226" t="s">
        <v>1</v>
      </c>
      <c r="N119" s="227" t="s">
        <v>44</v>
      </c>
      <c r="O119" s="90"/>
      <c r="P119" s="228">
        <f>O119*H119</f>
        <v>0</v>
      </c>
      <c r="Q119" s="228">
        <v>0</v>
      </c>
      <c r="R119" s="228">
        <f>Q119*H119</f>
        <v>0</v>
      </c>
      <c r="S119" s="228">
        <v>0</v>
      </c>
      <c r="T119" s="229">
        <f>S119*H119</f>
        <v>0</v>
      </c>
      <c r="U119" s="37"/>
      <c r="V119" s="37"/>
      <c r="W119" s="37"/>
      <c r="X119" s="37"/>
      <c r="Y119" s="37"/>
      <c r="Z119" s="37"/>
      <c r="AA119" s="37"/>
      <c r="AB119" s="37"/>
      <c r="AC119" s="37"/>
      <c r="AD119" s="37"/>
      <c r="AE119" s="37"/>
      <c r="AR119" s="230" t="s">
        <v>141</v>
      </c>
      <c r="AT119" s="230" t="s">
        <v>137</v>
      </c>
      <c r="AU119" s="230" t="s">
        <v>87</v>
      </c>
      <c r="AY119" s="16" t="s">
        <v>135</v>
      </c>
      <c r="BE119" s="231">
        <f>IF(N119="základní",J119,0)</f>
        <v>0</v>
      </c>
      <c r="BF119" s="231">
        <f>IF(N119="snížená",J119,0)</f>
        <v>0</v>
      </c>
      <c r="BG119" s="231">
        <f>IF(N119="zákl. přenesená",J119,0)</f>
        <v>0</v>
      </c>
      <c r="BH119" s="231">
        <f>IF(N119="sníž. přenesená",J119,0)</f>
        <v>0</v>
      </c>
      <c r="BI119" s="231">
        <f>IF(N119="nulová",J119,0)</f>
        <v>0</v>
      </c>
      <c r="BJ119" s="16" t="s">
        <v>87</v>
      </c>
      <c r="BK119" s="231">
        <f>ROUND(I119*H119,2)</f>
        <v>0</v>
      </c>
      <c r="BL119" s="16" t="s">
        <v>141</v>
      </c>
      <c r="BM119" s="230" t="s">
        <v>1714</v>
      </c>
    </row>
    <row r="120" spans="1:47" s="2" customFormat="1" ht="12">
      <c r="A120" s="37"/>
      <c r="B120" s="38"/>
      <c r="C120" s="39"/>
      <c r="D120" s="232" t="s">
        <v>143</v>
      </c>
      <c r="E120" s="39"/>
      <c r="F120" s="233" t="s">
        <v>1715</v>
      </c>
      <c r="G120" s="39"/>
      <c r="H120" s="39"/>
      <c r="I120" s="234"/>
      <c r="J120" s="39"/>
      <c r="K120" s="39"/>
      <c r="L120" s="43"/>
      <c r="M120" s="235"/>
      <c r="N120" s="236"/>
      <c r="O120" s="90"/>
      <c r="P120" s="90"/>
      <c r="Q120" s="90"/>
      <c r="R120" s="90"/>
      <c r="S120" s="90"/>
      <c r="T120" s="91"/>
      <c r="U120" s="37"/>
      <c r="V120" s="37"/>
      <c r="W120" s="37"/>
      <c r="X120" s="37"/>
      <c r="Y120" s="37"/>
      <c r="Z120" s="37"/>
      <c r="AA120" s="37"/>
      <c r="AB120" s="37"/>
      <c r="AC120" s="37"/>
      <c r="AD120" s="37"/>
      <c r="AE120" s="37"/>
      <c r="AT120" s="16" t="s">
        <v>143</v>
      </c>
      <c r="AU120" s="16" t="s">
        <v>87</v>
      </c>
    </row>
    <row r="121" spans="1:65" s="2" customFormat="1" ht="16.5" customHeight="1">
      <c r="A121" s="37"/>
      <c r="B121" s="38"/>
      <c r="C121" s="218" t="s">
        <v>21</v>
      </c>
      <c r="D121" s="218" t="s">
        <v>137</v>
      </c>
      <c r="E121" s="219" t="s">
        <v>1716</v>
      </c>
      <c r="F121" s="220" t="s">
        <v>1717</v>
      </c>
      <c r="G121" s="221" t="s">
        <v>1142</v>
      </c>
      <c r="H121" s="222">
        <v>4</v>
      </c>
      <c r="I121" s="223"/>
      <c r="J121" s="224">
        <f>ROUND(I121*H121,2)</f>
        <v>0</v>
      </c>
      <c r="K121" s="225"/>
      <c r="L121" s="43"/>
      <c r="M121" s="226" t="s">
        <v>1</v>
      </c>
      <c r="N121" s="227" t="s">
        <v>44</v>
      </c>
      <c r="O121" s="90"/>
      <c r="P121" s="228">
        <f>O121*H121</f>
        <v>0</v>
      </c>
      <c r="Q121" s="228">
        <v>0</v>
      </c>
      <c r="R121" s="228">
        <f>Q121*H121</f>
        <v>0</v>
      </c>
      <c r="S121" s="228">
        <v>0</v>
      </c>
      <c r="T121" s="229">
        <f>S121*H121</f>
        <v>0</v>
      </c>
      <c r="U121" s="37"/>
      <c r="V121" s="37"/>
      <c r="W121" s="37"/>
      <c r="X121" s="37"/>
      <c r="Y121" s="37"/>
      <c r="Z121" s="37"/>
      <c r="AA121" s="37"/>
      <c r="AB121" s="37"/>
      <c r="AC121" s="37"/>
      <c r="AD121" s="37"/>
      <c r="AE121" s="37"/>
      <c r="AR121" s="230" t="s">
        <v>141</v>
      </c>
      <c r="AT121" s="230" t="s">
        <v>137</v>
      </c>
      <c r="AU121" s="230" t="s">
        <v>87</v>
      </c>
      <c r="AY121" s="16" t="s">
        <v>135</v>
      </c>
      <c r="BE121" s="231">
        <f>IF(N121="základní",J121,0)</f>
        <v>0</v>
      </c>
      <c r="BF121" s="231">
        <f>IF(N121="snížená",J121,0)</f>
        <v>0</v>
      </c>
      <c r="BG121" s="231">
        <f>IF(N121="zákl. přenesená",J121,0)</f>
        <v>0</v>
      </c>
      <c r="BH121" s="231">
        <f>IF(N121="sníž. přenesená",J121,0)</f>
        <v>0</v>
      </c>
      <c r="BI121" s="231">
        <f>IF(N121="nulová",J121,0)</f>
        <v>0</v>
      </c>
      <c r="BJ121" s="16" t="s">
        <v>87</v>
      </c>
      <c r="BK121" s="231">
        <f>ROUND(I121*H121,2)</f>
        <v>0</v>
      </c>
      <c r="BL121" s="16" t="s">
        <v>141</v>
      </c>
      <c r="BM121" s="230" t="s">
        <v>1718</v>
      </c>
    </row>
    <row r="122" spans="1:65" s="2" customFormat="1" ht="24.15" customHeight="1">
      <c r="A122" s="37"/>
      <c r="B122" s="38"/>
      <c r="C122" s="218" t="s">
        <v>152</v>
      </c>
      <c r="D122" s="218" t="s">
        <v>137</v>
      </c>
      <c r="E122" s="219" t="s">
        <v>1719</v>
      </c>
      <c r="F122" s="220" t="s">
        <v>1720</v>
      </c>
      <c r="G122" s="221" t="s">
        <v>1142</v>
      </c>
      <c r="H122" s="222">
        <v>3</v>
      </c>
      <c r="I122" s="223"/>
      <c r="J122" s="224">
        <f>ROUND(I122*H122,2)</f>
        <v>0</v>
      </c>
      <c r="K122" s="225"/>
      <c r="L122" s="43"/>
      <c r="M122" s="226" t="s">
        <v>1</v>
      </c>
      <c r="N122" s="227" t="s">
        <v>44</v>
      </c>
      <c r="O122" s="90"/>
      <c r="P122" s="228">
        <f>O122*H122</f>
        <v>0</v>
      </c>
      <c r="Q122" s="228">
        <v>0</v>
      </c>
      <c r="R122" s="228">
        <f>Q122*H122</f>
        <v>0</v>
      </c>
      <c r="S122" s="228">
        <v>0</v>
      </c>
      <c r="T122" s="229">
        <f>S122*H122</f>
        <v>0</v>
      </c>
      <c r="U122" s="37"/>
      <c r="V122" s="37"/>
      <c r="W122" s="37"/>
      <c r="X122" s="37"/>
      <c r="Y122" s="37"/>
      <c r="Z122" s="37"/>
      <c r="AA122" s="37"/>
      <c r="AB122" s="37"/>
      <c r="AC122" s="37"/>
      <c r="AD122" s="37"/>
      <c r="AE122" s="37"/>
      <c r="AR122" s="230" t="s">
        <v>141</v>
      </c>
      <c r="AT122" s="230" t="s">
        <v>137</v>
      </c>
      <c r="AU122" s="230" t="s">
        <v>87</v>
      </c>
      <c r="AY122" s="16" t="s">
        <v>135</v>
      </c>
      <c r="BE122" s="231">
        <f>IF(N122="základní",J122,0)</f>
        <v>0</v>
      </c>
      <c r="BF122" s="231">
        <f>IF(N122="snížená",J122,0)</f>
        <v>0</v>
      </c>
      <c r="BG122" s="231">
        <f>IF(N122="zákl. přenesená",J122,0)</f>
        <v>0</v>
      </c>
      <c r="BH122" s="231">
        <f>IF(N122="sníž. přenesená",J122,0)</f>
        <v>0</v>
      </c>
      <c r="BI122" s="231">
        <f>IF(N122="nulová",J122,0)</f>
        <v>0</v>
      </c>
      <c r="BJ122" s="16" t="s">
        <v>87</v>
      </c>
      <c r="BK122" s="231">
        <f>ROUND(I122*H122,2)</f>
        <v>0</v>
      </c>
      <c r="BL122" s="16" t="s">
        <v>141</v>
      </c>
      <c r="BM122" s="230" t="s">
        <v>1721</v>
      </c>
    </row>
    <row r="123" spans="1:65" s="2" customFormat="1" ht="24.15" customHeight="1">
      <c r="A123" s="37"/>
      <c r="B123" s="38"/>
      <c r="C123" s="218" t="s">
        <v>141</v>
      </c>
      <c r="D123" s="218" t="s">
        <v>137</v>
      </c>
      <c r="E123" s="219" t="s">
        <v>1722</v>
      </c>
      <c r="F123" s="220" t="s">
        <v>1723</v>
      </c>
      <c r="G123" s="221" t="s">
        <v>1142</v>
      </c>
      <c r="H123" s="222">
        <v>1</v>
      </c>
      <c r="I123" s="223"/>
      <c r="J123" s="224">
        <f>ROUND(I123*H123,2)</f>
        <v>0</v>
      </c>
      <c r="K123" s="225"/>
      <c r="L123" s="43"/>
      <c r="M123" s="226" t="s">
        <v>1</v>
      </c>
      <c r="N123" s="227" t="s">
        <v>44</v>
      </c>
      <c r="O123" s="90"/>
      <c r="P123" s="228">
        <f>O123*H123</f>
        <v>0</v>
      </c>
      <c r="Q123" s="228">
        <v>0</v>
      </c>
      <c r="R123" s="228">
        <f>Q123*H123</f>
        <v>0</v>
      </c>
      <c r="S123" s="228">
        <v>0</v>
      </c>
      <c r="T123" s="229">
        <f>S123*H123</f>
        <v>0</v>
      </c>
      <c r="U123" s="37"/>
      <c r="V123" s="37"/>
      <c r="W123" s="37"/>
      <c r="X123" s="37"/>
      <c r="Y123" s="37"/>
      <c r="Z123" s="37"/>
      <c r="AA123" s="37"/>
      <c r="AB123" s="37"/>
      <c r="AC123" s="37"/>
      <c r="AD123" s="37"/>
      <c r="AE123" s="37"/>
      <c r="AR123" s="230" t="s">
        <v>141</v>
      </c>
      <c r="AT123" s="230" t="s">
        <v>137</v>
      </c>
      <c r="AU123" s="230" t="s">
        <v>87</v>
      </c>
      <c r="AY123" s="16" t="s">
        <v>135</v>
      </c>
      <c r="BE123" s="231">
        <f>IF(N123="základní",J123,0)</f>
        <v>0</v>
      </c>
      <c r="BF123" s="231">
        <f>IF(N123="snížená",J123,0)</f>
        <v>0</v>
      </c>
      <c r="BG123" s="231">
        <f>IF(N123="zákl. přenesená",J123,0)</f>
        <v>0</v>
      </c>
      <c r="BH123" s="231">
        <f>IF(N123="sníž. přenesená",J123,0)</f>
        <v>0</v>
      </c>
      <c r="BI123" s="231">
        <f>IF(N123="nulová",J123,0)</f>
        <v>0</v>
      </c>
      <c r="BJ123" s="16" t="s">
        <v>87</v>
      </c>
      <c r="BK123" s="231">
        <f>ROUND(I123*H123,2)</f>
        <v>0</v>
      </c>
      <c r="BL123" s="16" t="s">
        <v>141</v>
      </c>
      <c r="BM123" s="230" t="s">
        <v>1724</v>
      </c>
    </row>
    <row r="124" spans="1:65" s="2" customFormat="1" ht="16.5" customHeight="1">
      <c r="A124" s="37"/>
      <c r="B124" s="38"/>
      <c r="C124" s="218" t="s">
        <v>165</v>
      </c>
      <c r="D124" s="218" t="s">
        <v>137</v>
      </c>
      <c r="E124" s="219" t="s">
        <v>1725</v>
      </c>
      <c r="F124" s="220" t="s">
        <v>1726</v>
      </c>
      <c r="G124" s="221" t="s">
        <v>1142</v>
      </c>
      <c r="H124" s="222">
        <v>4</v>
      </c>
      <c r="I124" s="223"/>
      <c r="J124" s="224">
        <f>ROUND(I124*H124,2)</f>
        <v>0</v>
      </c>
      <c r="K124" s="225"/>
      <c r="L124" s="43"/>
      <c r="M124" s="226" t="s">
        <v>1</v>
      </c>
      <c r="N124" s="227" t="s">
        <v>44</v>
      </c>
      <c r="O124" s="90"/>
      <c r="P124" s="228">
        <f>O124*H124</f>
        <v>0</v>
      </c>
      <c r="Q124" s="228">
        <v>0</v>
      </c>
      <c r="R124" s="228">
        <f>Q124*H124</f>
        <v>0</v>
      </c>
      <c r="S124" s="228">
        <v>0</v>
      </c>
      <c r="T124" s="229">
        <f>S124*H124</f>
        <v>0</v>
      </c>
      <c r="U124" s="37"/>
      <c r="V124" s="37"/>
      <c r="W124" s="37"/>
      <c r="X124" s="37"/>
      <c r="Y124" s="37"/>
      <c r="Z124" s="37"/>
      <c r="AA124" s="37"/>
      <c r="AB124" s="37"/>
      <c r="AC124" s="37"/>
      <c r="AD124" s="37"/>
      <c r="AE124" s="37"/>
      <c r="AR124" s="230" t="s">
        <v>141</v>
      </c>
      <c r="AT124" s="230" t="s">
        <v>137</v>
      </c>
      <c r="AU124" s="230" t="s">
        <v>87</v>
      </c>
      <c r="AY124" s="16" t="s">
        <v>135</v>
      </c>
      <c r="BE124" s="231">
        <f>IF(N124="základní",J124,0)</f>
        <v>0</v>
      </c>
      <c r="BF124" s="231">
        <f>IF(N124="snížená",J124,0)</f>
        <v>0</v>
      </c>
      <c r="BG124" s="231">
        <f>IF(N124="zákl. přenesená",J124,0)</f>
        <v>0</v>
      </c>
      <c r="BH124" s="231">
        <f>IF(N124="sníž. přenesená",J124,0)</f>
        <v>0</v>
      </c>
      <c r="BI124" s="231">
        <f>IF(N124="nulová",J124,0)</f>
        <v>0</v>
      </c>
      <c r="BJ124" s="16" t="s">
        <v>87</v>
      </c>
      <c r="BK124" s="231">
        <f>ROUND(I124*H124,2)</f>
        <v>0</v>
      </c>
      <c r="BL124" s="16" t="s">
        <v>141</v>
      </c>
      <c r="BM124" s="230" t="s">
        <v>1727</v>
      </c>
    </row>
    <row r="125" spans="1:65" s="2" customFormat="1" ht="24.15" customHeight="1">
      <c r="A125" s="37"/>
      <c r="B125" s="38"/>
      <c r="C125" s="218" t="s">
        <v>170</v>
      </c>
      <c r="D125" s="218" t="s">
        <v>137</v>
      </c>
      <c r="E125" s="219" t="s">
        <v>1728</v>
      </c>
      <c r="F125" s="220" t="s">
        <v>1729</v>
      </c>
      <c r="G125" s="221" t="s">
        <v>1142</v>
      </c>
      <c r="H125" s="222">
        <v>4</v>
      </c>
      <c r="I125" s="223"/>
      <c r="J125" s="224">
        <f>ROUND(I125*H125,2)</f>
        <v>0</v>
      </c>
      <c r="K125" s="225"/>
      <c r="L125" s="43"/>
      <c r="M125" s="226" t="s">
        <v>1</v>
      </c>
      <c r="N125" s="227" t="s">
        <v>44</v>
      </c>
      <c r="O125" s="90"/>
      <c r="P125" s="228">
        <f>O125*H125</f>
        <v>0</v>
      </c>
      <c r="Q125" s="228">
        <v>0</v>
      </c>
      <c r="R125" s="228">
        <f>Q125*H125</f>
        <v>0</v>
      </c>
      <c r="S125" s="228">
        <v>0</v>
      </c>
      <c r="T125" s="229">
        <f>S125*H125</f>
        <v>0</v>
      </c>
      <c r="U125" s="37"/>
      <c r="V125" s="37"/>
      <c r="W125" s="37"/>
      <c r="X125" s="37"/>
      <c r="Y125" s="37"/>
      <c r="Z125" s="37"/>
      <c r="AA125" s="37"/>
      <c r="AB125" s="37"/>
      <c r="AC125" s="37"/>
      <c r="AD125" s="37"/>
      <c r="AE125" s="37"/>
      <c r="AR125" s="230" t="s">
        <v>141</v>
      </c>
      <c r="AT125" s="230" t="s">
        <v>137</v>
      </c>
      <c r="AU125" s="230" t="s">
        <v>87</v>
      </c>
      <c r="AY125" s="16" t="s">
        <v>135</v>
      </c>
      <c r="BE125" s="231">
        <f>IF(N125="základní",J125,0)</f>
        <v>0</v>
      </c>
      <c r="BF125" s="231">
        <f>IF(N125="snížená",J125,0)</f>
        <v>0</v>
      </c>
      <c r="BG125" s="231">
        <f>IF(N125="zákl. přenesená",J125,0)</f>
        <v>0</v>
      </c>
      <c r="BH125" s="231">
        <f>IF(N125="sníž. přenesená",J125,0)</f>
        <v>0</v>
      </c>
      <c r="BI125" s="231">
        <f>IF(N125="nulová",J125,0)</f>
        <v>0</v>
      </c>
      <c r="BJ125" s="16" t="s">
        <v>87</v>
      </c>
      <c r="BK125" s="231">
        <f>ROUND(I125*H125,2)</f>
        <v>0</v>
      </c>
      <c r="BL125" s="16" t="s">
        <v>141</v>
      </c>
      <c r="BM125" s="230" t="s">
        <v>1730</v>
      </c>
    </row>
    <row r="126" spans="1:65" s="2" customFormat="1" ht="16.5" customHeight="1">
      <c r="A126" s="37"/>
      <c r="B126" s="38"/>
      <c r="C126" s="218" t="s">
        <v>176</v>
      </c>
      <c r="D126" s="218" t="s">
        <v>137</v>
      </c>
      <c r="E126" s="219" t="s">
        <v>1731</v>
      </c>
      <c r="F126" s="220" t="s">
        <v>1732</v>
      </c>
      <c r="G126" s="221" t="s">
        <v>162</v>
      </c>
      <c r="H126" s="222">
        <v>128</v>
      </c>
      <c r="I126" s="223"/>
      <c r="J126" s="224">
        <f>ROUND(I126*H126,2)</f>
        <v>0</v>
      </c>
      <c r="K126" s="225"/>
      <c r="L126" s="43"/>
      <c r="M126" s="226" t="s">
        <v>1</v>
      </c>
      <c r="N126" s="227" t="s">
        <v>44</v>
      </c>
      <c r="O126" s="90"/>
      <c r="P126" s="228">
        <f>O126*H126</f>
        <v>0</v>
      </c>
      <c r="Q126" s="228">
        <v>0</v>
      </c>
      <c r="R126" s="228">
        <f>Q126*H126</f>
        <v>0</v>
      </c>
      <c r="S126" s="228">
        <v>0</v>
      </c>
      <c r="T126" s="229">
        <f>S126*H126</f>
        <v>0</v>
      </c>
      <c r="U126" s="37"/>
      <c r="V126" s="37"/>
      <c r="W126" s="37"/>
      <c r="X126" s="37"/>
      <c r="Y126" s="37"/>
      <c r="Z126" s="37"/>
      <c r="AA126" s="37"/>
      <c r="AB126" s="37"/>
      <c r="AC126" s="37"/>
      <c r="AD126" s="37"/>
      <c r="AE126" s="37"/>
      <c r="AR126" s="230" t="s">
        <v>141</v>
      </c>
      <c r="AT126" s="230" t="s">
        <v>137</v>
      </c>
      <c r="AU126" s="230" t="s">
        <v>87</v>
      </c>
      <c r="AY126" s="16" t="s">
        <v>135</v>
      </c>
      <c r="BE126" s="231">
        <f>IF(N126="základní",J126,0)</f>
        <v>0</v>
      </c>
      <c r="BF126" s="231">
        <f>IF(N126="snížená",J126,0)</f>
        <v>0</v>
      </c>
      <c r="BG126" s="231">
        <f>IF(N126="zákl. přenesená",J126,0)</f>
        <v>0</v>
      </c>
      <c r="BH126" s="231">
        <f>IF(N126="sníž. přenesená",J126,0)</f>
        <v>0</v>
      </c>
      <c r="BI126" s="231">
        <f>IF(N126="nulová",J126,0)</f>
        <v>0</v>
      </c>
      <c r="BJ126" s="16" t="s">
        <v>87</v>
      </c>
      <c r="BK126" s="231">
        <f>ROUND(I126*H126,2)</f>
        <v>0</v>
      </c>
      <c r="BL126" s="16" t="s">
        <v>141</v>
      </c>
      <c r="BM126" s="230" t="s">
        <v>1733</v>
      </c>
    </row>
    <row r="127" spans="1:65" s="2" customFormat="1" ht="16.5" customHeight="1">
      <c r="A127" s="37"/>
      <c r="B127" s="38"/>
      <c r="C127" s="218" t="s">
        <v>181</v>
      </c>
      <c r="D127" s="218" t="s">
        <v>137</v>
      </c>
      <c r="E127" s="219" t="s">
        <v>1734</v>
      </c>
      <c r="F127" s="220" t="s">
        <v>1735</v>
      </c>
      <c r="G127" s="221" t="s">
        <v>162</v>
      </c>
      <c r="H127" s="222">
        <v>48</v>
      </c>
      <c r="I127" s="223"/>
      <c r="J127" s="224">
        <f>ROUND(I127*H127,2)</f>
        <v>0</v>
      </c>
      <c r="K127" s="225"/>
      <c r="L127" s="43"/>
      <c r="M127" s="226" t="s">
        <v>1</v>
      </c>
      <c r="N127" s="227" t="s">
        <v>44</v>
      </c>
      <c r="O127" s="90"/>
      <c r="P127" s="228">
        <f>O127*H127</f>
        <v>0</v>
      </c>
      <c r="Q127" s="228">
        <v>0</v>
      </c>
      <c r="R127" s="228">
        <f>Q127*H127</f>
        <v>0</v>
      </c>
      <c r="S127" s="228">
        <v>0</v>
      </c>
      <c r="T127" s="229">
        <f>S127*H127</f>
        <v>0</v>
      </c>
      <c r="U127" s="37"/>
      <c r="V127" s="37"/>
      <c r="W127" s="37"/>
      <c r="X127" s="37"/>
      <c r="Y127" s="37"/>
      <c r="Z127" s="37"/>
      <c r="AA127" s="37"/>
      <c r="AB127" s="37"/>
      <c r="AC127" s="37"/>
      <c r="AD127" s="37"/>
      <c r="AE127" s="37"/>
      <c r="AR127" s="230" t="s">
        <v>141</v>
      </c>
      <c r="AT127" s="230" t="s">
        <v>137</v>
      </c>
      <c r="AU127" s="230" t="s">
        <v>87</v>
      </c>
      <c r="AY127" s="16" t="s">
        <v>135</v>
      </c>
      <c r="BE127" s="231">
        <f>IF(N127="základní",J127,0)</f>
        <v>0</v>
      </c>
      <c r="BF127" s="231">
        <f>IF(N127="snížená",J127,0)</f>
        <v>0</v>
      </c>
      <c r="BG127" s="231">
        <f>IF(N127="zákl. přenesená",J127,0)</f>
        <v>0</v>
      </c>
      <c r="BH127" s="231">
        <f>IF(N127="sníž. přenesená",J127,0)</f>
        <v>0</v>
      </c>
      <c r="BI127" s="231">
        <f>IF(N127="nulová",J127,0)</f>
        <v>0</v>
      </c>
      <c r="BJ127" s="16" t="s">
        <v>87</v>
      </c>
      <c r="BK127" s="231">
        <f>ROUND(I127*H127,2)</f>
        <v>0</v>
      </c>
      <c r="BL127" s="16" t="s">
        <v>141</v>
      </c>
      <c r="BM127" s="230" t="s">
        <v>1736</v>
      </c>
    </row>
    <row r="128" spans="1:65" s="2" customFormat="1" ht="16.5" customHeight="1">
      <c r="A128" s="37"/>
      <c r="B128" s="38"/>
      <c r="C128" s="218" t="s">
        <v>187</v>
      </c>
      <c r="D128" s="218" t="s">
        <v>137</v>
      </c>
      <c r="E128" s="219" t="s">
        <v>1737</v>
      </c>
      <c r="F128" s="220" t="s">
        <v>1738</v>
      </c>
      <c r="G128" s="221" t="s">
        <v>162</v>
      </c>
      <c r="H128" s="222">
        <v>1</v>
      </c>
      <c r="I128" s="223"/>
      <c r="J128" s="224">
        <f>ROUND(I128*H128,2)</f>
        <v>0</v>
      </c>
      <c r="K128" s="225"/>
      <c r="L128" s="43"/>
      <c r="M128" s="226" t="s">
        <v>1</v>
      </c>
      <c r="N128" s="227" t="s">
        <v>44</v>
      </c>
      <c r="O128" s="90"/>
      <c r="P128" s="228">
        <f>O128*H128</f>
        <v>0</v>
      </c>
      <c r="Q128" s="228">
        <v>0</v>
      </c>
      <c r="R128" s="228">
        <f>Q128*H128</f>
        <v>0</v>
      </c>
      <c r="S128" s="228">
        <v>0</v>
      </c>
      <c r="T128" s="229">
        <f>S128*H128</f>
        <v>0</v>
      </c>
      <c r="U128" s="37"/>
      <c r="V128" s="37"/>
      <c r="W128" s="37"/>
      <c r="X128" s="37"/>
      <c r="Y128" s="37"/>
      <c r="Z128" s="37"/>
      <c r="AA128" s="37"/>
      <c r="AB128" s="37"/>
      <c r="AC128" s="37"/>
      <c r="AD128" s="37"/>
      <c r="AE128" s="37"/>
      <c r="AR128" s="230" t="s">
        <v>141</v>
      </c>
      <c r="AT128" s="230" t="s">
        <v>137</v>
      </c>
      <c r="AU128" s="230" t="s">
        <v>87</v>
      </c>
      <c r="AY128" s="16" t="s">
        <v>135</v>
      </c>
      <c r="BE128" s="231">
        <f>IF(N128="základní",J128,0)</f>
        <v>0</v>
      </c>
      <c r="BF128" s="231">
        <f>IF(N128="snížená",J128,0)</f>
        <v>0</v>
      </c>
      <c r="BG128" s="231">
        <f>IF(N128="zákl. přenesená",J128,0)</f>
        <v>0</v>
      </c>
      <c r="BH128" s="231">
        <f>IF(N128="sníž. přenesená",J128,0)</f>
        <v>0</v>
      </c>
      <c r="BI128" s="231">
        <f>IF(N128="nulová",J128,0)</f>
        <v>0</v>
      </c>
      <c r="BJ128" s="16" t="s">
        <v>87</v>
      </c>
      <c r="BK128" s="231">
        <f>ROUND(I128*H128,2)</f>
        <v>0</v>
      </c>
      <c r="BL128" s="16" t="s">
        <v>141</v>
      </c>
      <c r="BM128" s="230" t="s">
        <v>1739</v>
      </c>
    </row>
    <row r="129" spans="1:65" s="2" customFormat="1" ht="16.5" customHeight="1">
      <c r="A129" s="37"/>
      <c r="B129" s="38"/>
      <c r="C129" s="218" t="s">
        <v>193</v>
      </c>
      <c r="D129" s="218" t="s">
        <v>137</v>
      </c>
      <c r="E129" s="219" t="s">
        <v>1740</v>
      </c>
      <c r="F129" s="220" t="s">
        <v>1741</v>
      </c>
      <c r="G129" s="221" t="s">
        <v>162</v>
      </c>
      <c r="H129" s="222">
        <v>36</v>
      </c>
      <c r="I129" s="223"/>
      <c r="J129" s="224">
        <f>ROUND(I129*H129,2)</f>
        <v>0</v>
      </c>
      <c r="K129" s="225"/>
      <c r="L129" s="43"/>
      <c r="M129" s="226" t="s">
        <v>1</v>
      </c>
      <c r="N129" s="227" t="s">
        <v>44</v>
      </c>
      <c r="O129" s="90"/>
      <c r="P129" s="228">
        <f>O129*H129</f>
        <v>0</v>
      </c>
      <c r="Q129" s="228">
        <v>0</v>
      </c>
      <c r="R129" s="228">
        <f>Q129*H129</f>
        <v>0</v>
      </c>
      <c r="S129" s="228">
        <v>0</v>
      </c>
      <c r="T129" s="229">
        <f>S129*H129</f>
        <v>0</v>
      </c>
      <c r="U129" s="37"/>
      <c r="V129" s="37"/>
      <c r="W129" s="37"/>
      <c r="X129" s="37"/>
      <c r="Y129" s="37"/>
      <c r="Z129" s="37"/>
      <c r="AA129" s="37"/>
      <c r="AB129" s="37"/>
      <c r="AC129" s="37"/>
      <c r="AD129" s="37"/>
      <c r="AE129" s="37"/>
      <c r="AR129" s="230" t="s">
        <v>141</v>
      </c>
      <c r="AT129" s="230" t="s">
        <v>137</v>
      </c>
      <c r="AU129" s="230" t="s">
        <v>87</v>
      </c>
      <c r="AY129" s="16" t="s">
        <v>135</v>
      </c>
      <c r="BE129" s="231">
        <f>IF(N129="základní",J129,0)</f>
        <v>0</v>
      </c>
      <c r="BF129" s="231">
        <f>IF(N129="snížená",J129,0)</f>
        <v>0</v>
      </c>
      <c r="BG129" s="231">
        <f>IF(N129="zákl. přenesená",J129,0)</f>
        <v>0</v>
      </c>
      <c r="BH129" s="231">
        <f>IF(N129="sníž. přenesená",J129,0)</f>
        <v>0</v>
      </c>
      <c r="BI129" s="231">
        <f>IF(N129="nulová",J129,0)</f>
        <v>0</v>
      </c>
      <c r="BJ129" s="16" t="s">
        <v>87</v>
      </c>
      <c r="BK129" s="231">
        <f>ROUND(I129*H129,2)</f>
        <v>0</v>
      </c>
      <c r="BL129" s="16" t="s">
        <v>141</v>
      </c>
      <c r="BM129" s="230" t="s">
        <v>1742</v>
      </c>
    </row>
    <row r="130" spans="1:65" s="2" customFormat="1" ht="16.5" customHeight="1">
      <c r="A130" s="37"/>
      <c r="B130" s="38"/>
      <c r="C130" s="218" t="s">
        <v>199</v>
      </c>
      <c r="D130" s="218" t="s">
        <v>137</v>
      </c>
      <c r="E130" s="219" t="s">
        <v>1743</v>
      </c>
      <c r="F130" s="220" t="s">
        <v>1744</v>
      </c>
      <c r="G130" s="221" t="s">
        <v>162</v>
      </c>
      <c r="H130" s="222">
        <v>12</v>
      </c>
      <c r="I130" s="223"/>
      <c r="J130" s="224">
        <f>ROUND(I130*H130,2)</f>
        <v>0</v>
      </c>
      <c r="K130" s="225"/>
      <c r="L130" s="43"/>
      <c r="M130" s="226" t="s">
        <v>1</v>
      </c>
      <c r="N130" s="227" t="s">
        <v>44</v>
      </c>
      <c r="O130" s="90"/>
      <c r="P130" s="228">
        <f>O130*H130</f>
        <v>0</v>
      </c>
      <c r="Q130" s="228">
        <v>0</v>
      </c>
      <c r="R130" s="228">
        <f>Q130*H130</f>
        <v>0</v>
      </c>
      <c r="S130" s="228">
        <v>0</v>
      </c>
      <c r="T130" s="229">
        <f>S130*H130</f>
        <v>0</v>
      </c>
      <c r="U130" s="37"/>
      <c r="V130" s="37"/>
      <c r="W130" s="37"/>
      <c r="X130" s="37"/>
      <c r="Y130" s="37"/>
      <c r="Z130" s="37"/>
      <c r="AA130" s="37"/>
      <c r="AB130" s="37"/>
      <c r="AC130" s="37"/>
      <c r="AD130" s="37"/>
      <c r="AE130" s="37"/>
      <c r="AR130" s="230" t="s">
        <v>141</v>
      </c>
      <c r="AT130" s="230" t="s">
        <v>137</v>
      </c>
      <c r="AU130" s="230" t="s">
        <v>87</v>
      </c>
      <c r="AY130" s="16" t="s">
        <v>135</v>
      </c>
      <c r="BE130" s="231">
        <f>IF(N130="základní",J130,0)</f>
        <v>0</v>
      </c>
      <c r="BF130" s="231">
        <f>IF(N130="snížená",J130,0)</f>
        <v>0</v>
      </c>
      <c r="BG130" s="231">
        <f>IF(N130="zákl. přenesená",J130,0)</f>
        <v>0</v>
      </c>
      <c r="BH130" s="231">
        <f>IF(N130="sníž. přenesená",J130,0)</f>
        <v>0</v>
      </c>
      <c r="BI130" s="231">
        <f>IF(N130="nulová",J130,0)</f>
        <v>0</v>
      </c>
      <c r="BJ130" s="16" t="s">
        <v>87</v>
      </c>
      <c r="BK130" s="231">
        <f>ROUND(I130*H130,2)</f>
        <v>0</v>
      </c>
      <c r="BL130" s="16" t="s">
        <v>141</v>
      </c>
      <c r="BM130" s="230" t="s">
        <v>1745</v>
      </c>
    </row>
    <row r="131" spans="1:65" s="2" customFormat="1" ht="16.5" customHeight="1">
      <c r="A131" s="37"/>
      <c r="B131" s="38"/>
      <c r="C131" s="218" t="s">
        <v>205</v>
      </c>
      <c r="D131" s="218" t="s">
        <v>137</v>
      </c>
      <c r="E131" s="219" t="s">
        <v>1746</v>
      </c>
      <c r="F131" s="220" t="s">
        <v>1747</v>
      </c>
      <c r="G131" s="221" t="s">
        <v>162</v>
      </c>
      <c r="H131" s="222">
        <v>110</v>
      </c>
      <c r="I131" s="223"/>
      <c r="J131" s="224">
        <f>ROUND(I131*H131,2)</f>
        <v>0</v>
      </c>
      <c r="K131" s="225"/>
      <c r="L131" s="43"/>
      <c r="M131" s="226" t="s">
        <v>1</v>
      </c>
      <c r="N131" s="227" t="s">
        <v>44</v>
      </c>
      <c r="O131" s="90"/>
      <c r="P131" s="228">
        <f>O131*H131</f>
        <v>0</v>
      </c>
      <c r="Q131" s="228">
        <v>0</v>
      </c>
      <c r="R131" s="228">
        <f>Q131*H131</f>
        <v>0</v>
      </c>
      <c r="S131" s="228">
        <v>0</v>
      </c>
      <c r="T131" s="229">
        <f>S131*H131</f>
        <v>0</v>
      </c>
      <c r="U131" s="37"/>
      <c r="V131" s="37"/>
      <c r="W131" s="37"/>
      <c r="X131" s="37"/>
      <c r="Y131" s="37"/>
      <c r="Z131" s="37"/>
      <c r="AA131" s="37"/>
      <c r="AB131" s="37"/>
      <c r="AC131" s="37"/>
      <c r="AD131" s="37"/>
      <c r="AE131" s="37"/>
      <c r="AR131" s="230" t="s">
        <v>141</v>
      </c>
      <c r="AT131" s="230" t="s">
        <v>137</v>
      </c>
      <c r="AU131" s="230" t="s">
        <v>87</v>
      </c>
      <c r="AY131" s="16" t="s">
        <v>135</v>
      </c>
      <c r="BE131" s="231">
        <f>IF(N131="základní",J131,0)</f>
        <v>0</v>
      </c>
      <c r="BF131" s="231">
        <f>IF(N131="snížená",J131,0)</f>
        <v>0</v>
      </c>
      <c r="BG131" s="231">
        <f>IF(N131="zákl. přenesená",J131,0)</f>
        <v>0</v>
      </c>
      <c r="BH131" s="231">
        <f>IF(N131="sníž. přenesená",J131,0)</f>
        <v>0</v>
      </c>
      <c r="BI131" s="231">
        <f>IF(N131="nulová",J131,0)</f>
        <v>0</v>
      </c>
      <c r="BJ131" s="16" t="s">
        <v>87</v>
      </c>
      <c r="BK131" s="231">
        <f>ROUND(I131*H131,2)</f>
        <v>0</v>
      </c>
      <c r="BL131" s="16" t="s">
        <v>141</v>
      </c>
      <c r="BM131" s="230" t="s">
        <v>1748</v>
      </c>
    </row>
    <row r="132" spans="1:65" s="2" customFormat="1" ht="16.5" customHeight="1">
      <c r="A132" s="37"/>
      <c r="B132" s="38"/>
      <c r="C132" s="218" t="s">
        <v>211</v>
      </c>
      <c r="D132" s="218" t="s">
        <v>137</v>
      </c>
      <c r="E132" s="219" t="s">
        <v>1749</v>
      </c>
      <c r="F132" s="220" t="s">
        <v>1750</v>
      </c>
      <c r="G132" s="221" t="s">
        <v>1142</v>
      </c>
      <c r="H132" s="222">
        <v>12</v>
      </c>
      <c r="I132" s="223"/>
      <c r="J132" s="224">
        <f>ROUND(I132*H132,2)</f>
        <v>0</v>
      </c>
      <c r="K132" s="225"/>
      <c r="L132" s="43"/>
      <c r="M132" s="226" t="s">
        <v>1</v>
      </c>
      <c r="N132" s="227" t="s">
        <v>44</v>
      </c>
      <c r="O132" s="90"/>
      <c r="P132" s="228">
        <f>O132*H132</f>
        <v>0</v>
      </c>
      <c r="Q132" s="228">
        <v>0</v>
      </c>
      <c r="R132" s="228">
        <f>Q132*H132</f>
        <v>0</v>
      </c>
      <c r="S132" s="228">
        <v>0</v>
      </c>
      <c r="T132" s="229">
        <f>S132*H132</f>
        <v>0</v>
      </c>
      <c r="U132" s="37"/>
      <c r="V132" s="37"/>
      <c r="W132" s="37"/>
      <c r="X132" s="37"/>
      <c r="Y132" s="37"/>
      <c r="Z132" s="37"/>
      <c r="AA132" s="37"/>
      <c r="AB132" s="37"/>
      <c r="AC132" s="37"/>
      <c r="AD132" s="37"/>
      <c r="AE132" s="37"/>
      <c r="AR132" s="230" t="s">
        <v>141</v>
      </c>
      <c r="AT132" s="230" t="s">
        <v>137</v>
      </c>
      <c r="AU132" s="230" t="s">
        <v>87</v>
      </c>
      <c r="AY132" s="16" t="s">
        <v>135</v>
      </c>
      <c r="BE132" s="231">
        <f>IF(N132="základní",J132,0)</f>
        <v>0</v>
      </c>
      <c r="BF132" s="231">
        <f>IF(N132="snížená",J132,0)</f>
        <v>0</v>
      </c>
      <c r="BG132" s="231">
        <f>IF(N132="zákl. přenesená",J132,0)</f>
        <v>0</v>
      </c>
      <c r="BH132" s="231">
        <f>IF(N132="sníž. přenesená",J132,0)</f>
        <v>0</v>
      </c>
      <c r="BI132" s="231">
        <f>IF(N132="nulová",J132,0)</f>
        <v>0</v>
      </c>
      <c r="BJ132" s="16" t="s">
        <v>87</v>
      </c>
      <c r="BK132" s="231">
        <f>ROUND(I132*H132,2)</f>
        <v>0</v>
      </c>
      <c r="BL132" s="16" t="s">
        <v>141</v>
      </c>
      <c r="BM132" s="230" t="s">
        <v>1751</v>
      </c>
    </row>
    <row r="133" spans="1:65" s="2" customFormat="1" ht="16.5" customHeight="1">
      <c r="A133" s="37"/>
      <c r="B133" s="38"/>
      <c r="C133" s="218" t="s">
        <v>217</v>
      </c>
      <c r="D133" s="218" t="s">
        <v>137</v>
      </c>
      <c r="E133" s="219" t="s">
        <v>1752</v>
      </c>
      <c r="F133" s="220" t="s">
        <v>1753</v>
      </c>
      <c r="G133" s="221" t="s">
        <v>162</v>
      </c>
      <c r="H133" s="222">
        <v>20</v>
      </c>
      <c r="I133" s="223"/>
      <c r="J133" s="224">
        <f>ROUND(I133*H133,2)</f>
        <v>0</v>
      </c>
      <c r="K133" s="225"/>
      <c r="L133" s="43"/>
      <c r="M133" s="226" t="s">
        <v>1</v>
      </c>
      <c r="N133" s="227" t="s">
        <v>44</v>
      </c>
      <c r="O133" s="90"/>
      <c r="P133" s="228">
        <f>O133*H133</f>
        <v>0</v>
      </c>
      <c r="Q133" s="228">
        <v>0</v>
      </c>
      <c r="R133" s="228">
        <f>Q133*H133</f>
        <v>0</v>
      </c>
      <c r="S133" s="228">
        <v>0</v>
      </c>
      <c r="T133" s="229">
        <f>S133*H133</f>
        <v>0</v>
      </c>
      <c r="U133" s="37"/>
      <c r="V133" s="37"/>
      <c r="W133" s="37"/>
      <c r="X133" s="37"/>
      <c r="Y133" s="37"/>
      <c r="Z133" s="37"/>
      <c r="AA133" s="37"/>
      <c r="AB133" s="37"/>
      <c r="AC133" s="37"/>
      <c r="AD133" s="37"/>
      <c r="AE133" s="37"/>
      <c r="AR133" s="230" t="s">
        <v>141</v>
      </c>
      <c r="AT133" s="230" t="s">
        <v>137</v>
      </c>
      <c r="AU133" s="230" t="s">
        <v>87</v>
      </c>
      <c r="AY133" s="16" t="s">
        <v>135</v>
      </c>
      <c r="BE133" s="231">
        <f>IF(N133="základní",J133,0)</f>
        <v>0</v>
      </c>
      <c r="BF133" s="231">
        <f>IF(N133="snížená",J133,0)</f>
        <v>0</v>
      </c>
      <c r="BG133" s="231">
        <f>IF(N133="zákl. přenesená",J133,0)</f>
        <v>0</v>
      </c>
      <c r="BH133" s="231">
        <f>IF(N133="sníž. přenesená",J133,0)</f>
        <v>0</v>
      </c>
      <c r="BI133" s="231">
        <f>IF(N133="nulová",J133,0)</f>
        <v>0</v>
      </c>
      <c r="BJ133" s="16" t="s">
        <v>87</v>
      </c>
      <c r="BK133" s="231">
        <f>ROUND(I133*H133,2)</f>
        <v>0</v>
      </c>
      <c r="BL133" s="16" t="s">
        <v>141</v>
      </c>
      <c r="BM133" s="230" t="s">
        <v>1754</v>
      </c>
    </row>
    <row r="134" spans="1:65" s="2" customFormat="1" ht="16.5" customHeight="1">
      <c r="A134" s="37"/>
      <c r="B134" s="38"/>
      <c r="C134" s="218" t="s">
        <v>8</v>
      </c>
      <c r="D134" s="218" t="s">
        <v>137</v>
      </c>
      <c r="E134" s="219" t="s">
        <v>1755</v>
      </c>
      <c r="F134" s="220" t="s">
        <v>1756</v>
      </c>
      <c r="G134" s="221" t="s">
        <v>1142</v>
      </c>
      <c r="H134" s="222">
        <v>85</v>
      </c>
      <c r="I134" s="223"/>
      <c r="J134" s="224">
        <f>ROUND(I134*H134,2)</f>
        <v>0</v>
      </c>
      <c r="K134" s="225"/>
      <c r="L134" s="43"/>
      <c r="M134" s="226" t="s">
        <v>1</v>
      </c>
      <c r="N134" s="227" t="s">
        <v>44</v>
      </c>
      <c r="O134" s="90"/>
      <c r="P134" s="228">
        <f>O134*H134</f>
        <v>0</v>
      </c>
      <c r="Q134" s="228">
        <v>0</v>
      </c>
      <c r="R134" s="228">
        <f>Q134*H134</f>
        <v>0</v>
      </c>
      <c r="S134" s="228">
        <v>0</v>
      </c>
      <c r="T134" s="229">
        <f>S134*H134</f>
        <v>0</v>
      </c>
      <c r="U134" s="37"/>
      <c r="V134" s="37"/>
      <c r="W134" s="37"/>
      <c r="X134" s="37"/>
      <c r="Y134" s="37"/>
      <c r="Z134" s="37"/>
      <c r="AA134" s="37"/>
      <c r="AB134" s="37"/>
      <c r="AC134" s="37"/>
      <c r="AD134" s="37"/>
      <c r="AE134" s="37"/>
      <c r="AR134" s="230" t="s">
        <v>141</v>
      </c>
      <c r="AT134" s="230" t="s">
        <v>137</v>
      </c>
      <c r="AU134" s="230" t="s">
        <v>87</v>
      </c>
      <c r="AY134" s="16" t="s">
        <v>135</v>
      </c>
      <c r="BE134" s="231">
        <f>IF(N134="základní",J134,0)</f>
        <v>0</v>
      </c>
      <c r="BF134" s="231">
        <f>IF(N134="snížená",J134,0)</f>
        <v>0</v>
      </c>
      <c r="BG134" s="231">
        <f>IF(N134="zákl. přenesená",J134,0)</f>
        <v>0</v>
      </c>
      <c r="BH134" s="231">
        <f>IF(N134="sníž. přenesená",J134,0)</f>
        <v>0</v>
      </c>
      <c r="BI134" s="231">
        <f>IF(N134="nulová",J134,0)</f>
        <v>0</v>
      </c>
      <c r="BJ134" s="16" t="s">
        <v>87</v>
      </c>
      <c r="BK134" s="231">
        <f>ROUND(I134*H134,2)</f>
        <v>0</v>
      </c>
      <c r="BL134" s="16" t="s">
        <v>141</v>
      </c>
      <c r="BM134" s="230" t="s">
        <v>1757</v>
      </c>
    </row>
    <row r="135" spans="1:65" s="2" customFormat="1" ht="16.5" customHeight="1">
      <c r="A135" s="37"/>
      <c r="B135" s="38"/>
      <c r="C135" s="218" t="s">
        <v>227</v>
      </c>
      <c r="D135" s="218" t="s">
        <v>137</v>
      </c>
      <c r="E135" s="219" t="s">
        <v>1758</v>
      </c>
      <c r="F135" s="220" t="s">
        <v>1759</v>
      </c>
      <c r="G135" s="221" t="s">
        <v>1142</v>
      </c>
      <c r="H135" s="222">
        <v>4</v>
      </c>
      <c r="I135" s="223"/>
      <c r="J135" s="224">
        <f>ROUND(I135*H135,2)</f>
        <v>0</v>
      </c>
      <c r="K135" s="225"/>
      <c r="L135" s="43"/>
      <c r="M135" s="226" t="s">
        <v>1</v>
      </c>
      <c r="N135" s="227" t="s">
        <v>44</v>
      </c>
      <c r="O135" s="90"/>
      <c r="P135" s="228">
        <f>O135*H135</f>
        <v>0</v>
      </c>
      <c r="Q135" s="228">
        <v>0</v>
      </c>
      <c r="R135" s="228">
        <f>Q135*H135</f>
        <v>0</v>
      </c>
      <c r="S135" s="228">
        <v>0</v>
      </c>
      <c r="T135" s="229">
        <f>S135*H135</f>
        <v>0</v>
      </c>
      <c r="U135" s="37"/>
      <c r="V135" s="37"/>
      <c r="W135" s="37"/>
      <c r="X135" s="37"/>
      <c r="Y135" s="37"/>
      <c r="Z135" s="37"/>
      <c r="AA135" s="37"/>
      <c r="AB135" s="37"/>
      <c r="AC135" s="37"/>
      <c r="AD135" s="37"/>
      <c r="AE135" s="37"/>
      <c r="AR135" s="230" t="s">
        <v>141</v>
      </c>
      <c r="AT135" s="230" t="s">
        <v>137</v>
      </c>
      <c r="AU135" s="230" t="s">
        <v>87</v>
      </c>
      <c r="AY135" s="16" t="s">
        <v>135</v>
      </c>
      <c r="BE135" s="231">
        <f>IF(N135="základní",J135,0)</f>
        <v>0</v>
      </c>
      <c r="BF135" s="231">
        <f>IF(N135="snížená",J135,0)</f>
        <v>0</v>
      </c>
      <c r="BG135" s="231">
        <f>IF(N135="zákl. přenesená",J135,0)</f>
        <v>0</v>
      </c>
      <c r="BH135" s="231">
        <f>IF(N135="sníž. přenesená",J135,0)</f>
        <v>0</v>
      </c>
      <c r="BI135" s="231">
        <f>IF(N135="nulová",J135,0)</f>
        <v>0</v>
      </c>
      <c r="BJ135" s="16" t="s">
        <v>87</v>
      </c>
      <c r="BK135" s="231">
        <f>ROUND(I135*H135,2)</f>
        <v>0</v>
      </c>
      <c r="BL135" s="16" t="s">
        <v>141</v>
      </c>
      <c r="BM135" s="230" t="s">
        <v>1760</v>
      </c>
    </row>
    <row r="136" spans="1:65" s="2" customFormat="1" ht="16.5" customHeight="1">
      <c r="A136" s="37"/>
      <c r="B136" s="38"/>
      <c r="C136" s="218" t="s">
        <v>232</v>
      </c>
      <c r="D136" s="218" t="s">
        <v>137</v>
      </c>
      <c r="E136" s="219" t="s">
        <v>1761</v>
      </c>
      <c r="F136" s="220" t="s">
        <v>1762</v>
      </c>
      <c r="G136" s="221" t="s">
        <v>147</v>
      </c>
      <c r="H136" s="222">
        <v>2.6</v>
      </c>
      <c r="I136" s="223"/>
      <c r="J136" s="224">
        <f>ROUND(I136*H136,2)</f>
        <v>0</v>
      </c>
      <c r="K136" s="225"/>
      <c r="L136" s="43"/>
      <c r="M136" s="226" t="s">
        <v>1</v>
      </c>
      <c r="N136" s="227" t="s">
        <v>44</v>
      </c>
      <c r="O136" s="90"/>
      <c r="P136" s="228">
        <f>O136*H136</f>
        <v>0</v>
      </c>
      <c r="Q136" s="228">
        <v>0</v>
      </c>
      <c r="R136" s="228">
        <f>Q136*H136</f>
        <v>0</v>
      </c>
      <c r="S136" s="228">
        <v>0</v>
      </c>
      <c r="T136" s="229">
        <f>S136*H136</f>
        <v>0</v>
      </c>
      <c r="U136" s="37"/>
      <c r="V136" s="37"/>
      <c r="W136" s="37"/>
      <c r="X136" s="37"/>
      <c r="Y136" s="37"/>
      <c r="Z136" s="37"/>
      <c r="AA136" s="37"/>
      <c r="AB136" s="37"/>
      <c r="AC136" s="37"/>
      <c r="AD136" s="37"/>
      <c r="AE136" s="37"/>
      <c r="AR136" s="230" t="s">
        <v>141</v>
      </c>
      <c r="AT136" s="230" t="s">
        <v>137</v>
      </c>
      <c r="AU136" s="230" t="s">
        <v>87</v>
      </c>
      <c r="AY136" s="16" t="s">
        <v>135</v>
      </c>
      <c r="BE136" s="231">
        <f>IF(N136="základní",J136,0)</f>
        <v>0</v>
      </c>
      <c r="BF136" s="231">
        <f>IF(N136="snížená",J136,0)</f>
        <v>0</v>
      </c>
      <c r="BG136" s="231">
        <f>IF(N136="zákl. přenesená",J136,0)</f>
        <v>0</v>
      </c>
      <c r="BH136" s="231">
        <f>IF(N136="sníž. přenesená",J136,0)</f>
        <v>0</v>
      </c>
      <c r="BI136" s="231">
        <f>IF(N136="nulová",J136,0)</f>
        <v>0</v>
      </c>
      <c r="BJ136" s="16" t="s">
        <v>87</v>
      </c>
      <c r="BK136" s="231">
        <f>ROUND(I136*H136,2)</f>
        <v>0</v>
      </c>
      <c r="BL136" s="16" t="s">
        <v>141</v>
      </c>
      <c r="BM136" s="230" t="s">
        <v>1763</v>
      </c>
    </row>
    <row r="137" spans="1:65" s="2" customFormat="1" ht="16.5" customHeight="1">
      <c r="A137" s="37"/>
      <c r="B137" s="38"/>
      <c r="C137" s="218" t="s">
        <v>236</v>
      </c>
      <c r="D137" s="218" t="s">
        <v>137</v>
      </c>
      <c r="E137" s="219" t="s">
        <v>1764</v>
      </c>
      <c r="F137" s="220" t="s">
        <v>1765</v>
      </c>
      <c r="G137" s="221" t="s">
        <v>147</v>
      </c>
      <c r="H137" s="222">
        <v>1.1</v>
      </c>
      <c r="I137" s="223"/>
      <c r="J137" s="224">
        <f>ROUND(I137*H137,2)</f>
        <v>0</v>
      </c>
      <c r="K137" s="225"/>
      <c r="L137" s="43"/>
      <c r="M137" s="226" t="s">
        <v>1</v>
      </c>
      <c r="N137" s="227" t="s">
        <v>44</v>
      </c>
      <c r="O137" s="90"/>
      <c r="P137" s="228">
        <f>O137*H137</f>
        <v>0</v>
      </c>
      <c r="Q137" s="228">
        <v>0</v>
      </c>
      <c r="R137" s="228">
        <f>Q137*H137</f>
        <v>0</v>
      </c>
      <c r="S137" s="228">
        <v>0</v>
      </c>
      <c r="T137" s="229">
        <f>S137*H137</f>
        <v>0</v>
      </c>
      <c r="U137" s="37"/>
      <c r="V137" s="37"/>
      <c r="W137" s="37"/>
      <c r="X137" s="37"/>
      <c r="Y137" s="37"/>
      <c r="Z137" s="37"/>
      <c r="AA137" s="37"/>
      <c r="AB137" s="37"/>
      <c r="AC137" s="37"/>
      <c r="AD137" s="37"/>
      <c r="AE137" s="37"/>
      <c r="AR137" s="230" t="s">
        <v>141</v>
      </c>
      <c r="AT137" s="230" t="s">
        <v>137</v>
      </c>
      <c r="AU137" s="230" t="s">
        <v>87</v>
      </c>
      <c r="AY137" s="16" t="s">
        <v>135</v>
      </c>
      <c r="BE137" s="231">
        <f>IF(N137="základní",J137,0)</f>
        <v>0</v>
      </c>
      <c r="BF137" s="231">
        <f>IF(N137="snížená",J137,0)</f>
        <v>0</v>
      </c>
      <c r="BG137" s="231">
        <f>IF(N137="zákl. přenesená",J137,0)</f>
        <v>0</v>
      </c>
      <c r="BH137" s="231">
        <f>IF(N137="sníž. přenesená",J137,0)</f>
        <v>0</v>
      </c>
      <c r="BI137" s="231">
        <f>IF(N137="nulová",J137,0)</f>
        <v>0</v>
      </c>
      <c r="BJ137" s="16" t="s">
        <v>87</v>
      </c>
      <c r="BK137" s="231">
        <f>ROUND(I137*H137,2)</f>
        <v>0</v>
      </c>
      <c r="BL137" s="16" t="s">
        <v>141</v>
      </c>
      <c r="BM137" s="230" t="s">
        <v>1766</v>
      </c>
    </row>
    <row r="138" spans="1:65" s="2" customFormat="1" ht="16.5" customHeight="1">
      <c r="A138" s="37"/>
      <c r="B138" s="38"/>
      <c r="C138" s="218" t="s">
        <v>242</v>
      </c>
      <c r="D138" s="218" t="s">
        <v>137</v>
      </c>
      <c r="E138" s="219" t="s">
        <v>1767</v>
      </c>
      <c r="F138" s="220" t="s">
        <v>1768</v>
      </c>
      <c r="G138" s="221" t="s">
        <v>269</v>
      </c>
      <c r="H138" s="222">
        <v>6.9</v>
      </c>
      <c r="I138" s="223"/>
      <c r="J138" s="224">
        <f>ROUND(I138*H138,2)</f>
        <v>0</v>
      </c>
      <c r="K138" s="225"/>
      <c r="L138" s="43"/>
      <c r="M138" s="226" t="s">
        <v>1</v>
      </c>
      <c r="N138" s="227" t="s">
        <v>44</v>
      </c>
      <c r="O138" s="90"/>
      <c r="P138" s="228">
        <f>O138*H138</f>
        <v>0</v>
      </c>
      <c r="Q138" s="228">
        <v>0</v>
      </c>
      <c r="R138" s="228">
        <f>Q138*H138</f>
        <v>0</v>
      </c>
      <c r="S138" s="228">
        <v>0</v>
      </c>
      <c r="T138" s="229">
        <f>S138*H138</f>
        <v>0</v>
      </c>
      <c r="U138" s="37"/>
      <c r="V138" s="37"/>
      <c r="W138" s="37"/>
      <c r="X138" s="37"/>
      <c r="Y138" s="37"/>
      <c r="Z138" s="37"/>
      <c r="AA138" s="37"/>
      <c r="AB138" s="37"/>
      <c r="AC138" s="37"/>
      <c r="AD138" s="37"/>
      <c r="AE138" s="37"/>
      <c r="AR138" s="230" t="s">
        <v>141</v>
      </c>
      <c r="AT138" s="230" t="s">
        <v>137</v>
      </c>
      <c r="AU138" s="230" t="s">
        <v>87</v>
      </c>
      <c r="AY138" s="16" t="s">
        <v>135</v>
      </c>
      <c r="BE138" s="231">
        <f>IF(N138="základní",J138,0)</f>
        <v>0</v>
      </c>
      <c r="BF138" s="231">
        <f>IF(N138="snížená",J138,0)</f>
        <v>0</v>
      </c>
      <c r="BG138" s="231">
        <f>IF(N138="zákl. přenesená",J138,0)</f>
        <v>0</v>
      </c>
      <c r="BH138" s="231">
        <f>IF(N138="sníž. přenesená",J138,0)</f>
        <v>0</v>
      </c>
      <c r="BI138" s="231">
        <f>IF(N138="nulová",J138,0)</f>
        <v>0</v>
      </c>
      <c r="BJ138" s="16" t="s">
        <v>87</v>
      </c>
      <c r="BK138" s="231">
        <f>ROUND(I138*H138,2)</f>
        <v>0</v>
      </c>
      <c r="BL138" s="16" t="s">
        <v>141</v>
      </c>
      <c r="BM138" s="230" t="s">
        <v>1769</v>
      </c>
    </row>
    <row r="139" spans="1:65" s="2" customFormat="1" ht="16.5" customHeight="1">
      <c r="A139" s="37"/>
      <c r="B139" s="38"/>
      <c r="C139" s="218" t="s">
        <v>250</v>
      </c>
      <c r="D139" s="218" t="s">
        <v>137</v>
      </c>
      <c r="E139" s="219" t="s">
        <v>1770</v>
      </c>
      <c r="F139" s="220" t="s">
        <v>1771</v>
      </c>
      <c r="G139" s="221" t="s">
        <v>1635</v>
      </c>
      <c r="H139" s="222">
        <v>1</v>
      </c>
      <c r="I139" s="223"/>
      <c r="J139" s="224">
        <f>ROUND(I139*H139,2)</f>
        <v>0</v>
      </c>
      <c r="K139" s="225"/>
      <c r="L139" s="43"/>
      <c r="M139" s="226" t="s">
        <v>1</v>
      </c>
      <c r="N139" s="227" t="s">
        <v>44</v>
      </c>
      <c r="O139" s="90"/>
      <c r="P139" s="228">
        <f>O139*H139</f>
        <v>0</v>
      </c>
      <c r="Q139" s="228">
        <v>0</v>
      </c>
      <c r="R139" s="228">
        <f>Q139*H139</f>
        <v>0</v>
      </c>
      <c r="S139" s="228">
        <v>0</v>
      </c>
      <c r="T139" s="229">
        <f>S139*H139</f>
        <v>0</v>
      </c>
      <c r="U139" s="37"/>
      <c r="V139" s="37"/>
      <c r="W139" s="37"/>
      <c r="X139" s="37"/>
      <c r="Y139" s="37"/>
      <c r="Z139" s="37"/>
      <c r="AA139" s="37"/>
      <c r="AB139" s="37"/>
      <c r="AC139" s="37"/>
      <c r="AD139" s="37"/>
      <c r="AE139" s="37"/>
      <c r="AR139" s="230" t="s">
        <v>141</v>
      </c>
      <c r="AT139" s="230" t="s">
        <v>137</v>
      </c>
      <c r="AU139" s="230" t="s">
        <v>87</v>
      </c>
      <c r="AY139" s="16" t="s">
        <v>135</v>
      </c>
      <c r="BE139" s="231">
        <f>IF(N139="základní",J139,0)</f>
        <v>0</v>
      </c>
      <c r="BF139" s="231">
        <f>IF(N139="snížená",J139,0)</f>
        <v>0</v>
      </c>
      <c r="BG139" s="231">
        <f>IF(N139="zákl. přenesená",J139,0)</f>
        <v>0</v>
      </c>
      <c r="BH139" s="231">
        <f>IF(N139="sníž. přenesená",J139,0)</f>
        <v>0</v>
      </c>
      <c r="BI139" s="231">
        <f>IF(N139="nulová",J139,0)</f>
        <v>0</v>
      </c>
      <c r="BJ139" s="16" t="s">
        <v>87</v>
      </c>
      <c r="BK139" s="231">
        <f>ROUND(I139*H139,2)</f>
        <v>0</v>
      </c>
      <c r="BL139" s="16" t="s">
        <v>141</v>
      </c>
      <c r="BM139" s="230" t="s">
        <v>1772</v>
      </c>
    </row>
    <row r="140" spans="1:47" s="2" customFormat="1" ht="12">
      <c r="A140" s="37"/>
      <c r="B140" s="38"/>
      <c r="C140" s="39"/>
      <c r="D140" s="232" t="s">
        <v>143</v>
      </c>
      <c r="E140" s="39"/>
      <c r="F140" s="233" t="s">
        <v>1773</v>
      </c>
      <c r="G140" s="39"/>
      <c r="H140" s="39"/>
      <c r="I140" s="234"/>
      <c r="J140" s="39"/>
      <c r="K140" s="39"/>
      <c r="L140" s="43"/>
      <c r="M140" s="235"/>
      <c r="N140" s="236"/>
      <c r="O140" s="90"/>
      <c r="P140" s="90"/>
      <c r="Q140" s="90"/>
      <c r="R140" s="90"/>
      <c r="S140" s="90"/>
      <c r="T140" s="91"/>
      <c r="U140" s="37"/>
      <c r="V140" s="37"/>
      <c r="W140" s="37"/>
      <c r="X140" s="37"/>
      <c r="Y140" s="37"/>
      <c r="Z140" s="37"/>
      <c r="AA140" s="37"/>
      <c r="AB140" s="37"/>
      <c r="AC140" s="37"/>
      <c r="AD140" s="37"/>
      <c r="AE140" s="37"/>
      <c r="AT140" s="16" t="s">
        <v>143</v>
      </c>
      <c r="AU140" s="16" t="s">
        <v>87</v>
      </c>
    </row>
    <row r="141" spans="1:65" s="2" customFormat="1" ht="24.15" customHeight="1">
      <c r="A141" s="37"/>
      <c r="B141" s="38"/>
      <c r="C141" s="218" t="s">
        <v>7</v>
      </c>
      <c r="D141" s="218" t="s">
        <v>137</v>
      </c>
      <c r="E141" s="219" t="s">
        <v>1774</v>
      </c>
      <c r="F141" s="220" t="s">
        <v>1775</v>
      </c>
      <c r="G141" s="221" t="s">
        <v>1142</v>
      </c>
      <c r="H141" s="222">
        <v>20</v>
      </c>
      <c r="I141" s="223"/>
      <c r="J141" s="224">
        <f>ROUND(I141*H141,2)</f>
        <v>0</v>
      </c>
      <c r="K141" s="225"/>
      <c r="L141" s="43"/>
      <c r="M141" s="226" t="s">
        <v>1</v>
      </c>
      <c r="N141" s="227" t="s">
        <v>44</v>
      </c>
      <c r="O141" s="90"/>
      <c r="P141" s="228">
        <f>O141*H141</f>
        <v>0</v>
      </c>
      <c r="Q141" s="228">
        <v>0</v>
      </c>
      <c r="R141" s="228">
        <f>Q141*H141</f>
        <v>0</v>
      </c>
      <c r="S141" s="228">
        <v>0</v>
      </c>
      <c r="T141" s="229">
        <f>S141*H141</f>
        <v>0</v>
      </c>
      <c r="U141" s="37"/>
      <c r="V141" s="37"/>
      <c r="W141" s="37"/>
      <c r="X141" s="37"/>
      <c r="Y141" s="37"/>
      <c r="Z141" s="37"/>
      <c r="AA141" s="37"/>
      <c r="AB141" s="37"/>
      <c r="AC141" s="37"/>
      <c r="AD141" s="37"/>
      <c r="AE141" s="37"/>
      <c r="AR141" s="230" t="s">
        <v>141</v>
      </c>
      <c r="AT141" s="230" t="s">
        <v>137</v>
      </c>
      <c r="AU141" s="230" t="s">
        <v>87</v>
      </c>
      <c r="AY141" s="16" t="s">
        <v>135</v>
      </c>
      <c r="BE141" s="231">
        <f>IF(N141="základní",J141,0)</f>
        <v>0</v>
      </c>
      <c r="BF141" s="231">
        <f>IF(N141="snížená",J141,0)</f>
        <v>0</v>
      </c>
      <c r="BG141" s="231">
        <f>IF(N141="zákl. přenesená",J141,0)</f>
        <v>0</v>
      </c>
      <c r="BH141" s="231">
        <f>IF(N141="sníž. přenesená",J141,0)</f>
        <v>0</v>
      </c>
      <c r="BI141" s="231">
        <f>IF(N141="nulová",J141,0)</f>
        <v>0</v>
      </c>
      <c r="BJ141" s="16" t="s">
        <v>87</v>
      </c>
      <c r="BK141" s="231">
        <f>ROUND(I141*H141,2)</f>
        <v>0</v>
      </c>
      <c r="BL141" s="16" t="s">
        <v>141</v>
      </c>
      <c r="BM141" s="230" t="s">
        <v>1776</v>
      </c>
    </row>
    <row r="142" spans="1:65" s="2" customFormat="1" ht="16.5" customHeight="1">
      <c r="A142" s="37"/>
      <c r="B142" s="38"/>
      <c r="C142" s="218" t="s">
        <v>259</v>
      </c>
      <c r="D142" s="218" t="s">
        <v>137</v>
      </c>
      <c r="E142" s="219" t="s">
        <v>1777</v>
      </c>
      <c r="F142" s="220" t="s">
        <v>1778</v>
      </c>
      <c r="G142" s="221" t="s">
        <v>1142</v>
      </c>
      <c r="H142" s="222">
        <v>5</v>
      </c>
      <c r="I142" s="223"/>
      <c r="J142" s="224">
        <f>ROUND(I142*H142,2)</f>
        <v>0</v>
      </c>
      <c r="K142" s="225"/>
      <c r="L142" s="43"/>
      <c r="M142" s="226" t="s">
        <v>1</v>
      </c>
      <c r="N142" s="227" t="s">
        <v>44</v>
      </c>
      <c r="O142" s="90"/>
      <c r="P142" s="228">
        <f>O142*H142</f>
        <v>0</v>
      </c>
      <c r="Q142" s="228">
        <v>0</v>
      </c>
      <c r="R142" s="228">
        <f>Q142*H142</f>
        <v>0</v>
      </c>
      <c r="S142" s="228">
        <v>0</v>
      </c>
      <c r="T142" s="229">
        <f>S142*H142</f>
        <v>0</v>
      </c>
      <c r="U142" s="37"/>
      <c r="V142" s="37"/>
      <c r="W142" s="37"/>
      <c r="X142" s="37"/>
      <c r="Y142" s="37"/>
      <c r="Z142" s="37"/>
      <c r="AA142" s="37"/>
      <c r="AB142" s="37"/>
      <c r="AC142" s="37"/>
      <c r="AD142" s="37"/>
      <c r="AE142" s="37"/>
      <c r="AR142" s="230" t="s">
        <v>141</v>
      </c>
      <c r="AT142" s="230" t="s">
        <v>137</v>
      </c>
      <c r="AU142" s="230" t="s">
        <v>87</v>
      </c>
      <c r="AY142" s="16" t="s">
        <v>135</v>
      </c>
      <c r="BE142" s="231">
        <f>IF(N142="základní",J142,0)</f>
        <v>0</v>
      </c>
      <c r="BF142" s="231">
        <f>IF(N142="snížená",J142,0)</f>
        <v>0</v>
      </c>
      <c r="BG142" s="231">
        <f>IF(N142="zákl. přenesená",J142,0)</f>
        <v>0</v>
      </c>
      <c r="BH142" s="231">
        <f>IF(N142="sníž. přenesená",J142,0)</f>
        <v>0</v>
      </c>
      <c r="BI142" s="231">
        <f>IF(N142="nulová",J142,0)</f>
        <v>0</v>
      </c>
      <c r="BJ142" s="16" t="s">
        <v>87</v>
      </c>
      <c r="BK142" s="231">
        <f>ROUND(I142*H142,2)</f>
        <v>0</v>
      </c>
      <c r="BL142" s="16" t="s">
        <v>141</v>
      </c>
      <c r="BM142" s="230" t="s">
        <v>1779</v>
      </c>
    </row>
    <row r="143" spans="1:65" s="2" customFormat="1" ht="16.5" customHeight="1">
      <c r="A143" s="37"/>
      <c r="B143" s="38"/>
      <c r="C143" s="218" t="s">
        <v>265</v>
      </c>
      <c r="D143" s="218" t="s">
        <v>137</v>
      </c>
      <c r="E143" s="219" t="s">
        <v>1780</v>
      </c>
      <c r="F143" s="220" t="s">
        <v>1781</v>
      </c>
      <c r="G143" s="221" t="s">
        <v>1142</v>
      </c>
      <c r="H143" s="222">
        <v>3</v>
      </c>
      <c r="I143" s="223"/>
      <c r="J143" s="224">
        <f>ROUND(I143*H143,2)</f>
        <v>0</v>
      </c>
      <c r="K143" s="225"/>
      <c r="L143" s="43"/>
      <c r="M143" s="226" t="s">
        <v>1</v>
      </c>
      <c r="N143" s="227" t="s">
        <v>44</v>
      </c>
      <c r="O143" s="90"/>
      <c r="P143" s="228">
        <f>O143*H143</f>
        <v>0</v>
      </c>
      <c r="Q143" s="228">
        <v>0</v>
      </c>
      <c r="R143" s="228">
        <f>Q143*H143</f>
        <v>0</v>
      </c>
      <c r="S143" s="228">
        <v>0</v>
      </c>
      <c r="T143" s="229">
        <f>S143*H143</f>
        <v>0</v>
      </c>
      <c r="U143" s="37"/>
      <c r="V143" s="37"/>
      <c r="W143" s="37"/>
      <c r="X143" s="37"/>
      <c r="Y143" s="37"/>
      <c r="Z143" s="37"/>
      <c r="AA143" s="37"/>
      <c r="AB143" s="37"/>
      <c r="AC143" s="37"/>
      <c r="AD143" s="37"/>
      <c r="AE143" s="37"/>
      <c r="AR143" s="230" t="s">
        <v>141</v>
      </c>
      <c r="AT143" s="230" t="s">
        <v>137</v>
      </c>
      <c r="AU143" s="230" t="s">
        <v>87</v>
      </c>
      <c r="AY143" s="16" t="s">
        <v>135</v>
      </c>
      <c r="BE143" s="231">
        <f>IF(N143="základní",J143,0)</f>
        <v>0</v>
      </c>
      <c r="BF143" s="231">
        <f>IF(N143="snížená",J143,0)</f>
        <v>0</v>
      </c>
      <c r="BG143" s="231">
        <f>IF(N143="zákl. přenesená",J143,0)</f>
        <v>0</v>
      </c>
      <c r="BH143" s="231">
        <f>IF(N143="sníž. přenesená",J143,0)</f>
        <v>0</v>
      </c>
      <c r="BI143" s="231">
        <f>IF(N143="nulová",J143,0)</f>
        <v>0</v>
      </c>
      <c r="BJ143" s="16" t="s">
        <v>87</v>
      </c>
      <c r="BK143" s="231">
        <f>ROUND(I143*H143,2)</f>
        <v>0</v>
      </c>
      <c r="BL143" s="16" t="s">
        <v>141</v>
      </c>
      <c r="BM143" s="230" t="s">
        <v>1782</v>
      </c>
    </row>
    <row r="144" spans="1:65" s="2" customFormat="1" ht="16.5" customHeight="1">
      <c r="A144" s="37"/>
      <c r="B144" s="38"/>
      <c r="C144" s="218" t="s">
        <v>273</v>
      </c>
      <c r="D144" s="218" t="s">
        <v>137</v>
      </c>
      <c r="E144" s="219" t="s">
        <v>1783</v>
      </c>
      <c r="F144" s="220" t="s">
        <v>1784</v>
      </c>
      <c r="G144" s="221" t="s">
        <v>162</v>
      </c>
      <c r="H144" s="222">
        <v>9</v>
      </c>
      <c r="I144" s="223"/>
      <c r="J144" s="224">
        <f>ROUND(I144*H144,2)</f>
        <v>0</v>
      </c>
      <c r="K144" s="225"/>
      <c r="L144" s="43"/>
      <c r="M144" s="226" t="s">
        <v>1</v>
      </c>
      <c r="N144" s="227" t="s">
        <v>44</v>
      </c>
      <c r="O144" s="90"/>
      <c r="P144" s="228">
        <f>O144*H144</f>
        <v>0</v>
      </c>
      <c r="Q144" s="228">
        <v>0</v>
      </c>
      <c r="R144" s="228">
        <f>Q144*H144</f>
        <v>0</v>
      </c>
      <c r="S144" s="228">
        <v>0</v>
      </c>
      <c r="T144" s="229">
        <f>S144*H144</f>
        <v>0</v>
      </c>
      <c r="U144" s="37"/>
      <c r="V144" s="37"/>
      <c r="W144" s="37"/>
      <c r="X144" s="37"/>
      <c r="Y144" s="37"/>
      <c r="Z144" s="37"/>
      <c r="AA144" s="37"/>
      <c r="AB144" s="37"/>
      <c r="AC144" s="37"/>
      <c r="AD144" s="37"/>
      <c r="AE144" s="37"/>
      <c r="AR144" s="230" t="s">
        <v>141</v>
      </c>
      <c r="AT144" s="230" t="s">
        <v>137</v>
      </c>
      <c r="AU144" s="230" t="s">
        <v>87</v>
      </c>
      <c r="AY144" s="16" t="s">
        <v>135</v>
      </c>
      <c r="BE144" s="231">
        <f>IF(N144="základní",J144,0)</f>
        <v>0</v>
      </c>
      <c r="BF144" s="231">
        <f>IF(N144="snížená",J144,0)</f>
        <v>0</v>
      </c>
      <c r="BG144" s="231">
        <f>IF(N144="zákl. přenesená",J144,0)</f>
        <v>0</v>
      </c>
      <c r="BH144" s="231">
        <f>IF(N144="sníž. přenesená",J144,0)</f>
        <v>0</v>
      </c>
      <c r="BI144" s="231">
        <f>IF(N144="nulová",J144,0)</f>
        <v>0</v>
      </c>
      <c r="BJ144" s="16" t="s">
        <v>87</v>
      </c>
      <c r="BK144" s="231">
        <f>ROUND(I144*H144,2)</f>
        <v>0</v>
      </c>
      <c r="BL144" s="16" t="s">
        <v>141</v>
      </c>
      <c r="BM144" s="230" t="s">
        <v>1785</v>
      </c>
    </row>
    <row r="145" spans="1:65" s="2" customFormat="1" ht="16.5" customHeight="1">
      <c r="A145" s="37"/>
      <c r="B145" s="38"/>
      <c r="C145" s="218" t="s">
        <v>278</v>
      </c>
      <c r="D145" s="218" t="s">
        <v>137</v>
      </c>
      <c r="E145" s="219" t="s">
        <v>1786</v>
      </c>
      <c r="F145" s="220" t="s">
        <v>1787</v>
      </c>
      <c r="G145" s="221" t="s">
        <v>162</v>
      </c>
      <c r="H145" s="222">
        <v>56</v>
      </c>
      <c r="I145" s="223"/>
      <c r="J145" s="224">
        <f>ROUND(I145*H145,2)</f>
        <v>0</v>
      </c>
      <c r="K145" s="225"/>
      <c r="L145" s="43"/>
      <c r="M145" s="226" t="s">
        <v>1</v>
      </c>
      <c r="N145" s="227" t="s">
        <v>44</v>
      </c>
      <c r="O145" s="90"/>
      <c r="P145" s="228">
        <f>O145*H145</f>
        <v>0</v>
      </c>
      <c r="Q145" s="228">
        <v>0</v>
      </c>
      <c r="R145" s="228">
        <f>Q145*H145</f>
        <v>0</v>
      </c>
      <c r="S145" s="228">
        <v>0</v>
      </c>
      <c r="T145" s="229">
        <f>S145*H145</f>
        <v>0</v>
      </c>
      <c r="U145" s="37"/>
      <c r="V145" s="37"/>
      <c r="W145" s="37"/>
      <c r="X145" s="37"/>
      <c r="Y145" s="37"/>
      <c r="Z145" s="37"/>
      <c r="AA145" s="37"/>
      <c r="AB145" s="37"/>
      <c r="AC145" s="37"/>
      <c r="AD145" s="37"/>
      <c r="AE145" s="37"/>
      <c r="AR145" s="230" t="s">
        <v>141</v>
      </c>
      <c r="AT145" s="230" t="s">
        <v>137</v>
      </c>
      <c r="AU145" s="230" t="s">
        <v>87</v>
      </c>
      <c r="AY145" s="16" t="s">
        <v>135</v>
      </c>
      <c r="BE145" s="231">
        <f>IF(N145="základní",J145,0)</f>
        <v>0</v>
      </c>
      <c r="BF145" s="231">
        <f>IF(N145="snížená",J145,0)</f>
        <v>0</v>
      </c>
      <c r="BG145" s="231">
        <f>IF(N145="zákl. přenesená",J145,0)</f>
        <v>0</v>
      </c>
      <c r="BH145" s="231">
        <f>IF(N145="sníž. přenesená",J145,0)</f>
        <v>0</v>
      </c>
      <c r="BI145" s="231">
        <f>IF(N145="nulová",J145,0)</f>
        <v>0</v>
      </c>
      <c r="BJ145" s="16" t="s">
        <v>87</v>
      </c>
      <c r="BK145" s="231">
        <f>ROUND(I145*H145,2)</f>
        <v>0</v>
      </c>
      <c r="BL145" s="16" t="s">
        <v>141</v>
      </c>
      <c r="BM145" s="230" t="s">
        <v>1788</v>
      </c>
    </row>
    <row r="146" spans="1:65" s="2" customFormat="1" ht="16.5" customHeight="1">
      <c r="A146" s="37"/>
      <c r="B146" s="38"/>
      <c r="C146" s="218" t="s">
        <v>284</v>
      </c>
      <c r="D146" s="218" t="s">
        <v>137</v>
      </c>
      <c r="E146" s="219" t="s">
        <v>1789</v>
      </c>
      <c r="F146" s="220" t="s">
        <v>1790</v>
      </c>
      <c r="G146" s="221" t="s">
        <v>162</v>
      </c>
      <c r="H146" s="222">
        <v>65</v>
      </c>
      <c r="I146" s="223"/>
      <c r="J146" s="224">
        <f>ROUND(I146*H146,2)</f>
        <v>0</v>
      </c>
      <c r="K146" s="225"/>
      <c r="L146" s="43"/>
      <c r="M146" s="226" t="s">
        <v>1</v>
      </c>
      <c r="N146" s="227" t="s">
        <v>44</v>
      </c>
      <c r="O146" s="90"/>
      <c r="P146" s="228">
        <f>O146*H146</f>
        <v>0</v>
      </c>
      <c r="Q146" s="228">
        <v>0</v>
      </c>
      <c r="R146" s="228">
        <f>Q146*H146</f>
        <v>0</v>
      </c>
      <c r="S146" s="228">
        <v>0</v>
      </c>
      <c r="T146" s="229">
        <f>S146*H146</f>
        <v>0</v>
      </c>
      <c r="U146" s="37"/>
      <c r="V146" s="37"/>
      <c r="W146" s="37"/>
      <c r="X146" s="37"/>
      <c r="Y146" s="37"/>
      <c r="Z146" s="37"/>
      <c r="AA146" s="37"/>
      <c r="AB146" s="37"/>
      <c r="AC146" s="37"/>
      <c r="AD146" s="37"/>
      <c r="AE146" s="37"/>
      <c r="AR146" s="230" t="s">
        <v>141</v>
      </c>
      <c r="AT146" s="230" t="s">
        <v>137</v>
      </c>
      <c r="AU146" s="230" t="s">
        <v>87</v>
      </c>
      <c r="AY146" s="16" t="s">
        <v>135</v>
      </c>
      <c r="BE146" s="231">
        <f>IF(N146="základní",J146,0)</f>
        <v>0</v>
      </c>
      <c r="BF146" s="231">
        <f>IF(N146="snížená",J146,0)</f>
        <v>0</v>
      </c>
      <c r="BG146" s="231">
        <f>IF(N146="zákl. přenesená",J146,0)</f>
        <v>0</v>
      </c>
      <c r="BH146" s="231">
        <f>IF(N146="sníž. přenesená",J146,0)</f>
        <v>0</v>
      </c>
      <c r="BI146" s="231">
        <f>IF(N146="nulová",J146,0)</f>
        <v>0</v>
      </c>
      <c r="BJ146" s="16" t="s">
        <v>87</v>
      </c>
      <c r="BK146" s="231">
        <f>ROUND(I146*H146,2)</f>
        <v>0</v>
      </c>
      <c r="BL146" s="16" t="s">
        <v>141</v>
      </c>
      <c r="BM146" s="230" t="s">
        <v>1791</v>
      </c>
    </row>
    <row r="147" spans="1:65" s="2" customFormat="1" ht="16.5" customHeight="1">
      <c r="A147" s="37"/>
      <c r="B147" s="38"/>
      <c r="C147" s="218" t="s">
        <v>288</v>
      </c>
      <c r="D147" s="218" t="s">
        <v>137</v>
      </c>
      <c r="E147" s="219" t="s">
        <v>1792</v>
      </c>
      <c r="F147" s="220" t="s">
        <v>1793</v>
      </c>
      <c r="G147" s="221" t="s">
        <v>1142</v>
      </c>
      <c r="H147" s="222">
        <v>18</v>
      </c>
      <c r="I147" s="223"/>
      <c r="J147" s="224">
        <f>ROUND(I147*H147,2)</f>
        <v>0</v>
      </c>
      <c r="K147" s="225"/>
      <c r="L147" s="43"/>
      <c r="M147" s="226" t="s">
        <v>1</v>
      </c>
      <c r="N147" s="227" t="s">
        <v>44</v>
      </c>
      <c r="O147" s="90"/>
      <c r="P147" s="228">
        <f>O147*H147</f>
        <v>0</v>
      </c>
      <c r="Q147" s="228">
        <v>0</v>
      </c>
      <c r="R147" s="228">
        <f>Q147*H147</f>
        <v>0</v>
      </c>
      <c r="S147" s="228">
        <v>0</v>
      </c>
      <c r="T147" s="229">
        <f>S147*H147</f>
        <v>0</v>
      </c>
      <c r="U147" s="37"/>
      <c r="V147" s="37"/>
      <c r="W147" s="37"/>
      <c r="X147" s="37"/>
      <c r="Y147" s="37"/>
      <c r="Z147" s="37"/>
      <c r="AA147" s="37"/>
      <c r="AB147" s="37"/>
      <c r="AC147" s="37"/>
      <c r="AD147" s="37"/>
      <c r="AE147" s="37"/>
      <c r="AR147" s="230" t="s">
        <v>141</v>
      </c>
      <c r="AT147" s="230" t="s">
        <v>137</v>
      </c>
      <c r="AU147" s="230" t="s">
        <v>87</v>
      </c>
      <c r="AY147" s="16" t="s">
        <v>135</v>
      </c>
      <c r="BE147" s="231">
        <f>IF(N147="základní",J147,0)</f>
        <v>0</v>
      </c>
      <c r="BF147" s="231">
        <f>IF(N147="snížená",J147,0)</f>
        <v>0</v>
      </c>
      <c r="BG147" s="231">
        <f>IF(N147="zákl. přenesená",J147,0)</f>
        <v>0</v>
      </c>
      <c r="BH147" s="231">
        <f>IF(N147="sníž. přenesená",J147,0)</f>
        <v>0</v>
      </c>
      <c r="BI147" s="231">
        <f>IF(N147="nulová",J147,0)</f>
        <v>0</v>
      </c>
      <c r="BJ147" s="16" t="s">
        <v>87</v>
      </c>
      <c r="BK147" s="231">
        <f>ROUND(I147*H147,2)</f>
        <v>0</v>
      </c>
      <c r="BL147" s="16" t="s">
        <v>141</v>
      </c>
      <c r="BM147" s="230" t="s">
        <v>1794</v>
      </c>
    </row>
    <row r="148" spans="1:65" s="2" customFormat="1" ht="16.5" customHeight="1">
      <c r="A148" s="37"/>
      <c r="B148" s="38"/>
      <c r="C148" s="218" t="s">
        <v>292</v>
      </c>
      <c r="D148" s="218" t="s">
        <v>137</v>
      </c>
      <c r="E148" s="219" t="s">
        <v>1795</v>
      </c>
      <c r="F148" s="220" t="s">
        <v>1796</v>
      </c>
      <c r="G148" s="221" t="s">
        <v>162</v>
      </c>
      <c r="H148" s="222">
        <v>30</v>
      </c>
      <c r="I148" s="223"/>
      <c r="J148" s="224">
        <f>ROUND(I148*H148,2)</f>
        <v>0</v>
      </c>
      <c r="K148" s="225"/>
      <c r="L148" s="43"/>
      <c r="M148" s="226" t="s">
        <v>1</v>
      </c>
      <c r="N148" s="227" t="s">
        <v>44</v>
      </c>
      <c r="O148" s="90"/>
      <c r="P148" s="228">
        <f>O148*H148</f>
        <v>0</v>
      </c>
      <c r="Q148" s="228">
        <v>0</v>
      </c>
      <c r="R148" s="228">
        <f>Q148*H148</f>
        <v>0</v>
      </c>
      <c r="S148" s="228">
        <v>0</v>
      </c>
      <c r="T148" s="229">
        <f>S148*H148</f>
        <v>0</v>
      </c>
      <c r="U148" s="37"/>
      <c r="V148" s="37"/>
      <c r="W148" s="37"/>
      <c r="X148" s="37"/>
      <c r="Y148" s="37"/>
      <c r="Z148" s="37"/>
      <c r="AA148" s="37"/>
      <c r="AB148" s="37"/>
      <c r="AC148" s="37"/>
      <c r="AD148" s="37"/>
      <c r="AE148" s="37"/>
      <c r="AR148" s="230" t="s">
        <v>141</v>
      </c>
      <c r="AT148" s="230" t="s">
        <v>137</v>
      </c>
      <c r="AU148" s="230" t="s">
        <v>87</v>
      </c>
      <c r="AY148" s="16" t="s">
        <v>135</v>
      </c>
      <c r="BE148" s="231">
        <f>IF(N148="základní",J148,0)</f>
        <v>0</v>
      </c>
      <c r="BF148" s="231">
        <f>IF(N148="snížená",J148,0)</f>
        <v>0</v>
      </c>
      <c r="BG148" s="231">
        <f>IF(N148="zákl. přenesená",J148,0)</f>
        <v>0</v>
      </c>
      <c r="BH148" s="231">
        <f>IF(N148="sníž. přenesená",J148,0)</f>
        <v>0</v>
      </c>
      <c r="BI148" s="231">
        <f>IF(N148="nulová",J148,0)</f>
        <v>0</v>
      </c>
      <c r="BJ148" s="16" t="s">
        <v>87</v>
      </c>
      <c r="BK148" s="231">
        <f>ROUND(I148*H148,2)</f>
        <v>0</v>
      </c>
      <c r="BL148" s="16" t="s">
        <v>141</v>
      </c>
      <c r="BM148" s="230" t="s">
        <v>1797</v>
      </c>
    </row>
    <row r="149" spans="1:65" s="2" customFormat="1" ht="16.5" customHeight="1">
      <c r="A149" s="37"/>
      <c r="B149" s="38"/>
      <c r="C149" s="218" t="s">
        <v>296</v>
      </c>
      <c r="D149" s="218" t="s">
        <v>137</v>
      </c>
      <c r="E149" s="219" t="s">
        <v>1798</v>
      </c>
      <c r="F149" s="220" t="s">
        <v>1799</v>
      </c>
      <c r="G149" s="221" t="s">
        <v>1142</v>
      </c>
      <c r="H149" s="222">
        <v>3</v>
      </c>
      <c r="I149" s="223"/>
      <c r="J149" s="224">
        <f>ROUND(I149*H149,2)</f>
        <v>0</v>
      </c>
      <c r="K149" s="225"/>
      <c r="L149" s="43"/>
      <c r="M149" s="226" t="s">
        <v>1</v>
      </c>
      <c r="N149" s="227" t="s">
        <v>44</v>
      </c>
      <c r="O149" s="90"/>
      <c r="P149" s="228">
        <f>O149*H149</f>
        <v>0</v>
      </c>
      <c r="Q149" s="228">
        <v>0</v>
      </c>
      <c r="R149" s="228">
        <f>Q149*H149</f>
        <v>0</v>
      </c>
      <c r="S149" s="228">
        <v>0</v>
      </c>
      <c r="T149" s="229">
        <f>S149*H149</f>
        <v>0</v>
      </c>
      <c r="U149" s="37"/>
      <c r="V149" s="37"/>
      <c r="W149" s="37"/>
      <c r="X149" s="37"/>
      <c r="Y149" s="37"/>
      <c r="Z149" s="37"/>
      <c r="AA149" s="37"/>
      <c r="AB149" s="37"/>
      <c r="AC149" s="37"/>
      <c r="AD149" s="37"/>
      <c r="AE149" s="37"/>
      <c r="AR149" s="230" t="s">
        <v>141</v>
      </c>
      <c r="AT149" s="230" t="s">
        <v>137</v>
      </c>
      <c r="AU149" s="230" t="s">
        <v>87</v>
      </c>
      <c r="AY149" s="16" t="s">
        <v>135</v>
      </c>
      <c r="BE149" s="231">
        <f>IF(N149="základní",J149,0)</f>
        <v>0</v>
      </c>
      <c r="BF149" s="231">
        <f>IF(N149="snížená",J149,0)</f>
        <v>0</v>
      </c>
      <c r="BG149" s="231">
        <f>IF(N149="zákl. přenesená",J149,0)</f>
        <v>0</v>
      </c>
      <c r="BH149" s="231">
        <f>IF(N149="sníž. přenesená",J149,0)</f>
        <v>0</v>
      </c>
      <c r="BI149" s="231">
        <f>IF(N149="nulová",J149,0)</f>
        <v>0</v>
      </c>
      <c r="BJ149" s="16" t="s">
        <v>87</v>
      </c>
      <c r="BK149" s="231">
        <f>ROUND(I149*H149,2)</f>
        <v>0</v>
      </c>
      <c r="BL149" s="16" t="s">
        <v>141</v>
      </c>
      <c r="BM149" s="230" t="s">
        <v>1800</v>
      </c>
    </row>
    <row r="150" spans="1:65" s="2" customFormat="1" ht="16.5" customHeight="1">
      <c r="A150" s="37"/>
      <c r="B150" s="38"/>
      <c r="C150" s="218" t="s">
        <v>302</v>
      </c>
      <c r="D150" s="218" t="s">
        <v>137</v>
      </c>
      <c r="E150" s="219" t="s">
        <v>1801</v>
      </c>
      <c r="F150" s="220" t="s">
        <v>1802</v>
      </c>
      <c r="G150" s="221" t="s">
        <v>1142</v>
      </c>
      <c r="H150" s="222">
        <v>3</v>
      </c>
      <c r="I150" s="223"/>
      <c r="J150" s="224">
        <f>ROUND(I150*H150,2)</f>
        <v>0</v>
      </c>
      <c r="K150" s="225"/>
      <c r="L150" s="43"/>
      <c r="M150" s="226" t="s">
        <v>1</v>
      </c>
      <c r="N150" s="227" t="s">
        <v>44</v>
      </c>
      <c r="O150" s="90"/>
      <c r="P150" s="228">
        <f>O150*H150</f>
        <v>0</v>
      </c>
      <c r="Q150" s="228">
        <v>0</v>
      </c>
      <c r="R150" s="228">
        <f>Q150*H150</f>
        <v>0</v>
      </c>
      <c r="S150" s="228">
        <v>0</v>
      </c>
      <c r="T150" s="229">
        <f>S150*H150</f>
        <v>0</v>
      </c>
      <c r="U150" s="37"/>
      <c r="V150" s="37"/>
      <c r="W150" s="37"/>
      <c r="X150" s="37"/>
      <c r="Y150" s="37"/>
      <c r="Z150" s="37"/>
      <c r="AA150" s="37"/>
      <c r="AB150" s="37"/>
      <c r="AC150" s="37"/>
      <c r="AD150" s="37"/>
      <c r="AE150" s="37"/>
      <c r="AR150" s="230" t="s">
        <v>141</v>
      </c>
      <c r="AT150" s="230" t="s">
        <v>137</v>
      </c>
      <c r="AU150" s="230" t="s">
        <v>87</v>
      </c>
      <c r="AY150" s="16" t="s">
        <v>135</v>
      </c>
      <c r="BE150" s="231">
        <f>IF(N150="základní",J150,0)</f>
        <v>0</v>
      </c>
      <c r="BF150" s="231">
        <f>IF(N150="snížená",J150,0)</f>
        <v>0</v>
      </c>
      <c r="BG150" s="231">
        <f>IF(N150="zákl. přenesená",J150,0)</f>
        <v>0</v>
      </c>
      <c r="BH150" s="231">
        <f>IF(N150="sníž. přenesená",J150,0)</f>
        <v>0</v>
      </c>
      <c r="BI150" s="231">
        <f>IF(N150="nulová",J150,0)</f>
        <v>0</v>
      </c>
      <c r="BJ150" s="16" t="s">
        <v>87</v>
      </c>
      <c r="BK150" s="231">
        <f>ROUND(I150*H150,2)</f>
        <v>0</v>
      </c>
      <c r="BL150" s="16" t="s">
        <v>141</v>
      </c>
      <c r="BM150" s="230" t="s">
        <v>1803</v>
      </c>
    </row>
    <row r="151" spans="1:65" s="2" customFormat="1" ht="16.5" customHeight="1">
      <c r="A151" s="37"/>
      <c r="B151" s="38"/>
      <c r="C151" s="218" t="s">
        <v>308</v>
      </c>
      <c r="D151" s="218" t="s">
        <v>137</v>
      </c>
      <c r="E151" s="219" t="s">
        <v>1804</v>
      </c>
      <c r="F151" s="220" t="s">
        <v>1805</v>
      </c>
      <c r="G151" s="221" t="s">
        <v>1142</v>
      </c>
      <c r="H151" s="222">
        <v>3</v>
      </c>
      <c r="I151" s="223"/>
      <c r="J151" s="224">
        <f>ROUND(I151*H151,2)</f>
        <v>0</v>
      </c>
      <c r="K151" s="225"/>
      <c r="L151" s="43"/>
      <c r="M151" s="226" t="s">
        <v>1</v>
      </c>
      <c r="N151" s="227" t="s">
        <v>44</v>
      </c>
      <c r="O151" s="90"/>
      <c r="P151" s="228">
        <f>O151*H151</f>
        <v>0</v>
      </c>
      <c r="Q151" s="228">
        <v>0</v>
      </c>
      <c r="R151" s="228">
        <f>Q151*H151</f>
        <v>0</v>
      </c>
      <c r="S151" s="228">
        <v>0</v>
      </c>
      <c r="T151" s="229">
        <f>S151*H151</f>
        <v>0</v>
      </c>
      <c r="U151" s="37"/>
      <c r="V151" s="37"/>
      <c r="W151" s="37"/>
      <c r="X151" s="37"/>
      <c r="Y151" s="37"/>
      <c r="Z151" s="37"/>
      <c r="AA151" s="37"/>
      <c r="AB151" s="37"/>
      <c r="AC151" s="37"/>
      <c r="AD151" s="37"/>
      <c r="AE151" s="37"/>
      <c r="AR151" s="230" t="s">
        <v>141</v>
      </c>
      <c r="AT151" s="230" t="s">
        <v>137</v>
      </c>
      <c r="AU151" s="230" t="s">
        <v>87</v>
      </c>
      <c r="AY151" s="16" t="s">
        <v>135</v>
      </c>
      <c r="BE151" s="231">
        <f>IF(N151="základní",J151,0)</f>
        <v>0</v>
      </c>
      <c r="BF151" s="231">
        <f>IF(N151="snížená",J151,0)</f>
        <v>0</v>
      </c>
      <c r="BG151" s="231">
        <f>IF(N151="zákl. přenesená",J151,0)</f>
        <v>0</v>
      </c>
      <c r="BH151" s="231">
        <f>IF(N151="sníž. přenesená",J151,0)</f>
        <v>0</v>
      </c>
      <c r="BI151" s="231">
        <f>IF(N151="nulová",J151,0)</f>
        <v>0</v>
      </c>
      <c r="BJ151" s="16" t="s">
        <v>87</v>
      </c>
      <c r="BK151" s="231">
        <f>ROUND(I151*H151,2)</f>
        <v>0</v>
      </c>
      <c r="BL151" s="16" t="s">
        <v>141</v>
      </c>
      <c r="BM151" s="230" t="s">
        <v>1806</v>
      </c>
    </row>
    <row r="152" spans="1:65" s="2" customFormat="1" ht="21.75" customHeight="1">
      <c r="A152" s="37"/>
      <c r="B152" s="38"/>
      <c r="C152" s="218" t="s">
        <v>313</v>
      </c>
      <c r="D152" s="218" t="s">
        <v>137</v>
      </c>
      <c r="E152" s="219" t="s">
        <v>1807</v>
      </c>
      <c r="F152" s="220" t="s">
        <v>1808</v>
      </c>
      <c r="G152" s="221" t="s">
        <v>1142</v>
      </c>
      <c r="H152" s="222">
        <v>3</v>
      </c>
      <c r="I152" s="223"/>
      <c r="J152" s="224">
        <f>ROUND(I152*H152,2)</f>
        <v>0</v>
      </c>
      <c r="K152" s="225"/>
      <c r="L152" s="43"/>
      <c r="M152" s="226" t="s">
        <v>1</v>
      </c>
      <c r="N152" s="227" t="s">
        <v>44</v>
      </c>
      <c r="O152" s="90"/>
      <c r="P152" s="228">
        <f>O152*H152</f>
        <v>0</v>
      </c>
      <c r="Q152" s="228">
        <v>0</v>
      </c>
      <c r="R152" s="228">
        <f>Q152*H152</f>
        <v>0</v>
      </c>
      <c r="S152" s="228">
        <v>0</v>
      </c>
      <c r="T152" s="229">
        <f>S152*H152</f>
        <v>0</v>
      </c>
      <c r="U152" s="37"/>
      <c r="V152" s="37"/>
      <c r="W152" s="37"/>
      <c r="X152" s="37"/>
      <c r="Y152" s="37"/>
      <c r="Z152" s="37"/>
      <c r="AA152" s="37"/>
      <c r="AB152" s="37"/>
      <c r="AC152" s="37"/>
      <c r="AD152" s="37"/>
      <c r="AE152" s="37"/>
      <c r="AR152" s="230" t="s">
        <v>141</v>
      </c>
      <c r="AT152" s="230" t="s">
        <v>137</v>
      </c>
      <c r="AU152" s="230" t="s">
        <v>87</v>
      </c>
      <c r="AY152" s="16" t="s">
        <v>135</v>
      </c>
      <c r="BE152" s="231">
        <f>IF(N152="základní",J152,0)</f>
        <v>0</v>
      </c>
      <c r="BF152" s="231">
        <f>IF(N152="snížená",J152,0)</f>
        <v>0</v>
      </c>
      <c r="BG152" s="231">
        <f>IF(N152="zákl. přenesená",J152,0)</f>
        <v>0</v>
      </c>
      <c r="BH152" s="231">
        <f>IF(N152="sníž. přenesená",J152,0)</f>
        <v>0</v>
      </c>
      <c r="BI152" s="231">
        <f>IF(N152="nulová",J152,0)</f>
        <v>0</v>
      </c>
      <c r="BJ152" s="16" t="s">
        <v>87</v>
      </c>
      <c r="BK152" s="231">
        <f>ROUND(I152*H152,2)</f>
        <v>0</v>
      </c>
      <c r="BL152" s="16" t="s">
        <v>141</v>
      </c>
      <c r="BM152" s="230" t="s">
        <v>1809</v>
      </c>
    </row>
    <row r="153" spans="1:65" s="2" customFormat="1" ht="21.75" customHeight="1">
      <c r="A153" s="37"/>
      <c r="B153" s="38"/>
      <c r="C153" s="218" t="s">
        <v>317</v>
      </c>
      <c r="D153" s="218" t="s">
        <v>137</v>
      </c>
      <c r="E153" s="219" t="s">
        <v>1810</v>
      </c>
      <c r="F153" s="220" t="s">
        <v>1811</v>
      </c>
      <c r="G153" s="221" t="s">
        <v>1142</v>
      </c>
      <c r="H153" s="222">
        <v>3</v>
      </c>
      <c r="I153" s="223"/>
      <c r="J153" s="224">
        <f>ROUND(I153*H153,2)</f>
        <v>0</v>
      </c>
      <c r="K153" s="225"/>
      <c r="L153" s="43"/>
      <c r="M153" s="226" t="s">
        <v>1</v>
      </c>
      <c r="N153" s="227" t="s">
        <v>44</v>
      </c>
      <c r="O153" s="90"/>
      <c r="P153" s="228">
        <f>O153*H153</f>
        <v>0</v>
      </c>
      <c r="Q153" s="228">
        <v>0</v>
      </c>
      <c r="R153" s="228">
        <f>Q153*H153</f>
        <v>0</v>
      </c>
      <c r="S153" s="228">
        <v>0</v>
      </c>
      <c r="T153" s="229">
        <f>S153*H153</f>
        <v>0</v>
      </c>
      <c r="U153" s="37"/>
      <c r="V153" s="37"/>
      <c r="W153" s="37"/>
      <c r="X153" s="37"/>
      <c r="Y153" s="37"/>
      <c r="Z153" s="37"/>
      <c r="AA153" s="37"/>
      <c r="AB153" s="37"/>
      <c r="AC153" s="37"/>
      <c r="AD153" s="37"/>
      <c r="AE153" s="37"/>
      <c r="AR153" s="230" t="s">
        <v>141</v>
      </c>
      <c r="AT153" s="230" t="s">
        <v>137</v>
      </c>
      <c r="AU153" s="230" t="s">
        <v>87</v>
      </c>
      <c r="AY153" s="16" t="s">
        <v>135</v>
      </c>
      <c r="BE153" s="231">
        <f>IF(N153="základní",J153,0)</f>
        <v>0</v>
      </c>
      <c r="BF153" s="231">
        <f>IF(N153="snížená",J153,0)</f>
        <v>0</v>
      </c>
      <c r="BG153" s="231">
        <f>IF(N153="zákl. přenesená",J153,0)</f>
        <v>0</v>
      </c>
      <c r="BH153" s="231">
        <f>IF(N153="sníž. přenesená",J153,0)</f>
        <v>0</v>
      </c>
      <c r="BI153" s="231">
        <f>IF(N153="nulová",J153,0)</f>
        <v>0</v>
      </c>
      <c r="BJ153" s="16" t="s">
        <v>87</v>
      </c>
      <c r="BK153" s="231">
        <f>ROUND(I153*H153,2)</f>
        <v>0</v>
      </c>
      <c r="BL153" s="16" t="s">
        <v>141</v>
      </c>
      <c r="BM153" s="230" t="s">
        <v>1812</v>
      </c>
    </row>
    <row r="154" spans="1:65" s="2" customFormat="1" ht="16.5" customHeight="1">
      <c r="A154" s="37"/>
      <c r="B154" s="38"/>
      <c r="C154" s="218" t="s">
        <v>325</v>
      </c>
      <c r="D154" s="218" t="s">
        <v>137</v>
      </c>
      <c r="E154" s="219" t="s">
        <v>1813</v>
      </c>
      <c r="F154" s="220" t="s">
        <v>1814</v>
      </c>
      <c r="G154" s="221" t="s">
        <v>1142</v>
      </c>
      <c r="H154" s="222">
        <v>4</v>
      </c>
      <c r="I154" s="223"/>
      <c r="J154" s="224">
        <f>ROUND(I154*H154,2)</f>
        <v>0</v>
      </c>
      <c r="K154" s="225"/>
      <c r="L154" s="43"/>
      <c r="M154" s="226" t="s">
        <v>1</v>
      </c>
      <c r="N154" s="227" t="s">
        <v>44</v>
      </c>
      <c r="O154" s="90"/>
      <c r="P154" s="228">
        <f>O154*H154</f>
        <v>0</v>
      </c>
      <c r="Q154" s="228">
        <v>0</v>
      </c>
      <c r="R154" s="228">
        <f>Q154*H154</f>
        <v>0</v>
      </c>
      <c r="S154" s="228">
        <v>0</v>
      </c>
      <c r="T154" s="229">
        <f>S154*H154</f>
        <v>0</v>
      </c>
      <c r="U154" s="37"/>
      <c r="V154" s="37"/>
      <c r="W154" s="37"/>
      <c r="X154" s="37"/>
      <c r="Y154" s="37"/>
      <c r="Z154" s="37"/>
      <c r="AA154" s="37"/>
      <c r="AB154" s="37"/>
      <c r="AC154" s="37"/>
      <c r="AD154" s="37"/>
      <c r="AE154" s="37"/>
      <c r="AR154" s="230" t="s">
        <v>141</v>
      </c>
      <c r="AT154" s="230" t="s">
        <v>137</v>
      </c>
      <c r="AU154" s="230" t="s">
        <v>87</v>
      </c>
      <c r="AY154" s="16" t="s">
        <v>135</v>
      </c>
      <c r="BE154" s="231">
        <f>IF(N154="základní",J154,0)</f>
        <v>0</v>
      </c>
      <c r="BF154" s="231">
        <f>IF(N154="snížená",J154,0)</f>
        <v>0</v>
      </c>
      <c r="BG154" s="231">
        <f>IF(N154="zákl. přenesená",J154,0)</f>
        <v>0</v>
      </c>
      <c r="BH154" s="231">
        <f>IF(N154="sníž. přenesená",J154,0)</f>
        <v>0</v>
      </c>
      <c r="BI154" s="231">
        <f>IF(N154="nulová",J154,0)</f>
        <v>0</v>
      </c>
      <c r="BJ154" s="16" t="s">
        <v>87</v>
      </c>
      <c r="BK154" s="231">
        <f>ROUND(I154*H154,2)</f>
        <v>0</v>
      </c>
      <c r="BL154" s="16" t="s">
        <v>141</v>
      </c>
      <c r="BM154" s="230" t="s">
        <v>1815</v>
      </c>
    </row>
    <row r="155" spans="1:65" s="2" customFormat="1" ht="16.5" customHeight="1">
      <c r="A155" s="37"/>
      <c r="B155" s="38"/>
      <c r="C155" s="218" t="s">
        <v>331</v>
      </c>
      <c r="D155" s="218" t="s">
        <v>137</v>
      </c>
      <c r="E155" s="219" t="s">
        <v>1816</v>
      </c>
      <c r="F155" s="220" t="s">
        <v>1817</v>
      </c>
      <c r="G155" s="221" t="s">
        <v>1142</v>
      </c>
      <c r="H155" s="222">
        <v>4</v>
      </c>
      <c r="I155" s="223"/>
      <c r="J155" s="224">
        <f>ROUND(I155*H155,2)</f>
        <v>0</v>
      </c>
      <c r="K155" s="225"/>
      <c r="L155" s="43"/>
      <c r="M155" s="226" t="s">
        <v>1</v>
      </c>
      <c r="N155" s="227" t="s">
        <v>44</v>
      </c>
      <c r="O155" s="90"/>
      <c r="P155" s="228">
        <f>O155*H155</f>
        <v>0</v>
      </c>
      <c r="Q155" s="228">
        <v>0</v>
      </c>
      <c r="R155" s="228">
        <f>Q155*H155</f>
        <v>0</v>
      </c>
      <c r="S155" s="228">
        <v>0</v>
      </c>
      <c r="T155" s="229">
        <f>S155*H155</f>
        <v>0</v>
      </c>
      <c r="U155" s="37"/>
      <c r="V155" s="37"/>
      <c r="W155" s="37"/>
      <c r="X155" s="37"/>
      <c r="Y155" s="37"/>
      <c r="Z155" s="37"/>
      <c r="AA155" s="37"/>
      <c r="AB155" s="37"/>
      <c r="AC155" s="37"/>
      <c r="AD155" s="37"/>
      <c r="AE155" s="37"/>
      <c r="AR155" s="230" t="s">
        <v>141</v>
      </c>
      <c r="AT155" s="230" t="s">
        <v>137</v>
      </c>
      <c r="AU155" s="230" t="s">
        <v>87</v>
      </c>
      <c r="AY155" s="16" t="s">
        <v>135</v>
      </c>
      <c r="BE155" s="231">
        <f>IF(N155="základní",J155,0)</f>
        <v>0</v>
      </c>
      <c r="BF155" s="231">
        <f>IF(N155="snížená",J155,0)</f>
        <v>0</v>
      </c>
      <c r="BG155" s="231">
        <f>IF(N155="zákl. přenesená",J155,0)</f>
        <v>0</v>
      </c>
      <c r="BH155" s="231">
        <f>IF(N155="sníž. přenesená",J155,0)</f>
        <v>0</v>
      </c>
      <c r="BI155" s="231">
        <f>IF(N155="nulová",J155,0)</f>
        <v>0</v>
      </c>
      <c r="BJ155" s="16" t="s">
        <v>87</v>
      </c>
      <c r="BK155" s="231">
        <f>ROUND(I155*H155,2)</f>
        <v>0</v>
      </c>
      <c r="BL155" s="16" t="s">
        <v>141</v>
      </c>
      <c r="BM155" s="230" t="s">
        <v>1818</v>
      </c>
    </row>
    <row r="156" spans="1:65" s="2" customFormat="1" ht="16.5" customHeight="1">
      <c r="A156" s="37"/>
      <c r="B156" s="38"/>
      <c r="C156" s="218" t="s">
        <v>337</v>
      </c>
      <c r="D156" s="218" t="s">
        <v>137</v>
      </c>
      <c r="E156" s="219" t="s">
        <v>1819</v>
      </c>
      <c r="F156" s="220" t="s">
        <v>1820</v>
      </c>
      <c r="G156" s="221" t="s">
        <v>1142</v>
      </c>
      <c r="H156" s="222">
        <v>4</v>
      </c>
      <c r="I156" s="223"/>
      <c r="J156" s="224">
        <f>ROUND(I156*H156,2)</f>
        <v>0</v>
      </c>
      <c r="K156" s="225"/>
      <c r="L156" s="43"/>
      <c r="M156" s="226" t="s">
        <v>1</v>
      </c>
      <c r="N156" s="227" t="s">
        <v>44</v>
      </c>
      <c r="O156" s="90"/>
      <c r="P156" s="228">
        <f>O156*H156</f>
        <v>0</v>
      </c>
      <c r="Q156" s="228">
        <v>0</v>
      </c>
      <c r="R156" s="228">
        <f>Q156*H156</f>
        <v>0</v>
      </c>
      <c r="S156" s="228">
        <v>0</v>
      </c>
      <c r="T156" s="229">
        <f>S156*H156</f>
        <v>0</v>
      </c>
      <c r="U156" s="37"/>
      <c r="V156" s="37"/>
      <c r="W156" s="37"/>
      <c r="X156" s="37"/>
      <c r="Y156" s="37"/>
      <c r="Z156" s="37"/>
      <c r="AA156" s="37"/>
      <c r="AB156" s="37"/>
      <c r="AC156" s="37"/>
      <c r="AD156" s="37"/>
      <c r="AE156" s="37"/>
      <c r="AR156" s="230" t="s">
        <v>141</v>
      </c>
      <c r="AT156" s="230" t="s">
        <v>137</v>
      </c>
      <c r="AU156" s="230" t="s">
        <v>87</v>
      </c>
      <c r="AY156" s="16" t="s">
        <v>135</v>
      </c>
      <c r="BE156" s="231">
        <f>IF(N156="základní",J156,0)</f>
        <v>0</v>
      </c>
      <c r="BF156" s="231">
        <f>IF(N156="snížená",J156,0)</f>
        <v>0</v>
      </c>
      <c r="BG156" s="231">
        <f>IF(N156="zákl. přenesená",J156,0)</f>
        <v>0</v>
      </c>
      <c r="BH156" s="231">
        <f>IF(N156="sníž. přenesená",J156,0)</f>
        <v>0</v>
      </c>
      <c r="BI156" s="231">
        <f>IF(N156="nulová",J156,0)</f>
        <v>0</v>
      </c>
      <c r="BJ156" s="16" t="s">
        <v>87</v>
      </c>
      <c r="BK156" s="231">
        <f>ROUND(I156*H156,2)</f>
        <v>0</v>
      </c>
      <c r="BL156" s="16" t="s">
        <v>141</v>
      </c>
      <c r="BM156" s="230" t="s">
        <v>1821</v>
      </c>
    </row>
    <row r="157" spans="1:65" s="2" customFormat="1" ht="16.5" customHeight="1">
      <c r="A157" s="37"/>
      <c r="B157" s="38"/>
      <c r="C157" s="218" t="s">
        <v>344</v>
      </c>
      <c r="D157" s="218" t="s">
        <v>137</v>
      </c>
      <c r="E157" s="219" t="s">
        <v>1822</v>
      </c>
      <c r="F157" s="220" t="s">
        <v>1823</v>
      </c>
      <c r="G157" s="221" t="s">
        <v>1142</v>
      </c>
      <c r="H157" s="222">
        <v>4</v>
      </c>
      <c r="I157" s="223"/>
      <c r="J157" s="224">
        <f>ROUND(I157*H157,2)</f>
        <v>0</v>
      </c>
      <c r="K157" s="225"/>
      <c r="L157" s="43"/>
      <c r="M157" s="226" t="s">
        <v>1</v>
      </c>
      <c r="N157" s="227" t="s">
        <v>44</v>
      </c>
      <c r="O157" s="90"/>
      <c r="P157" s="228">
        <f>O157*H157</f>
        <v>0</v>
      </c>
      <c r="Q157" s="228">
        <v>0</v>
      </c>
      <c r="R157" s="228">
        <f>Q157*H157</f>
        <v>0</v>
      </c>
      <c r="S157" s="228">
        <v>0</v>
      </c>
      <c r="T157" s="229">
        <f>S157*H157</f>
        <v>0</v>
      </c>
      <c r="U157" s="37"/>
      <c r="V157" s="37"/>
      <c r="W157" s="37"/>
      <c r="X157" s="37"/>
      <c r="Y157" s="37"/>
      <c r="Z157" s="37"/>
      <c r="AA157" s="37"/>
      <c r="AB157" s="37"/>
      <c r="AC157" s="37"/>
      <c r="AD157" s="37"/>
      <c r="AE157" s="37"/>
      <c r="AR157" s="230" t="s">
        <v>141</v>
      </c>
      <c r="AT157" s="230" t="s">
        <v>137</v>
      </c>
      <c r="AU157" s="230" t="s">
        <v>87</v>
      </c>
      <c r="AY157" s="16" t="s">
        <v>135</v>
      </c>
      <c r="BE157" s="231">
        <f>IF(N157="základní",J157,0)</f>
        <v>0</v>
      </c>
      <c r="BF157" s="231">
        <f>IF(N157="snížená",J157,0)</f>
        <v>0</v>
      </c>
      <c r="BG157" s="231">
        <f>IF(N157="zákl. přenesená",J157,0)</f>
        <v>0</v>
      </c>
      <c r="BH157" s="231">
        <f>IF(N157="sníž. přenesená",J157,0)</f>
        <v>0</v>
      </c>
      <c r="BI157" s="231">
        <f>IF(N157="nulová",J157,0)</f>
        <v>0</v>
      </c>
      <c r="BJ157" s="16" t="s">
        <v>87</v>
      </c>
      <c r="BK157" s="231">
        <f>ROUND(I157*H157,2)</f>
        <v>0</v>
      </c>
      <c r="BL157" s="16" t="s">
        <v>141</v>
      </c>
      <c r="BM157" s="230" t="s">
        <v>1824</v>
      </c>
    </row>
    <row r="158" spans="1:65" s="2" customFormat="1" ht="16.5" customHeight="1">
      <c r="A158" s="37"/>
      <c r="B158" s="38"/>
      <c r="C158" s="218" t="s">
        <v>362</v>
      </c>
      <c r="D158" s="218" t="s">
        <v>137</v>
      </c>
      <c r="E158" s="219" t="s">
        <v>1825</v>
      </c>
      <c r="F158" s="220" t="s">
        <v>1826</v>
      </c>
      <c r="G158" s="221" t="s">
        <v>1142</v>
      </c>
      <c r="H158" s="222">
        <v>4</v>
      </c>
      <c r="I158" s="223"/>
      <c r="J158" s="224">
        <f>ROUND(I158*H158,2)</f>
        <v>0</v>
      </c>
      <c r="K158" s="225"/>
      <c r="L158" s="43"/>
      <c r="M158" s="226" t="s">
        <v>1</v>
      </c>
      <c r="N158" s="227" t="s">
        <v>44</v>
      </c>
      <c r="O158" s="90"/>
      <c r="P158" s="228">
        <f>O158*H158</f>
        <v>0</v>
      </c>
      <c r="Q158" s="228">
        <v>0</v>
      </c>
      <c r="R158" s="228">
        <f>Q158*H158</f>
        <v>0</v>
      </c>
      <c r="S158" s="228">
        <v>0</v>
      </c>
      <c r="T158" s="229">
        <f>S158*H158</f>
        <v>0</v>
      </c>
      <c r="U158" s="37"/>
      <c r="V158" s="37"/>
      <c r="W158" s="37"/>
      <c r="X158" s="37"/>
      <c r="Y158" s="37"/>
      <c r="Z158" s="37"/>
      <c r="AA158" s="37"/>
      <c r="AB158" s="37"/>
      <c r="AC158" s="37"/>
      <c r="AD158" s="37"/>
      <c r="AE158" s="37"/>
      <c r="AR158" s="230" t="s">
        <v>141</v>
      </c>
      <c r="AT158" s="230" t="s">
        <v>137</v>
      </c>
      <c r="AU158" s="230" t="s">
        <v>87</v>
      </c>
      <c r="AY158" s="16" t="s">
        <v>135</v>
      </c>
      <c r="BE158" s="231">
        <f>IF(N158="základní",J158,0)</f>
        <v>0</v>
      </c>
      <c r="BF158" s="231">
        <f>IF(N158="snížená",J158,0)</f>
        <v>0</v>
      </c>
      <c r="BG158" s="231">
        <f>IF(N158="zákl. přenesená",J158,0)</f>
        <v>0</v>
      </c>
      <c r="BH158" s="231">
        <f>IF(N158="sníž. přenesená",J158,0)</f>
        <v>0</v>
      </c>
      <c r="BI158" s="231">
        <f>IF(N158="nulová",J158,0)</f>
        <v>0</v>
      </c>
      <c r="BJ158" s="16" t="s">
        <v>87</v>
      </c>
      <c r="BK158" s="231">
        <f>ROUND(I158*H158,2)</f>
        <v>0</v>
      </c>
      <c r="BL158" s="16" t="s">
        <v>141</v>
      </c>
      <c r="BM158" s="230" t="s">
        <v>1827</v>
      </c>
    </row>
    <row r="159" spans="1:65" s="2" customFormat="1" ht="16.5" customHeight="1">
      <c r="A159" s="37"/>
      <c r="B159" s="38"/>
      <c r="C159" s="218" t="s">
        <v>367</v>
      </c>
      <c r="D159" s="218" t="s">
        <v>137</v>
      </c>
      <c r="E159" s="219" t="s">
        <v>1828</v>
      </c>
      <c r="F159" s="220" t="s">
        <v>1829</v>
      </c>
      <c r="G159" s="221" t="s">
        <v>1142</v>
      </c>
      <c r="H159" s="222">
        <v>4</v>
      </c>
      <c r="I159" s="223"/>
      <c r="J159" s="224">
        <f>ROUND(I159*H159,2)</f>
        <v>0</v>
      </c>
      <c r="K159" s="225"/>
      <c r="L159" s="43"/>
      <c r="M159" s="226" t="s">
        <v>1</v>
      </c>
      <c r="N159" s="227" t="s">
        <v>44</v>
      </c>
      <c r="O159" s="90"/>
      <c r="P159" s="228">
        <f>O159*H159</f>
        <v>0</v>
      </c>
      <c r="Q159" s="228">
        <v>0</v>
      </c>
      <c r="R159" s="228">
        <f>Q159*H159</f>
        <v>0</v>
      </c>
      <c r="S159" s="228">
        <v>0</v>
      </c>
      <c r="T159" s="229">
        <f>S159*H159</f>
        <v>0</v>
      </c>
      <c r="U159" s="37"/>
      <c r="V159" s="37"/>
      <c r="W159" s="37"/>
      <c r="X159" s="37"/>
      <c r="Y159" s="37"/>
      <c r="Z159" s="37"/>
      <c r="AA159" s="37"/>
      <c r="AB159" s="37"/>
      <c r="AC159" s="37"/>
      <c r="AD159" s="37"/>
      <c r="AE159" s="37"/>
      <c r="AR159" s="230" t="s">
        <v>141</v>
      </c>
      <c r="AT159" s="230" t="s">
        <v>137</v>
      </c>
      <c r="AU159" s="230" t="s">
        <v>87</v>
      </c>
      <c r="AY159" s="16" t="s">
        <v>135</v>
      </c>
      <c r="BE159" s="231">
        <f>IF(N159="základní",J159,0)</f>
        <v>0</v>
      </c>
      <c r="BF159" s="231">
        <f>IF(N159="snížená",J159,0)</f>
        <v>0</v>
      </c>
      <c r="BG159" s="231">
        <f>IF(N159="zákl. přenesená",J159,0)</f>
        <v>0</v>
      </c>
      <c r="BH159" s="231">
        <f>IF(N159="sníž. přenesená",J159,0)</f>
        <v>0</v>
      </c>
      <c r="BI159" s="231">
        <f>IF(N159="nulová",J159,0)</f>
        <v>0</v>
      </c>
      <c r="BJ159" s="16" t="s">
        <v>87</v>
      </c>
      <c r="BK159" s="231">
        <f>ROUND(I159*H159,2)</f>
        <v>0</v>
      </c>
      <c r="BL159" s="16" t="s">
        <v>141</v>
      </c>
      <c r="BM159" s="230" t="s">
        <v>1830</v>
      </c>
    </row>
    <row r="160" spans="1:65" s="2" customFormat="1" ht="16.5" customHeight="1">
      <c r="A160" s="37"/>
      <c r="B160" s="38"/>
      <c r="C160" s="218" t="s">
        <v>371</v>
      </c>
      <c r="D160" s="218" t="s">
        <v>137</v>
      </c>
      <c r="E160" s="219" t="s">
        <v>1831</v>
      </c>
      <c r="F160" s="220" t="s">
        <v>1832</v>
      </c>
      <c r="G160" s="221" t="s">
        <v>1142</v>
      </c>
      <c r="H160" s="222">
        <v>4</v>
      </c>
      <c r="I160" s="223"/>
      <c r="J160" s="224">
        <f>ROUND(I160*H160,2)</f>
        <v>0</v>
      </c>
      <c r="K160" s="225"/>
      <c r="L160" s="43"/>
      <c r="M160" s="226" t="s">
        <v>1</v>
      </c>
      <c r="N160" s="227" t="s">
        <v>44</v>
      </c>
      <c r="O160" s="90"/>
      <c r="P160" s="228">
        <f>O160*H160</f>
        <v>0</v>
      </c>
      <c r="Q160" s="228">
        <v>0</v>
      </c>
      <c r="R160" s="228">
        <f>Q160*H160</f>
        <v>0</v>
      </c>
      <c r="S160" s="228">
        <v>0</v>
      </c>
      <c r="T160" s="229">
        <f>S160*H160</f>
        <v>0</v>
      </c>
      <c r="U160" s="37"/>
      <c r="V160" s="37"/>
      <c r="W160" s="37"/>
      <c r="X160" s="37"/>
      <c r="Y160" s="37"/>
      <c r="Z160" s="37"/>
      <c r="AA160" s="37"/>
      <c r="AB160" s="37"/>
      <c r="AC160" s="37"/>
      <c r="AD160" s="37"/>
      <c r="AE160" s="37"/>
      <c r="AR160" s="230" t="s">
        <v>141</v>
      </c>
      <c r="AT160" s="230" t="s">
        <v>137</v>
      </c>
      <c r="AU160" s="230" t="s">
        <v>87</v>
      </c>
      <c r="AY160" s="16" t="s">
        <v>135</v>
      </c>
      <c r="BE160" s="231">
        <f>IF(N160="základní",J160,0)</f>
        <v>0</v>
      </c>
      <c r="BF160" s="231">
        <f>IF(N160="snížená",J160,0)</f>
        <v>0</v>
      </c>
      <c r="BG160" s="231">
        <f>IF(N160="zákl. přenesená",J160,0)</f>
        <v>0</v>
      </c>
      <c r="BH160" s="231">
        <f>IF(N160="sníž. přenesená",J160,0)</f>
        <v>0</v>
      </c>
      <c r="BI160" s="231">
        <f>IF(N160="nulová",J160,0)</f>
        <v>0</v>
      </c>
      <c r="BJ160" s="16" t="s">
        <v>87</v>
      </c>
      <c r="BK160" s="231">
        <f>ROUND(I160*H160,2)</f>
        <v>0</v>
      </c>
      <c r="BL160" s="16" t="s">
        <v>141</v>
      </c>
      <c r="BM160" s="230" t="s">
        <v>1833</v>
      </c>
    </row>
    <row r="161" spans="1:65" s="2" customFormat="1" ht="16.5" customHeight="1">
      <c r="A161" s="37"/>
      <c r="B161" s="38"/>
      <c r="C161" s="218" t="s">
        <v>379</v>
      </c>
      <c r="D161" s="218" t="s">
        <v>137</v>
      </c>
      <c r="E161" s="219" t="s">
        <v>1834</v>
      </c>
      <c r="F161" s="220" t="s">
        <v>1835</v>
      </c>
      <c r="G161" s="221" t="s">
        <v>162</v>
      </c>
      <c r="H161" s="222">
        <v>48</v>
      </c>
      <c r="I161" s="223"/>
      <c r="J161" s="224">
        <f>ROUND(I161*H161,2)</f>
        <v>0</v>
      </c>
      <c r="K161" s="225"/>
      <c r="L161" s="43"/>
      <c r="M161" s="226" t="s">
        <v>1</v>
      </c>
      <c r="N161" s="227" t="s">
        <v>44</v>
      </c>
      <c r="O161" s="90"/>
      <c r="P161" s="228">
        <f>O161*H161</f>
        <v>0</v>
      </c>
      <c r="Q161" s="228">
        <v>0</v>
      </c>
      <c r="R161" s="228">
        <f>Q161*H161</f>
        <v>0</v>
      </c>
      <c r="S161" s="228">
        <v>0</v>
      </c>
      <c r="T161" s="229">
        <f>S161*H161</f>
        <v>0</v>
      </c>
      <c r="U161" s="37"/>
      <c r="V161" s="37"/>
      <c r="W161" s="37"/>
      <c r="X161" s="37"/>
      <c r="Y161" s="37"/>
      <c r="Z161" s="37"/>
      <c r="AA161" s="37"/>
      <c r="AB161" s="37"/>
      <c r="AC161" s="37"/>
      <c r="AD161" s="37"/>
      <c r="AE161" s="37"/>
      <c r="AR161" s="230" t="s">
        <v>141</v>
      </c>
      <c r="AT161" s="230" t="s">
        <v>137</v>
      </c>
      <c r="AU161" s="230" t="s">
        <v>87</v>
      </c>
      <c r="AY161" s="16" t="s">
        <v>135</v>
      </c>
      <c r="BE161" s="231">
        <f>IF(N161="základní",J161,0)</f>
        <v>0</v>
      </c>
      <c r="BF161" s="231">
        <f>IF(N161="snížená",J161,0)</f>
        <v>0</v>
      </c>
      <c r="BG161" s="231">
        <f>IF(N161="zákl. přenesená",J161,0)</f>
        <v>0</v>
      </c>
      <c r="BH161" s="231">
        <f>IF(N161="sníž. přenesená",J161,0)</f>
        <v>0</v>
      </c>
      <c r="BI161" s="231">
        <f>IF(N161="nulová",J161,0)</f>
        <v>0</v>
      </c>
      <c r="BJ161" s="16" t="s">
        <v>87</v>
      </c>
      <c r="BK161" s="231">
        <f>ROUND(I161*H161,2)</f>
        <v>0</v>
      </c>
      <c r="BL161" s="16" t="s">
        <v>141</v>
      </c>
      <c r="BM161" s="230" t="s">
        <v>1836</v>
      </c>
    </row>
    <row r="162" spans="1:65" s="2" customFormat="1" ht="21.75" customHeight="1">
      <c r="A162" s="37"/>
      <c r="B162" s="38"/>
      <c r="C162" s="218" t="s">
        <v>393</v>
      </c>
      <c r="D162" s="218" t="s">
        <v>137</v>
      </c>
      <c r="E162" s="219" t="s">
        <v>1837</v>
      </c>
      <c r="F162" s="220" t="s">
        <v>1838</v>
      </c>
      <c r="G162" s="221" t="s">
        <v>1142</v>
      </c>
      <c r="H162" s="222">
        <v>24</v>
      </c>
      <c r="I162" s="223"/>
      <c r="J162" s="224">
        <f>ROUND(I162*H162,2)</f>
        <v>0</v>
      </c>
      <c r="K162" s="225"/>
      <c r="L162" s="43"/>
      <c r="M162" s="226" t="s">
        <v>1</v>
      </c>
      <c r="N162" s="227" t="s">
        <v>44</v>
      </c>
      <c r="O162" s="90"/>
      <c r="P162" s="228">
        <f>O162*H162</f>
        <v>0</v>
      </c>
      <c r="Q162" s="228">
        <v>0</v>
      </c>
      <c r="R162" s="228">
        <f>Q162*H162</f>
        <v>0</v>
      </c>
      <c r="S162" s="228">
        <v>0</v>
      </c>
      <c r="T162" s="229">
        <f>S162*H162</f>
        <v>0</v>
      </c>
      <c r="U162" s="37"/>
      <c r="V162" s="37"/>
      <c r="W162" s="37"/>
      <c r="X162" s="37"/>
      <c r="Y162" s="37"/>
      <c r="Z162" s="37"/>
      <c r="AA162" s="37"/>
      <c r="AB162" s="37"/>
      <c r="AC162" s="37"/>
      <c r="AD162" s="37"/>
      <c r="AE162" s="37"/>
      <c r="AR162" s="230" t="s">
        <v>141</v>
      </c>
      <c r="AT162" s="230" t="s">
        <v>137</v>
      </c>
      <c r="AU162" s="230" t="s">
        <v>87</v>
      </c>
      <c r="AY162" s="16" t="s">
        <v>135</v>
      </c>
      <c r="BE162" s="231">
        <f>IF(N162="základní",J162,0)</f>
        <v>0</v>
      </c>
      <c r="BF162" s="231">
        <f>IF(N162="snížená",J162,0)</f>
        <v>0</v>
      </c>
      <c r="BG162" s="231">
        <f>IF(N162="zákl. přenesená",J162,0)</f>
        <v>0</v>
      </c>
      <c r="BH162" s="231">
        <f>IF(N162="sníž. přenesená",J162,0)</f>
        <v>0</v>
      </c>
      <c r="BI162" s="231">
        <f>IF(N162="nulová",J162,0)</f>
        <v>0</v>
      </c>
      <c r="BJ162" s="16" t="s">
        <v>87</v>
      </c>
      <c r="BK162" s="231">
        <f>ROUND(I162*H162,2)</f>
        <v>0</v>
      </c>
      <c r="BL162" s="16" t="s">
        <v>141</v>
      </c>
      <c r="BM162" s="230" t="s">
        <v>1839</v>
      </c>
    </row>
    <row r="163" spans="1:65" s="2" customFormat="1" ht="16.5" customHeight="1">
      <c r="A163" s="37"/>
      <c r="B163" s="38"/>
      <c r="C163" s="218" t="s">
        <v>397</v>
      </c>
      <c r="D163" s="218" t="s">
        <v>137</v>
      </c>
      <c r="E163" s="219" t="s">
        <v>1840</v>
      </c>
      <c r="F163" s="220" t="s">
        <v>1841</v>
      </c>
      <c r="G163" s="221" t="s">
        <v>1142</v>
      </c>
      <c r="H163" s="222">
        <v>7</v>
      </c>
      <c r="I163" s="223"/>
      <c r="J163" s="224">
        <f>ROUND(I163*H163,2)</f>
        <v>0</v>
      </c>
      <c r="K163" s="225"/>
      <c r="L163" s="43"/>
      <c r="M163" s="226" t="s">
        <v>1</v>
      </c>
      <c r="N163" s="227" t="s">
        <v>44</v>
      </c>
      <c r="O163" s="90"/>
      <c r="P163" s="228">
        <f>O163*H163</f>
        <v>0</v>
      </c>
      <c r="Q163" s="228">
        <v>0</v>
      </c>
      <c r="R163" s="228">
        <f>Q163*H163</f>
        <v>0</v>
      </c>
      <c r="S163" s="228">
        <v>0</v>
      </c>
      <c r="T163" s="229">
        <f>S163*H163</f>
        <v>0</v>
      </c>
      <c r="U163" s="37"/>
      <c r="V163" s="37"/>
      <c r="W163" s="37"/>
      <c r="X163" s="37"/>
      <c r="Y163" s="37"/>
      <c r="Z163" s="37"/>
      <c r="AA163" s="37"/>
      <c r="AB163" s="37"/>
      <c r="AC163" s="37"/>
      <c r="AD163" s="37"/>
      <c r="AE163" s="37"/>
      <c r="AR163" s="230" t="s">
        <v>141</v>
      </c>
      <c r="AT163" s="230" t="s">
        <v>137</v>
      </c>
      <c r="AU163" s="230" t="s">
        <v>87</v>
      </c>
      <c r="AY163" s="16" t="s">
        <v>135</v>
      </c>
      <c r="BE163" s="231">
        <f>IF(N163="základní",J163,0)</f>
        <v>0</v>
      </c>
      <c r="BF163" s="231">
        <f>IF(N163="snížená",J163,0)</f>
        <v>0</v>
      </c>
      <c r="BG163" s="231">
        <f>IF(N163="zákl. přenesená",J163,0)</f>
        <v>0</v>
      </c>
      <c r="BH163" s="231">
        <f>IF(N163="sníž. přenesená",J163,0)</f>
        <v>0</v>
      </c>
      <c r="BI163" s="231">
        <f>IF(N163="nulová",J163,0)</f>
        <v>0</v>
      </c>
      <c r="BJ163" s="16" t="s">
        <v>87</v>
      </c>
      <c r="BK163" s="231">
        <f>ROUND(I163*H163,2)</f>
        <v>0</v>
      </c>
      <c r="BL163" s="16" t="s">
        <v>141</v>
      </c>
      <c r="BM163" s="230" t="s">
        <v>1842</v>
      </c>
    </row>
    <row r="164" spans="1:65" s="2" customFormat="1" ht="16.5" customHeight="1">
      <c r="A164" s="37"/>
      <c r="B164" s="38"/>
      <c r="C164" s="218" t="s">
        <v>404</v>
      </c>
      <c r="D164" s="218" t="s">
        <v>137</v>
      </c>
      <c r="E164" s="219" t="s">
        <v>1843</v>
      </c>
      <c r="F164" s="220" t="s">
        <v>1844</v>
      </c>
      <c r="G164" s="221" t="s">
        <v>1142</v>
      </c>
      <c r="H164" s="222">
        <v>28</v>
      </c>
      <c r="I164" s="223"/>
      <c r="J164" s="224">
        <f>ROUND(I164*H164,2)</f>
        <v>0</v>
      </c>
      <c r="K164" s="225"/>
      <c r="L164" s="43"/>
      <c r="M164" s="226" t="s">
        <v>1</v>
      </c>
      <c r="N164" s="227" t="s">
        <v>44</v>
      </c>
      <c r="O164" s="90"/>
      <c r="P164" s="228">
        <f>O164*H164</f>
        <v>0</v>
      </c>
      <c r="Q164" s="228">
        <v>0</v>
      </c>
      <c r="R164" s="228">
        <f>Q164*H164</f>
        <v>0</v>
      </c>
      <c r="S164" s="228">
        <v>0</v>
      </c>
      <c r="T164" s="229">
        <f>S164*H164</f>
        <v>0</v>
      </c>
      <c r="U164" s="37"/>
      <c r="V164" s="37"/>
      <c r="W164" s="37"/>
      <c r="X164" s="37"/>
      <c r="Y164" s="37"/>
      <c r="Z164" s="37"/>
      <c r="AA164" s="37"/>
      <c r="AB164" s="37"/>
      <c r="AC164" s="37"/>
      <c r="AD164" s="37"/>
      <c r="AE164" s="37"/>
      <c r="AR164" s="230" t="s">
        <v>141</v>
      </c>
      <c r="AT164" s="230" t="s">
        <v>137</v>
      </c>
      <c r="AU164" s="230" t="s">
        <v>87</v>
      </c>
      <c r="AY164" s="16" t="s">
        <v>135</v>
      </c>
      <c r="BE164" s="231">
        <f>IF(N164="základní",J164,0)</f>
        <v>0</v>
      </c>
      <c r="BF164" s="231">
        <f>IF(N164="snížená",J164,0)</f>
        <v>0</v>
      </c>
      <c r="BG164" s="231">
        <f>IF(N164="zákl. přenesená",J164,0)</f>
        <v>0</v>
      </c>
      <c r="BH164" s="231">
        <f>IF(N164="sníž. přenesená",J164,0)</f>
        <v>0</v>
      </c>
      <c r="BI164" s="231">
        <f>IF(N164="nulová",J164,0)</f>
        <v>0</v>
      </c>
      <c r="BJ164" s="16" t="s">
        <v>87</v>
      </c>
      <c r="BK164" s="231">
        <f>ROUND(I164*H164,2)</f>
        <v>0</v>
      </c>
      <c r="BL164" s="16" t="s">
        <v>141</v>
      </c>
      <c r="BM164" s="230" t="s">
        <v>1845</v>
      </c>
    </row>
    <row r="165" spans="1:65" s="2" customFormat="1" ht="16.5" customHeight="1">
      <c r="A165" s="37"/>
      <c r="B165" s="38"/>
      <c r="C165" s="218" t="s">
        <v>410</v>
      </c>
      <c r="D165" s="218" t="s">
        <v>137</v>
      </c>
      <c r="E165" s="219" t="s">
        <v>1846</v>
      </c>
      <c r="F165" s="220" t="s">
        <v>1847</v>
      </c>
      <c r="G165" s="221" t="s">
        <v>1142</v>
      </c>
      <c r="H165" s="222">
        <v>1</v>
      </c>
      <c r="I165" s="223"/>
      <c r="J165" s="224">
        <f>ROUND(I165*H165,2)</f>
        <v>0</v>
      </c>
      <c r="K165" s="225"/>
      <c r="L165" s="43"/>
      <c r="M165" s="226" t="s">
        <v>1</v>
      </c>
      <c r="N165" s="227" t="s">
        <v>44</v>
      </c>
      <c r="O165" s="90"/>
      <c r="P165" s="228">
        <f>O165*H165</f>
        <v>0</v>
      </c>
      <c r="Q165" s="228">
        <v>0</v>
      </c>
      <c r="R165" s="228">
        <f>Q165*H165</f>
        <v>0</v>
      </c>
      <c r="S165" s="228">
        <v>0</v>
      </c>
      <c r="T165" s="229">
        <f>S165*H165</f>
        <v>0</v>
      </c>
      <c r="U165" s="37"/>
      <c r="V165" s="37"/>
      <c r="W165" s="37"/>
      <c r="X165" s="37"/>
      <c r="Y165" s="37"/>
      <c r="Z165" s="37"/>
      <c r="AA165" s="37"/>
      <c r="AB165" s="37"/>
      <c r="AC165" s="37"/>
      <c r="AD165" s="37"/>
      <c r="AE165" s="37"/>
      <c r="AR165" s="230" t="s">
        <v>141</v>
      </c>
      <c r="AT165" s="230" t="s">
        <v>137</v>
      </c>
      <c r="AU165" s="230" t="s">
        <v>87</v>
      </c>
      <c r="AY165" s="16" t="s">
        <v>135</v>
      </c>
      <c r="BE165" s="231">
        <f>IF(N165="základní",J165,0)</f>
        <v>0</v>
      </c>
      <c r="BF165" s="231">
        <f>IF(N165="snížená",J165,0)</f>
        <v>0</v>
      </c>
      <c r="BG165" s="231">
        <f>IF(N165="zákl. přenesená",J165,0)</f>
        <v>0</v>
      </c>
      <c r="BH165" s="231">
        <f>IF(N165="sníž. přenesená",J165,0)</f>
        <v>0</v>
      </c>
      <c r="BI165" s="231">
        <f>IF(N165="nulová",J165,0)</f>
        <v>0</v>
      </c>
      <c r="BJ165" s="16" t="s">
        <v>87</v>
      </c>
      <c r="BK165" s="231">
        <f>ROUND(I165*H165,2)</f>
        <v>0</v>
      </c>
      <c r="BL165" s="16" t="s">
        <v>141</v>
      </c>
      <c r="BM165" s="230" t="s">
        <v>1848</v>
      </c>
    </row>
    <row r="166" spans="1:65" s="2" customFormat="1" ht="16.5" customHeight="1">
      <c r="A166" s="37"/>
      <c r="B166" s="38"/>
      <c r="C166" s="218" t="s">
        <v>415</v>
      </c>
      <c r="D166" s="218" t="s">
        <v>137</v>
      </c>
      <c r="E166" s="219" t="s">
        <v>1849</v>
      </c>
      <c r="F166" s="220" t="s">
        <v>1850</v>
      </c>
      <c r="G166" s="221" t="s">
        <v>162</v>
      </c>
      <c r="H166" s="222">
        <v>99</v>
      </c>
      <c r="I166" s="223"/>
      <c r="J166" s="224">
        <f>ROUND(I166*H166,2)</f>
        <v>0</v>
      </c>
      <c r="K166" s="225"/>
      <c r="L166" s="43"/>
      <c r="M166" s="226" t="s">
        <v>1</v>
      </c>
      <c r="N166" s="227" t="s">
        <v>44</v>
      </c>
      <c r="O166" s="90"/>
      <c r="P166" s="228">
        <f>O166*H166</f>
        <v>0</v>
      </c>
      <c r="Q166" s="228">
        <v>0</v>
      </c>
      <c r="R166" s="228">
        <f>Q166*H166</f>
        <v>0</v>
      </c>
      <c r="S166" s="228">
        <v>0</v>
      </c>
      <c r="T166" s="229">
        <f>S166*H166</f>
        <v>0</v>
      </c>
      <c r="U166" s="37"/>
      <c r="V166" s="37"/>
      <c r="W166" s="37"/>
      <c r="X166" s="37"/>
      <c r="Y166" s="37"/>
      <c r="Z166" s="37"/>
      <c r="AA166" s="37"/>
      <c r="AB166" s="37"/>
      <c r="AC166" s="37"/>
      <c r="AD166" s="37"/>
      <c r="AE166" s="37"/>
      <c r="AR166" s="230" t="s">
        <v>141</v>
      </c>
      <c r="AT166" s="230" t="s">
        <v>137</v>
      </c>
      <c r="AU166" s="230" t="s">
        <v>87</v>
      </c>
      <c r="AY166" s="16" t="s">
        <v>135</v>
      </c>
      <c r="BE166" s="231">
        <f>IF(N166="základní",J166,0)</f>
        <v>0</v>
      </c>
      <c r="BF166" s="231">
        <f>IF(N166="snížená",J166,0)</f>
        <v>0</v>
      </c>
      <c r="BG166" s="231">
        <f>IF(N166="zákl. přenesená",J166,0)</f>
        <v>0</v>
      </c>
      <c r="BH166" s="231">
        <f>IF(N166="sníž. přenesená",J166,0)</f>
        <v>0</v>
      </c>
      <c r="BI166" s="231">
        <f>IF(N166="nulová",J166,0)</f>
        <v>0</v>
      </c>
      <c r="BJ166" s="16" t="s">
        <v>87</v>
      </c>
      <c r="BK166" s="231">
        <f>ROUND(I166*H166,2)</f>
        <v>0</v>
      </c>
      <c r="BL166" s="16" t="s">
        <v>141</v>
      </c>
      <c r="BM166" s="230" t="s">
        <v>1851</v>
      </c>
    </row>
    <row r="167" spans="1:65" s="2" customFormat="1" ht="16.5" customHeight="1">
      <c r="A167" s="37"/>
      <c r="B167" s="38"/>
      <c r="C167" s="218" t="s">
        <v>645</v>
      </c>
      <c r="D167" s="218" t="s">
        <v>137</v>
      </c>
      <c r="E167" s="219" t="s">
        <v>1852</v>
      </c>
      <c r="F167" s="220" t="s">
        <v>1853</v>
      </c>
      <c r="G167" s="221" t="s">
        <v>162</v>
      </c>
      <c r="H167" s="222">
        <v>18</v>
      </c>
      <c r="I167" s="223"/>
      <c r="J167" s="224">
        <f>ROUND(I167*H167,2)</f>
        <v>0</v>
      </c>
      <c r="K167" s="225"/>
      <c r="L167" s="43"/>
      <c r="M167" s="226" t="s">
        <v>1</v>
      </c>
      <c r="N167" s="227" t="s">
        <v>44</v>
      </c>
      <c r="O167" s="90"/>
      <c r="P167" s="228">
        <f>O167*H167</f>
        <v>0</v>
      </c>
      <c r="Q167" s="228">
        <v>0</v>
      </c>
      <c r="R167" s="228">
        <f>Q167*H167</f>
        <v>0</v>
      </c>
      <c r="S167" s="228">
        <v>0</v>
      </c>
      <c r="T167" s="229">
        <f>S167*H167</f>
        <v>0</v>
      </c>
      <c r="U167" s="37"/>
      <c r="V167" s="37"/>
      <c r="W167" s="37"/>
      <c r="X167" s="37"/>
      <c r="Y167" s="37"/>
      <c r="Z167" s="37"/>
      <c r="AA167" s="37"/>
      <c r="AB167" s="37"/>
      <c r="AC167" s="37"/>
      <c r="AD167" s="37"/>
      <c r="AE167" s="37"/>
      <c r="AR167" s="230" t="s">
        <v>141</v>
      </c>
      <c r="AT167" s="230" t="s">
        <v>137</v>
      </c>
      <c r="AU167" s="230" t="s">
        <v>87</v>
      </c>
      <c r="AY167" s="16" t="s">
        <v>135</v>
      </c>
      <c r="BE167" s="231">
        <f>IF(N167="základní",J167,0)</f>
        <v>0</v>
      </c>
      <c r="BF167" s="231">
        <f>IF(N167="snížená",J167,0)</f>
        <v>0</v>
      </c>
      <c r="BG167" s="231">
        <f>IF(N167="zákl. přenesená",J167,0)</f>
        <v>0</v>
      </c>
      <c r="BH167" s="231">
        <f>IF(N167="sníž. přenesená",J167,0)</f>
        <v>0</v>
      </c>
      <c r="BI167" s="231">
        <f>IF(N167="nulová",J167,0)</f>
        <v>0</v>
      </c>
      <c r="BJ167" s="16" t="s">
        <v>87</v>
      </c>
      <c r="BK167" s="231">
        <f>ROUND(I167*H167,2)</f>
        <v>0</v>
      </c>
      <c r="BL167" s="16" t="s">
        <v>141</v>
      </c>
      <c r="BM167" s="230" t="s">
        <v>1854</v>
      </c>
    </row>
    <row r="168" spans="1:65" s="2" customFormat="1" ht="16.5" customHeight="1">
      <c r="A168" s="37"/>
      <c r="B168" s="38"/>
      <c r="C168" s="218" t="s">
        <v>649</v>
      </c>
      <c r="D168" s="218" t="s">
        <v>137</v>
      </c>
      <c r="E168" s="219" t="s">
        <v>1855</v>
      </c>
      <c r="F168" s="220" t="s">
        <v>1856</v>
      </c>
      <c r="G168" s="221" t="s">
        <v>162</v>
      </c>
      <c r="H168" s="222">
        <v>81</v>
      </c>
      <c r="I168" s="223"/>
      <c r="J168" s="224">
        <f>ROUND(I168*H168,2)</f>
        <v>0</v>
      </c>
      <c r="K168" s="225"/>
      <c r="L168" s="43"/>
      <c r="M168" s="226" t="s">
        <v>1</v>
      </c>
      <c r="N168" s="227" t="s">
        <v>44</v>
      </c>
      <c r="O168" s="90"/>
      <c r="P168" s="228">
        <f>O168*H168</f>
        <v>0</v>
      </c>
      <c r="Q168" s="228">
        <v>0</v>
      </c>
      <c r="R168" s="228">
        <f>Q168*H168</f>
        <v>0</v>
      </c>
      <c r="S168" s="228">
        <v>0</v>
      </c>
      <c r="T168" s="229">
        <f>S168*H168</f>
        <v>0</v>
      </c>
      <c r="U168" s="37"/>
      <c r="V168" s="37"/>
      <c r="W168" s="37"/>
      <c r="X168" s="37"/>
      <c r="Y168" s="37"/>
      <c r="Z168" s="37"/>
      <c r="AA168" s="37"/>
      <c r="AB168" s="37"/>
      <c r="AC168" s="37"/>
      <c r="AD168" s="37"/>
      <c r="AE168" s="37"/>
      <c r="AR168" s="230" t="s">
        <v>141</v>
      </c>
      <c r="AT168" s="230" t="s">
        <v>137</v>
      </c>
      <c r="AU168" s="230" t="s">
        <v>87</v>
      </c>
      <c r="AY168" s="16" t="s">
        <v>135</v>
      </c>
      <c r="BE168" s="231">
        <f>IF(N168="základní",J168,0)</f>
        <v>0</v>
      </c>
      <c r="BF168" s="231">
        <f>IF(N168="snížená",J168,0)</f>
        <v>0</v>
      </c>
      <c r="BG168" s="231">
        <f>IF(N168="zákl. přenesená",J168,0)</f>
        <v>0</v>
      </c>
      <c r="BH168" s="231">
        <f>IF(N168="sníž. přenesená",J168,0)</f>
        <v>0</v>
      </c>
      <c r="BI168" s="231">
        <f>IF(N168="nulová",J168,0)</f>
        <v>0</v>
      </c>
      <c r="BJ168" s="16" t="s">
        <v>87</v>
      </c>
      <c r="BK168" s="231">
        <f>ROUND(I168*H168,2)</f>
        <v>0</v>
      </c>
      <c r="BL168" s="16" t="s">
        <v>141</v>
      </c>
      <c r="BM168" s="230" t="s">
        <v>1857</v>
      </c>
    </row>
    <row r="169" spans="1:65" s="2" customFormat="1" ht="16.5" customHeight="1">
      <c r="A169" s="37"/>
      <c r="B169" s="38"/>
      <c r="C169" s="218" t="s">
        <v>653</v>
      </c>
      <c r="D169" s="218" t="s">
        <v>137</v>
      </c>
      <c r="E169" s="219" t="s">
        <v>1858</v>
      </c>
      <c r="F169" s="220" t="s">
        <v>1859</v>
      </c>
      <c r="G169" s="221" t="s">
        <v>162</v>
      </c>
      <c r="H169" s="222">
        <v>110</v>
      </c>
      <c r="I169" s="223"/>
      <c r="J169" s="224">
        <f>ROUND(I169*H169,2)</f>
        <v>0</v>
      </c>
      <c r="K169" s="225"/>
      <c r="L169" s="43"/>
      <c r="M169" s="226" t="s">
        <v>1</v>
      </c>
      <c r="N169" s="227" t="s">
        <v>44</v>
      </c>
      <c r="O169" s="90"/>
      <c r="P169" s="228">
        <f>O169*H169</f>
        <v>0</v>
      </c>
      <c r="Q169" s="228">
        <v>0</v>
      </c>
      <c r="R169" s="228">
        <f>Q169*H169</f>
        <v>0</v>
      </c>
      <c r="S169" s="228">
        <v>0</v>
      </c>
      <c r="T169" s="229">
        <f>S169*H169</f>
        <v>0</v>
      </c>
      <c r="U169" s="37"/>
      <c r="V169" s="37"/>
      <c r="W169" s="37"/>
      <c r="X169" s="37"/>
      <c r="Y169" s="37"/>
      <c r="Z169" s="37"/>
      <c r="AA169" s="37"/>
      <c r="AB169" s="37"/>
      <c r="AC169" s="37"/>
      <c r="AD169" s="37"/>
      <c r="AE169" s="37"/>
      <c r="AR169" s="230" t="s">
        <v>141</v>
      </c>
      <c r="AT169" s="230" t="s">
        <v>137</v>
      </c>
      <c r="AU169" s="230" t="s">
        <v>87</v>
      </c>
      <c r="AY169" s="16" t="s">
        <v>135</v>
      </c>
      <c r="BE169" s="231">
        <f>IF(N169="základní",J169,0)</f>
        <v>0</v>
      </c>
      <c r="BF169" s="231">
        <f>IF(N169="snížená",J169,0)</f>
        <v>0</v>
      </c>
      <c r="BG169" s="231">
        <f>IF(N169="zákl. přenesená",J169,0)</f>
        <v>0</v>
      </c>
      <c r="BH169" s="231">
        <f>IF(N169="sníž. přenesená",J169,0)</f>
        <v>0</v>
      </c>
      <c r="BI169" s="231">
        <f>IF(N169="nulová",J169,0)</f>
        <v>0</v>
      </c>
      <c r="BJ169" s="16" t="s">
        <v>87</v>
      </c>
      <c r="BK169" s="231">
        <f>ROUND(I169*H169,2)</f>
        <v>0</v>
      </c>
      <c r="BL169" s="16" t="s">
        <v>141</v>
      </c>
      <c r="BM169" s="230" t="s">
        <v>1860</v>
      </c>
    </row>
    <row r="170" spans="1:65" s="2" customFormat="1" ht="16.5" customHeight="1">
      <c r="A170" s="37"/>
      <c r="B170" s="38"/>
      <c r="C170" s="218" t="s">
        <v>657</v>
      </c>
      <c r="D170" s="218" t="s">
        <v>137</v>
      </c>
      <c r="E170" s="219" t="s">
        <v>1861</v>
      </c>
      <c r="F170" s="220" t="s">
        <v>1862</v>
      </c>
      <c r="G170" s="221" t="s">
        <v>162</v>
      </c>
      <c r="H170" s="222">
        <v>128</v>
      </c>
      <c r="I170" s="223"/>
      <c r="J170" s="224">
        <f>ROUND(I170*H170,2)</f>
        <v>0</v>
      </c>
      <c r="K170" s="225"/>
      <c r="L170" s="43"/>
      <c r="M170" s="226" t="s">
        <v>1</v>
      </c>
      <c r="N170" s="227" t="s">
        <v>44</v>
      </c>
      <c r="O170" s="90"/>
      <c r="P170" s="228">
        <f>O170*H170</f>
        <v>0</v>
      </c>
      <c r="Q170" s="228">
        <v>0</v>
      </c>
      <c r="R170" s="228">
        <f>Q170*H170</f>
        <v>0</v>
      </c>
      <c r="S170" s="228">
        <v>0</v>
      </c>
      <c r="T170" s="229">
        <f>S170*H170</f>
        <v>0</v>
      </c>
      <c r="U170" s="37"/>
      <c r="V170" s="37"/>
      <c r="W170" s="37"/>
      <c r="X170" s="37"/>
      <c r="Y170" s="37"/>
      <c r="Z170" s="37"/>
      <c r="AA170" s="37"/>
      <c r="AB170" s="37"/>
      <c r="AC170" s="37"/>
      <c r="AD170" s="37"/>
      <c r="AE170" s="37"/>
      <c r="AR170" s="230" t="s">
        <v>141</v>
      </c>
      <c r="AT170" s="230" t="s">
        <v>137</v>
      </c>
      <c r="AU170" s="230" t="s">
        <v>87</v>
      </c>
      <c r="AY170" s="16" t="s">
        <v>135</v>
      </c>
      <c r="BE170" s="231">
        <f>IF(N170="základní",J170,0)</f>
        <v>0</v>
      </c>
      <c r="BF170" s="231">
        <f>IF(N170="snížená",J170,0)</f>
        <v>0</v>
      </c>
      <c r="BG170" s="231">
        <f>IF(N170="zákl. přenesená",J170,0)</f>
        <v>0</v>
      </c>
      <c r="BH170" s="231">
        <f>IF(N170="sníž. přenesená",J170,0)</f>
        <v>0</v>
      </c>
      <c r="BI170" s="231">
        <f>IF(N170="nulová",J170,0)</f>
        <v>0</v>
      </c>
      <c r="BJ170" s="16" t="s">
        <v>87</v>
      </c>
      <c r="BK170" s="231">
        <f>ROUND(I170*H170,2)</f>
        <v>0</v>
      </c>
      <c r="BL170" s="16" t="s">
        <v>141</v>
      </c>
      <c r="BM170" s="230" t="s">
        <v>1863</v>
      </c>
    </row>
    <row r="171" spans="1:65" s="2" customFormat="1" ht="16.5" customHeight="1">
      <c r="A171" s="37"/>
      <c r="B171" s="38"/>
      <c r="C171" s="218" t="s">
        <v>660</v>
      </c>
      <c r="D171" s="218" t="s">
        <v>137</v>
      </c>
      <c r="E171" s="219" t="s">
        <v>1864</v>
      </c>
      <c r="F171" s="220" t="s">
        <v>1865</v>
      </c>
      <c r="G171" s="221" t="s">
        <v>162</v>
      </c>
      <c r="H171" s="222">
        <v>48</v>
      </c>
      <c r="I171" s="223"/>
      <c r="J171" s="224">
        <f>ROUND(I171*H171,2)</f>
        <v>0</v>
      </c>
      <c r="K171" s="225"/>
      <c r="L171" s="43"/>
      <c r="M171" s="226" t="s">
        <v>1</v>
      </c>
      <c r="N171" s="227" t="s">
        <v>44</v>
      </c>
      <c r="O171" s="90"/>
      <c r="P171" s="228">
        <f>O171*H171</f>
        <v>0</v>
      </c>
      <c r="Q171" s="228">
        <v>0</v>
      </c>
      <c r="R171" s="228">
        <f>Q171*H171</f>
        <v>0</v>
      </c>
      <c r="S171" s="228">
        <v>0</v>
      </c>
      <c r="T171" s="229">
        <f>S171*H171</f>
        <v>0</v>
      </c>
      <c r="U171" s="37"/>
      <c r="V171" s="37"/>
      <c r="W171" s="37"/>
      <c r="X171" s="37"/>
      <c r="Y171" s="37"/>
      <c r="Z171" s="37"/>
      <c r="AA171" s="37"/>
      <c r="AB171" s="37"/>
      <c r="AC171" s="37"/>
      <c r="AD171" s="37"/>
      <c r="AE171" s="37"/>
      <c r="AR171" s="230" t="s">
        <v>141</v>
      </c>
      <c r="AT171" s="230" t="s">
        <v>137</v>
      </c>
      <c r="AU171" s="230" t="s">
        <v>87</v>
      </c>
      <c r="AY171" s="16" t="s">
        <v>135</v>
      </c>
      <c r="BE171" s="231">
        <f>IF(N171="základní",J171,0)</f>
        <v>0</v>
      </c>
      <c r="BF171" s="231">
        <f>IF(N171="snížená",J171,0)</f>
        <v>0</v>
      </c>
      <c r="BG171" s="231">
        <f>IF(N171="zákl. přenesená",J171,0)</f>
        <v>0</v>
      </c>
      <c r="BH171" s="231">
        <f>IF(N171="sníž. přenesená",J171,0)</f>
        <v>0</v>
      </c>
      <c r="BI171" s="231">
        <f>IF(N171="nulová",J171,0)</f>
        <v>0</v>
      </c>
      <c r="BJ171" s="16" t="s">
        <v>87</v>
      </c>
      <c r="BK171" s="231">
        <f>ROUND(I171*H171,2)</f>
        <v>0</v>
      </c>
      <c r="BL171" s="16" t="s">
        <v>141</v>
      </c>
      <c r="BM171" s="230" t="s">
        <v>1866</v>
      </c>
    </row>
    <row r="172" spans="1:65" s="2" customFormat="1" ht="21.75" customHeight="1">
      <c r="A172" s="37"/>
      <c r="B172" s="38"/>
      <c r="C172" s="218" t="s">
        <v>666</v>
      </c>
      <c r="D172" s="218" t="s">
        <v>137</v>
      </c>
      <c r="E172" s="219" t="s">
        <v>1867</v>
      </c>
      <c r="F172" s="220" t="s">
        <v>1868</v>
      </c>
      <c r="G172" s="221" t="s">
        <v>162</v>
      </c>
      <c r="H172" s="222">
        <v>47</v>
      </c>
      <c r="I172" s="223"/>
      <c r="J172" s="224">
        <f>ROUND(I172*H172,2)</f>
        <v>0</v>
      </c>
      <c r="K172" s="225"/>
      <c r="L172" s="43"/>
      <c r="M172" s="226" t="s">
        <v>1</v>
      </c>
      <c r="N172" s="227" t="s">
        <v>44</v>
      </c>
      <c r="O172" s="90"/>
      <c r="P172" s="228">
        <f>O172*H172</f>
        <v>0</v>
      </c>
      <c r="Q172" s="228">
        <v>0</v>
      </c>
      <c r="R172" s="228">
        <f>Q172*H172</f>
        <v>0</v>
      </c>
      <c r="S172" s="228">
        <v>0</v>
      </c>
      <c r="T172" s="229">
        <f>S172*H172</f>
        <v>0</v>
      </c>
      <c r="U172" s="37"/>
      <c r="V172" s="37"/>
      <c r="W172" s="37"/>
      <c r="X172" s="37"/>
      <c r="Y172" s="37"/>
      <c r="Z172" s="37"/>
      <c r="AA172" s="37"/>
      <c r="AB172" s="37"/>
      <c r="AC172" s="37"/>
      <c r="AD172" s="37"/>
      <c r="AE172" s="37"/>
      <c r="AR172" s="230" t="s">
        <v>141</v>
      </c>
      <c r="AT172" s="230" t="s">
        <v>137</v>
      </c>
      <c r="AU172" s="230" t="s">
        <v>87</v>
      </c>
      <c r="AY172" s="16" t="s">
        <v>135</v>
      </c>
      <c r="BE172" s="231">
        <f>IF(N172="základní",J172,0)</f>
        <v>0</v>
      </c>
      <c r="BF172" s="231">
        <f>IF(N172="snížená",J172,0)</f>
        <v>0</v>
      </c>
      <c r="BG172" s="231">
        <f>IF(N172="zákl. přenesená",J172,0)</f>
        <v>0</v>
      </c>
      <c r="BH172" s="231">
        <f>IF(N172="sníž. přenesená",J172,0)</f>
        <v>0</v>
      </c>
      <c r="BI172" s="231">
        <f>IF(N172="nulová",J172,0)</f>
        <v>0</v>
      </c>
      <c r="BJ172" s="16" t="s">
        <v>87</v>
      </c>
      <c r="BK172" s="231">
        <f>ROUND(I172*H172,2)</f>
        <v>0</v>
      </c>
      <c r="BL172" s="16" t="s">
        <v>141</v>
      </c>
      <c r="BM172" s="230" t="s">
        <v>1869</v>
      </c>
    </row>
    <row r="173" spans="1:65" s="2" customFormat="1" ht="16.5" customHeight="1">
      <c r="A173" s="37"/>
      <c r="B173" s="38"/>
      <c r="C173" s="218" t="s">
        <v>672</v>
      </c>
      <c r="D173" s="218" t="s">
        <v>137</v>
      </c>
      <c r="E173" s="219" t="s">
        <v>1870</v>
      </c>
      <c r="F173" s="220" t="s">
        <v>1871</v>
      </c>
      <c r="G173" s="221" t="s">
        <v>162</v>
      </c>
      <c r="H173" s="222">
        <v>18</v>
      </c>
      <c r="I173" s="223"/>
      <c r="J173" s="224">
        <f>ROUND(I173*H173,2)</f>
        <v>0</v>
      </c>
      <c r="K173" s="225"/>
      <c r="L173" s="43"/>
      <c r="M173" s="226" t="s">
        <v>1</v>
      </c>
      <c r="N173" s="227" t="s">
        <v>44</v>
      </c>
      <c r="O173" s="90"/>
      <c r="P173" s="228">
        <f>O173*H173</f>
        <v>0</v>
      </c>
      <c r="Q173" s="228">
        <v>0</v>
      </c>
      <c r="R173" s="228">
        <f>Q173*H173</f>
        <v>0</v>
      </c>
      <c r="S173" s="228">
        <v>0</v>
      </c>
      <c r="T173" s="229">
        <f>S173*H173</f>
        <v>0</v>
      </c>
      <c r="U173" s="37"/>
      <c r="V173" s="37"/>
      <c r="W173" s="37"/>
      <c r="X173" s="37"/>
      <c r="Y173" s="37"/>
      <c r="Z173" s="37"/>
      <c r="AA173" s="37"/>
      <c r="AB173" s="37"/>
      <c r="AC173" s="37"/>
      <c r="AD173" s="37"/>
      <c r="AE173" s="37"/>
      <c r="AR173" s="230" t="s">
        <v>141</v>
      </c>
      <c r="AT173" s="230" t="s">
        <v>137</v>
      </c>
      <c r="AU173" s="230" t="s">
        <v>87</v>
      </c>
      <c r="AY173" s="16" t="s">
        <v>135</v>
      </c>
      <c r="BE173" s="231">
        <f>IF(N173="základní",J173,0)</f>
        <v>0</v>
      </c>
      <c r="BF173" s="231">
        <f>IF(N173="snížená",J173,0)</f>
        <v>0</v>
      </c>
      <c r="BG173" s="231">
        <f>IF(N173="zákl. přenesená",J173,0)</f>
        <v>0</v>
      </c>
      <c r="BH173" s="231">
        <f>IF(N173="sníž. přenesená",J173,0)</f>
        <v>0</v>
      </c>
      <c r="BI173" s="231">
        <f>IF(N173="nulová",J173,0)</f>
        <v>0</v>
      </c>
      <c r="BJ173" s="16" t="s">
        <v>87</v>
      </c>
      <c r="BK173" s="231">
        <f>ROUND(I173*H173,2)</f>
        <v>0</v>
      </c>
      <c r="BL173" s="16" t="s">
        <v>141</v>
      </c>
      <c r="BM173" s="230" t="s">
        <v>1872</v>
      </c>
    </row>
    <row r="174" spans="1:65" s="2" customFormat="1" ht="16.5" customHeight="1">
      <c r="A174" s="37"/>
      <c r="B174" s="38"/>
      <c r="C174" s="218" t="s">
        <v>678</v>
      </c>
      <c r="D174" s="218" t="s">
        <v>137</v>
      </c>
      <c r="E174" s="219" t="s">
        <v>1873</v>
      </c>
      <c r="F174" s="220" t="s">
        <v>1874</v>
      </c>
      <c r="G174" s="221" t="s">
        <v>162</v>
      </c>
      <c r="H174" s="222">
        <v>81</v>
      </c>
      <c r="I174" s="223"/>
      <c r="J174" s="224">
        <f>ROUND(I174*H174,2)</f>
        <v>0</v>
      </c>
      <c r="K174" s="225"/>
      <c r="L174" s="43"/>
      <c r="M174" s="226" t="s">
        <v>1</v>
      </c>
      <c r="N174" s="227" t="s">
        <v>44</v>
      </c>
      <c r="O174" s="90"/>
      <c r="P174" s="228">
        <f>O174*H174</f>
        <v>0</v>
      </c>
      <c r="Q174" s="228">
        <v>0</v>
      </c>
      <c r="R174" s="228">
        <f>Q174*H174</f>
        <v>0</v>
      </c>
      <c r="S174" s="228">
        <v>0</v>
      </c>
      <c r="T174" s="229">
        <f>S174*H174</f>
        <v>0</v>
      </c>
      <c r="U174" s="37"/>
      <c r="V174" s="37"/>
      <c r="W174" s="37"/>
      <c r="X174" s="37"/>
      <c r="Y174" s="37"/>
      <c r="Z174" s="37"/>
      <c r="AA174" s="37"/>
      <c r="AB174" s="37"/>
      <c r="AC174" s="37"/>
      <c r="AD174" s="37"/>
      <c r="AE174" s="37"/>
      <c r="AR174" s="230" t="s">
        <v>141</v>
      </c>
      <c r="AT174" s="230" t="s">
        <v>137</v>
      </c>
      <c r="AU174" s="230" t="s">
        <v>87</v>
      </c>
      <c r="AY174" s="16" t="s">
        <v>135</v>
      </c>
      <c r="BE174" s="231">
        <f>IF(N174="základní",J174,0)</f>
        <v>0</v>
      </c>
      <c r="BF174" s="231">
        <f>IF(N174="snížená",J174,0)</f>
        <v>0</v>
      </c>
      <c r="BG174" s="231">
        <f>IF(N174="zákl. přenesená",J174,0)</f>
        <v>0</v>
      </c>
      <c r="BH174" s="231">
        <f>IF(N174="sníž. přenesená",J174,0)</f>
        <v>0</v>
      </c>
      <c r="BI174" s="231">
        <f>IF(N174="nulová",J174,0)</f>
        <v>0</v>
      </c>
      <c r="BJ174" s="16" t="s">
        <v>87</v>
      </c>
      <c r="BK174" s="231">
        <f>ROUND(I174*H174,2)</f>
        <v>0</v>
      </c>
      <c r="BL174" s="16" t="s">
        <v>141</v>
      </c>
      <c r="BM174" s="230" t="s">
        <v>1875</v>
      </c>
    </row>
    <row r="175" spans="1:47" s="2" customFormat="1" ht="12">
      <c r="A175" s="37"/>
      <c r="B175" s="38"/>
      <c r="C175" s="39"/>
      <c r="D175" s="232" t="s">
        <v>143</v>
      </c>
      <c r="E175" s="39"/>
      <c r="F175" s="233" t="s">
        <v>1876</v>
      </c>
      <c r="G175" s="39"/>
      <c r="H175" s="39"/>
      <c r="I175" s="234"/>
      <c r="J175" s="39"/>
      <c r="K175" s="39"/>
      <c r="L175" s="43"/>
      <c r="M175" s="235"/>
      <c r="N175" s="236"/>
      <c r="O175" s="90"/>
      <c r="P175" s="90"/>
      <c r="Q175" s="90"/>
      <c r="R175" s="90"/>
      <c r="S175" s="90"/>
      <c r="T175" s="91"/>
      <c r="U175" s="37"/>
      <c r="V175" s="37"/>
      <c r="W175" s="37"/>
      <c r="X175" s="37"/>
      <c r="Y175" s="37"/>
      <c r="Z175" s="37"/>
      <c r="AA175" s="37"/>
      <c r="AB175" s="37"/>
      <c r="AC175" s="37"/>
      <c r="AD175" s="37"/>
      <c r="AE175" s="37"/>
      <c r="AT175" s="16" t="s">
        <v>143</v>
      </c>
      <c r="AU175" s="16" t="s">
        <v>87</v>
      </c>
    </row>
    <row r="176" spans="1:65" s="2" customFormat="1" ht="16.5" customHeight="1">
      <c r="A176" s="37"/>
      <c r="B176" s="38"/>
      <c r="C176" s="218" t="s">
        <v>681</v>
      </c>
      <c r="D176" s="218" t="s">
        <v>137</v>
      </c>
      <c r="E176" s="219" t="s">
        <v>1877</v>
      </c>
      <c r="F176" s="220" t="s">
        <v>1878</v>
      </c>
      <c r="G176" s="221" t="s">
        <v>1142</v>
      </c>
      <c r="H176" s="222">
        <v>85</v>
      </c>
      <c r="I176" s="223"/>
      <c r="J176" s="224">
        <f>ROUND(I176*H176,2)</f>
        <v>0</v>
      </c>
      <c r="K176" s="225"/>
      <c r="L176" s="43"/>
      <c r="M176" s="226" t="s">
        <v>1</v>
      </c>
      <c r="N176" s="227" t="s">
        <v>44</v>
      </c>
      <c r="O176" s="90"/>
      <c r="P176" s="228">
        <f>O176*H176</f>
        <v>0</v>
      </c>
      <c r="Q176" s="228">
        <v>0</v>
      </c>
      <c r="R176" s="228">
        <f>Q176*H176</f>
        <v>0</v>
      </c>
      <c r="S176" s="228">
        <v>0</v>
      </c>
      <c r="T176" s="229">
        <f>S176*H176</f>
        <v>0</v>
      </c>
      <c r="U176" s="37"/>
      <c r="V176" s="37"/>
      <c r="W176" s="37"/>
      <c r="X176" s="37"/>
      <c r="Y176" s="37"/>
      <c r="Z176" s="37"/>
      <c r="AA176" s="37"/>
      <c r="AB176" s="37"/>
      <c r="AC176" s="37"/>
      <c r="AD176" s="37"/>
      <c r="AE176" s="37"/>
      <c r="AR176" s="230" t="s">
        <v>141</v>
      </c>
      <c r="AT176" s="230" t="s">
        <v>137</v>
      </c>
      <c r="AU176" s="230" t="s">
        <v>87</v>
      </c>
      <c r="AY176" s="16" t="s">
        <v>135</v>
      </c>
      <c r="BE176" s="231">
        <f>IF(N176="základní",J176,0)</f>
        <v>0</v>
      </c>
      <c r="BF176" s="231">
        <f>IF(N176="snížená",J176,0)</f>
        <v>0</v>
      </c>
      <c r="BG176" s="231">
        <f>IF(N176="zákl. přenesená",J176,0)</f>
        <v>0</v>
      </c>
      <c r="BH176" s="231">
        <f>IF(N176="sníž. přenesená",J176,0)</f>
        <v>0</v>
      </c>
      <c r="BI176" s="231">
        <f>IF(N176="nulová",J176,0)</f>
        <v>0</v>
      </c>
      <c r="BJ176" s="16" t="s">
        <v>87</v>
      </c>
      <c r="BK176" s="231">
        <f>ROUND(I176*H176,2)</f>
        <v>0</v>
      </c>
      <c r="BL176" s="16" t="s">
        <v>141</v>
      </c>
      <c r="BM176" s="230" t="s">
        <v>1879</v>
      </c>
    </row>
    <row r="177" spans="1:65" s="2" customFormat="1" ht="16.5" customHeight="1">
      <c r="A177" s="37"/>
      <c r="B177" s="38"/>
      <c r="C177" s="218" t="s">
        <v>687</v>
      </c>
      <c r="D177" s="218" t="s">
        <v>137</v>
      </c>
      <c r="E177" s="219" t="s">
        <v>1880</v>
      </c>
      <c r="F177" s="220" t="s">
        <v>1881</v>
      </c>
      <c r="G177" s="221" t="s">
        <v>162</v>
      </c>
      <c r="H177" s="222">
        <v>18</v>
      </c>
      <c r="I177" s="223"/>
      <c r="J177" s="224">
        <f>ROUND(I177*H177,2)</f>
        <v>0</v>
      </c>
      <c r="K177" s="225"/>
      <c r="L177" s="43"/>
      <c r="M177" s="226" t="s">
        <v>1</v>
      </c>
      <c r="N177" s="227" t="s">
        <v>44</v>
      </c>
      <c r="O177" s="90"/>
      <c r="P177" s="228">
        <f>O177*H177</f>
        <v>0</v>
      </c>
      <c r="Q177" s="228">
        <v>0</v>
      </c>
      <c r="R177" s="228">
        <f>Q177*H177</f>
        <v>0</v>
      </c>
      <c r="S177" s="228">
        <v>0</v>
      </c>
      <c r="T177" s="229">
        <f>S177*H177</f>
        <v>0</v>
      </c>
      <c r="U177" s="37"/>
      <c r="V177" s="37"/>
      <c r="W177" s="37"/>
      <c r="X177" s="37"/>
      <c r="Y177" s="37"/>
      <c r="Z177" s="37"/>
      <c r="AA177" s="37"/>
      <c r="AB177" s="37"/>
      <c r="AC177" s="37"/>
      <c r="AD177" s="37"/>
      <c r="AE177" s="37"/>
      <c r="AR177" s="230" t="s">
        <v>141</v>
      </c>
      <c r="AT177" s="230" t="s">
        <v>137</v>
      </c>
      <c r="AU177" s="230" t="s">
        <v>87</v>
      </c>
      <c r="AY177" s="16" t="s">
        <v>135</v>
      </c>
      <c r="BE177" s="231">
        <f>IF(N177="základní",J177,0)</f>
        <v>0</v>
      </c>
      <c r="BF177" s="231">
        <f>IF(N177="snížená",J177,0)</f>
        <v>0</v>
      </c>
      <c r="BG177" s="231">
        <f>IF(N177="zákl. přenesená",J177,0)</f>
        <v>0</v>
      </c>
      <c r="BH177" s="231">
        <f>IF(N177="sníž. přenesená",J177,0)</f>
        <v>0</v>
      </c>
      <c r="BI177" s="231">
        <f>IF(N177="nulová",J177,0)</f>
        <v>0</v>
      </c>
      <c r="BJ177" s="16" t="s">
        <v>87</v>
      </c>
      <c r="BK177" s="231">
        <f>ROUND(I177*H177,2)</f>
        <v>0</v>
      </c>
      <c r="BL177" s="16" t="s">
        <v>141</v>
      </c>
      <c r="BM177" s="230" t="s">
        <v>1882</v>
      </c>
    </row>
    <row r="178" spans="1:65" s="2" customFormat="1" ht="16.5" customHeight="1">
      <c r="A178" s="37"/>
      <c r="B178" s="38"/>
      <c r="C178" s="218" t="s">
        <v>693</v>
      </c>
      <c r="D178" s="218" t="s">
        <v>137</v>
      </c>
      <c r="E178" s="219" t="s">
        <v>1883</v>
      </c>
      <c r="F178" s="220" t="s">
        <v>1884</v>
      </c>
      <c r="G178" s="221" t="s">
        <v>162</v>
      </c>
      <c r="H178" s="222">
        <v>81</v>
      </c>
      <c r="I178" s="223"/>
      <c r="J178" s="224">
        <f>ROUND(I178*H178,2)</f>
        <v>0</v>
      </c>
      <c r="K178" s="225"/>
      <c r="L178" s="43"/>
      <c r="M178" s="226" t="s">
        <v>1</v>
      </c>
      <c r="N178" s="227" t="s">
        <v>44</v>
      </c>
      <c r="O178" s="90"/>
      <c r="P178" s="228">
        <f>O178*H178</f>
        <v>0</v>
      </c>
      <c r="Q178" s="228">
        <v>0</v>
      </c>
      <c r="R178" s="228">
        <f>Q178*H178</f>
        <v>0</v>
      </c>
      <c r="S178" s="228">
        <v>0</v>
      </c>
      <c r="T178" s="229">
        <f>S178*H178</f>
        <v>0</v>
      </c>
      <c r="U178" s="37"/>
      <c r="V178" s="37"/>
      <c r="W178" s="37"/>
      <c r="X178" s="37"/>
      <c r="Y178" s="37"/>
      <c r="Z178" s="37"/>
      <c r="AA178" s="37"/>
      <c r="AB178" s="37"/>
      <c r="AC178" s="37"/>
      <c r="AD178" s="37"/>
      <c r="AE178" s="37"/>
      <c r="AR178" s="230" t="s">
        <v>141</v>
      </c>
      <c r="AT178" s="230" t="s">
        <v>137</v>
      </c>
      <c r="AU178" s="230" t="s">
        <v>87</v>
      </c>
      <c r="AY178" s="16" t="s">
        <v>135</v>
      </c>
      <c r="BE178" s="231">
        <f>IF(N178="základní",J178,0)</f>
        <v>0</v>
      </c>
      <c r="BF178" s="231">
        <f>IF(N178="snížená",J178,0)</f>
        <v>0</v>
      </c>
      <c r="BG178" s="231">
        <f>IF(N178="zákl. přenesená",J178,0)</f>
        <v>0</v>
      </c>
      <c r="BH178" s="231">
        <f>IF(N178="sníž. přenesená",J178,0)</f>
        <v>0</v>
      </c>
      <c r="BI178" s="231">
        <f>IF(N178="nulová",J178,0)</f>
        <v>0</v>
      </c>
      <c r="BJ178" s="16" t="s">
        <v>87</v>
      </c>
      <c r="BK178" s="231">
        <f>ROUND(I178*H178,2)</f>
        <v>0</v>
      </c>
      <c r="BL178" s="16" t="s">
        <v>141</v>
      </c>
      <c r="BM178" s="230" t="s">
        <v>1885</v>
      </c>
    </row>
    <row r="179" spans="1:65" s="2" customFormat="1" ht="16.5" customHeight="1">
      <c r="A179" s="37"/>
      <c r="B179" s="38"/>
      <c r="C179" s="218" t="s">
        <v>697</v>
      </c>
      <c r="D179" s="218" t="s">
        <v>137</v>
      </c>
      <c r="E179" s="219" t="s">
        <v>1886</v>
      </c>
      <c r="F179" s="220" t="s">
        <v>1887</v>
      </c>
      <c r="G179" s="221" t="s">
        <v>1635</v>
      </c>
      <c r="H179" s="222">
        <v>1</v>
      </c>
      <c r="I179" s="223"/>
      <c r="J179" s="224">
        <f>ROUND(I179*H179,2)</f>
        <v>0</v>
      </c>
      <c r="K179" s="225"/>
      <c r="L179" s="43"/>
      <c r="M179" s="226" t="s">
        <v>1</v>
      </c>
      <c r="N179" s="227" t="s">
        <v>44</v>
      </c>
      <c r="O179" s="90"/>
      <c r="P179" s="228">
        <f>O179*H179</f>
        <v>0</v>
      </c>
      <c r="Q179" s="228">
        <v>0</v>
      </c>
      <c r="R179" s="228">
        <f>Q179*H179</f>
        <v>0</v>
      </c>
      <c r="S179" s="228">
        <v>0</v>
      </c>
      <c r="T179" s="229">
        <f>S179*H179</f>
        <v>0</v>
      </c>
      <c r="U179" s="37"/>
      <c r="V179" s="37"/>
      <c r="W179" s="37"/>
      <c r="X179" s="37"/>
      <c r="Y179" s="37"/>
      <c r="Z179" s="37"/>
      <c r="AA179" s="37"/>
      <c r="AB179" s="37"/>
      <c r="AC179" s="37"/>
      <c r="AD179" s="37"/>
      <c r="AE179" s="37"/>
      <c r="AR179" s="230" t="s">
        <v>141</v>
      </c>
      <c r="AT179" s="230" t="s">
        <v>137</v>
      </c>
      <c r="AU179" s="230" t="s">
        <v>87</v>
      </c>
      <c r="AY179" s="16" t="s">
        <v>135</v>
      </c>
      <c r="BE179" s="231">
        <f>IF(N179="základní",J179,0)</f>
        <v>0</v>
      </c>
      <c r="BF179" s="231">
        <f>IF(N179="snížená",J179,0)</f>
        <v>0</v>
      </c>
      <c r="BG179" s="231">
        <f>IF(N179="zákl. přenesená",J179,0)</f>
        <v>0</v>
      </c>
      <c r="BH179" s="231">
        <f>IF(N179="sníž. přenesená",J179,0)</f>
        <v>0</v>
      </c>
      <c r="BI179" s="231">
        <f>IF(N179="nulová",J179,0)</f>
        <v>0</v>
      </c>
      <c r="BJ179" s="16" t="s">
        <v>87</v>
      </c>
      <c r="BK179" s="231">
        <f>ROUND(I179*H179,2)</f>
        <v>0</v>
      </c>
      <c r="BL179" s="16" t="s">
        <v>141</v>
      </c>
      <c r="BM179" s="230" t="s">
        <v>1888</v>
      </c>
    </row>
    <row r="180" spans="1:65" s="2" customFormat="1" ht="24.15" customHeight="1">
      <c r="A180" s="37"/>
      <c r="B180" s="38"/>
      <c r="C180" s="218" t="s">
        <v>700</v>
      </c>
      <c r="D180" s="218" t="s">
        <v>137</v>
      </c>
      <c r="E180" s="219" t="s">
        <v>1889</v>
      </c>
      <c r="F180" s="220" t="s">
        <v>1890</v>
      </c>
      <c r="G180" s="221" t="s">
        <v>269</v>
      </c>
      <c r="H180" s="222">
        <v>15</v>
      </c>
      <c r="I180" s="223"/>
      <c r="J180" s="224">
        <f>ROUND(I180*H180,2)</f>
        <v>0</v>
      </c>
      <c r="K180" s="225"/>
      <c r="L180" s="43"/>
      <c r="M180" s="226" t="s">
        <v>1</v>
      </c>
      <c r="N180" s="227" t="s">
        <v>44</v>
      </c>
      <c r="O180" s="90"/>
      <c r="P180" s="228">
        <f>O180*H180</f>
        <v>0</v>
      </c>
      <c r="Q180" s="228">
        <v>0</v>
      </c>
      <c r="R180" s="228">
        <f>Q180*H180</f>
        <v>0</v>
      </c>
      <c r="S180" s="228">
        <v>0</v>
      </c>
      <c r="T180" s="229">
        <f>S180*H180</f>
        <v>0</v>
      </c>
      <c r="U180" s="37"/>
      <c r="V180" s="37"/>
      <c r="W180" s="37"/>
      <c r="X180" s="37"/>
      <c r="Y180" s="37"/>
      <c r="Z180" s="37"/>
      <c r="AA180" s="37"/>
      <c r="AB180" s="37"/>
      <c r="AC180" s="37"/>
      <c r="AD180" s="37"/>
      <c r="AE180" s="37"/>
      <c r="AR180" s="230" t="s">
        <v>141</v>
      </c>
      <c r="AT180" s="230" t="s">
        <v>137</v>
      </c>
      <c r="AU180" s="230" t="s">
        <v>87</v>
      </c>
      <c r="AY180" s="16" t="s">
        <v>135</v>
      </c>
      <c r="BE180" s="231">
        <f>IF(N180="základní",J180,0)</f>
        <v>0</v>
      </c>
      <c r="BF180" s="231">
        <f>IF(N180="snížená",J180,0)</f>
        <v>0</v>
      </c>
      <c r="BG180" s="231">
        <f>IF(N180="zákl. přenesená",J180,0)</f>
        <v>0</v>
      </c>
      <c r="BH180" s="231">
        <f>IF(N180="sníž. přenesená",J180,0)</f>
        <v>0</v>
      </c>
      <c r="BI180" s="231">
        <f>IF(N180="nulová",J180,0)</f>
        <v>0</v>
      </c>
      <c r="BJ180" s="16" t="s">
        <v>87</v>
      </c>
      <c r="BK180" s="231">
        <f>ROUND(I180*H180,2)</f>
        <v>0</v>
      </c>
      <c r="BL180" s="16" t="s">
        <v>141</v>
      </c>
      <c r="BM180" s="230" t="s">
        <v>1891</v>
      </c>
    </row>
    <row r="181" spans="1:65" s="2" customFormat="1" ht="16.5" customHeight="1">
      <c r="A181" s="37"/>
      <c r="B181" s="38"/>
      <c r="C181" s="218" t="s">
        <v>703</v>
      </c>
      <c r="D181" s="218" t="s">
        <v>137</v>
      </c>
      <c r="E181" s="219" t="s">
        <v>1892</v>
      </c>
      <c r="F181" s="220" t="s">
        <v>1893</v>
      </c>
      <c r="G181" s="221" t="s">
        <v>1142</v>
      </c>
      <c r="H181" s="222">
        <v>3</v>
      </c>
      <c r="I181" s="223"/>
      <c r="J181" s="224">
        <f>ROUND(I181*H181,2)</f>
        <v>0</v>
      </c>
      <c r="K181" s="225"/>
      <c r="L181" s="43"/>
      <c r="M181" s="226" t="s">
        <v>1</v>
      </c>
      <c r="N181" s="227" t="s">
        <v>44</v>
      </c>
      <c r="O181" s="90"/>
      <c r="P181" s="228">
        <f>O181*H181</f>
        <v>0</v>
      </c>
      <c r="Q181" s="228">
        <v>0</v>
      </c>
      <c r="R181" s="228">
        <f>Q181*H181</f>
        <v>0</v>
      </c>
      <c r="S181" s="228">
        <v>0</v>
      </c>
      <c r="T181" s="229">
        <f>S181*H181</f>
        <v>0</v>
      </c>
      <c r="U181" s="37"/>
      <c r="V181" s="37"/>
      <c r="W181" s="37"/>
      <c r="X181" s="37"/>
      <c r="Y181" s="37"/>
      <c r="Z181" s="37"/>
      <c r="AA181" s="37"/>
      <c r="AB181" s="37"/>
      <c r="AC181" s="37"/>
      <c r="AD181" s="37"/>
      <c r="AE181" s="37"/>
      <c r="AR181" s="230" t="s">
        <v>141</v>
      </c>
      <c r="AT181" s="230" t="s">
        <v>137</v>
      </c>
      <c r="AU181" s="230" t="s">
        <v>87</v>
      </c>
      <c r="AY181" s="16" t="s">
        <v>135</v>
      </c>
      <c r="BE181" s="231">
        <f>IF(N181="základní",J181,0)</f>
        <v>0</v>
      </c>
      <c r="BF181" s="231">
        <f>IF(N181="snížená",J181,0)</f>
        <v>0</v>
      </c>
      <c r="BG181" s="231">
        <f>IF(N181="zákl. přenesená",J181,0)</f>
        <v>0</v>
      </c>
      <c r="BH181" s="231">
        <f>IF(N181="sníž. přenesená",J181,0)</f>
        <v>0</v>
      </c>
      <c r="BI181" s="231">
        <f>IF(N181="nulová",J181,0)</f>
        <v>0</v>
      </c>
      <c r="BJ181" s="16" t="s">
        <v>87</v>
      </c>
      <c r="BK181" s="231">
        <f>ROUND(I181*H181,2)</f>
        <v>0</v>
      </c>
      <c r="BL181" s="16" t="s">
        <v>141</v>
      </c>
      <c r="BM181" s="230" t="s">
        <v>1894</v>
      </c>
    </row>
    <row r="182" spans="1:47" s="2" customFormat="1" ht="12">
      <c r="A182" s="37"/>
      <c r="B182" s="38"/>
      <c r="C182" s="39"/>
      <c r="D182" s="232" t="s">
        <v>143</v>
      </c>
      <c r="E182" s="39"/>
      <c r="F182" s="233" t="s">
        <v>1895</v>
      </c>
      <c r="G182" s="39"/>
      <c r="H182" s="39"/>
      <c r="I182" s="234"/>
      <c r="J182" s="39"/>
      <c r="K182" s="39"/>
      <c r="L182" s="43"/>
      <c r="M182" s="235"/>
      <c r="N182" s="236"/>
      <c r="O182" s="90"/>
      <c r="P182" s="90"/>
      <c r="Q182" s="90"/>
      <c r="R182" s="90"/>
      <c r="S182" s="90"/>
      <c r="T182" s="91"/>
      <c r="U182" s="37"/>
      <c r="V182" s="37"/>
      <c r="W182" s="37"/>
      <c r="X182" s="37"/>
      <c r="Y182" s="37"/>
      <c r="Z182" s="37"/>
      <c r="AA182" s="37"/>
      <c r="AB182" s="37"/>
      <c r="AC182" s="37"/>
      <c r="AD182" s="37"/>
      <c r="AE182" s="37"/>
      <c r="AT182" s="16" t="s">
        <v>143</v>
      </c>
      <c r="AU182" s="16" t="s">
        <v>87</v>
      </c>
    </row>
    <row r="183" spans="1:65" s="2" customFormat="1" ht="16.5" customHeight="1">
      <c r="A183" s="37"/>
      <c r="B183" s="38"/>
      <c r="C183" s="218" t="s">
        <v>706</v>
      </c>
      <c r="D183" s="218" t="s">
        <v>137</v>
      </c>
      <c r="E183" s="219" t="s">
        <v>1896</v>
      </c>
      <c r="F183" s="220" t="s">
        <v>1897</v>
      </c>
      <c r="G183" s="221" t="s">
        <v>1635</v>
      </c>
      <c r="H183" s="222">
        <v>1</v>
      </c>
      <c r="I183" s="223"/>
      <c r="J183" s="224">
        <f>ROUND(I183*H183,2)</f>
        <v>0</v>
      </c>
      <c r="K183" s="225"/>
      <c r="L183" s="43"/>
      <c r="M183" s="226" t="s">
        <v>1</v>
      </c>
      <c r="N183" s="227" t="s">
        <v>44</v>
      </c>
      <c r="O183" s="90"/>
      <c r="P183" s="228">
        <f>O183*H183</f>
        <v>0</v>
      </c>
      <c r="Q183" s="228">
        <v>0</v>
      </c>
      <c r="R183" s="228">
        <f>Q183*H183</f>
        <v>0</v>
      </c>
      <c r="S183" s="228">
        <v>0</v>
      </c>
      <c r="T183" s="229">
        <f>S183*H183</f>
        <v>0</v>
      </c>
      <c r="U183" s="37"/>
      <c r="V183" s="37"/>
      <c r="W183" s="37"/>
      <c r="X183" s="37"/>
      <c r="Y183" s="37"/>
      <c r="Z183" s="37"/>
      <c r="AA183" s="37"/>
      <c r="AB183" s="37"/>
      <c r="AC183" s="37"/>
      <c r="AD183" s="37"/>
      <c r="AE183" s="37"/>
      <c r="AR183" s="230" t="s">
        <v>141</v>
      </c>
      <c r="AT183" s="230" t="s">
        <v>137</v>
      </c>
      <c r="AU183" s="230" t="s">
        <v>87</v>
      </c>
      <c r="AY183" s="16" t="s">
        <v>135</v>
      </c>
      <c r="BE183" s="231">
        <f>IF(N183="základní",J183,0)</f>
        <v>0</v>
      </c>
      <c r="BF183" s="231">
        <f>IF(N183="snížená",J183,0)</f>
        <v>0</v>
      </c>
      <c r="BG183" s="231">
        <f>IF(N183="zákl. přenesená",J183,0)</f>
        <v>0</v>
      </c>
      <c r="BH183" s="231">
        <f>IF(N183="sníž. přenesená",J183,0)</f>
        <v>0</v>
      </c>
      <c r="BI183" s="231">
        <f>IF(N183="nulová",J183,0)</f>
        <v>0</v>
      </c>
      <c r="BJ183" s="16" t="s">
        <v>87</v>
      </c>
      <c r="BK183" s="231">
        <f>ROUND(I183*H183,2)</f>
        <v>0</v>
      </c>
      <c r="BL183" s="16" t="s">
        <v>141</v>
      </c>
      <c r="BM183" s="230" t="s">
        <v>1898</v>
      </c>
    </row>
    <row r="184" spans="1:47" s="2" customFormat="1" ht="12">
      <c r="A184" s="37"/>
      <c r="B184" s="38"/>
      <c r="C184" s="39"/>
      <c r="D184" s="232" t="s">
        <v>143</v>
      </c>
      <c r="E184" s="39"/>
      <c r="F184" s="233" t="s">
        <v>1899</v>
      </c>
      <c r="G184" s="39"/>
      <c r="H184" s="39"/>
      <c r="I184" s="234"/>
      <c r="J184" s="39"/>
      <c r="K184" s="39"/>
      <c r="L184" s="43"/>
      <c r="M184" s="235"/>
      <c r="N184" s="236"/>
      <c r="O184" s="90"/>
      <c r="P184" s="90"/>
      <c r="Q184" s="90"/>
      <c r="R184" s="90"/>
      <c r="S184" s="90"/>
      <c r="T184" s="91"/>
      <c r="U184" s="37"/>
      <c r="V184" s="37"/>
      <c r="W184" s="37"/>
      <c r="X184" s="37"/>
      <c r="Y184" s="37"/>
      <c r="Z184" s="37"/>
      <c r="AA184" s="37"/>
      <c r="AB184" s="37"/>
      <c r="AC184" s="37"/>
      <c r="AD184" s="37"/>
      <c r="AE184" s="37"/>
      <c r="AT184" s="16" t="s">
        <v>143</v>
      </c>
      <c r="AU184" s="16" t="s">
        <v>87</v>
      </c>
    </row>
    <row r="185" spans="1:65" s="2" customFormat="1" ht="16.5" customHeight="1">
      <c r="A185" s="37"/>
      <c r="B185" s="38"/>
      <c r="C185" s="218" t="s">
        <v>712</v>
      </c>
      <c r="D185" s="218" t="s">
        <v>137</v>
      </c>
      <c r="E185" s="219" t="s">
        <v>1900</v>
      </c>
      <c r="F185" s="220" t="s">
        <v>1901</v>
      </c>
      <c r="G185" s="221" t="s">
        <v>1635</v>
      </c>
      <c r="H185" s="222">
        <v>1</v>
      </c>
      <c r="I185" s="223"/>
      <c r="J185" s="224">
        <f>ROUND(I185*H185,2)</f>
        <v>0</v>
      </c>
      <c r="K185" s="225"/>
      <c r="L185" s="43"/>
      <c r="M185" s="226" t="s">
        <v>1</v>
      </c>
      <c r="N185" s="227" t="s">
        <v>44</v>
      </c>
      <c r="O185" s="90"/>
      <c r="P185" s="228">
        <f>O185*H185</f>
        <v>0</v>
      </c>
      <c r="Q185" s="228">
        <v>0</v>
      </c>
      <c r="R185" s="228">
        <f>Q185*H185</f>
        <v>0</v>
      </c>
      <c r="S185" s="228">
        <v>0</v>
      </c>
      <c r="T185" s="229">
        <f>S185*H185</f>
        <v>0</v>
      </c>
      <c r="U185" s="37"/>
      <c r="V185" s="37"/>
      <c r="W185" s="37"/>
      <c r="X185" s="37"/>
      <c r="Y185" s="37"/>
      <c r="Z185" s="37"/>
      <c r="AA185" s="37"/>
      <c r="AB185" s="37"/>
      <c r="AC185" s="37"/>
      <c r="AD185" s="37"/>
      <c r="AE185" s="37"/>
      <c r="AR185" s="230" t="s">
        <v>141</v>
      </c>
      <c r="AT185" s="230" t="s">
        <v>137</v>
      </c>
      <c r="AU185" s="230" t="s">
        <v>87</v>
      </c>
      <c r="AY185" s="16" t="s">
        <v>135</v>
      </c>
      <c r="BE185" s="231">
        <f>IF(N185="základní",J185,0)</f>
        <v>0</v>
      </c>
      <c r="BF185" s="231">
        <f>IF(N185="snížená",J185,0)</f>
        <v>0</v>
      </c>
      <c r="BG185" s="231">
        <f>IF(N185="zákl. přenesená",J185,0)</f>
        <v>0</v>
      </c>
      <c r="BH185" s="231">
        <f>IF(N185="sníž. přenesená",J185,0)</f>
        <v>0</v>
      </c>
      <c r="BI185" s="231">
        <f>IF(N185="nulová",J185,0)</f>
        <v>0</v>
      </c>
      <c r="BJ185" s="16" t="s">
        <v>87</v>
      </c>
      <c r="BK185" s="231">
        <f>ROUND(I185*H185,2)</f>
        <v>0</v>
      </c>
      <c r="BL185" s="16" t="s">
        <v>141</v>
      </c>
      <c r="BM185" s="230" t="s">
        <v>1902</v>
      </c>
    </row>
    <row r="186" spans="1:47" s="2" customFormat="1" ht="12">
      <c r="A186" s="37"/>
      <c r="B186" s="38"/>
      <c r="C186" s="39"/>
      <c r="D186" s="232" t="s">
        <v>143</v>
      </c>
      <c r="E186" s="39"/>
      <c r="F186" s="233" t="s">
        <v>1903</v>
      </c>
      <c r="G186" s="39"/>
      <c r="H186" s="39"/>
      <c r="I186" s="234"/>
      <c r="J186" s="39"/>
      <c r="K186" s="39"/>
      <c r="L186" s="43"/>
      <c r="M186" s="235"/>
      <c r="N186" s="236"/>
      <c r="O186" s="90"/>
      <c r="P186" s="90"/>
      <c r="Q186" s="90"/>
      <c r="R186" s="90"/>
      <c r="S186" s="90"/>
      <c r="T186" s="91"/>
      <c r="U186" s="37"/>
      <c r="V186" s="37"/>
      <c r="W186" s="37"/>
      <c r="X186" s="37"/>
      <c r="Y186" s="37"/>
      <c r="Z186" s="37"/>
      <c r="AA186" s="37"/>
      <c r="AB186" s="37"/>
      <c r="AC186" s="37"/>
      <c r="AD186" s="37"/>
      <c r="AE186" s="37"/>
      <c r="AT186" s="16" t="s">
        <v>143</v>
      </c>
      <c r="AU186" s="16" t="s">
        <v>87</v>
      </c>
    </row>
    <row r="187" spans="1:65" s="2" customFormat="1" ht="16.5" customHeight="1">
      <c r="A187" s="37"/>
      <c r="B187" s="38"/>
      <c r="C187" s="218" t="s">
        <v>716</v>
      </c>
      <c r="D187" s="218" t="s">
        <v>137</v>
      </c>
      <c r="E187" s="219" t="s">
        <v>1904</v>
      </c>
      <c r="F187" s="220" t="s">
        <v>1905</v>
      </c>
      <c r="G187" s="221" t="s">
        <v>1635</v>
      </c>
      <c r="H187" s="222">
        <v>1</v>
      </c>
      <c r="I187" s="223"/>
      <c r="J187" s="224">
        <f>ROUND(I187*H187,2)</f>
        <v>0</v>
      </c>
      <c r="K187" s="225"/>
      <c r="L187" s="43"/>
      <c r="M187" s="226" t="s">
        <v>1</v>
      </c>
      <c r="N187" s="227" t="s">
        <v>44</v>
      </c>
      <c r="O187" s="90"/>
      <c r="P187" s="228">
        <f>O187*H187</f>
        <v>0</v>
      </c>
      <c r="Q187" s="228">
        <v>0</v>
      </c>
      <c r="R187" s="228">
        <f>Q187*H187</f>
        <v>0</v>
      </c>
      <c r="S187" s="228">
        <v>0</v>
      </c>
      <c r="T187" s="229">
        <f>S187*H187</f>
        <v>0</v>
      </c>
      <c r="U187" s="37"/>
      <c r="V187" s="37"/>
      <c r="W187" s="37"/>
      <c r="X187" s="37"/>
      <c r="Y187" s="37"/>
      <c r="Z187" s="37"/>
      <c r="AA187" s="37"/>
      <c r="AB187" s="37"/>
      <c r="AC187" s="37"/>
      <c r="AD187" s="37"/>
      <c r="AE187" s="37"/>
      <c r="AR187" s="230" t="s">
        <v>141</v>
      </c>
      <c r="AT187" s="230" t="s">
        <v>137</v>
      </c>
      <c r="AU187" s="230" t="s">
        <v>87</v>
      </c>
      <c r="AY187" s="16" t="s">
        <v>135</v>
      </c>
      <c r="BE187" s="231">
        <f>IF(N187="základní",J187,0)</f>
        <v>0</v>
      </c>
      <c r="BF187" s="231">
        <f>IF(N187="snížená",J187,0)</f>
        <v>0</v>
      </c>
      <c r="BG187" s="231">
        <f>IF(N187="zákl. přenesená",J187,0)</f>
        <v>0</v>
      </c>
      <c r="BH187" s="231">
        <f>IF(N187="sníž. přenesená",J187,0)</f>
        <v>0</v>
      </c>
      <c r="BI187" s="231">
        <f>IF(N187="nulová",J187,0)</f>
        <v>0</v>
      </c>
      <c r="BJ187" s="16" t="s">
        <v>87</v>
      </c>
      <c r="BK187" s="231">
        <f>ROUND(I187*H187,2)</f>
        <v>0</v>
      </c>
      <c r="BL187" s="16" t="s">
        <v>141</v>
      </c>
      <c r="BM187" s="230" t="s">
        <v>1906</v>
      </c>
    </row>
    <row r="188" spans="1:47" s="2" customFormat="1" ht="12">
      <c r="A188" s="37"/>
      <c r="B188" s="38"/>
      <c r="C188" s="39"/>
      <c r="D188" s="232" t="s">
        <v>143</v>
      </c>
      <c r="E188" s="39"/>
      <c r="F188" s="233" t="s">
        <v>1907</v>
      </c>
      <c r="G188" s="39"/>
      <c r="H188" s="39"/>
      <c r="I188" s="234"/>
      <c r="J188" s="39"/>
      <c r="K188" s="39"/>
      <c r="L188" s="43"/>
      <c r="M188" s="276"/>
      <c r="N188" s="277"/>
      <c r="O188" s="278"/>
      <c r="P188" s="278"/>
      <c r="Q188" s="278"/>
      <c r="R188" s="278"/>
      <c r="S188" s="278"/>
      <c r="T188" s="279"/>
      <c r="U188" s="37"/>
      <c r="V188" s="37"/>
      <c r="W188" s="37"/>
      <c r="X188" s="37"/>
      <c r="Y188" s="37"/>
      <c r="Z188" s="37"/>
      <c r="AA188" s="37"/>
      <c r="AB188" s="37"/>
      <c r="AC188" s="37"/>
      <c r="AD188" s="37"/>
      <c r="AE188" s="37"/>
      <c r="AT188" s="16" t="s">
        <v>143</v>
      </c>
      <c r="AU188" s="16" t="s">
        <v>87</v>
      </c>
    </row>
    <row r="189" spans="1:31" s="2" customFormat="1" ht="6.95" customHeight="1">
      <c r="A189" s="37"/>
      <c r="B189" s="65"/>
      <c r="C189" s="66"/>
      <c r="D189" s="66"/>
      <c r="E189" s="66"/>
      <c r="F189" s="66"/>
      <c r="G189" s="66"/>
      <c r="H189" s="66"/>
      <c r="I189" s="66"/>
      <c r="J189" s="66"/>
      <c r="K189" s="66"/>
      <c r="L189" s="43"/>
      <c r="M189" s="37"/>
      <c r="O189" s="37"/>
      <c r="P189" s="37"/>
      <c r="Q189" s="37"/>
      <c r="R189" s="37"/>
      <c r="S189" s="37"/>
      <c r="T189" s="37"/>
      <c r="U189" s="37"/>
      <c r="V189" s="37"/>
      <c r="W189" s="37"/>
      <c r="X189" s="37"/>
      <c r="Y189" s="37"/>
      <c r="Z189" s="37"/>
      <c r="AA189" s="37"/>
      <c r="AB189" s="37"/>
      <c r="AC189" s="37"/>
      <c r="AD189" s="37"/>
      <c r="AE189" s="37"/>
    </row>
  </sheetData>
  <sheetProtection password="CC35" sheet="1" objects="1" scenarios="1" formatColumns="0" formatRows="0" autoFilter="0"/>
  <autoFilter ref="C116:K188"/>
  <mergeCells count="9">
    <mergeCell ref="E7:H7"/>
    <mergeCell ref="E9:H9"/>
    <mergeCell ref="E18:H18"/>
    <mergeCell ref="E27:H27"/>
    <mergeCell ref="E85:H85"/>
    <mergeCell ref="E87:H87"/>
    <mergeCell ref="E107:H107"/>
    <mergeCell ref="E109:H109"/>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2:BM15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6" t="s">
        <v>100</v>
      </c>
    </row>
    <row r="3" spans="2:46" s="1" customFormat="1" ht="6.95" customHeight="1" hidden="1">
      <c r="B3" s="135"/>
      <c r="C3" s="136"/>
      <c r="D3" s="136"/>
      <c r="E3" s="136"/>
      <c r="F3" s="136"/>
      <c r="G3" s="136"/>
      <c r="H3" s="136"/>
      <c r="I3" s="136"/>
      <c r="J3" s="136"/>
      <c r="K3" s="136"/>
      <c r="L3" s="19"/>
      <c r="AT3" s="16" t="s">
        <v>21</v>
      </c>
    </row>
    <row r="4" spans="2:46" s="1" customFormat="1" ht="24.95" customHeight="1" hidden="1">
      <c r="B4" s="19"/>
      <c r="D4" s="137" t="s">
        <v>107</v>
      </c>
      <c r="L4" s="19"/>
      <c r="M4" s="138" t="s">
        <v>10</v>
      </c>
      <c r="AT4" s="16" t="s">
        <v>4</v>
      </c>
    </row>
    <row r="5" spans="2:12" s="1" customFormat="1" ht="6.95" customHeight="1" hidden="1">
      <c r="B5" s="19"/>
      <c r="L5" s="19"/>
    </row>
    <row r="6" spans="2:12" s="1" customFormat="1" ht="12" customHeight="1" hidden="1">
      <c r="B6" s="19"/>
      <c r="D6" s="139" t="s">
        <v>16</v>
      </c>
      <c r="L6" s="19"/>
    </row>
    <row r="7" spans="2:12" s="1" customFormat="1" ht="16.5" customHeight="1" hidden="1">
      <c r="B7" s="19"/>
      <c r="E7" s="140" t="str">
        <f>'Rekapitulace stavby'!K6</f>
        <v>Cheb, stavební úprava komunikace ulice Nová</v>
      </c>
      <c r="F7" s="139"/>
      <c r="G7" s="139"/>
      <c r="H7" s="139"/>
      <c r="L7" s="19"/>
    </row>
    <row r="8" spans="1:31" s="2" customFormat="1" ht="12" customHeight="1" hidden="1">
      <c r="A8" s="37"/>
      <c r="B8" s="43"/>
      <c r="C8" s="37"/>
      <c r="D8" s="139" t="s">
        <v>108</v>
      </c>
      <c r="E8" s="37"/>
      <c r="F8" s="37"/>
      <c r="G8" s="37"/>
      <c r="H8" s="37"/>
      <c r="I8" s="37"/>
      <c r="J8" s="37"/>
      <c r="K8" s="37"/>
      <c r="L8" s="62"/>
      <c r="S8" s="37"/>
      <c r="T8" s="37"/>
      <c r="U8" s="37"/>
      <c r="V8" s="37"/>
      <c r="W8" s="37"/>
      <c r="X8" s="37"/>
      <c r="Y8" s="37"/>
      <c r="Z8" s="37"/>
      <c r="AA8" s="37"/>
      <c r="AB8" s="37"/>
      <c r="AC8" s="37"/>
      <c r="AD8" s="37"/>
      <c r="AE8" s="37"/>
    </row>
    <row r="9" spans="1:31" s="2" customFormat="1" ht="16.5" customHeight="1" hidden="1">
      <c r="A9" s="37"/>
      <c r="B9" s="43"/>
      <c r="C9" s="37"/>
      <c r="D9" s="37"/>
      <c r="E9" s="141" t="s">
        <v>1908</v>
      </c>
      <c r="F9" s="37"/>
      <c r="G9" s="37"/>
      <c r="H9" s="37"/>
      <c r="I9" s="37"/>
      <c r="J9" s="37"/>
      <c r="K9" s="37"/>
      <c r="L9" s="62"/>
      <c r="S9" s="37"/>
      <c r="T9" s="37"/>
      <c r="U9" s="37"/>
      <c r="V9" s="37"/>
      <c r="W9" s="37"/>
      <c r="X9" s="37"/>
      <c r="Y9" s="37"/>
      <c r="Z9" s="37"/>
      <c r="AA9" s="37"/>
      <c r="AB9" s="37"/>
      <c r="AC9" s="37"/>
      <c r="AD9" s="37"/>
      <c r="AE9" s="37"/>
    </row>
    <row r="10" spans="1:31" s="2" customFormat="1" ht="12" hidden="1">
      <c r="A10" s="37"/>
      <c r="B10" s="43"/>
      <c r="C10" s="37"/>
      <c r="D10" s="37"/>
      <c r="E10" s="37"/>
      <c r="F10" s="37"/>
      <c r="G10" s="37"/>
      <c r="H10" s="37"/>
      <c r="I10" s="37"/>
      <c r="J10" s="37"/>
      <c r="K10" s="37"/>
      <c r="L10" s="62"/>
      <c r="S10" s="37"/>
      <c r="T10" s="37"/>
      <c r="U10" s="37"/>
      <c r="V10" s="37"/>
      <c r="W10" s="37"/>
      <c r="X10" s="37"/>
      <c r="Y10" s="37"/>
      <c r="Z10" s="37"/>
      <c r="AA10" s="37"/>
      <c r="AB10" s="37"/>
      <c r="AC10" s="37"/>
      <c r="AD10" s="37"/>
      <c r="AE10" s="37"/>
    </row>
    <row r="11" spans="1:31" s="2" customFormat="1" ht="12" customHeight="1" hidden="1">
      <c r="A11" s="37"/>
      <c r="B11" s="43"/>
      <c r="C11" s="37"/>
      <c r="D11" s="139" t="s">
        <v>18</v>
      </c>
      <c r="E11" s="37"/>
      <c r="F11" s="142" t="s">
        <v>19</v>
      </c>
      <c r="G11" s="37"/>
      <c r="H11" s="37"/>
      <c r="I11" s="139" t="s">
        <v>20</v>
      </c>
      <c r="J11" s="142" t="s">
        <v>1</v>
      </c>
      <c r="K11" s="37"/>
      <c r="L11" s="62"/>
      <c r="S11" s="37"/>
      <c r="T11" s="37"/>
      <c r="U11" s="37"/>
      <c r="V11" s="37"/>
      <c r="W11" s="37"/>
      <c r="X11" s="37"/>
      <c r="Y11" s="37"/>
      <c r="Z11" s="37"/>
      <c r="AA11" s="37"/>
      <c r="AB11" s="37"/>
      <c r="AC11" s="37"/>
      <c r="AD11" s="37"/>
      <c r="AE11" s="37"/>
    </row>
    <row r="12" spans="1:31" s="2" customFormat="1" ht="12" customHeight="1" hidden="1">
      <c r="A12" s="37"/>
      <c r="B12" s="43"/>
      <c r="C12" s="37"/>
      <c r="D12" s="139" t="s">
        <v>22</v>
      </c>
      <c r="E12" s="37"/>
      <c r="F12" s="142" t="s">
        <v>23</v>
      </c>
      <c r="G12" s="37"/>
      <c r="H12" s="37"/>
      <c r="I12" s="139" t="s">
        <v>24</v>
      </c>
      <c r="J12" s="143" t="str">
        <f>'Rekapitulace stavby'!AN8</f>
        <v>3. 2. 2023</v>
      </c>
      <c r="K12" s="37"/>
      <c r="L12" s="62"/>
      <c r="S12" s="37"/>
      <c r="T12" s="37"/>
      <c r="U12" s="37"/>
      <c r="V12" s="37"/>
      <c r="W12" s="37"/>
      <c r="X12" s="37"/>
      <c r="Y12" s="37"/>
      <c r="Z12" s="37"/>
      <c r="AA12" s="37"/>
      <c r="AB12" s="37"/>
      <c r="AC12" s="37"/>
      <c r="AD12" s="37"/>
      <c r="AE12" s="37"/>
    </row>
    <row r="13" spans="1:31" s="2" customFormat="1" ht="10.8" customHeight="1" hidden="1">
      <c r="A13" s="37"/>
      <c r="B13" s="43"/>
      <c r="C13" s="37"/>
      <c r="D13" s="37"/>
      <c r="E13" s="37"/>
      <c r="F13" s="37"/>
      <c r="G13" s="37"/>
      <c r="H13" s="37"/>
      <c r="I13" s="37"/>
      <c r="J13" s="37"/>
      <c r="K13" s="37"/>
      <c r="L13" s="62"/>
      <c r="S13" s="37"/>
      <c r="T13" s="37"/>
      <c r="U13" s="37"/>
      <c r="V13" s="37"/>
      <c r="W13" s="37"/>
      <c r="X13" s="37"/>
      <c r="Y13" s="37"/>
      <c r="Z13" s="37"/>
      <c r="AA13" s="37"/>
      <c r="AB13" s="37"/>
      <c r="AC13" s="37"/>
      <c r="AD13" s="37"/>
      <c r="AE13" s="37"/>
    </row>
    <row r="14" spans="1:31" s="2" customFormat="1" ht="12" customHeight="1" hidden="1">
      <c r="A14" s="37"/>
      <c r="B14" s="43"/>
      <c r="C14" s="37"/>
      <c r="D14" s="139" t="s">
        <v>26</v>
      </c>
      <c r="E14" s="37"/>
      <c r="F14" s="37"/>
      <c r="G14" s="37"/>
      <c r="H14" s="37"/>
      <c r="I14" s="139" t="s">
        <v>27</v>
      </c>
      <c r="J14" s="142" t="s">
        <v>1</v>
      </c>
      <c r="K14" s="37"/>
      <c r="L14" s="62"/>
      <c r="S14" s="37"/>
      <c r="T14" s="37"/>
      <c r="U14" s="37"/>
      <c r="V14" s="37"/>
      <c r="W14" s="37"/>
      <c r="X14" s="37"/>
      <c r="Y14" s="37"/>
      <c r="Z14" s="37"/>
      <c r="AA14" s="37"/>
      <c r="AB14" s="37"/>
      <c r="AC14" s="37"/>
      <c r="AD14" s="37"/>
      <c r="AE14" s="37"/>
    </row>
    <row r="15" spans="1:31" s="2" customFormat="1" ht="18" customHeight="1" hidden="1">
      <c r="A15" s="37"/>
      <c r="B15" s="43"/>
      <c r="C15" s="37"/>
      <c r="D15" s="37"/>
      <c r="E15" s="142" t="s">
        <v>28</v>
      </c>
      <c r="F15" s="37"/>
      <c r="G15" s="37"/>
      <c r="H15" s="37"/>
      <c r="I15" s="139" t="s">
        <v>29</v>
      </c>
      <c r="J15" s="142" t="s">
        <v>1</v>
      </c>
      <c r="K15" s="37"/>
      <c r="L15" s="62"/>
      <c r="S15" s="37"/>
      <c r="T15" s="37"/>
      <c r="U15" s="37"/>
      <c r="V15" s="37"/>
      <c r="W15" s="37"/>
      <c r="X15" s="37"/>
      <c r="Y15" s="37"/>
      <c r="Z15" s="37"/>
      <c r="AA15" s="37"/>
      <c r="AB15" s="37"/>
      <c r="AC15" s="37"/>
      <c r="AD15" s="37"/>
      <c r="AE15" s="37"/>
    </row>
    <row r="16" spans="1:31" s="2" customFormat="1" ht="6.95" customHeight="1" hidden="1">
      <c r="A16" s="37"/>
      <c r="B16" s="43"/>
      <c r="C16" s="37"/>
      <c r="D16" s="37"/>
      <c r="E16" s="37"/>
      <c r="F16" s="37"/>
      <c r="G16" s="37"/>
      <c r="H16" s="37"/>
      <c r="I16" s="37"/>
      <c r="J16" s="37"/>
      <c r="K16" s="37"/>
      <c r="L16" s="62"/>
      <c r="S16" s="37"/>
      <c r="T16" s="37"/>
      <c r="U16" s="37"/>
      <c r="V16" s="37"/>
      <c r="W16" s="37"/>
      <c r="X16" s="37"/>
      <c r="Y16" s="37"/>
      <c r="Z16" s="37"/>
      <c r="AA16" s="37"/>
      <c r="AB16" s="37"/>
      <c r="AC16" s="37"/>
      <c r="AD16" s="37"/>
      <c r="AE16" s="37"/>
    </row>
    <row r="17" spans="1:31" s="2" customFormat="1" ht="12" customHeight="1" hidden="1">
      <c r="A17" s="37"/>
      <c r="B17" s="43"/>
      <c r="C17" s="37"/>
      <c r="D17" s="139" t="s">
        <v>30</v>
      </c>
      <c r="E17" s="37"/>
      <c r="F17" s="37"/>
      <c r="G17" s="37"/>
      <c r="H17" s="37"/>
      <c r="I17" s="139" t="s">
        <v>27</v>
      </c>
      <c r="J17" s="32" t="str">
        <f>'Rekapitulace stavby'!AN13</f>
        <v>Vyplň údaj</v>
      </c>
      <c r="K17" s="37"/>
      <c r="L17" s="62"/>
      <c r="S17" s="37"/>
      <c r="T17" s="37"/>
      <c r="U17" s="37"/>
      <c r="V17" s="37"/>
      <c r="W17" s="37"/>
      <c r="X17" s="37"/>
      <c r="Y17" s="37"/>
      <c r="Z17" s="37"/>
      <c r="AA17" s="37"/>
      <c r="AB17" s="37"/>
      <c r="AC17" s="37"/>
      <c r="AD17" s="37"/>
      <c r="AE17" s="37"/>
    </row>
    <row r="18" spans="1:31" s="2" customFormat="1" ht="18" customHeight="1" hidden="1">
      <c r="A18" s="37"/>
      <c r="B18" s="43"/>
      <c r="C18" s="37"/>
      <c r="D18" s="37"/>
      <c r="E18" s="32" t="str">
        <f>'Rekapitulace stavby'!E14</f>
        <v>Vyplň údaj</v>
      </c>
      <c r="F18" s="142"/>
      <c r="G18" s="142"/>
      <c r="H18" s="142"/>
      <c r="I18" s="139" t="s">
        <v>29</v>
      </c>
      <c r="J18" s="32" t="str">
        <f>'Rekapitulace stavby'!AN14</f>
        <v>Vyplň údaj</v>
      </c>
      <c r="K18" s="37"/>
      <c r="L18" s="62"/>
      <c r="S18" s="37"/>
      <c r="T18" s="37"/>
      <c r="U18" s="37"/>
      <c r="V18" s="37"/>
      <c r="W18" s="37"/>
      <c r="X18" s="37"/>
      <c r="Y18" s="37"/>
      <c r="Z18" s="37"/>
      <c r="AA18" s="37"/>
      <c r="AB18" s="37"/>
      <c r="AC18" s="37"/>
      <c r="AD18" s="37"/>
      <c r="AE18" s="37"/>
    </row>
    <row r="19" spans="1:31" s="2" customFormat="1" ht="6.95" customHeight="1" hidden="1">
      <c r="A19" s="37"/>
      <c r="B19" s="43"/>
      <c r="C19" s="37"/>
      <c r="D19" s="37"/>
      <c r="E19" s="37"/>
      <c r="F19" s="37"/>
      <c r="G19" s="37"/>
      <c r="H19" s="37"/>
      <c r="I19" s="37"/>
      <c r="J19" s="37"/>
      <c r="K19" s="37"/>
      <c r="L19" s="62"/>
      <c r="S19" s="37"/>
      <c r="T19" s="37"/>
      <c r="U19" s="37"/>
      <c r="V19" s="37"/>
      <c r="W19" s="37"/>
      <c r="X19" s="37"/>
      <c r="Y19" s="37"/>
      <c r="Z19" s="37"/>
      <c r="AA19" s="37"/>
      <c r="AB19" s="37"/>
      <c r="AC19" s="37"/>
      <c r="AD19" s="37"/>
      <c r="AE19" s="37"/>
    </row>
    <row r="20" spans="1:31" s="2" customFormat="1" ht="12" customHeight="1" hidden="1">
      <c r="A20" s="37"/>
      <c r="B20" s="43"/>
      <c r="C20" s="37"/>
      <c r="D20" s="139" t="s">
        <v>32</v>
      </c>
      <c r="E20" s="37"/>
      <c r="F20" s="37"/>
      <c r="G20" s="37"/>
      <c r="H20" s="37"/>
      <c r="I20" s="139" t="s">
        <v>27</v>
      </c>
      <c r="J20" s="142" t="s">
        <v>1</v>
      </c>
      <c r="K20" s="37"/>
      <c r="L20" s="62"/>
      <c r="S20" s="37"/>
      <c r="T20" s="37"/>
      <c r="U20" s="37"/>
      <c r="V20" s="37"/>
      <c r="W20" s="37"/>
      <c r="X20" s="37"/>
      <c r="Y20" s="37"/>
      <c r="Z20" s="37"/>
      <c r="AA20" s="37"/>
      <c r="AB20" s="37"/>
      <c r="AC20" s="37"/>
      <c r="AD20" s="37"/>
      <c r="AE20" s="37"/>
    </row>
    <row r="21" spans="1:31" s="2" customFormat="1" ht="18" customHeight="1" hidden="1">
      <c r="A21" s="37"/>
      <c r="B21" s="43"/>
      <c r="C21" s="37"/>
      <c r="D21" s="37"/>
      <c r="E21" s="142" t="s">
        <v>33</v>
      </c>
      <c r="F21" s="37"/>
      <c r="G21" s="37"/>
      <c r="H21" s="37"/>
      <c r="I21" s="139" t="s">
        <v>29</v>
      </c>
      <c r="J21" s="142" t="s">
        <v>1</v>
      </c>
      <c r="K21" s="37"/>
      <c r="L21" s="62"/>
      <c r="S21" s="37"/>
      <c r="T21" s="37"/>
      <c r="U21" s="37"/>
      <c r="V21" s="37"/>
      <c r="W21" s="37"/>
      <c r="X21" s="37"/>
      <c r="Y21" s="37"/>
      <c r="Z21" s="37"/>
      <c r="AA21" s="37"/>
      <c r="AB21" s="37"/>
      <c r="AC21" s="37"/>
      <c r="AD21" s="37"/>
      <c r="AE21" s="37"/>
    </row>
    <row r="22" spans="1:31" s="2" customFormat="1" ht="6.95" customHeight="1" hidden="1">
      <c r="A22" s="37"/>
      <c r="B22" s="43"/>
      <c r="C22" s="37"/>
      <c r="D22" s="37"/>
      <c r="E22" s="37"/>
      <c r="F22" s="37"/>
      <c r="G22" s="37"/>
      <c r="H22" s="37"/>
      <c r="I22" s="37"/>
      <c r="J22" s="37"/>
      <c r="K22" s="37"/>
      <c r="L22" s="62"/>
      <c r="S22" s="37"/>
      <c r="T22" s="37"/>
      <c r="U22" s="37"/>
      <c r="V22" s="37"/>
      <c r="W22" s="37"/>
      <c r="X22" s="37"/>
      <c r="Y22" s="37"/>
      <c r="Z22" s="37"/>
      <c r="AA22" s="37"/>
      <c r="AB22" s="37"/>
      <c r="AC22" s="37"/>
      <c r="AD22" s="37"/>
      <c r="AE22" s="37"/>
    </row>
    <row r="23" spans="1:31" s="2" customFormat="1" ht="12" customHeight="1" hidden="1">
      <c r="A23" s="37"/>
      <c r="B23" s="43"/>
      <c r="C23" s="37"/>
      <c r="D23" s="139" t="s">
        <v>35</v>
      </c>
      <c r="E23" s="37"/>
      <c r="F23" s="37"/>
      <c r="G23" s="37"/>
      <c r="H23" s="37"/>
      <c r="I23" s="139" t="s">
        <v>27</v>
      </c>
      <c r="J23" s="142" t="s">
        <v>36</v>
      </c>
      <c r="K23" s="37"/>
      <c r="L23" s="62"/>
      <c r="S23" s="37"/>
      <c r="T23" s="37"/>
      <c r="U23" s="37"/>
      <c r="V23" s="37"/>
      <c r="W23" s="37"/>
      <c r="X23" s="37"/>
      <c r="Y23" s="37"/>
      <c r="Z23" s="37"/>
      <c r="AA23" s="37"/>
      <c r="AB23" s="37"/>
      <c r="AC23" s="37"/>
      <c r="AD23" s="37"/>
      <c r="AE23" s="37"/>
    </row>
    <row r="24" spans="1:31" s="2" customFormat="1" ht="18" customHeight="1" hidden="1">
      <c r="A24" s="37"/>
      <c r="B24" s="43"/>
      <c r="C24" s="37"/>
      <c r="D24" s="37"/>
      <c r="E24" s="142" t="s">
        <v>33</v>
      </c>
      <c r="F24" s="37"/>
      <c r="G24" s="37"/>
      <c r="H24" s="37"/>
      <c r="I24" s="139" t="s">
        <v>29</v>
      </c>
      <c r="J24" s="142" t="s">
        <v>37</v>
      </c>
      <c r="K24" s="37"/>
      <c r="L24" s="62"/>
      <c r="S24" s="37"/>
      <c r="T24" s="37"/>
      <c r="U24" s="37"/>
      <c r="V24" s="37"/>
      <c r="W24" s="37"/>
      <c r="X24" s="37"/>
      <c r="Y24" s="37"/>
      <c r="Z24" s="37"/>
      <c r="AA24" s="37"/>
      <c r="AB24" s="37"/>
      <c r="AC24" s="37"/>
      <c r="AD24" s="37"/>
      <c r="AE24" s="37"/>
    </row>
    <row r="25" spans="1:31" s="2" customFormat="1" ht="6.95" customHeight="1" hidden="1">
      <c r="A25" s="37"/>
      <c r="B25" s="43"/>
      <c r="C25" s="37"/>
      <c r="D25" s="37"/>
      <c r="E25" s="37"/>
      <c r="F25" s="37"/>
      <c r="G25" s="37"/>
      <c r="H25" s="37"/>
      <c r="I25" s="37"/>
      <c r="J25" s="37"/>
      <c r="K25" s="37"/>
      <c r="L25" s="62"/>
      <c r="S25" s="37"/>
      <c r="T25" s="37"/>
      <c r="U25" s="37"/>
      <c r="V25" s="37"/>
      <c r="W25" s="37"/>
      <c r="X25" s="37"/>
      <c r="Y25" s="37"/>
      <c r="Z25" s="37"/>
      <c r="AA25" s="37"/>
      <c r="AB25" s="37"/>
      <c r="AC25" s="37"/>
      <c r="AD25" s="37"/>
      <c r="AE25" s="37"/>
    </row>
    <row r="26" spans="1:31" s="2" customFormat="1" ht="12" customHeight="1" hidden="1">
      <c r="A26" s="37"/>
      <c r="B26" s="43"/>
      <c r="C26" s="37"/>
      <c r="D26" s="139" t="s">
        <v>38</v>
      </c>
      <c r="E26" s="37"/>
      <c r="F26" s="37"/>
      <c r="G26" s="37"/>
      <c r="H26" s="37"/>
      <c r="I26" s="37"/>
      <c r="J26" s="37"/>
      <c r="K26" s="37"/>
      <c r="L26" s="62"/>
      <c r="S26" s="37"/>
      <c r="T26" s="37"/>
      <c r="U26" s="37"/>
      <c r="V26" s="37"/>
      <c r="W26" s="37"/>
      <c r="X26" s="37"/>
      <c r="Y26" s="37"/>
      <c r="Z26" s="37"/>
      <c r="AA26" s="37"/>
      <c r="AB26" s="37"/>
      <c r="AC26" s="37"/>
      <c r="AD26" s="37"/>
      <c r="AE26" s="37"/>
    </row>
    <row r="27" spans="1:31" s="8" customFormat="1" ht="16.5" customHeight="1" hidden="1">
      <c r="A27" s="144"/>
      <c r="B27" s="145"/>
      <c r="C27" s="144"/>
      <c r="D27" s="144"/>
      <c r="E27" s="146" t="s">
        <v>1</v>
      </c>
      <c r="F27" s="146"/>
      <c r="G27" s="146"/>
      <c r="H27" s="146"/>
      <c r="I27" s="144"/>
      <c r="J27" s="144"/>
      <c r="K27" s="144"/>
      <c r="L27" s="147"/>
      <c r="S27" s="144"/>
      <c r="T27" s="144"/>
      <c r="U27" s="144"/>
      <c r="V27" s="144"/>
      <c r="W27" s="144"/>
      <c r="X27" s="144"/>
      <c r="Y27" s="144"/>
      <c r="Z27" s="144"/>
      <c r="AA27" s="144"/>
      <c r="AB27" s="144"/>
      <c r="AC27" s="144"/>
      <c r="AD27" s="144"/>
      <c r="AE27" s="144"/>
    </row>
    <row r="28" spans="1:31" s="2" customFormat="1" ht="6.95" customHeight="1" hidden="1">
      <c r="A28" s="37"/>
      <c r="B28" s="43"/>
      <c r="C28" s="37"/>
      <c r="D28" s="37"/>
      <c r="E28" s="37"/>
      <c r="F28" s="37"/>
      <c r="G28" s="37"/>
      <c r="H28" s="37"/>
      <c r="I28" s="37"/>
      <c r="J28" s="37"/>
      <c r="K28" s="37"/>
      <c r="L28" s="62"/>
      <c r="S28" s="37"/>
      <c r="T28" s="37"/>
      <c r="U28" s="37"/>
      <c r="V28" s="37"/>
      <c r="W28" s="37"/>
      <c r="X28" s="37"/>
      <c r="Y28" s="37"/>
      <c r="Z28" s="37"/>
      <c r="AA28" s="37"/>
      <c r="AB28" s="37"/>
      <c r="AC28" s="37"/>
      <c r="AD28" s="37"/>
      <c r="AE28" s="37"/>
    </row>
    <row r="29" spans="1:31" s="2" customFormat="1" ht="6.95" customHeight="1" hidden="1">
      <c r="A29" s="37"/>
      <c r="B29" s="43"/>
      <c r="C29" s="37"/>
      <c r="D29" s="148"/>
      <c r="E29" s="148"/>
      <c r="F29" s="148"/>
      <c r="G29" s="148"/>
      <c r="H29" s="148"/>
      <c r="I29" s="148"/>
      <c r="J29" s="148"/>
      <c r="K29" s="148"/>
      <c r="L29" s="62"/>
      <c r="S29" s="37"/>
      <c r="T29" s="37"/>
      <c r="U29" s="37"/>
      <c r="V29" s="37"/>
      <c r="W29" s="37"/>
      <c r="X29" s="37"/>
      <c r="Y29" s="37"/>
      <c r="Z29" s="37"/>
      <c r="AA29" s="37"/>
      <c r="AB29" s="37"/>
      <c r="AC29" s="37"/>
      <c r="AD29" s="37"/>
      <c r="AE29" s="37"/>
    </row>
    <row r="30" spans="1:31" s="2" customFormat="1" ht="25.4" customHeight="1" hidden="1">
      <c r="A30" s="37"/>
      <c r="B30" s="43"/>
      <c r="C30" s="37"/>
      <c r="D30" s="149" t="s">
        <v>39</v>
      </c>
      <c r="E30" s="37"/>
      <c r="F30" s="37"/>
      <c r="G30" s="37"/>
      <c r="H30" s="37"/>
      <c r="I30" s="37"/>
      <c r="J30" s="150">
        <f>ROUND(J117,2)</f>
        <v>0</v>
      </c>
      <c r="K30" s="37"/>
      <c r="L30" s="62"/>
      <c r="S30" s="37"/>
      <c r="T30" s="37"/>
      <c r="U30" s="37"/>
      <c r="V30" s="37"/>
      <c r="W30" s="37"/>
      <c r="X30" s="37"/>
      <c r="Y30" s="37"/>
      <c r="Z30" s="37"/>
      <c r="AA30" s="37"/>
      <c r="AB30" s="37"/>
      <c r="AC30" s="37"/>
      <c r="AD30" s="37"/>
      <c r="AE30" s="37"/>
    </row>
    <row r="31" spans="1:31" s="2" customFormat="1" ht="6.95" customHeight="1" hidden="1">
      <c r="A31" s="37"/>
      <c r="B31" s="43"/>
      <c r="C31" s="37"/>
      <c r="D31" s="148"/>
      <c r="E31" s="148"/>
      <c r="F31" s="148"/>
      <c r="G31" s="148"/>
      <c r="H31" s="148"/>
      <c r="I31" s="148"/>
      <c r="J31" s="148"/>
      <c r="K31" s="148"/>
      <c r="L31" s="62"/>
      <c r="S31" s="37"/>
      <c r="T31" s="37"/>
      <c r="U31" s="37"/>
      <c r="V31" s="37"/>
      <c r="W31" s="37"/>
      <c r="X31" s="37"/>
      <c r="Y31" s="37"/>
      <c r="Z31" s="37"/>
      <c r="AA31" s="37"/>
      <c r="AB31" s="37"/>
      <c r="AC31" s="37"/>
      <c r="AD31" s="37"/>
      <c r="AE31" s="37"/>
    </row>
    <row r="32" spans="1:31" s="2" customFormat="1" ht="14.4" customHeight="1" hidden="1">
      <c r="A32" s="37"/>
      <c r="B32" s="43"/>
      <c r="C32" s="37"/>
      <c r="D32" s="37"/>
      <c r="E32" s="37"/>
      <c r="F32" s="151" t="s">
        <v>41</v>
      </c>
      <c r="G32" s="37"/>
      <c r="H32" s="37"/>
      <c r="I32" s="151" t="s">
        <v>40</v>
      </c>
      <c r="J32" s="151" t="s">
        <v>42</v>
      </c>
      <c r="K32" s="37"/>
      <c r="L32" s="62"/>
      <c r="S32" s="37"/>
      <c r="T32" s="37"/>
      <c r="U32" s="37"/>
      <c r="V32" s="37"/>
      <c r="W32" s="37"/>
      <c r="X32" s="37"/>
      <c r="Y32" s="37"/>
      <c r="Z32" s="37"/>
      <c r="AA32" s="37"/>
      <c r="AB32" s="37"/>
      <c r="AC32" s="37"/>
      <c r="AD32" s="37"/>
      <c r="AE32" s="37"/>
    </row>
    <row r="33" spans="1:31" s="2" customFormat="1" ht="14.4" customHeight="1" hidden="1">
      <c r="A33" s="37"/>
      <c r="B33" s="43"/>
      <c r="C33" s="37"/>
      <c r="D33" s="152" t="s">
        <v>43</v>
      </c>
      <c r="E33" s="139" t="s">
        <v>44</v>
      </c>
      <c r="F33" s="153">
        <f>ROUND((SUM(BE117:BE155)),2)</f>
        <v>0</v>
      </c>
      <c r="G33" s="37"/>
      <c r="H33" s="37"/>
      <c r="I33" s="154">
        <v>0.21</v>
      </c>
      <c r="J33" s="153">
        <f>ROUND(((SUM(BE117:BE155))*I33),2)</f>
        <v>0</v>
      </c>
      <c r="K33" s="37"/>
      <c r="L33" s="62"/>
      <c r="S33" s="37"/>
      <c r="T33" s="37"/>
      <c r="U33" s="37"/>
      <c r="V33" s="37"/>
      <c r="W33" s="37"/>
      <c r="X33" s="37"/>
      <c r="Y33" s="37"/>
      <c r="Z33" s="37"/>
      <c r="AA33" s="37"/>
      <c r="AB33" s="37"/>
      <c r="AC33" s="37"/>
      <c r="AD33" s="37"/>
      <c r="AE33" s="37"/>
    </row>
    <row r="34" spans="1:31" s="2" customFormat="1" ht="14.4" customHeight="1" hidden="1">
      <c r="A34" s="37"/>
      <c r="B34" s="43"/>
      <c r="C34" s="37"/>
      <c r="D34" s="37"/>
      <c r="E34" s="139" t="s">
        <v>45</v>
      </c>
      <c r="F34" s="153">
        <f>ROUND((SUM(BF117:BF155)),2)</f>
        <v>0</v>
      </c>
      <c r="G34" s="37"/>
      <c r="H34" s="37"/>
      <c r="I34" s="154">
        <v>0.15</v>
      </c>
      <c r="J34" s="153">
        <f>ROUND(((SUM(BF117:BF155))*I34),2)</f>
        <v>0</v>
      </c>
      <c r="K34" s="37"/>
      <c r="L34" s="62"/>
      <c r="S34" s="37"/>
      <c r="T34" s="37"/>
      <c r="U34" s="37"/>
      <c r="V34" s="37"/>
      <c r="W34" s="37"/>
      <c r="X34" s="37"/>
      <c r="Y34" s="37"/>
      <c r="Z34" s="37"/>
      <c r="AA34" s="37"/>
      <c r="AB34" s="37"/>
      <c r="AC34" s="37"/>
      <c r="AD34" s="37"/>
      <c r="AE34" s="37"/>
    </row>
    <row r="35" spans="1:31" s="2" customFormat="1" ht="14.4" customHeight="1" hidden="1">
      <c r="A35" s="37"/>
      <c r="B35" s="43"/>
      <c r="C35" s="37"/>
      <c r="D35" s="37"/>
      <c r="E35" s="139" t="s">
        <v>46</v>
      </c>
      <c r="F35" s="153">
        <f>ROUND((SUM(BG117:BG155)),2)</f>
        <v>0</v>
      </c>
      <c r="G35" s="37"/>
      <c r="H35" s="37"/>
      <c r="I35" s="154">
        <v>0.21</v>
      </c>
      <c r="J35" s="153">
        <f>0</f>
        <v>0</v>
      </c>
      <c r="K35" s="37"/>
      <c r="L35" s="62"/>
      <c r="S35" s="37"/>
      <c r="T35" s="37"/>
      <c r="U35" s="37"/>
      <c r="V35" s="37"/>
      <c r="W35" s="37"/>
      <c r="X35" s="37"/>
      <c r="Y35" s="37"/>
      <c r="Z35" s="37"/>
      <c r="AA35" s="37"/>
      <c r="AB35" s="37"/>
      <c r="AC35" s="37"/>
      <c r="AD35" s="37"/>
      <c r="AE35" s="37"/>
    </row>
    <row r="36" spans="1:31" s="2" customFormat="1" ht="14.4" customHeight="1" hidden="1">
      <c r="A36" s="37"/>
      <c r="B36" s="43"/>
      <c r="C36" s="37"/>
      <c r="D36" s="37"/>
      <c r="E36" s="139" t="s">
        <v>47</v>
      </c>
      <c r="F36" s="153">
        <f>ROUND((SUM(BH117:BH155)),2)</f>
        <v>0</v>
      </c>
      <c r="G36" s="37"/>
      <c r="H36" s="37"/>
      <c r="I36" s="154">
        <v>0.15</v>
      </c>
      <c r="J36" s="153">
        <f>0</f>
        <v>0</v>
      </c>
      <c r="K36" s="37"/>
      <c r="L36" s="62"/>
      <c r="S36" s="37"/>
      <c r="T36" s="37"/>
      <c r="U36" s="37"/>
      <c r="V36" s="37"/>
      <c r="W36" s="37"/>
      <c r="X36" s="37"/>
      <c r="Y36" s="37"/>
      <c r="Z36" s="37"/>
      <c r="AA36" s="37"/>
      <c r="AB36" s="37"/>
      <c r="AC36" s="37"/>
      <c r="AD36" s="37"/>
      <c r="AE36" s="37"/>
    </row>
    <row r="37" spans="1:31" s="2" customFormat="1" ht="14.4" customHeight="1" hidden="1">
      <c r="A37" s="37"/>
      <c r="B37" s="43"/>
      <c r="C37" s="37"/>
      <c r="D37" s="37"/>
      <c r="E37" s="139" t="s">
        <v>48</v>
      </c>
      <c r="F37" s="153">
        <f>ROUND((SUM(BI117:BI155)),2)</f>
        <v>0</v>
      </c>
      <c r="G37" s="37"/>
      <c r="H37" s="37"/>
      <c r="I37" s="154">
        <v>0</v>
      </c>
      <c r="J37" s="153">
        <f>0</f>
        <v>0</v>
      </c>
      <c r="K37" s="37"/>
      <c r="L37" s="62"/>
      <c r="S37" s="37"/>
      <c r="T37" s="37"/>
      <c r="U37" s="37"/>
      <c r="V37" s="37"/>
      <c r="W37" s="37"/>
      <c r="X37" s="37"/>
      <c r="Y37" s="37"/>
      <c r="Z37" s="37"/>
      <c r="AA37" s="37"/>
      <c r="AB37" s="37"/>
      <c r="AC37" s="37"/>
      <c r="AD37" s="37"/>
      <c r="AE37" s="37"/>
    </row>
    <row r="38" spans="1:31" s="2" customFormat="1" ht="6.95" customHeight="1" hidden="1">
      <c r="A38" s="37"/>
      <c r="B38" s="43"/>
      <c r="C38" s="37"/>
      <c r="D38" s="37"/>
      <c r="E38" s="37"/>
      <c r="F38" s="37"/>
      <c r="G38" s="37"/>
      <c r="H38" s="37"/>
      <c r="I38" s="37"/>
      <c r="J38" s="37"/>
      <c r="K38" s="37"/>
      <c r="L38" s="62"/>
      <c r="S38" s="37"/>
      <c r="T38" s="37"/>
      <c r="U38" s="37"/>
      <c r="V38" s="37"/>
      <c r="W38" s="37"/>
      <c r="X38" s="37"/>
      <c r="Y38" s="37"/>
      <c r="Z38" s="37"/>
      <c r="AA38" s="37"/>
      <c r="AB38" s="37"/>
      <c r="AC38" s="37"/>
      <c r="AD38" s="37"/>
      <c r="AE38" s="37"/>
    </row>
    <row r="39" spans="1:31" s="2" customFormat="1" ht="25.4" customHeight="1" hidden="1">
      <c r="A39" s="37"/>
      <c r="B39" s="43"/>
      <c r="C39" s="155"/>
      <c r="D39" s="156" t="s">
        <v>49</v>
      </c>
      <c r="E39" s="157"/>
      <c r="F39" s="157"/>
      <c r="G39" s="158" t="s">
        <v>50</v>
      </c>
      <c r="H39" s="159" t="s">
        <v>51</v>
      </c>
      <c r="I39" s="157"/>
      <c r="J39" s="160">
        <f>SUM(J30:J37)</f>
        <v>0</v>
      </c>
      <c r="K39" s="161"/>
      <c r="L39" s="62"/>
      <c r="S39" s="37"/>
      <c r="T39" s="37"/>
      <c r="U39" s="37"/>
      <c r="V39" s="37"/>
      <c r="W39" s="37"/>
      <c r="X39" s="37"/>
      <c r="Y39" s="37"/>
      <c r="Z39" s="37"/>
      <c r="AA39" s="37"/>
      <c r="AB39" s="37"/>
      <c r="AC39" s="37"/>
      <c r="AD39" s="37"/>
      <c r="AE39" s="37"/>
    </row>
    <row r="40" spans="1:31" s="2" customFormat="1" ht="14.4" customHeight="1" hidden="1">
      <c r="A40" s="37"/>
      <c r="B40" s="43"/>
      <c r="C40" s="37"/>
      <c r="D40" s="37"/>
      <c r="E40" s="37"/>
      <c r="F40" s="37"/>
      <c r="G40" s="37"/>
      <c r="H40" s="37"/>
      <c r="I40" s="37"/>
      <c r="J40" s="37"/>
      <c r="K40" s="37"/>
      <c r="L40" s="62"/>
      <c r="S40" s="37"/>
      <c r="T40" s="37"/>
      <c r="U40" s="37"/>
      <c r="V40" s="37"/>
      <c r="W40" s="37"/>
      <c r="X40" s="37"/>
      <c r="Y40" s="37"/>
      <c r="Z40" s="37"/>
      <c r="AA40" s="37"/>
      <c r="AB40" s="37"/>
      <c r="AC40" s="37"/>
      <c r="AD40" s="37"/>
      <c r="AE40" s="37"/>
    </row>
    <row r="41" spans="2:12" s="1" customFormat="1" ht="14.4" customHeight="1" hidden="1">
      <c r="B41" s="19"/>
      <c r="L41" s="19"/>
    </row>
    <row r="42" spans="2:12" s="1" customFormat="1" ht="14.4" customHeight="1" hidden="1">
      <c r="B42" s="19"/>
      <c r="L42" s="19"/>
    </row>
    <row r="43" spans="2:12" s="1" customFormat="1" ht="14.4" customHeight="1" hidden="1">
      <c r="B43" s="19"/>
      <c r="L43" s="19"/>
    </row>
    <row r="44" spans="2:12" s="1" customFormat="1" ht="14.4" customHeight="1" hidden="1">
      <c r="B44" s="19"/>
      <c r="L44" s="19"/>
    </row>
    <row r="45" spans="2:12" s="1" customFormat="1" ht="14.4" customHeight="1" hidden="1">
      <c r="B45" s="19"/>
      <c r="L45" s="19"/>
    </row>
    <row r="46" spans="2:12" s="1" customFormat="1" ht="14.4" customHeight="1" hidden="1">
      <c r="B46" s="19"/>
      <c r="L46" s="19"/>
    </row>
    <row r="47" spans="2:12" s="1" customFormat="1" ht="14.4" customHeight="1" hidden="1">
      <c r="B47" s="19"/>
      <c r="L47" s="19"/>
    </row>
    <row r="48" spans="2:12" s="1" customFormat="1" ht="14.4" customHeight="1" hidden="1">
      <c r="B48" s="19"/>
      <c r="L48" s="19"/>
    </row>
    <row r="49" spans="2:12" s="1" customFormat="1" ht="14.4" customHeight="1" hidden="1">
      <c r="B49" s="19"/>
      <c r="L49" s="19"/>
    </row>
    <row r="50" spans="2:12" s="2" customFormat="1" ht="14.4" customHeight="1" hidden="1">
      <c r="B50" s="62"/>
      <c r="D50" s="162" t="s">
        <v>52</v>
      </c>
      <c r="E50" s="163"/>
      <c r="F50" s="163"/>
      <c r="G50" s="162" t="s">
        <v>53</v>
      </c>
      <c r="H50" s="163"/>
      <c r="I50" s="163"/>
      <c r="J50" s="163"/>
      <c r="K50" s="163"/>
      <c r="L50" s="62"/>
    </row>
    <row r="51" spans="2:12" ht="12" hidden="1">
      <c r="B51" s="19"/>
      <c r="L51" s="19"/>
    </row>
    <row r="52" spans="2:12" ht="12" hidden="1">
      <c r="B52" s="19"/>
      <c r="L52" s="19"/>
    </row>
    <row r="53" spans="2:12" ht="12" hidden="1">
      <c r="B53" s="19"/>
      <c r="L53" s="19"/>
    </row>
    <row r="54" spans="2:12" ht="12" hidden="1">
      <c r="B54" s="19"/>
      <c r="L54" s="19"/>
    </row>
    <row r="55" spans="2:12" ht="12" hidden="1">
      <c r="B55" s="19"/>
      <c r="L55" s="19"/>
    </row>
    <row r="56" spans="2:12" ht="12" hidden="1">
      <c r="B56" s="19"/>
      <c r="L56" s="19"/>
    </row>
    <row r="57" spans="2:12" ht="12" hidden="1">
      <c r="B57" s="19"/>
      <c r="L57" s="19"/>
    </row>
    <row r="58" spans="2:12" ht="12" hidden="1">
      <c r="B58" s="19"/>
      <c r="L58" s="19"/>
    </row>
    <row r="59" spans="2:12" ht="12" hidden="1">
      <c r="B59" s="19"/>
      <c r="L59" s="19"/>
    </row>
    <row r="60" spans="2:12" ht="12" hidden="1">
      <c r="B60" s="19"/>
      <c r="L60" s="19"/>
    </row>
    <row r="61" spans="1:31" s="2" customFormat="1" ht="12" hidden="1">
      <c r="A61" s="37"/>
      <c r="B61" s="43"/>
      <c r="C61" s="37"/>
      <c r="D61" s="164" t="s">
        <v>54</v>
      </c>
      <c r="E61" s="165"/>
      <c r="F61" s="166" t="s">
        <v>55</v>
      </c>
      <c r="G61" s="164" t="s">
        <v>54</v>
      </c>
      <c r="H61" s="165"/>
      <c r="I61" s="165"/>
      <c r="J61" s="167" t="s">
        <v>55</v>
      </c>
      <c r="K61" s="165"/>
      <c r="L61" s="62"/>
      <c r="S61" s="37"/>
      <c r="T61" s="37"/>
      <c r="U61" s="37"/>
      <c r="V61" s="37"/>
      <c r="W61" s="37"/>
      <c r="X61" s="37"/>
      <c r="Y61" s="37"/>
      <c r="Z61" s="37"/>
      <c r="AA61" s="37"/>
      <c r="AB61" s="37"/>
      <c r="AC61" s="37"/>
      <c r="AD61" s="37"/>
      <c r="AE61" s="37"/>
    </row>
    <row r="62" spans="2:12" ht="12" hidden="1">
      <c r="B62" s="19"/>
      <c r="L62" s="19"/>
    </row>
    <row r="63" spans="2:12" ht="12" hidden="1">
      <c r="B63" s="19"/>
      <c r="L63" s="19"/>
    </row>
    <row r="64" spans="2:12" ht="12" hidden="1">
      <c r="B64" s="19"/>
      <c r="L64" s="19"/>
    </row>
    <row r="65" spans="1:31" s="2" customFormat="1" ht="12" hidden="1">
      <c r="A65" s="37"/>
      <c r="B65" s="43"/>
      <c r="C65" s="37"/>
      <c r="D65" s="162" t="s">
        <v>56</v>
      </c>
      <c r="E65" s="168"/>
      <c r="F65" s="168"/>
      <c r="G65" s="162" t="s">
        <v>57</v>
      </c>
      <c r="H65" s="168"/>
      <c r="I65" s="168"/>
      <c r="J65" s="168"/>
      <c r="K65" s="168"/>
      <c r="L65" s="62"/>
      <c r="S65" s="37"/>
      <c r="T65" s="37"/>
      <c r="U65" s="37"/>
      <c r="V65" s="37"/>
      <c r="W65" s="37"/>
      <c r="X65" s="37"/>
      <c r="Y65" s="37"/>
      <c r="Z65" s="37"/>
      <c r="AA65" s="37"/>
      <c r="AB65" s="37"/>
      <c r="AC65" s="37"/>
      <c r="AD65" s="37"/>
      <c r="AE65" s="37"/>
    </row>
    <row r="66" spans="2:12" ht="12" hidden="1">
      <c r="B66" s="19"/>
      <c r="L66" s="19"/>
    </row>
    <row r="67" spans="2:12" ht="12" hidden="1">
      <c r="B67" s="19"/>
      <c r="L67" s="19"/>
    </row>
    <row r="68" spans="2:12" ht="12" hidden="1">
      <c r="B68" s="19"/>
      <c r="L68" s="19"/>
    </row>
    <row r="69" spans="2:12" ht="12" hidden="1">
      <c r="B69" s="19"/>
      <c r="L69" s="19"/>
    </row>
    <row r="70" spans="2:12" ht="12" hidden="1">
      <c r="B70" s="19"/>
      <c r="L70" s="19"/>
    </row>
    <row r="71" spans="2:12" ht="12" hidden="1">
      <c r="B71" s="19"/>
      <c r="L71" s="19"/>
    </row>
    <row r="72" spans="2:12" ht="12" hidden="1">
      <c r="B72" s="19"/>
      <c r="L72" s="19"/>
    </row>
    <row r="73" spans="2:12" ht="12" hidden="1">
      <c r="B73" s="19"/>
      <c r="L73" s="19"/>
    </row>
    <row r="74" spans="2:12" ht="12" hidden="1">
      <c r="B74" s="19"/>
      <c r="L74" s="19"/>
    </row>
    <row r="75" spans="2:12" ht="12" hidden="1">
      <c r="B75" s="19"/>
      <c r="L75" s="19"/>
    </row>
    <row r="76" spans="1:31" s="2" customFormat="1" ht="12" hidden="1">
      <c r="A76" s="37"/>
      <c r="B76" s="43"/>
      <c r="C76" s="37"/>
      <c r="D76" s="164" t="s">
        <v>54</v>
      </c>
      <c r="E76" s="165"/>
      <c r="F76" s="166" t="s">
        <v>55</v>
      </c>
      <c r="G76" s="164" t="s">
        <v>54</v>
      </c>
      <c r="H76" s="165"/>
      <c r="I76" s="165"/>
      <c r="J76" s="167" t="s">
        <v>55</v>
      </c>
      <c r="K76" s="165"/>
      <c r="L76" s="62"/>
      <c r="S76" s="37"/>
      <c r="T76" s="37"/>
      <c r="U76" s="37"/>
      <c r="V76" s="37"/>
      <c r="W76" s="37"/>
      <c r="X76" s="37"/>
      <c r="Y76" s="37"/>
      <c r="Z76" s="37"/>
      <c r="AA76" s="37"/>
      <c r="AB76" s="37"/>
      <c r="AC76" s="37"/>
      <c r="AD76" s="37"/>
      <c r="AE76" s="37"/>
    </row>
    <row r="77" spans="1:31" s="2" customFormat="1" ht="14.4" customHeight="1" hidden="1">
      <c r="A77" s="37"/>
      <c r="B77" s="169"/>
      <c r="C77" s="170"/>
      <c r="D77" s="170"/>
      <c r="E77" s="170"/>
      <c r="F77" s="170"/>
      <c r="G77" s="170"/>
      <c r="H77" s="170"/>
      <c r="I77" s="170"/>
      <c r="J77" s="170"/>
      <c r="K77" s="170"/>
      <c r="L77" s="62"/>
      <c r="S77" s="37"/>
      <c r="T77" s="37"/>
      <c r="U77" s="37"/>
      <c r="V77" s="37"/>
      <c r="W77" s="37"/>
      <c r="X77" s="37"/>
      <c r="Y77" s="37"/>
      <c r="Z77" s="37"/>
      <c r="AA77" s="37"/>
      <c r="AB77" s="37"/>
      <c r="AC77" s="37"/>
      <c r="AD77" s="37"/>
      <c r="AE77" s="37"/>
    </row>
    <row r="78" ht="12" hidden="1"/>
    <row r="79" ht="12" hidden="1"/>
    <row r="80" ht="12" hidden="1"/>
    <row r="81" spans="1:31" s="2" customFormat="1" ht="6.95" customHeight="1">
      <c r="A81" s="37"/>
      <c r="B81" s="171"/>
      <c r="C81" s="172"/>
      <c r="D81" s="172"/>
      <c r="E81" s="172"/>
      <c r="F81" s="172"/>
      <c r="G81" s="172"/>
      <c r="H81" s="172"/>
      <c r="I81" s="172"/>
      <c r="J81" s="172"/>
      <c r="K81" s="172"/>
      <c r="L81" s="62"/>
      <c r="S81" s="37"/>
      <c r="T81" s="37"/>
      <c r="U81" s="37"/>
      <c r="V81" s="37"/>
      <c r="W81" s="37"/>
      <c r="X81" s="37"/>
      <c r="Y81" s="37"/>
      <c r="Z81" s="37"/>
      <c r="AA81" s="37"/>
      <c r="AB81" s="37"/>
      <c r="AC81" s="37"/>
      <c r="AD81" s="37"/>
      <c r="AE81" s="37"/>
    </row>
    <row r="82" spans="1:31" s="2" customFormat="1" ht="24.95" customHeight="1">
      <c r="A82" s="37"/>
      <c r="B82" s="38"/>
      <c r="C82" s="22" t="s">
        <v>110</v>
      </c>
      <c r="D82" s="39"/>
      <c r="E82" s="39"/>
      <c r="F82" s="39"/>
      <c r="G82" s="39"/>
      <c r="H82" s="39"/>
      <c r="I82" s="39"/>
      <c r="J82" s="39"/>
      <c r="K82" s="39"/>
      <c r="L82" s="62"/>
      <c r="S82" s="37"/>
      <c r="T82" s="37"/>
      <c r="U82" s="37"/>
      <c r="V82" s="37"/>
      <c r="W82" s="37"/>
      <c r="X82" s="37"/>
      <c r="Y82" s="37"/>
      <c r="Z82" s="37"/>
      <c r="AA82" s="37"/>
      <c r="AB82" s="37"/>
      <c r="AC82" s="37"/>
      <c r="AD82" s="37"/>
      <c r="AE82" s="37"/>
    </row>
    <row r="83" spans="1:31" s="2" customFormat="1" ht="6.95" customHeight="1">
      <c r="A83" s="37"/>
      <c r="B83" s="38"/>
      <c r="C83" s="39"/>
      <c r="D83" s="39"/>
      <c r="E83" s="39"/>
      <c r="F83" s="39"/>
      <c r="G83" s="39"/>
      <c r="H83" s="39"/>
      <c r="I83" s="39"/>
      <c r="J83" s="39"/>
      <c r="K83" s="39"/>
      <c r="L83" s="62"/>
      <c r="S83" s="37"/>
      <c r="T83" s="37"/>
      <c r="U83" s="37"/>
      <c r="V83" s="37"/>
      <c r="W83" s="37"/>
      <c r="X83" s="37"/>
      <c r="Y83" s="37"/>
      <c r="Z83" s="37"/>
      <c r="AA83" s="37"/>
      <c r="AB83" s="37"/>
      <c r="AC83" s="37"/>
      <c r="AD83" s="37"/>
      <c r="AE83" s="37"/>
    </row>
    <row r="84" spans="1:31" s="2" customFormat="1" ht="12" customHeight="1">
      <c r="A84" s="37"/>
      <c r="B84" s="38"/>
      <c r="C84" s="31" t="s">
        <v>16</v>
      </c>
      <c r="D84" s="39"/>
      <c r="E84" s="39"/>
      <c r="F84" s="39"/>
      <c r="G84" s="39"/>
      <c r="H84" s="39"/>
      <c r="I84" s="39"/>
      <c r="J84" s="39"/>
      <c r="K84" s="39"/>
      <c r="L84" s="62"/>
      <c r="S84" s="37"/>
      <c r="T84" s="37"/>
      <c r="U84" s="37"/>
      <c r="V84" s="37"/>
      <c r="W84" s="37"/>
      <c r="X84" s="37"/>
      <c r="Y84" s="37"/>
      <c r="Z84" s="37"/>
      <c r="AA84" s="37"/>
      <c r="AB84" s="37"/>
      <c r="AC84" s="37"/>
      <c r="AD84" s="37"/>
      <c r="AE84" s="37"/>
    </row>
    <row r="85" spans="1:31" s="2" customFormat="1" ht="16.5" customHeight="1">
      <c r="A85" s="37"/>
      <c r="B85" s="38"/>
      <c r="C85" s="39"/>
      <c r="D85" s="39"/>
      <c r="E85" s="173" t="str">
        <f>E7</f>
        <v>Cheb, stavební úprava komunikace ulice Nová</v>
      </c>
      <c r="F85" s="31"/>
      <c r="G85" s="31"/>
      <c r="H85" s="31"/>
      <c r="I85" s="39"/>
      <c r="J85" s="39"/>
      <c r="K85" s="39"/>
      <c r="L85" s="62"/>
      <c r="S85" s="37"/>
      <c r="T85" s="37"/>
      <c r="U85" s="37"/>
      <c r="V85" s="37"/>
      <c r="W85" s="37"/>
      <c r="X85" s="37"/>
      <c r="Y85" s="37"/>
      <c r="Z85" s="37"/>
      <c r="AA85" s="37"/>
      <c r="AB85" s="37"/>
      <c r="AC85" s="37"/>
      <c r="AD85" s="37"/>
      <c r="AE85" s="37"/>
    </row>
    <row r="86" spans="1:31" s="2" customFormat="1" ht="12" customHeight="1">
      <c r="A86" s="37"/>
      <c r="B86" s="38"/>
      <c r="C86" s="31" t="s">
        <v>108</v>
      </c>
      <c r="D86" s="39"/>
      <c r="E86" s="39"/>
      <c r="F86" s="39"/>
      <c r="G86" s="39"/>
      <c r="H86" s="39"/>
      <c r="I86" s="39"/>
      <c r="J86" s="39"/>
      <c r="K86" s="39"/>
      <c r="L86" s="62"/>
      <c r="S86" s="37"/>
      <c r="T86" s="37"/>
      <c r="U86" s="37"/>
      <c r="V86" s="37"/>
      <c r="W86" s="37"/>
      <c r="X86" s="37"/>
      <c r="Y86" s="37"/>
      <c r="Z86" s="37"/>
      <c r="AA86" s="37"/>
      <c r="AB86" s="37"/>
      <c r="AC86" s="37"/>
      <c r="AD86" s="37"/>
      <c r="AE86" s="37"/>
    </row>
    <row r="87" spans="1:31" s="2" customFormat="1" ht="16.5" customHeight="1">
      <c r="A87" s="37"/>
      <c r="B87" s="38"/>
      <c r="C87" s="39"/>
      <c r="D87" s="39"/>
      <c r="E87" s="75" t="str">
        <f>E9</f>
        <v>SO 461 - SO 461 Osazení chrániček sdělovacího kabelu</v>
      </c>
      <c r="F87" s="39"/>
      <c r="G87" s="39"/>
      <c r="H87" s="39"/>
      <c r="I87" s="39"/>
      <c r="J87" s="39"/>
      <c r="K87" s="39"/>
      <c r="L87" s="62"/>
      <c r="S87" s="37"/>
      <c r="T87" s="37"/>
      <c r="U87" s="37"/>
      <c r="V87" s="37"/>
      <c r="W87" s="37"/>
      <c r="X87" s="37"/>
      <c r="Y87" s="37"/>
      <c r="Z87" s="37"/>
      <c r="AA87" s="37"/>
      <c r="AB87" s="37"/>
      <c r="AC87" s="37"/>
      <c r="AD87" s="37"/>
      <c r="AE87" s="37"/>
    </row>
    <row r="88" spans="1:31" s="2" customFormat="1" ht="6.95" customHeight="1">
      <c r="A88" s="37"/>
      <c r="B88" s="38"/>
      <c r="C88" s="39"/>
      <c r="D88" s="39"/>
      <c r="E88" s="39"/>
      <c r="F88" s="39"/>
      <c r="G88" s="39"/>
      <c r="H88" s="39"/>
      <c r="I88" s="39"/>
      <c r="J88" s="39"/>
      <c r="K88" s="39"/>
      <c r="L88" s="62"/>
      <c r="S88" s="37"/>
      <c r="T88" s="37"/>
      <c r="U88" s="37"/>
      <c r="V88" s="37"/>
      <c r="W88" s="37"/>
      <c r="X88" s="37"/>
      <c r="Y88" s="37"/>
      <c r="Z88" s="37"/>
      <c r="AA88" s="37"/>
      <c r="AB88" s="37"/>
      <c r="AC88" s="37"/>
      <c r="AD88" s="37"/>
      <c r="AE88" s="37"/>
    </row>
    <row r="89" spans="1:31" s="2" customFormat="1" ht="12" customHeight="1">
      <c r="A89" s="37"/>
      <c r="B89" s="38"/>
      <c r="C89" s="31" t="s">
        <v>22</v>
      </c>
      <c r="D89" s="39"/>
      <c r="E89" s="39"/>
      <c r="F89" s="26" t="str">
        <f>F12</f>
        <v>Cheb</v>
      </c>
      <c r="G89" s="39"/>
      <c r="H89" s="39"/>
      <c r="I89" s="31" t="s">
        <v>24</v>
      </c>
      <c r="J89" s="78" t="str">
        <f>IF(J12="","",J12)</f>
        <v>3. 2. 2023</v>
      </c>
      <c r="K89" s="39"/>
      <c r="L89" s="62"/>
      <c r="S89" s="37"/>
      <c r="T89" s="37"/>
      <c r="U89" s="37"/>
      <c r="V89" s="37"/>
      <c r="W89" s="37"/>
      <c r="X89" s="37"/>
      <c r="Y89" s="37"/>
      <c r="Z89" s="37"/>
      <c r="AA89" s="37"/>
      <c r="AB89" s="37"/>
      <c r="AC89" s="37"/>
      <c r="AD89" s="37"/>
      <c r="AE89" s="37"/>
    </row>
    <row r="90" spans="1:31" s="2" customFormat="1" ht="6.95" customHeight="1">
      <c r="A90" s="37"/>
      <c r="B90" s="38"/>
      <c r="C90" s="39"/>
      <c r="D90" s="39"/>
      <c r="E90" s="39"/>
      <c r="F90" s="39"/>
      <c r="G90" s="39"/>
      <c r="H90" s="39"/>
      <c r="I90" s="39"/>
      <c r="J90" s="39"/>
      <c r="K90" s="39"/>
      <c r="L90" s="62"/>
      <c r="S90" s="37"/>
      <c r="T90" s="37"/>
      <c r="U90" s="37"/>
      <c r="V90" s="37"/>
      <c r="W90" s="37"/>
      <c r="X90" s="37"/>
      <c r="Y90" s="37"/>
      <c r="Z90" s="37"/>
      <c r="AA90" s="37"/>
      <c r="AB90" s="37"/>
      <c r="AC90" s="37"/>
      <c r="AD90" s="37"/>
      <c r="AE90" s="37"/>
    </row>
    <row r="91" spans="1:31" s="2" customFormat="1" ht="15.15" customHeight="1">
      <c r="A91" s="37"/>
      <c r="B91" s="38"/>
      <c r="C91" s="31" t="s">
        <v>26</v>
      </c>
      <c r="D91" s="39"/>
      <c r="E91" s="39"/>
      <c r="F91" s="26" t="str">
        <f>E15</f>
        <v>Město Cheb</v>
      </c>
      <c r="G91" s="39"/>
      <c r="H91" s="39"/>
      <c r="I91" s="31" t="s">
        <v>32</v>
      </c>
      <c r="J91" s="35" t="str">
        <f>E21</f>
        <v>DSVA s.r.o.</v>
      </c>
      <c r="K91" s="39"/>
      <c r="L91" s="62"/>
      <c r="S91" s="37"/>
      <c r="T91" s="37"/>
      <c r="U91" s="37"/>
      <c r="V91" s="37"/>
      <c r="W91" s="37"/>
      <c r="X91" s="37"/>
      <c r="Y91" s="37"/>
      <c r="Z91" s="37"/>
      <c r="AA91" s="37"/>
      <c r="AB91" s="37"/>
      <c r="AC91" s="37"/>
      <c r="AD91" s="37"/>
      <c r="AE91" s="37"/>
    </row>
    <row r="92" spans="1:31" s="2" customFormat="1" ht="15.15" customHeight="1">
      <c r="A92" s="37"/>
      <c r="B92" s="38"/>
      <c r="C92" s="31" t="s">
        <v>30</v>
      </c>
      <c r="D92" s="39"/>
      <c r="E92" s="39"/>
      <c r="F92" s="26" t="str">
        <f>IF(E18="","",E18)</f>
        <v>Vyplň údaj</v>
      </c>
      <c r="G92" s="39"/>
      <c r="H92" s="39"/>
      <c r="I92" s="31" t="s">
        <v>35</v>
      </c>
      <c r="J92" s="35" t="str">
        <f>E24</f>
        <v>DSVA s.r.o.</v>
      </c>
      <c r="K92" s="39"/>
      <c r="L92" s="62"/>
      <c r="S92" s="37"/>
      <c r="T92" s="37"/>
      <c r="U92" s="37"/>
      <c r="V92" s="37"/>
      <c r="W92" s="37"/>
      <c r="X92" s="37"/>
      <c r="Y92" s="37"/>
      <c r="Z92" s="37"/>
      <c r="AA92" s="37"/>
      <c r="AB92" s="37"/>
      <c r="AC92" s="37"/>
      <c r="AD92" s="37"/>
      <c r="AE92" s="37"/>
    </row>
    <row r="93" spans="1:31" s="2" customFormat="1" ht="10.3" customHeight="1">
      <c r="A93" s="37"/>
      <c r="B93" s="38"/>
      <c r="C93" s="39"/>
      <c r="D93" s="39"/>
      <c r="E93" s="39"/>
      <c r="F93" s="39"/>
      <c r="G93" s="39"/>
      <c r="H93" s="39"/>
      <c r="I93" s="39"/>
      <c r="J93" s="39"/>
      <c r="K93" s="39"/>
      <c r="L93" s="62"/>
      <c r="S93" s="37"/>
      <c r="T93" s="37"/>
      <c r="U93" s="37"/>
      <c r="V93" s="37"/>
      <c r="W93" s="37"/>
      <c r="X93" s="37"/>
      <c r="Y93" s="37"/>
      <c r="Z93" s="37"/>
      <c r="AA93" s="37"/>
      <c r="AB93" s="37"/>
      <c r="AC93" s="37"/>
      <c r="AD93" s="37"/>
      <c r="AE93" s="37"/>
    </row>
    <row r="94" spans="1:31" s="2" customFormat="1" ht="29.25" customHeight="1">
      <c r="A94" s="37"/>
      <c r="B94" s="38"/>
      <c r="C94" s="174" t="s">
        <v>111</v>
      </c>
      <c r="D94" s="175"/>
      <c r="E94" s="175"/>
      <c r="F94" s="175"/>
      <c r="G94" s="175"/>
      <c r="H94" s="175"/>
      <c r="I94" s="175"/>
      <c r="J94" s="176" t="s">
        <v>112</v>
      </c>
      <c r="K94" s="175"/>
      <c r="L94" s="62"/>
      <c r="S94" s="37"/>
      <c r="T94" s="37"/>
      <c r="U94" s="37"/>
      <c r="V94" s="37"/>
      <c r="W94" s="37"/>
      <c r="X94" s="37"/>
      <c r="Y94" s="37"/>
      <c r="Z94" s="37"/>
      <c r="AA94" s="37"/>
      <c r="AB94" s="37"/>
      <c r="AC94" s="37"/>
      <c r="AD94" s="37"/>
      <c r="AE94" s="37"/>
    </row>
    <row r="95" spans="1:31" s="2" customFormat="1" ht="10.3" customHeight="1">
      <c r="A95" s="37"/>
      <c r="B95" s="38"/>
      <c r="C95" s="39"/>
      <c r="D95" s="39"/>
      <c r="E95" s="39"/>
      <c r="F95" s="39"/>
      <c r="G95" s="39"/>
      <c r="H95" s="39"/>
      <c r="I95" s="39"/>
      <c r="J95" s="39"/>
      <c r="K95" s="39"/>
      <c r="L95" s="62"/>
      <c r="S95" s="37"/>
      <c r="T95" s="37"/>
      <c r="U95" s="37"/>
      <c r="V95" s="37"/>
      <c r="W95" s="37"/>
      <c r="X95" s="37"/>
      <c r="Y95" s="37"/>
      <c r="Z95" s="37"/>
      <c r="AA95" s="37"/>
      <c r="AB95" s="37"/>
      <c r="AC95" s="37"/>
      <c r="AD95" s="37"/>
      <c r="AE95" s="37"/>
    </row>
    <row r="96" spans="1:47" s="2" customFormat="1" ht="22.8" customHeight="1">
      <c r="A96" s="37"/>
      <c r="B96" s="38"/>
      <c r="C96" s="177" t="s">
        <v>113</v>
      </c>
      <c r="D96" s="39"/>
      <c r="E96" s="39"/>
      <c r="F96" s="39"/>
      <c r="G96" s="39"/>
      <c r="H96" s="39"/>
      <c r="I96" s="39"/>
      <c r="J96" s="109">
        <f>J117</f>
        <v>0</v>
      </c>
      <c r="K96" s="39"/>
      <c r="L96" s="62"/>
      <c r="S96" s="37"/>
      <c r="T96" s="37"/>
      <c r="U96" s="37"/>
      <c r="V96" s="37"/>
      <c r="W96" s="37"/>
      <c r="X96" s="37"/>
      <c r="Y96" s="37"/>
      <c r="Z96" s="37"/>
      <c r="AA96" s="37"/>
      <c r="AB96" s="37"/>
      <c r="AC96" s="37"/>
      <c r="AD96" s="37"/>
      <c r="AE96" s="37"/>
      <c r="AU96" s="16" t="s">
        <v>114</v>
      </c>
    </row>
    <row r="97" spans="1:31" s="9" customFormat="1" ht="24.95" customHeight="1">
      <c r="A97" s="9"/>
      <c r="B97" s="178"/>
      <c r="C97" s="179"/>
      <c r="D97" s="180" t="s">
        <v>1909</v>
      </c>
      <c r="E97" s="181"/>
      <c r="F97" s="181"/>
      <c r="G97" s="181"/>
      <c r="H97" s="181"/>
      <c r="I97" s="181"/>
      <c r="J97" s="182">
        <f>J118</f>
        <v>0</v>
      </c>
      <c r="K97" s="179"/>
      <c r="L97" s="183"/>
      <c r="S97" s="9"/>
      <c r="T97" s="9"/>
      <c r="U97" s="9"/>
      <c r="V97" s="9"/>
      <c r="W97" s="9"/>
      <c r="X97" s="9"/>
      <c r="Y97" s="9"/>
      <c r="Z97" s="9"/>
      <c r="AA97" s="9"/>
      <c r="AB97" s="9"/>
      <c r="AC97" s="9"/>
      <c r="AD97" s="9"/>
      <c r="AE97" s="9"/>
    </row>
    <row r="98" spans="1:31" s="2" customFormat="1" ht="21.8" customHeight="1">
      <c r="A98" s="37"/>
      <c r="B98" s="38"/>
      <c r="C98" s="39"/>
      <c r="D98" s="39"/>
      <c r="E98" s="39"/>
      <c r="F98" s="39"/>
      <c r="G98" s="39"/>
      <c r="H98" s="39"/>
      <c r="I98" s="39"/>
      <c r="J98" s="39"/>
      <c r="K98" s="39"/>
      <c r="L98" s="62"/>
      <c r="S98" s="37"/>
      <c r="T98" s="37"/>
      <c r="U98" s="37"/>
      <c r="V98" s="37"/>
      <c r="W98" s="37"/>
      <c r="X98" s="37"/>
      <c r="Y98" s="37"/>
      <c r="Z98" s="37"/>
      <c r="AA98" s="37"/>
      <c r="AB98" s="37"/>
      <c r="AC98" s="37"/>
      <c r="AD98" s="37"/>
      <c r="AE98" s="37"/>
    </row>
    <row r="99" spans="1:31" s="2" customFormat="1" ht="6.95" customHeight="1">
      <c r="A99" s="37"/>
      <c r="B99" s="65"/>
      <c r="C99" s="66"/>
      <c r="D99" s="66"/>
      <c r="E99" s="66"/>
      <c r="F99" s="66"/>
      <c r="G99" s="66"/>
      <c r="H99" s="66"/>
      <c r="I99" s="66"/>
      <c r="J99" s="66"/>
      <c r="K99" s="66"/>
      <c r="L99" s="62"/>
      <c r="S99" s="37"/>
      <c r="T99" s="37"/>
      <c r="U99" s="37"/>
      <c r="V99" s="37"/>
      <c r="W99" s="37"/>
      <c r="X99" s="37"/>
      <c r="Y99" s="37"/>
      <c r="Z99" s="37"/>
      <c r="AA99" s="37"/>
      <c r="AB99" s="37"/>
      <c r="AC99" s="37"/>
      <c r="AD99" s="37"/>
      <c r="AE99" s="37"/>
    </row>
    <row r="103" spans="1:31" s="2" customFormat="1" ht="6.95" customHeight="1">
      <c r="A103" s="37"/>
      <c r="B103" s="67"/>
      <c r="C103" s="68"/>
      <c r="D103" s="68"/>
      <c r="E103" s="68"/>
      <c r="F103" s="68"/>
      <c r="G103" s="68"/>
      <c r="H103" s="68"/>
      <c r="I103" s="68"/>
      <c r="J103" s="68"/>
      <c r="K103" s="68"/>
      <c r="L103" s="62"/>
      <c r="S103" s="37"/>
      <c r="T103" s="37"/>
      <c r="U103" s="37"/>
      <c r="V103" s="37"/>
      <c r="W103" s="37"/>
      <c r="X103" s="37"/>
      <c r="Y103" s="37"/>
      <c r="Z103" s="37"/>
      <c r="AA103" s="37"/>
      <c r="AB103" s="37"/>
      <c r="AC103" s="37"/>
      <c r="AD103" s="37"/>
      <c r="AE103" s="37"/>
    </row>
    <row r="104" spans="1:31" s="2" customFormat="1" ht="24.95" customHeight="1">
      <c r="A104" s="37"/>
      <c r="B104" s="38"/>
      <c r="C104" s="22" t="s">
        <v>120</v>
      </c>
      <c r="D104" s="39"/>
      <c r="E104" s="39"/>
      <c r="F104" s="39"/>
      <c r="G104" s="39"/>
      <c r="H104" s="39"/>
      <c r="I104" s="39"/>
      <c r="J104" s="39"/>
      <c r="K104" s="39"/>
      <c r="L104" s="62"/>
      <c r="S104" s="37"/>
      <c r="T104" s="37"/>
      <c r="U104" s="37"/>
      <c r="V104" s="37"/>
      <c r="W104" s="37"/>
      <c r="X104" s="37"/>
      <c r="Y104" s="37"/>
      <c r="Z104" s="37"/>
      <c r="AA104" s="37"/>
      <c r="AB104" s="37"/>
      <c r="AC104" s="37"/>
      <c r="AD104" s="37"/>
      <c r="AE104" s="37"/>
    </row>
    <row r="105" spans="1:31" s="2" customFormat="1" ht="6.95" customHeight="1">
      <c r="A105" s="37"/>
      <c r="B105" s="38"/>
      <c r="C105" s="39"/>
      <c r="D105" s="39"/>
      <c r="E105" s="39"/>
      <c r="F105" s="39"/>
      <c r="G105" s="39"/>
      <c r="H105" s="39"/>
      <c r="I105" s="39"/>
      <c r="J105" s="39"/>
      <c r="K105" s="39"/>
      <c r="L105" s="62"/>
      <c r="S105" s="37"/>
      <c r="T105" s="37"/>
      <c r="U105" s="37"/>
      <c r="V105" s="37"/>
      <c r="W105" s="37"/>
      <c r="X105" s="37"/>
      <c r="Y105" s="37"/>
      <c r="Z105" s="37"/>
      <c r="AA105" s="37"/>
      <c r="AB105" s="37"/>
      <c r="AC105" s="37"/>
      <c r="AD105" s="37"/>
      <c r="AE105" s="37"/>
    </row>
    <row r="106" spans="1:31" s="2" customFormat="1" ht="12" customHeight="1">
      <c r="A106" s="37"/>
      <c r="B106" s="38"/>
      <c r="C106" s="31" t="s">
        <v>16</v>
      </c>
      <c r="D106" s="39"/>
      <c r="E106" s="39"/>
      <c r="F106" s="39"/>
      <c r="G106" s="39"/>
      <c r="H106" s="39"/>
      <c r="I106" s="39"/>
      <c r="J106" s="39"/>
      <c r="K106" s="39"/>
      <c r="L106" s="62"/>
      <c r="S106" s="37"/>
      <c r="T106" s="37"/>
      <c r="U106" s="37"/>
      <c r="V106" s="37"/>
      <c r="W106" s="37"/>
      <c r="X106" s="37"/>
      <c r="Y106" s="37"/>
      <c r="Z106" s="37"/>
      <c r="AA106" s="37"/>
      <c r="AB106" s="37"/>
      <c r="AC106" s="37"/>
      <c r="AD106" s="37"/>
      <c r="AE106" s="37"/>
    </row>
    <row r="107" spans="1:31" s="2" customFormat="1" ht="16.5" customHeight="1">
      <c r="A107" s="37"/>
      <c r="B107" s="38"/>
      <c r="C107" s="39"/>
      <c r="D107" s="39"/>
      <c r="E107" s="173" t="str">
        <f>E7</f>
        <v>Cheb, stavební úprava komunikace ulice Nová</v>
      </c>
      <c r="F107" s="31"/>
      <c r="G107" s="31"/>
      <c r="H107" s="31"/>
      <c r="I107" s="39"/>
      <c r="J107" s="39"/>
      <c r="K107" s="39"/>
      <c r="L107" s="62"/>
      <c r="S107" s="37"/>
      <c r="T107" s="37"/>
      <c r="U107" s="37"/>
      <c r="V107" s="37"/>
      <c r="W107" s="37"/>
      <c r="X107" s="37"/>
      <c r="Y107" s="37"/>
      <c r="Z107" s="37"/>
      <c r="AA107" s="37"/>
      <c r="AB107" s="37"/>
      <c r="AC107" s="37"/>
      <c r="AD107" s="37"/>
      <c r="AE107" s="37"/>
    </row>
    <row r="108" spans="1:31" s="2" customFormat="1" ht="12" customHeight="1">
      <c r="A108" s="37"/>
      <c r="B108" s="38"/>
      <c r="C108" s="31" t="s">
        <v>108</v>
      </c>
      <c r="D108" s="39"/>
      <c r="E108" s="39"/>
      <c r="F108" s="39"/>
      <c r="G108" s="39"/>
      <c r="H108" s="39"/>
      <c r="I108" s="39"/>
      <c r="J108" s="39"/>
      <c r="K108" s="39"/>
      <c r="L108" s="62"/>
      <c r="S108" s="37"/>
      <c r="T108" s="37"/>
      <c r="U108" s="37"/>
      <c r="V108" s="37"/>
      <c r="W108" s="37"/>
      <c r="X108" s="37"/>
      <c r="Y108" s="37"/>
      <c r="Z108" s="37"/>
      <c r="AA108" s="37"/>
      <c r="AB108" s="37"/>
      <c r="AC108" s="37"/>
      <c r="AD108" s="37"/>
      <c r="AE108" s="37"/>
    </row>
    <row r="109" spans="1:31" s="2" customFormat="1" ht="16.5" customHeight="1">
      <c r="A109" s="37"/>
      <c r="B109" s="38"/>
      <c r="C109" s="39"/>
      <c r="D109" s="39"/>
      <c r="E109" s="75" t="str">
        <f>E9</f>
        <v>SO 461 - SO 461 Osazení chrániček sdělovacího kabelu</v>
      </c>
      <c r="F109" s="39"/>
      <c r="G109" s="39"/>
      <c r="H109" s="39"/>
      <c r="I109" s="39"/>
      <c r="J109" s="39"/>
      <c r="K109" s="39"/>
      <c r="L109" s="62"/>
      <c r="S109" s="37"/>
      <c r="T109" s="37"/>
      <c r="U109" s="37"/>
      <c r="V109" s="37"/>
      <c r="W109" s="37"/>
      <c r="X109" s="37"/>
      <c r="Y109" s="37"/>
      <c r="Z109" s="37"/>
      <c r="AA109" s="37"/>
      <c r="AB109" s="37"/>
      <c r="AC109" s="37"/>
      <c r="AD109" s="37"/>
      <c r="AE109" s="37"/>
    </row>
    <row r="110" spans="1:31" s="2" customFormat="1" ht="6.95" customHeight="1">
      <c r="A110" s="37"/>
      <c r="B110" s="38"/>
      <c r="C110" s="39"/>
      <c r="D110" s="39"/>
      <c r="E110" s="39"/>
      <c r="F110" s="39"/>
      <c r="G110" s="39"/>
      <c r="H110" s="39"/>
      <c r="I110" s="39"/>
      <c r="J110" s="39"/>
      <c r="K110" s="39"/>
      <c r="L110" s="62"/>
      <c r="S110" s="37"/>
      <c r="T110" s="37"/>
      <c r="U110" s="37"/>
      <c r="V110" s="37"/>
      <c r="W110" s="37"/>
      <c r="X110" s="37"/>
      <c r="Y110" s="37"/>
      <c r="Z110" s="37"/>
      <c r="AA110" s="37"/>
      <c r="AB110" s="37"/>
      <c r="AC110" s="37"/>
      <c r="AD110" s="37"/>
      <c r="AE110" s="37"/>
    </row>
    <row r="111" spans="1:31" s="2" customFormat="1" ht="12" customHeight="1">
      <c r="A111" s="37"/>
      <c r="B111" s="38"/>
      <c r="C111" s="31" t="s">
        <v>22</v>
      </c>
      <c r="D111" s="39"/>
      <c r="E111" s="39"/>
      <c r="F111" s="26" t="str">
        <f>F12</f>
        <v>Cheb</v>
      </c>
      <c r="G111" s="39"/>
      <c r="H111" s="39"/>
      <c r="I111" s="31" t="s">
        <v>24</v>
      </c>
      <c r="J111" s="78" t="str">
        <f>IF(J12="","",J12)</f>
        <v>3. 2. 2023</v>
      </c>
      <c r="K111" s="39"/>
      <c r="L111" s="62"/>
      <c r="S111" s="37"/>
      <c r="T111" s="37"/>
      <c r="U111" s="37"/>
      <c r="V111" s="37"/>
      <c r="W111" s="37"/>
      <c r="X111" s="37"/>
      <c r="Y111" s="37"/>
      <c r="Z111" s="37"/>
      <c r="AA111" s="37"/>
      <c r="AB111" s="37"/>
      <c r="AC111" s="37"/>
      <c r="AD111" s="37"/>
      <c r="AE111" s="37"/>
    </row>
    <row r="112" spans="1:31" s="2" customFormat="1" ht="6.95" customHeight="1">
      <c r="A112" s="37"/>
      <c r="B112" s="38"/>
      <c r="C112" s="39"/>
      <c r="D112" s="39"/>
      <c r="E112" s="39"/>
      <c r="F112" s="39"/>
      <c r="G112" s="39"/>
      <c r="H112" s="39"/>
      <c r="I112" s="39"/>
      <c r="J112" s="39"/>
      <c r="K112" s="39"/>
      <c r="L112" s="62"/>
      <c r="S112" s="37"/>
      <c r="T112" s="37"/>
      <c r="U112" s="37"/>
      <c r="V112" s="37"/>
      <c r="W112" s="37"/>
      <c r="X112" s="37"/>
      <c r="Y112" s="37"/>
      <c r="Z112" s="37"/>
      <c r="AA112" s="37"/>
      <c r="AB112" s="37"/>
      <c r="AC112" s="37"/>
      <c r="AD112" s="37"/>
      <c r="AE112" s="37"/>
    </row>
    <row r="113" spans="1:31" s="2" customFormat="1" ht="15.15" customHeight="1">
      <c r="A113" s="37"/>
      <c r="B113" s="38"/>
      <c r="C113" s="31" t="s">
        <v>26</v>
      </c>
      <c r="D113" s="39"/>
      <c r="E113" s="39"/>
      <c r="F113" s="26" t="str">
        <f>E15</f>
        <v>Město Cheb</v>
      </c>
      <c r="G113" s="39"/>
      <c r="H113" s="39"/>
      <c r="I113" s="31" t="s">
        <v>32</v>
      </c>
      <c r="J113" s="35" t="str">
        <f>E21</f>
        <v>DSVA s.r.o.</v>
      </c>
      <c r="K113" s="39"/>
      <c r="L113" s="62"/>
      <c r="S113" s="37"/>
      <c r="T113" s="37"/>
      <c r="U113" s="37"/>
      <c r="V113" s="37"/>
      <c r="W113" s="37"/>
      <c r="X113" s="37"/>
      <c r="Y113" s="37"/>
      <c r="Z113" s="37"/>
      <c r="AA113" s="37"/>
      <c r="AB113" s="37"/>
      <c r="AC113" s="37"/>
      <c r="AD113" s="37"/>
      <c r="AE113" s="37"/>
    </row>
    <row r="114" spans="1:31" s="2" customFormat="1" ht="15.15" customHeight="1">
      <c r="A114" s="37"/>
      <c r="B114" s="38"/>
      <c r="C114" s="31" t="s">
        <v>30</v>
      </c>
      <c r="D114" s="39"/>
      <c r="E114" s="39"/>
      <c r="F114" s="26" t="str">
        <f>IF(E18="","",E18)</f>
        <v>Vyplň údaj</v>
      </c>
      <c r="G114" s="39"/>
      <c r="H114" s="39"/>
      <c r="I114" s="31" t="s">
        <v>35</v>
      </c>
      <c r="J114" s="35" t="str">
        <f>E24</f>
        <v>DSVA s.r.o.</v>
      </c>
      <c r="K114" s="39"/>
      <c r="L114" s="62"/>
      <c r="S114" s="37"/>
      <c r="T114" s="37"/>
      <c r="U114" s="37"/>
      <c r="V114" s="37"/>
      <c r="W114" s="37"/>
      <c r="X114" s="37"/>
      <c r="Y114" s="37"/>
      <c r="Z114" s="37"/>
      <c r="AA114" s="37"/>
      <c r="AB114" s="37"/>
      <c r="AC114" s="37"/>
      <c r="AD114" s="37"/>
      <c r="AE114" s="37"/>
    </row>
    <row r="115" spans="1:31" s="2" customFormat="1" ht="10.3" customHeight="1">
      <c r="A115" s="37"/>
      <c r="B115" s="38"/>
      <c r="C115" s="39"/>
      <c r="D115" s="39"/>
      <c r="E115" s="39"/>
      <c r="F115" s="39"/>
      <c r="G115" s="39"/>
      <c r="H115" s="39"/>
      <c r="I115" s="39"/>
      <c r="J115" s="39"/>
      <c r="K115" s="39"/>
      <c r="L115" s="62"/>
      <c r="S115" s="37"/>
      <c r="T115" s="37"/>
      <c r="U115" s="37"/>
      <c r="V115" s="37"/>
      <c r="W115" s="37"/>
      <c r="X115" s="37"/>
      <c r="Y115" s="37"/>
      <c r="Z115" s="37"/>
      <c r="AA115" s="37"/>
      <c r="AB115" s="37"/>
      <c r="AC115" s="37"/>
      <c r="AD115" s="37"/>
      <c r="AE115" s="37"/>
    </row>
    <row r="116" spans="1:31" s="11" customFormat="1" ht="29.25" customHeight="1">
      <c r="A116" s="190"/>
      <c r="B116" s="191"/>
      <c r="C116" s="192" t="s">
        <v>121</v>
      </c>
      <c r="D116" s="193" t="s">
        <v>64</v>
      </c>
      <c r="E116" s="193" t="s">
        <v>60</v>
      </c>
      <c r="F116" s="193" t="s">
        <v>61</v>
      </c>
      <c r="G116" s="193" t="s">
        <v>122</v>
      </c>
      <c r="H116" s="193" t="s">
        <v>123</v>
      </c>
      <c r="I116" s="193" t="s">
        <v>124</v>
      </c>
      <c r="J116" s="194" t="s">
        <v>112</v>
      </c>
      <c r="K116" s="195" t="s">
        <v>125</v>
      </c>
      <c r="L116" s="196"/>
      <c r="M116" s="99" t="s">
        <v>1</v>
      </c>
      <c r="N116" s="100" t="s">
        <v>43</v>
      </c>
      <c r="O116" s="100" t="s">
        <v>126</v>
      </c>
      <c r="P116" s="100" t="s">
        <v>127</v>
      </c>
      <c r="Q116" s="100" t="s">
        <v>128</v>
      </c>
      <c r="R116" s="100" t="s">
        <v>129</v>
      </c>
      <c r="S116" s="100" t="s">
        <v>130</v>
      </c>
      <c r="T116" s="101" t="s">
        <v>131</v>
      </c>
      <c r="U116" s="190"/>
      <c r="V116" s="190"/>
      <c r="W116" s="190"/>
      <c r="X116" s="190"/>
      <c r="Y116" s="190"/>
      <c r="Z116" s="190"/>
      <c r="AA116" s="190"/>
      <c r="AB116" s="190"/>
      <c r="AC116" s="190"/>
      <c r="AD116" s="190"/>
      <c r="AE116" s="190"/>
    </row>
    <row r="117" spans="1:63" s="2" customFormat="1" ht="22.8" customHeight="1">
      <c r="A117" s="37"/>
      <c r="B117" s="38"/>
      <c r="C117" s="106" t="s">
        <v>132</v>
      </c>
      <c r="D117" s="39"/>
      <c r="E117" s="39"/>
      <c r="F117" s="39"/>
      <c r="G117" s="39"/>
      <c r="H117" s="39"/>
      <c r="I117" s="39"/>
      <c r="J117" s="197">
        <f>BK117</f>
        <v>0</v>
      </c>
      <c r="K117" s="39"/>
      <c r="L117" s="43"/>
      <c r="M117" s="102"/>
      <c r="N117" s="198"/>
      <c r="O117" s="103"/>
      <c r="P117" s="199">
        <f>P118</f>
        <v>0</v>
      </c>
      <c r="Q117" s="103"/>
      <c r="R117" s="199">
        <f>R118</f>
        <v>0</v>
      </c>
      <c r="S117" s="103"/>
      <c r="T117" s="200">
        <f>T118</f>
        <v>0</v>
      </c>
      <c r="U117" s="37"/>
      <c r="V117" s="37"/>
      <c r="W117" s="37"/>
      <c r="X117" s="37"/>
      <c r="Y117" s="37"/>
      <c r="Z117" s="37"/>
      <c r="AA117" s="37"/>
      <c r="AB117" s="37"/>
      <c r="AC117" s="37"/>
      <c r="AD117" s="37"/>
      <c r="AE117" s="37"/>
      <c r="AT117" s="16" t="s">
        <v>78</v>
      </c>
      <c r="AU117" s="16" t="s">
        <v>114</v>
      </c>
      <c r="BK117" s="201">
        <f>BK118</f>
        <v>0</v>
      </c>
    </row>
    <row r="118" spans="1:63" s="12" customFormat="1" ht="25.9" customHeight="1">
      <c r="A118" s="12"/>
      <c r="B118" s="202"/>
      <c r="C118" s="203"/>
      <c r="D118" s="204" t="s">
        <v>78</v>
      </c>
      <c r="E118" s="205" t="s">
        <v>1910</v>
      </c>
      <c r="F118" s="205" t="s">
        <v>1911</v>
      </c>
      <c r="G118" s="203"/>
      <c r="H118" s="203"/>
      <c r="I118" s="206"/>
      <c r="J118" s="207">
        <f>BK118</f>
        <v>0</v>
      </c>
      <c r="K118" s="203"/>
      <c r="L118" s="208"/>
      <c r="M118" s="209"/>
      <c r="N118" s="210"/>
      <c r="O118" s="210"/>
      <c r="P118" s="211">
        <f>SUM(P119:P155)</f>
        <v>0</v>
      </c>
      <c r="Q118" s="210"/>
      <c r="R118" s="211">
        <f>SUM(R119:R155)</f>
        <v>0</v>
      </c>
      <c r="S118" s="210"/>
      <c r="T118" s="212">
        <f>SUM(T119:T155)</f>
        <v>0</v>
      </c>
      <c r="U118" s="12"/>
      <c r="V118" s="12"/>
      <c r="W118" s="12"/>
      <c r="X118" s="12"/>
      <c r="Y118" s="12"/>
      <c r="Z118" s="12"/>
      <c r="AA118" s="12"/>
      <c r="AB118" s="12"/>
      <c r="AC118" s="12"/>
      <c r="AD118" s="12"/>
      <c r="AE118" s="12"/>
      <c r="AR118" s="213" t="s">
        <v>87</v>
      </c>
      <c r="AT118" s="214" t="s">
        <v>78</v>
      </c>
      <c r="AU118" s="214" t="s">
        <v>79</v>
      </c>
      <c r="AY118" s="213" t="s">
        <v>135</v>
      </c>
      <c r="BK118" s="215">
        <f>SUM(BK119:BK155)</f>
        <v>0</v>
      </c>
    </row>
    <row r="119" spans="1:65" s="2" customFormat="1" ht="16.5" customHeight="1">
      <c r="A119" s="37"/>
      <c r="B119" s="38"/>
      <c r="C119" s="218" t="s">
        <v>87</v>
      </c>
      <c r="D119" s="218" t="s">
        <v>137</v>
      </c>
      <c r="E119" s="219" t="s">
        <v>1912</v>
      </c>
      <c r="F119" s="220" t="s">
        <v>1913</v>
      </c>
      <c r="G119" s="221" t="s">
        <v>162</v>
      </c>
      <c r="H119" s="222">
        <v>120</v>
      </c>
      <c r="I119" s="223"/>
      <c r="J119" s="224">
        <f>ROUND(I119*H119,2)</f>
        <v>0</v>
      </c>
      <c r="K119" s="225"/>
      <c r="L119" s="43"/>
      <c r="M119" s="226" t="s">
        <v>1</v>
      </c>
      <c r="N119" s="227" t="s">
        <v>44</v>
      </c>
      <c r="O119" s="90"/>
      <c r="P119" s="228">
        <f>O119*H119</f>
        <v>0</v>
      </c>
      <c r="Q119" s="228">
        <v>0</v>
      </c>
      <c r="R119" s="228">
        <f>Q119*H119</f>
        <v>0</v>
      </c>
      <c r="S119" s="228">
        <v>0</v>
      </c>
      <c r="T119" s="229">
        <f>S119*H119</f>
        <v>0</v>
      </c>
      <c r="U119" s="37"/>
      <c r="V119" s="37"/>
      <c r="W119" s="37"/>
      <c r="X119" s="37"/>
      <c r="Y119" s="37"/>
      <c r="Z119" s="37"/>
      <c r="AA119" s="37"/>
      <c r="AB119" s="37"/>
      <c r="AC119" s="37"/>
      <c r="AD119" s="37"/>
      <c r="AE119" s="37"/>
      <c r="AR119" s="230" t="s">
        <v>141</v>
      </c>
      <c r="AT119" s="230" t="s">
        <v>137</v>
      </c>
      <c r="AU119" s="230" t="s">
        <v>87</v>
      </c>
      <c r="AY119" s="16" t="s">
        <v>135</v>
      </c>
      <c r="BE119" s="231">
        <f>IF(N119="základní",J119,0)</f>
        <v>0</v>
      </c>
      <c r="BF119" s="231">
        <f>IF(N119="snížená",J119,0)</f>
        <v>0</v>
      </c>
      <c r="BG119" s="231">
        <f>IF(N119="zákl. přenesená",J119,0)</f>
        <v>0</v>
      </c>
      <c r="BH119" s="231">
        <f>IF(N119="sníž. přenesená",J119,0)</f>
        <v>0</v>
      </c>
      <c r="BI119" s="231">
        <f>IF(N119="nulová",J119,0)</f>
        <v>0</v>
      </c>
      <c r="BJ119" s="16" t="s">
        <v>87</v>
      </c>
      <c r="BK119" s="231">
        <f>ROUND(I119*H119,2)</f>
        <v>0</v>
      </c>
      <c r="BL119" s="16" t="s">
        <v>141</v>
      </c>
      <c r="BM119" s="230" t="s">
        <v>1914</v>
      </c>
    </row>
    <row r="120" spans="1:47" s="2" customFormat="1" ht="12">
      <c r="A120" s="37"/>
      <c r="B120" s="38"/>
      <c r="C120" s="39"/>
      <c r="D120" s="232" t="s">
        <v>143</v>
      </c>
      <c r="E120" s="39"/>
      <c r="F120" s="233" t="s">
        <v>1915</v>
      </c>
      <c r="G120" s="39"/>
      <c r="H120" s="39"/>
      <c r="I120" s="234"/>
      <c r="J120" s="39"/>
      <c r="K120" s="39"/>
      <c r="L120" s="43"/>
      <c r="M120" s="235"/>
      <c r="N120" s="236"/>
      <c r="O120" s="90"/>
      <c r="P120" s="90"/>
      <c r="Q120" s="90"/>
      <c r="R120" s="90"/>
      <c r="S120" s="90"/>
      <c r="T120" s="91"/>
      <c r="U120" s="37"/>
      <c r="V120" s="37"/>
      <c r="W120" s="37"/>
      <c r="X120" s="37"/>
      <c r="Y120" s="37"/>
      <c r="Z120" s="37"/>
      <c r="AA120" s="37"/>
      <c r="AB120" s="37"/>
      <c r="AC120" s="37"/>
      <c r="AD120" s="37"/>
      <c r="AE120" s="37"/>
      <c r="AT120" s="16" t="s">
        <v>143</v>
      </c>
      <c r="AU120" s="16" t="s">
        <v>87</v>
      </c>
    </row>
    <row r="121" spans="1:65" s="2" customFormat="1" ht="16.5" customHeight="1">
      <c r="A121" s="37"/>
      <c r="B121" s="38"/>
      <c r="C121" s="218" t="s">
        <v>21</v>
      </c>
      <c r="D121" s="218" t="s">
        <v>137</v>
      </c>
      <c r="E121" s="219" t="s">
        <v>1916</v>
      </c>
      <c r="F121" s="220" t="s">
        <v>1917</v>
      </c>
      <c r="G121" s="221" t="s">
        <v>1142</v>
      </c>
      <c r="H121" s="222">
        <v>2</v>
      </c>
      <c r="I121" s="223"/>
      <c r="J121" s="224">
        <f>ROUND(I121*H121,2)</f>
        <v>0</v>
      </c>
      <c r="K121" s="225"/>
      <c r="L121" s="43"/>
      <c r="M121" s="226" t="s">
        <v>1</v>
      </c>
      <c r="N121" s="227" t="s">
        <v>44</v>
      </c>
      <c r="O121" s="90"/>
      <c r="P121" s="228">
        <f>O121*H121</f>
        <v>0</v>
      </c>
      <c r="Q121" s="228">
        <v>0</v>
      </c>
      <c r="R121" s="228">
        <f>Q121*H121</f>
        <v>0</v>
      </c>
      <c r="S121" s="228">
        <v>0</v>
      </c>
      <c r="T121" s="229">
        <f>S121*H121</f>
        <v>0</v>
      </c>
      <c r="U121" s="37"/>
      <c r="V121" s="37"/>
      <c r="W121" s="37"/>
      <c r="X121" s="37"/>
      <c r="Y121" s="37"/>
      <c r="Z121" s="37"/>
      <c r="AA121" s="37"/>
      <c r="AB121" s="37"/>
      <c r="AC121" s="37"/>
      <c r="AD121" s="37"/>
      <c r="AE121" s="37"/>
      <c r="AR121" s="230" t="s">
        <v>141</v>
      </c>
      <c r="AT121" s="230" t="s">
        <v>137</v>
      </c>
      <c r="AU121" s="230" t="s">
        <v>87</v>
      </c>
      <c r="AY121" s="16" t="s">
        <v>135</v>
      </c>
      <c r="BE121" s="231">
        <f>IF(N121="základní",J121,0)</f>
        <v>0</v>
      </c>
      <c r="BF121" s="231">
        <f>IF(N121="snížená",J121,0)</f>
        <v>0</v>
      </c>
      <c r="BG121" s="231">
        <f>IF(N121="zákl. přenesená",J121,0)</f>
        <v>0</v>
      </c>
      <c r="BH121" s="231">
        <f>IF(N121="sníž. přenesená",J121,0)</f>
        <v>0</v>
      </c>
      <c r="BI121" s="231">
        <f>IF(N121="nulová",J121,0)</f>
        <v>0</v>
      </c>
      <c r="BJ121" s="16" t="s">
        <v>87</v>
      </c>
      <c r="BK121" s="231">
        <f>ROUND(I121*H121,2)</f>
        <v>0</v>
      </c>
      <c r="BL121" s="16" t="s">
        <v>141</v>
      </c>
      <c r="BM121" s="230" t="s">
        <v>1918</v>
      </c>
    </row>
    <row r="122" spans="1:65" s="2" customFormat="1" ht="16.5" customHeight="1">
      <c r="A122" s="37"/>
      <c r="B122" s="38"/>
      <c r="C122" s="218" t="s">
        <v>152</v>
      </c>
      <c r="D122" s="218" t="s">
        <v>137</v>
      </c>
      <c r="E122" s="219" t="s">
        <v>1919</v>
      </c>
      <c r="F122" s="220" t="s">
        <v>1920</v>
      </c>
      <c r="G122" s="221" t="s">
        <v>1142</v>
      </c>
      <c r="H122" s="222">
        <v>1</v>
      </c>
      <c r="I122" s="223"/>
      <c r="J122" s="224">
        <f>ROUND(I122*H122,2)</f>
        <v>0</v>
      </c>
      <c r="K122" s="225"/>
      <c r="L122" s="43"/>
      <c r="M122" s="226" t="s">
        <v>1</v>
      </c>
      <c r="N122" s="227" t="s">
        <v>44</v>
      </c>
      <c r="O122" s="90"/>
      <c r="P122" s="228">
        <f>O122*H122</f>
        <v>0</v>
      </c>
      <c r="Q122" s="228">
        <v>0</v>
      </c>
      <c r="R122" s="228">
        <f>Q122*H122</f>
        <v>0</v>
      </c>
      <c r="S122" s="228">
        <v>0</v>
      </c>
      <c r="T122" s="229">
        <f>S122*H122</f>
        <v>0</v>
      </c>
      <c r="U122" s="37"/>
      <c r="V122" s="37"/>
      <c r="W122" s="37"/>
      <c r="X122" s="37"/>
      <c r="Y122" s="37"/>
      <c r="Z122" s="37"/>
      <c r="AA122" s="37"/>
      <c r="AB122" s="37"/>
      <c r="AC122" s="37"/>
      <c r="AD122" s="37"/>
      <c r="AE122" s="37"/>
      <c r="AR122" s="230" t="s">
        <v>141</v>
      </c>
      <c r="AT122" s="230" t="s">
        <v>137</v>
      </c>
      <c r="AU122" s="230" t="s">
        <v>87</v>
      </c>
      <c r="AY122" s="16" t="s">
        <v>135</v>
      </c>
      <c r="BE122" s="231">
        <f>IF(N122="základní",J122,0)</f>
        <v>0</v>
      </c>
      <c r="BF122" s="231">
        <f>IF(N122="snížená",J122,0)</f>
        <v>0</v>
      </c>
      <c r="BG122" s="231">
        <f>IF(N122="zákl. přenesená",J122,0)</f>
        <v>0</v>
      </c>
      <c r="BH122" s="231">
        <f>IF(N122="sníž. přenesená",J122,0)</f>
        <v>0</v>
      </c>
      <c r="BI122" s="231">
        <f>IF(N122="nulová",J122,0)</f>
        <v>0</v>
      </c>
      <c r="BJ122" s="16" t="s">
        <v>87</v>
      </c>
      <c r="BK122" s="231">
        <f>ROUND(I122*H122,2)</f>
        <v>0</v>
      </c>
      <c r="BL122" s="16" t="s">
        <v>141</v>
      </c>
      <c r="BM122" s="230" t="s">
        <v>1921</v>
      </c>
    </row>
    <row r="123" spans="1:65" s="2" customFormat="1" ht="16.5" customHeight="1">
      <c r="A123" s="37"/>
      <c r="B123" s="38"/>
      <c r="C123" s="218" t="s">
        <v>141</v>
      </c>
      <c r="D123" s="218" t="s">
        <v>137</v>
      </c>
      <c r="E123" s="219" t="s">
        <v>1922</v>
      </c>
      <c r="F123" s="220" t="s">
        <v>1923</v>
      </c>
      <c r="G123" s="221" t="s">
        <v>162</v>
      </c>
      <c r="H123" s="222">
        <v>60</v>
      </c>
      <c r="I123" s="223"/>
      <c r="J123" s="224">
        <f>ROUND(I123*H123,2)</f>
        <v>0</v>
      </c>
      <c r="K123" s="225"/>
      <c r="L123" s="43"/>
      <c r="M123" s="226" t="s">
        <v>1</v>
      </c>
      <c r="N123" s="227" t="s">
        <v>44</v>
      </c>
      <c r="O123" s="90"/>
      <c r="P123" s="228">
        <f>O123*H123</f>
        <v>0</v>
      </c>
      <c r="Q123" s="228">
        <v>0</v>
      </c>
      <c r="R123" s="228">
        <f>Q123*H123</f>
        <v>0</v>
      </c>
      <c r="S123" s="228">
        <v>0</v>
      </c>
      <c r="T123" s="229">
        <f>S123*H123</f>
        <v>0</v>
      </c>
      <c r="U123" s="37"/>
      <c r="V123" s="37"/>
      <c r="W123" s="37"/>
      <c r="X123" s="37"/>
      <c r="Y123" s="37"/>
      <c r="Z123" s="37"/>
      <c r="AA123" s="37"/>
      <c r="AB123" s="37"/>
      <c r="AC123" s="37"/>
      <c r="AD123" s="37"/>
      <c r="AE123" s="37"/>
      <c r="AR123" s="230" t="s">
        <v>141</v>
      </c>
      <c r="AT123" s="230" t="s">
        <v>137</v>
      </c>
      <c r="AU123" s="230" t="s">
        <v>87</v>
      </c>
      <c r="AY123" s="16" t="s">
        <v>135</v>
      </c>
      <c r="BE123" s="231">
        <f>IF(N123="základní",J123,0)</f>
        <v>0</v>
      </c>
      <c r="BF123" s="231">
        <f>IF(N123="snížená",J123,0)</f>
        <v>0</v>
      </c>
      <c r="BG123" s="231">
        <f>IF(N123="zákl. přenesená",J123,0)</f>
        <v>0</v>
      </c>
      <c r="BH123" s="231">
        <f>IF(N123="sníž. přenesená",J123,0)</f>
        <v>0</v>
      </c>
      <c r="BI123" s="231">
        <f>IF(N123="nulová",J123,0)</f>
        <v>0</v>
      </c>
      <c r="BJ123" s="16" t="s">
        <v>87</v>
      </c>
      <c r="BK123" s="231">
        <f>ROUND(I123*H123,2)</f>
        <v>0</v>
      </c>
      <c r="BL123" s="16" t="s">
        <v>141</v>
      </c>
      <c r="BM123" s="230" t="s">
        <v>1924</v>
      </c>
    </row>
    <row r="124" spans="1:65" s="2" customFormat="1" ht="24.15" customHeight="1">
      <c r="A124" s="37"/>
      <c r="B124" s="38"/>
      <c r="C124" s="218" t="s">
        <v>165</v>
      </c>
      <c r="D124" s="218" t="s">
        <v>137</v>
      </c>
      <c r="E124" s="219" t="s">
        <v>1925</v>
      </c>
      <c r="F124" s="220" t="s">
        <v>1926</v>
      </c>
      <c r="G124" s="221" t="s">
        <v>1142</v>
      </c>
      <c r="H124" s="222">
        <v>4</v>
      </c>
      <c r="I124" s="223"/>
      <c r="J124" s="224">
        <f>ROUND(I124*H124,2)</f>
        <v>0</v>
      </c>
      <c r="K124" s="225"/>
      <c r="L124" s="43"/>
      <c r="M124" s="226" t="s">
        <v>1</v>
      </c>
      <c r="N124" s="227" t="s">
        <v>44</v>
      </c>
      <c r="O124" s="90"/>
      <c r="P124" s="228">
        <f>O124*H124</f>
        <v>0</v>
      </c>
      <c r="Q124" s="228">
        <v>0</v>
      </c>
      <c r="R124" s="228">
        <f>Q124*H124</f>
        <v>0</v>
      </c>
      <c r="S124" s="228">
        <v>0</v>
      </c>
      <c r="T124" s="229">
        <f>S124*H124</f>
        <v>0</v>
      </c>
      <c r="U124" s="37"/>
      <c r="V124" s="37"/>
      <c r="W124" s="37"/>
      <c r="X124" s="37"/>
      <c r="Y124" s="37"/>
      <c r="Z124" s="37"/>
      <c r="AA124" s="37"/>
      <c r="AB124" s="37"/>
      <c r="AC124" s="37"/>
      <c r="AD124" s="37"/>
      <c r="AE124" s="37"/>
      <c r="AR124" s="230" t="s">
        <v>141</v>
      </c>
      <c r="AT124" s="230" t="s">
        <v>137</v>
      </c>
      <c r="AU124" s="230" t="s">
        <v>87</v>
      </c>
      <c r="AY124" s="16" t="s">
        <v>135</v>
      </c>
      <c r="BE124" s="231">
        <f>IF(N124="základní",J124,0)</f>
        <v>0</v>
      </c>
      <c r="BF124" s="231">
        <f>IF(N124="snížená",J124,0)</f>
        <v>0</v>
      </c>
      <c r="BG124" s="231">
        <f>IF(N124="zákl. přenesená",J124,0)</f>
        <v>0</v>
      </c>
      <c r="BH124" s="231">
        <f>IF(N124="sníž. přenesená",J124,0)</f>
        <v>0</v>
      </c>
      <c r="BI124" s="231">
        <f>IF(N124="nulová",J124,0)</f>
        <v>0</v>
      </c>
      <c r="BJ124" s="16" t="s">
        <v>87</v>
      </c>
      <c r="BK124" s="231">
        <f>ROUND(I124*H124,2)</f>
        <v>0</v>
      </c>
      <c r="BL124" s="16" t="s">
        <v>141</v>
      </c>
      <c r="BM124" s="230" t="s">
        <v>1927</v>
      </c>
    </row>
    <row r="125" spans="1:65" s="2" customFormat="1" ht="16.5" customHeight="1">
      <c r="A125" s="37"/>
      <c r="B125" s="38"/>
      <c r="C125" s="218" t="s">
        <v>170</v>
      </c>
      <c r="D125" s="218" t="s">
        <v>137</v>
      </c>
      <c r="E125" s="219" t="s">
        <v>1928</v>
      </c>
      <c r="F125" s="220" t="s">
        <v>1929</v>
      </c>
      <c r="G125" s="221" t="s">
        <v>1142</v>
      </c>
      <c r="H125" s="222">
        <v>4</v>
      </c>
      <c r="I125" s="223"/>
      <c r="J125" s="224">
        <f>ROUND(I125*H125,2)</f>
        <v>0</v>
      </c>
      <c r="K125" s="225"/>
      <c r="L125" s="43"/>
      <c r="M125" s="226" t="s">
        <v>1</v>
      </c>
      <c r="N125" s="227" t="s">
        <v>44</v>
      </c>
      <c r="O125" s="90"/>
      <c r="P125" s="228">
        <f>O125*H125</f>
        <v>0</v>
      </c>
      <c r="Q125" s="228">
        <v>0</v>
      </c>
      <c r="R125" s="228">
        <f>Q125*H125</f>
        <v>0</v>
      </c>
      <c r="S125" s="228">
        <v>0</v>
      </c>
      <c r="T125" s="229">
        <f>S125*H125</f>
        <v>0</v>
      </c>
      <c r="U125" s="37"/>
      <c r="V125" s="37"/>
      <c r="W125" s="37"/>
      <c r="X125" s="37"/>
      <c r="Y125" s="37"/>
      <c r="Z125" s="37"/>
      <c r="AA125" s="37"/>
      <c r="AB125" s="37"/>
      <c r="AC125" s="37"/>
      <c r="AD125" s="37"/>
      <c r="AE125" s="37"/>
      <c r="AR125" s="230" t="s">
        <v>141</v>
      </c>
      <c r="AT125" s="230" t="s">
        <v>137</v>
      </c>
      <c r="AU125" s="230" t="s">
        <v>87</v>
      </c>
      <c r="AY125" s="16" t="s">
        <v>135</v>
      </c>
      <c r="BE125" s="231">
        <f>IF(N125="základní",J125,0)</f>
        <v>0</v>
      </c>
      <c r="BF125" s="231">
        <f>IF(N125="snížená",J125,0)</f>
        <v>0</v>
      </c>
      <c r="BG125" s="231">
        <f>IF(N125="zákl. přenesená",J125,0)</f>
        <v>0</v>
      </c>
      <c r="BH125" s="231">
        <f>IF(N125="sníž. přenesená",J125,0)</f>
        <v>0</v>
      </c>
      <c r="BI125" s="231">
        <f>IF(N125="nulová",J125,0)</f>
        <v>0</v>
      </c>
      <c r="BJ125" s="16" t="s">
        <v>87</v>
      </c>
      <c r="BK125" s="231">
        <f>ROUND(I125*H125,2)</f>
        <v>0</v>
      </c>
      <c r="BL125" s="16" t="s">
        <v>141</v>
      </c>
      <c r="BM125" s="230" t="s">
        <v>1930</v>
      </c>
    </row>
    <row r="126" spans="1:65" s="2" customFormat="1" ht="16.5" customHeight="1">
      <c r="A126" s="37"/>
      <c r="B126" s="38"/>
      <c r="C126" s="218" t="s">
        <v>176</v>
      </c>
      <c r="D126" s="218" t="s">
        <v>137</v>
      </c>
      <c r="E126" s="219" t="s">
        <v>1931</v>
      </c>
      <c r="F126" s="220" t="s">
        <v>1932</v>
      </c>
      <c r="G126" s="221" t="s">
        <v>162</v>
      </c>
      <c r="H126" s="222">
        <v>143</v>
      </c>
      <c r="I126" s="223"/>
      <c r="J126" s="224">
        <f>ROUND(I126*H126,2)</f>
        <v>0</v>
      </c>
      <c r="K126" s="225"/>
      <c r="L126" s="43"/>
      <c r="M126" s="226" t="s">
        <v>1</v>
      </c>
      <c r="N126" s="227" t="s">
        <v>44</v>
      </c>
      <c r="O126" s="90"/>
      <c r="P126" s="228">
        <f>O126*H126</f>
        <v>0</v>
      </c>
      <c r="Q126" s="228">
        <v>0</v>
      </c>
      <c r="R126" s="228">
        <f>Q126*H126</f>
        <v>0</v>
      </c>
      <c r="S126" s="228">
        <v>0</v>
      </c>
      <c r="T126" s="229">
        <f>S126*H126</f>
        <v>0</v>
      </c>
      <c r="U126" s="37"/>
      <c r="V126" s="37"/>
      <c r="W126" s="37"/>
      <c r="X126" s="37"/>
      <c r="Y126" s="37"/>
      <c r="Z126" s="37"/>
      <c r="AA126" s="37"/>
      <c r="AB126" s="37"/>
      <c r="AC126" s="37"/>
      <c r="AD126" s="37"/>
      <c r="AE126" s="37"/>
      <c r="AR126" s="230" t="s">
        <v>141</v>
      </c>
      <c r="AT126" s="230" t="s">
        <v>137</v>
      </c>
      <c r="AU126" s="230" t="s">
        <v>87</v>
      </c>
      <c r="AY126" s="16" t="s">
        <v>135</v>
      </c>
      <c r="BE126" s="231">
        <f>IF(N126="základní",J126,0)</f>
        <v>0</v>
      </c>
      <c r="BF126" s="231">
        <f>IF(N126="snížená",J126,0)</f>
        <v>0</v>
      </c>
      <c r="BG126" s="231">
        <f>IF(N126="zákl. přenesená",J126,0)</f>
        <v>0</v>
      </c>
      <c r="BH126" s="231">
        <f>IF(N126="sníž. přenesená",J126,0)</f>
        <v>0</v>
      </c>
      <c r="BI126" s="231">
        <f>IF(N126="nulová",J126,0)</f>
        <v>0</v>
      </c>
      <c r="BJ126" s="16" t="s">
        <v>87</v>
      </c>
      <c r="BK126" s="231">
        <f>ROUND(I126*H126,2)</f>
        <v>0</v>
      </c>
      <c r="BL126" s="16" t="s">
        <v>141</v>
      </c>
      <c r="BM126" s="230" t="s">
        <v>1933</v>
      </c>
    </row>
    <row r="127" spans="1:65" s="2" customFormat="1" ht="16.5" customHeight="1">
      <c r="A127" s="37"/>
      <c r="B127" s="38"/>
      <c r="C127" s="218" t="s">
        <v>181</v>
      </c>
      <c r="D127" s="218" t="s">
        <v>137</v>
      </c>
      <c r="E127" s="219" t="s">
        <v>1934</v>
      </c>
      <c r="F127" s="220" t="s">
        <v>1935</v>
      </c>
      <c r="G127" s="221" t="s">
        <v>162</v>
      </c>
      <c r="H127" s="222">
        <v>32</v>
      </c>
      <c r="I127" s="223"/>
      <c r="J127" s="224">
        <f>ROUND(I127*H127,2)</f>
        <v>0</v>
      </c>
      <c r="K127" s="225"/>
      <c r="L127" s="43"/>
      <c r="M127" s="226" t="s">
        <v>1</v>
      </c>
      <c r="N127" s="227" t="s">
        <v>44</v>
      </c>
      <c r="O127" s="90"/>
      <c r="P127" s="228">
        <f>O127*H127</f>
        <v>0</v>
      </c>
      <c r="Q127" s="228">
        <v>0</v>
      </c>
      <c r="R127" s="228">
        <f>Q127*H127</f>
        <v>0</v>
      </c>
      <c r="S127" s="228">
        <v>0</v>
      </c>
      <c r="T127" s="229">
        <f>S127*H127</f>
        <v>0</v>
      </c>
      <c r="U127" s="37"/>
      <c r="V127" s="37"/>
      <c r="W127" s="37"/>
      <c r="X127" s="37"/>
      <c r="Y127" s="37"/>
      <c r="Z127" s="37"/>
      <c r="AA127" s="37"/>
      <c r="AB127" s="37"/>
      <c r="AC127" s="37"/>
      <c r="AD127" s="37"/>
      <c r="AE127" s="37"/>
      <c r="AR127" s="230" t="s">
        <v>141</v>
      </c>
      <c r="AT127" s="230" t="s">
        <v>137</v>
      </c>
      <c r="AU127" s="230" t="s">
        <v>87</v>
      </c>
      <c r="AY127" s="16" t="s">
        <v>135</v>
      </c>
      <c r="BE127" s="231">
        <f>IF(N127="základní",J127,0)</f>
        <v>0</v>
      </c>
      <c r="BF127" s="231">
        <f>IF(N127="snížená",J127,0)</f>
        <v>0</v>
      </c>
      <c r="BG127" s="231">
        <f>IF(N127="zákl. přenesená",J127,0)</f>
        <v>0</v>
      </c>
      <c r="BH127" s="231">
        <f>IF(N127="sníž. přenesená",J127,0)</f>
        <v>0</v>
      </c>
      <c r="BI127" s="231">
        <f>IF(N127="nulová",J127,0)</f>
        <v>0</v>
      </c>
      <c r="BJ127" s="16" t="s">
        <v>87</v>
      </c>
      <c r="BK127" s="231">
        <f>ROUND(I127*H127,2)</f>
        <v>0</v>
      </c>
      <c r="BL127" s="16" t="s">
        <v>141</v>
      </c>
      <c r="BM127" s="230" t="s">
        <v>1936</v>
      </c>
    </row>
    <row r="128" spans="1:65" s="2" customFormat="1" ht="16.5" customHeight="1">
      <c r="A128" s="37"/>
      <c r="B128" s="38"/>
      <c r="C128" s="218" t="s">
        <v>187</v>
      </c>
      <c r="D128" s="218" t="s">
        <v>137</v>
      </c>
      <c r="E128" s="219" t="s">
        <v>1937</v>
      </c>
      <c r="F128" s="220" t="s">
        <v>1938</v>
      </c>
      <c r="G128" s="221" t="s">
        <v>162</v>
      </c>
      <c r="H128" s="222">
        <v>38</v>
      </c>
      <c r="I128" s="223"/>
      <c r="J128" s="224">
        <f>ROUND(I128*H128,2)</f>
        <v>0</v>
      </c>
      <c r="K128" s="225"/>
      <c r="L128" s="43"/>
      <c r="M128" s="226" t="s">
        <v>1</v>
      </c>
      <c r="N128" s="227" t="s">
        <v>44</v>
      </c>
      <c r="O128" s="90"/>
      <c r="P128" s="228">
        <f>O128*H128</f>
        <v>0</v>
      </c>
      <c r="Q128" s="228">
        <v>0</v>
      </c>
      <c r="R128" s="228">
        <f>Q128*H128</f>
        <v>0</v>
      </c>
      <c r="S128" s="228">
        <v>0</v>
      </c>
      <c r="T128" s="229">
        <f>S128*H128</f>
        <v>0</v>
      </c>
      <c r="U128" s="37"/>
      <c r="V128" s="37"/>
      <c r="W128" s="37"/>
      <c r="X128" s="37"/>
      <c r="Y128" s="37"/>
      <c r="Z128" s="37"/>
      <c r="AA128" s="37"/>
      <c r="AB128" s="37"/>
      <c r="AC128" s="37"/>
      <c r="AD128" s="37"/>
      <c r="AE128" s="37"/>
      <c r="AR128" s="230" t="s">
        <v>141</v>
      </c>
      <c r="AT128" s="230" t="s">
        <v>137</v>
      </c>
      <c r="AU128" s="230" t="s">
        <v>87</v>
      </c>
      <c r="AY128" s="16" t="s">
        <v>135</v>
      </c>
      <c r="BE128" s="231">
        <f>IF(N128="základní",J128,0)</f>
        <v>0</v>
      </c>
      <c r="BF128" s="231">
        <f>IF(N128="snížená",J128,0)</f>
        <v>0</v>
      </c>
      <c r="BG128" s="231">
        <f>IF(N128="zákl. přenesená",J128,0)</f>
        <v>0</v>
      </c>
      <c r="BH128" s="231">
        <f>IF(N128="sníž. přenesená",J128,0)</f>
        <v>0</v>
      </c>
      <c r="BI128" s="231">
        <f>IF(N128="nulová",J128,0)</f>
        <v>0</v>
      </c>
      <c r="BJ128" s="16" t="s">
        <v>87</v>
      </c>
      <c r="BK128" s="231">
        <f>ROUND(I128*H128,2)</f>
        <v>0</v>
      </c>
      <c r="BL128" s="16" t="s">
        <v>141</v>
      </c>
      <c r="BM128" s="230" t="s">
        <v>1939</v>
      </c>
    </row>
    <row r="129" spans="1:65" s="2" customFormat="1" ht="16.5" customHeight="1">
      <c r="A129" s="37"/>
      <c r="B129" s="38"/>
      <c r="C129" s="218" t="s">
        <v>193</v>
      </c>
      <c r="D129" s="218" t="s">
        <v>137</v>
      </c>
      <c r="E129" s="219" t="s">
        <v>1940</v>
      </c>
      <c r="F129" s="220" t="s">
        <v>1941</v>
      </c>
      <c r="G129" s="221" t="s">
        <v>1142</v>
      </c>
      <c r="H129" s="222">
        <v>104</v>
      </c>
      <c r="I129" s="223"/>
      <c r="J129" s="224">
        <f>ROUND(I129*H129,2)</f>
        <v>0</v>
      </c>
      <c r="K129" s="225"/>
      <c r="L129" s="43"/>
      <c r="M129" s="226" t="s">
        <v>1</v>
      </c>
      <c r="N129" s="227" t="s">
        <v>44</v>
      </c>
      <c r="O129" s="90"/>
      <c r="P129" s="228">
        <f>O129*H129</f>
        <v>0</v>
      </c>
      <c r="Q129" s="228">
        <v>0</v>
      </c>
      <c r="R129" s="228">
        <f>Q129*H129</f>
        <v>0</v>
      </c>
      <c r="S129" s="228">
        <v>0</v>
      </c>
      <c r="T129" s="229">
        <f>S129*H129</f>
        <v>0</v>
      </c>
      <c r="U129" s="37"/>
      <c r="V129" s="37"/>
      <c r="W129" s="37"/>
      <c r="X129" s="37"/>
      <c r="Y129" s="37"/>
      <c r="Z129" s="37"/>
      <c r="AA129" s="37"/>
      <c r="AB129" s="37"/>
      <c r="AC129" s="37"/>
      <c r="AD129" s="37"/>
      <c r="AE129" s="37"/>
      <c r="AR129" s="230" t="s">
        <v>141</v>
      </c>
      <c r="AT129" s="230" t="s">
        <v>137</v>
      </c>
      <c r="AU129" s="230" t="s">
        <v>87</v>
      </c>
      <c r="AY129" s="16" t="s">
        <v>135</v>
      </c>
      <c r="BE129" s="231">
        <f>IF(N129="základní",J129,0)</f>
        <v>0</v>
      </c>
      <c r="BF129" s="231">
        <f>IF(N129="snížená",J129,0)</f>
        <v>0</v>
      </c>
      <c r="BG129" s="231">
        <f>IF(N129="zákl. přenesená",J129,0)</f>
        <v>0</v>
      </c>
      <c r="BH129" s="231">
        <f>IF(N129="sníž. přenesená",J129,0)</f>
        <v>0</v>
      </c>
      <c r="BI129" s="231">
        <f>IF(N129="nulová",J129,0)</f>
        <v>0</v>
      </c>
      <c r="BJ129" s="16" t="s">
        <v>87</v>
      </c>
      <c r="BK129" s="231">
        <f>ROUND(I129*H129,2)</f>
        <v>0</v>
      </c>
      <c r="BL129" s="16" t="s">
        <v>141</v>
      </c>
      <c r="BM129" s="230" t="s">
        <v>1942</v>
      </c>
    </row>
    <row r="130" spans="1:65" s="2" customFormat="1" ht="16.5" customHeight="1">
      <c r="A130" s="37"/>
      <c r="B130" s="38"/>
      <c r="C130" s="218" t="s">
        <v>199</v>
      </c>
      <c r="D130" s="218" t="s">
        <v>137</v>
      </c>
      <c r="E130" s="219" t="s">
        <v>1764</v>
      </c>
      <c r="F130" s="220" t="s">
        <v>1765</v>
      </c>
      <c r="G130" s="221" t="s">
        <v>147</v>
      </c>
      <c r="H130" s="222">
        <v>0.84</v>
      </c>
      <c r="I130" s="223"/>
      <c r="J130" s="224">
        <f>ROUND(I130*H130,2)</f>
        <v>0</v>
      </c>
      <c r="K130" s="225"/>
      <c r="L130" s="43"/>
      <c r="M130" s="226" t="s">
        <v>1</v>
      </c>
      <c r="N130" s="227" t="s">
        <v>44</v>
      </c>
      <c r="O130" s="90"/>
      <c r="P130" s="228">
        <f>O130*H130</f>
        <v>0</v>
      </c>
      <c r="Q130" s="228">
        <v>0</v>
      </c>
      <c r="R130" s="228">
        <f>Q130*H130</f>
        <v>0</v>
      </c>
      <c r="S130" s="228">
        <v>0</v>
      </c>
      <c r="T130" s="229">
        <f>S130*H130</f>
        <v>0</v>
      </c>
      <c r="U130" s="37"/>
      <c r="V130" s="37"/>
      <c r="W130" s="37"/>
      <c r="X130" s="37"/>
      <c r="Y130" s="37"/>
      <c r="Z130" s="37"/>
      <c r="AA130" s="37"/>
      <c r="AB130" s="37"/>
      <c r="AC130" s="37"/>
      <c r="AD130" s="37"/>
      <c r="AE130" s="37"/>
      <c r="AR130" s="230" t="s">
        <v>141</v>
      </c>
      <c r="AT130" s="230" t="s">
        <v>137</v>
      </c>
      <c r="AU130" s="230" t="s">
        <v>87</v>
      </c>
      <c r="AY130" s="16" t="s">
        <v>135</v>
      </c>
      <c r="BE130" s="231">
        <f>IF(N130="základní",J130,0)</f>
        <v>0</v>
      </c>
      <c r="BF130" s="231">
        <f>IF(N130="snížená",J130,0)</f>
        <v>0</v>
      </c>
      <c r="BG130" s="231">
        <f>IF(N130="zákl. přenesená",J130,0)</f>
        <v>0</v>
      </c>
      <c r="BH130" s="231">
        <f>IF(N130="sníž. přenesená",J130,0)</f>
        <v>0</v>
      </c>
      <c r="BI130" s="231">
        <f>IF(N130="nulová",J130,0)</f>
        <v>0</v>
      </c>
      <c r="BJ130" s="16" t="s">
        <v>87</v>
      </c>
      <c r="BK130" s="231">
        <f>ROUND(I130*H130,2)</f>
        <v>0</v>
      </c>
      <c r="BL130" s="16" t="s">
        <v>141</v>
      </c>
      <c r="BM130" s="230" t="s">
        <v>1943</v>
      </c>
    </row>
    <row r="131" spans="1:65" s="2" customFormat="1" ht="16.5" customHeight="1">
      <c r="A131" s="37"/>
      <c r="B131" s="38"/>
      <c r="C131" s="218" t="s">
        <v>205</v>
      </c>
      <c r="D131" s="218" t="s">
        <v>137</v>
      </c>
      <c r="E131" s="219" t="s">
        <v>1767</v>
      </c>
      <c r="F131" s="220" t="s">
        <v>1768</v>
      </c>
      <c r="G131" s="221" t="s">
        <v>269</v>
      </c>
      <c r="H131" s="222">
        <v>1</v>
      </c>
      <c r="I131" s="223"/>
      <c r="J131" s="224">
        <f>ROUND(I131*H131,2)</f>
        <v>0</v>
      </c>
      <c r="K131" s="225"/>
      <c r="L131" s="43"/>
      <c r="M131" s="226" t="s">
        <v>1</v>
      </c>
      <c r="N131" s="227" t="s">
        <v>44</v>
      </c>
      <c r="O131" s="90"/>
      <c r="P131" s="228">
        <f>O131*H131</f>
        <v>0</v>
      </c>
      <c r="Q131" s="228">
        <v>0</v>
      </c>
      <c r="R131" s="228">
        <f>Q131*H131</f>
        <v>0</v>
      </c>
      <c r="S131" s="228">
        <v>0</v>
      </c>
      <c r="T131" s="229">
        <f>S131*H131</f>
        <v>0</v>
      </c>
      <c r="U131" s="37"/>
      <c r="V131" s="37"/>
      <c r="W131" s="37"/>
      <c r="X131" s="37"/>
      <c r="Y131" s="37"/>
      <c r="Z131" s="37"/>
      <c r="AA131" s="37"/>
      <c r="AB131" s="37"/>
      <c r="AC131" s="37"/>
      <c r="AD131" s="37"/>
      <c r="AE131" s="37"/>
      <c r="AR131" s="230" t="s">
        <v>141</v>
      </c>
      <c r="AT131" s="230" t="s">
        <v>137</v>
      </c>
      <c r="AU131" s="230" t="s">
        <v>87</v>
      </c>
      <c r="AY131" s="16" t="s">
        <v>135</v>
      </c>
      <c r="BE131" s="231">
        <f>IF(N131="základní",J131,0)</f>
        <v>0</v>
      </c>
      <c r="BF131" s="231">
        <f>IF(N131="snížená",J131,0)</f>
        <v>0</v>
      </c>
      <c r="BG131" s="231">
        <f>IF(N131="zákl. přenesená",J131,0)</f>
        <v>0</v>
      </c>
      <c r="BH131" s="231">
        <f>IF(N131="sníž. přenesená",J131,0)</f>
        <v>0</v>
      </c>
      <c r="BI131" s="231">
        <f>IF(N131="nulová",J131,0)</f>
        <v>0</v>
      </c>
      <c r="BJ131" s="16" t="s">
        <v>87</v>
      </c>
      <c r="BK131" s="231">
        <f>ROUND(I131*H131,2)</f>
        <v>0</v>
      </c>
      <c r="BL131" s="16" t="s">
        <v>141</v>
      </c>
      <c r="BM131" s="230" t="s">
        <v>1944</v>
      </c>
    </row>
    <row r="132" spans="1:65" s="2" customFormat="1" ht="16.5" customHeight="1">
      <c r="A132" s="37"/>
      <c r="B132" s="38"/>
      <c r="C132" s="218" t="s">
        <v>211</v>
      </c>
      <c r="D132" s="218" t="s">
        <v>137</v>
      </c>
      <c r="E132" s="219" t="s">
        <v>1945</v>
      </c>
      <c r="F132" s="220" t="s">
        <v>1946</v>
      </c>
      <c r="G132" s="221" t="s">
        <v>1635</v>
      </c>
      <c r="H132" s="222">
        <v>1</v>
      </c>
      <c r="I132" s="223"/>
      <c r="J132" s="224">
        <f>ROUND(I132*H132,2)</f>
        <v>0</v>
      </c>
      <c r="K132" s="225"/>
      <c r="L132" s="43"/>
      <c r="M132" s="226" t="s">
        <v>1</v>
      </c>
      <c r="N132" s="227" t="s">
        <v>44</v>
      </c>
      <c r="O132" s="90"/>
      <c r="P132" s="228">
        <f>O132*H132</f>
        <v>0</v>
      </c>
      <c r="Q132" s="228">
        <v>0</v>
      </c>
      <c r="R132" s="228">
        <f>Q132*H132</f>
        <v>0</v>
      </c>
      <c r="S132" s="228">
        <v>0</v>
      </c>
      <c r="T132" s="229">
        <f>S132*H132</f>
        <v>0</v>
      </c>
      <c r="U132" s="37"/>
      <c r="V132" s="37"/>
      <c r="W132" s="37"/>
      <c r="X132" s="37"/>
      <c r="Y132" s="37"/>
      <c r="Z132" s="37"/>
      <c r="AA132" s="37"/>
      <c r="AB132" s="37"/>
      <c r="AC132" s="37"/>
      <c r="AD132" s="37"/>
      <c r="AE132" s="37"/>
      <c r="AR132" s="230" t="s">
        <v>141</v>
      </c>
      <c r="AT132" s="230" t="s">
        <v>137</v>
      </c>
      <c r="AU132" s="230" t="s">
        <v>87</v>
      </c>
      <c r="AY132" s="16" t="s">
        <v>135</v>
      </c>
      <c r="BE132" s="231">
        <f>IF(N132="základní",J132,0)</f>
        <v>0</v>
      </c>
      <c r="BF132" s="231">
        <f>IF(N132="snížená",J132,0)</f>
        <v>0</v>
      </c>
      <c r="BG132" s="231">
        <f>IF(N132="zákl. přenesená",J132,0)</f>
        <v>0</v>
      </c>
      <c r="BH132" s="231">
        <f>IF(N132="sníž. přenesená",J132,0)</f>
        <v>0</v>
      </c>
      <c r="BI132" s="231">
        <f>IF(N132="nulová",J132,0)</f>
        <v>0</v>
      </c>
      <c r="BJ132" s="16" t="s">
        <v>87</v>
      </c>
      <c r="BK132" s="231">
        <f>ROUND(I132*H132,2)</f>
        <v>0</v>
      </c>
      <c r="BL132" s="16" t="s">
        <v>141</v>
      </c>
      <c r="BM132" s="230" t="s">
        <v>1947</v>
      </c>
    </row>
    <row r="133" spans="1:47" s="2" customFormat="1" ht="12">
      <c r="A133" s="37"/>
      <c r="B133" s="38"/>
      <c r="C133" s="39"/>
      <c r="D133" s="232" t="s">
        <v>143</v>
      </c>
      <c r="E133" s="39"/>
      <c r="F133" s="233" t="s">
        <v>1773</v>
      </c>
      <c r="G133" s="39"/>
      <c r="H133" s="39"/>
      <c r="I133" s="234"/>
      <c r="J133" s="39"/>
      <c r="K133" s="39"/>
      <c r="L133" s="43"/>
      <c r="M133" s="235"/>
      <c r="N133" s="236"/>
      <c r="O133" s="90"/>
      <c r="P133" s="90"/>
      <c r="Q133" s="90"/>
      <c r="R133" s="90"/>
      <c r="S133" s="90"/>
      <c r="T133" s="91"/>
      <c r="U133" s="37"/>
      <c r="V133" s="37"/>
      <c r="W133" s="37"/>
      <c r="X133" s="37"/>
      <c r="Y133" s="37"/>
      <c r="Z133" s="37"/>
      <c r="AA133" s="37"/>
      <c r="AB133" s="37"/>
      <c r="AC133" s="37"/>
      <c r="AD133" s="37"/>
      <c r="AE133" s="37"/>
      <c r="AT133" s="16" t="s">
        <v>143</v>
      </c>
      <c r="AU133" s="16" t="s">
        <v>87</v>
      </c>
    </row>
    <row r="134" spans="1:65" s="2" customFormat="1" ht="16.5" customHeight="1">
      <c r="A134" s="37"/>
      <c r="B134" s="38"/>
      <c r="C134" s="218" t="s">
        <v>217</v>
      </c>
      <c r="D134" s="218" t="s">
        <v>137</v>
      </c>
      <c r="E134" s="219" t="s">
        <v>1948</v>
      </c>
      <c r="F134" s="220" t="s">
        <v>1949</v>
      </c>
      <c r="G134" s="221" t="s">
        <v>162</v>
      </c>
      <c r="H134" s="222">
        <v>38</v>
      </c>
      <c r="I134" s="223"/>
      <c r="J134" s="224">
        <f>ROUND(I134*H134,2)</f>
        <v>0</v>
      </c>
      <c r="K134" s="225"/>
      <c r="L134" s="43"/>
      <c r="M134" s="226" t="s">
        <v>1</v>
      </c>
      <c r="N134" s="227" t="s">
        <v>44</v>
      </c>
      <c r="O134" s="90"/>
      <c r="P134" s="228">
        <f>O134*H134</f>
        <v>0</v>
      </c>
      <c r="Q134" s="228">
        <v>0</v>
      </c>
      <c r="R134" s="228">
        <f>Q134*H134</f>
        <v>0</v>
      </c>
      <c r="S134" s="228">
        <v>0</v>
      </c>
      <c r="T134" s="229">
        <f>S134*H134</f>
        <v>0</v>
      </c>
      <c r="U134" s="37"/>
      <c r="V134" s="37"/>
      <c r="W134" s="37"/>
      <c r="X134" s="37"/>
      <c r="Y134" s="37"/>
      <c r="Z134" s="37"/>
      <c r="AA134" s="37"/>
      <c r="AB134" s="37"/>
      <c r="AC134" s="37"/>
      <c r="AD134" s="37"/>
      <c r="AE134" s="37"/>
      <c r="AR134" s="230" t="s">
        <v>141</v>
      </c>
      <c r="AT134" s="230" t="s">
        <v>137</v>
      </c>
      <c r="AU134" s="230" t="s">
        <v>87</v>
      </c>
      <c r="AY134" s="16" t="s">
        <v>135</v>
      </c>
      <c r="BE134" s="231">
        <f>IF(N134="základní",J134,0)</f>
        <v>0</v>
      </c>
      <c r="BF134" s="231">
        <f>IF(N134="snížená",J134,0)</f>
        <v>0</v>
      </c>
      <c r="BG134" s="231">
        <f>IF(N134="zákl. přenesená",J134,0)</f>
        <v>0</v>
      </c>
      <c r="BH134" s="231">
        <f>IF(N134="sníž. přenesená",J134,0)</f>
        <v>0</v>
      </c>
      <c r="BI134" s="231">
        <f>IF(N134="nulová",J134,0)</f>
        <v>0</v>
      </c>
      <c r="BJ134" s="16" t="s">
        <v>87</v>
      </c>
      <c r="BK134" s="231">
        <f>ROUND(I134*H134,2)</f>
        <v>0</v>
      </c>
      <c r="BL134" s="16" t="s">
        <v>141</v>
      </c>
      <c r="BM134" s="230" t="s">
        <v>1950</v>
      </c>
    </row>
    <row r="135" spans="1:65" s="2" customFormat="1" ht="16.5" customHeight="1">
      <c r="A135" s="37"/>
      <c r="B135" s="38"/>
      <c r="C135" s="218" t="s">
        <v>8</v>
      </c>
      <c r="D135" s="218" t="s">
        <v>137</v>
      </c>
      <c r="E135" s="219" t="s">
        <v>1852</v>
      </c>
      <c r="F135" s="220" t="s">
        <v>1853</v>
      </c>
      <c r="G135" s="221" t="s">
        <v>162</v>
      </c>
      <c r="H135" s="222">
        <v>14</v>
      </c>
      <c r="I135" s="223"/>
      <c r="J135" s="224">
        <f>ROUND(I135*H135,2)</f>
        <v>0</v>
      </c>
      <c r="K135" s="225"/>
      <c r="L135" s="43"/>
      <c r="M135" s="226" t="s">
        <v>1</v>
      </c>
      <c r="N135" s="227" t="s">
        <v>44</v>
      </c>
      <c r="O135" s="90"/>
      <c r="P135" s="228">
        <f>O135*H135</f>
        <v>0</v>
      </c>
      <c r="Q135" s="228">
        <v>0</v>
      </c>
      <c r="R135" s="228">
        <f>Q135*H135</f>
        <v>0</v>
      </c>
      <c r="S135" s="228">
        <v>0</v>
      </c>
      <c r="T135" s="229">
        <f>S135*H135</f>
        <v>0</v>
      </c>
      <c r="U135" s="37"/>
      <c r="V135" s="37"/>
      <c r="W135" s="37"/>
      <c r="X135" s="37"/>
      <c r="Y135" s="37"/>
      <c r="Z135" s="37"/>
      <c r="AA135" s="37"/>
      <c r="AB135" s="37"/>
      <c r="AC135" s="37"/>
      <c r="AD135" s="37"/>
      <c r="AE135" s="37"/>
      <c r="AR135" s="230" t="s">
        <v>141</v>
      </c>
      <c r="AT135" s="230" t="s">
        <v>137</v>
      </c>
      <c r="AU135" s="230" t="s">
        <v>87</v>
      </c>
      <c r="AY135" s="16" t="s">
        <v>135</v>
      </c>
      <c r="BE135" s="231">
        <f>IF(N135="základní",J135,0)</f>
        <v>0</v>
      </c>
      <c r="BF135" s="231">
        <f>IF(N135="snížená",J135,0)</f>
        <v>0</v>
      </c>
      <c r="BG135" s="231">
        <f>IF(N135="zákl. přenesená",J135,0)</f>
        <v>0</v>
      </c>
      <c r="BH135" s="231">
        <f>IF(N135="sníž. přenesená",J135,0)</f>
        <v>0</v>
      </c>
      <c r="BI135" s="231">
        <f>IF(N135="nulová",J135,0)</f>
        <v>0</v>
      </c>
      <c r="BJ135" s="16" t="s">
        <v>87</v>
      </c>
      <c r="BK135" s="231">
        <f>ROUND(I135*H135,2)</f>
        <v>0</v>
      </c>
      <c r="BL135" s="16" t="s">
        <v>141</v>
      </c>
      <c r="BM135" s="230" t="s">
        <v>1951</v>
      </c>
    </row>
    <row r="136" spans="1:65" s="2" customFormat="1" ht="16.5" customHeight="1">
      <c r="A136" s="37"/>
      <c r="B136" s="38"/>
      <c r="C136" s="218" t="s">
        <v>227</v>
      </c>
      <c r="D136" s="218" t="s">
        <v>137</v>
      </c>
      <c r="E136" s="219" t="s">
        <v>1952</v>
      </c>
      <c r="F136" s="220" t="s">
        <v>1953</v>
      </c>
      <c r="G136" s="221" t="s">
        <v>162</v>
      </c>
      <c r="H136" s="222">
        <v>4</v>
      </c>
      <c r="I136" s="223"/>
      <c r="J136" s="224">
        <f>ROUND(I136*H136,2)</f>
        <v>0</v>
      </c>
      <c r="K136" s="225"/>
      <c r="L136" s="43"/>
      <c r="M136" s="226" t="s">
        <v>1</v>
      </c>
      <c r="N136" s="227" t="s">
        <v>44</v>
      </c>
      <c r="O136" s="90"/>
      <c r="P136" s="228">
        <f>O136*H136</f>
        <v>0</v>
      </c>
      <c r="Q136" s="228">
        <v>0</v>
      </c>
      <c r="R136" s="228">
        <f>Q136*H136</f>
        <v>0</v>
      </c>
      <c r="S136" s="228">
        <v>0</v>
      </c>
      <c r="T136" s="229">
        <f>S136*H136</f>
        <v>0</v>
      </c>
      <c r="U136" s="37"/>
      <c r="V136" s="37"/>
      <c r="W136" s="37"/>
      <c r="X136" s="37"/>
      <c r="Y136" s="37"/>
      <c r="Z136" s="37"/>
      <c r="AA136" s="37"/>
      <c r="AB136" s="37"/>
      <c r="AC136" s="37"/>
      <c r="AD136" s="37"/>
      <c r="AE136" s="37"/>
      <c r="AR136" s="230" t="s">
        <v>141</v>
      </c>
      <c r="AT136" s="230" t="s">
        <v>137</v>
      </c>
      <c r="AU136" s="230" t="s">
        <v>87</v>
      </c>
      <c r="AY136" s="16" t="s">
        <v>135</v>
      </c>
      <c r="BE136" s="231">
        <f>IF(N136="základní",J136,0)</f>
        <v>0</v>
      </c>
      <c r="BF136" s="231">
        <f>IF(N136="snížená",J136,0)</f>
        <v>0</v>
      </c>
      <c r="BG136" s="231">
        <f>IF(N136="zákl. přenesená",J136,0)</f>
        <v>0</v>
      </c>
      <c r="BH136" s="231">
        <f>IF(N136="sníž. přenesená",J136,0)</f>
        <v>0</v>
      </c>
      <c r="BI136" s="231">
        <f>IF(N136="nulová",J136,0)</f>
        <v>0</v>
      </c>
      <c r="BJ136" s="16" t="s">
        <v>87</v>
      </c>
      <c r="BK136" s="231">
        <f>ROUND(I136*H136,2)</f>
        <v>0</v>
      </c>
      <c r="BL136" s="16" t="s">
        <v>141</v>
      </c>
      <c r="BM136" s="230" t="s">
        <v>1954</v>
      </c>
    </row>
    <row r="137" spans="1:65" s="2" customFormat="1" ht="16.5" customHeight="1">
      <c r="A137" s="37"/>
      <c r="B137" s="38"/>
      <c r="C137" s="218" t="s">
        <v>232</v>
      </c>
      <c r="D137" s="218" t="s">
        <v>137</v>
      </c>
      <c r="E137" s="219" t="s">
        <v>1855</v>
      </c>
      <c r="F137" s="220" t="s">
        <v>1856</v>
      </c>
      <c r="G137" s="221" t="s">
        <v>162</v>
      </c>
      <c r="H137" s="222">
        <v>20</v>
      </c>
      <c r="I137" s="223"/>
      <c r="J137" s="224">
        <f>ROUND(I137*H137,2)</f>
        <v>0</v>
      </c>
      <c r="K137" s="225"/>
      <c r="L137" s="43"/>
      <c r="M137" s="226" t="s">
        <v>1</v>
      </c>
      <c r="N137" s="227" t="s">
        <v>44</v>
      </c>
      <c r="O137" s="90"/>
      <c r="P137" s="228">
        <f>O137*H137</f>
        <v>0</v>
      </c>
      <c r="Q137" s="228">
        <v>0</v>
      </c>
      <c r="R137" s="228">
        <f>Q137*H137</f>
        <v>0</v>
      </c>
      <c r="S137" s="228">
        <v>0</v>
      </c>
      <c r="T137" s="229">
        <f>S137*H137</f>
        <v>0</v>
      </c>
      <c r="U137" s="37"/>
      <c r="V137" s="37"/>
      <c r="W137" s="37"/>
      <c r="X137" s="37"/>
      <c r="Y137" s="37"/>
      <c r="Z137" s="37"/>
      <c r="AA137" s="37"/>
      <c r="AB137" s="37"/>
      <c r="AC137" s="37"/>
      <c r="AD137" s="37"/>
      <c r="AE137" s="37"/>
      <c r="AR137" s="230" t="s">
        <v>141</v>
      </c>
      <c r="AT137" s="230" t="s">
        <v>137</v>
      </c>
      <c r="AU137" s="230" t="s">
        <v>87</v>
      </c>
      <c r="AY137" s="16" t="s">
        <v>135</v>
      </c>
      <c r="BE137" s="231">
        <f>IF(N137="základní",J137,0)</f>
        <v>0</v>
      </c>
      <c r="BF137" s="231">
        <f>IF(N137="snížená",J137,0)</f>
        <v>0</v>
      </c>
      <c r="BG137" s="231">
        <f>IF(N137="zákl. přenesená",J137,0)</f>
        <v>0</v>
      </c>
      <c r="BH137" s="231">
        <f>IF(N137="sníž. přenesená",J137,0)</f>
        <v>0</v>
      </c>
      <c r="BI137" s="231">
        <f>IF(N137="nulová",J137,0)</f>
        <v>0</v>
      </c>
      <c r="BJ137" s="16" t="s">
        <v>87</v>
      </c>
      <c r="BK137" s="231">
        <f>ROUND(I137*H137,2)</f>
        <v>0</v>
      </c>
      <c r="BL137" s="16" t="s">
        <v>141</v>
      </c>
      <c r="BM137" s="230" t="s">
        <v>1955</v>
      </c>
    </row>
    <row r="138" spans="1:65" s="2" customFormat="1" ht="16.5" customHeight="1">
      <c r="A138" s="37"/>
      <c r="B138" s="38"/>
      <c r="C138" s="218" t="s">
        <v>236</v>
      </c>
      <c r="D138" s="218" t="s">
        <v>137</v>
      </c>
      <c r="E138" s="219" t="s">
        <v>1956</v>
      </c>
      <c r="F138" s="220" t="s">
        <v>1957</v>
      </c>
      <c r="G138" s="221" t="s">
        <v>162</v>
      </c>
      <c r="H138" s="222">
        <v>14</v>
      </c>
      <c r="I138" s="223"/>
      <c r="J138" s="224">
        <f>ROUND(I138*H138,2)</f>
        <v>0</v>
      </c>
      <c r="K138" s="225"/>
      <c r="L138" s="43"/>
      <c r="M138" s="226" t="s">
        <v>1</v>
      </c>
      <c r="N138" s="227" t="s">
        <v>44</v>
      </c>
      <c r="O138" s="90"/>
      <c r="P138" s="228">
        <f>O138*H138</f>
        <v>0</v>
      </c>
      <c r="Q138" s="228">
        <v>0</v>
      </c>
      <c r="R138" s="228">
        <f>Q138*H138</f>
        <v>0</v>
      </c>
      <c r="S138" s="228">
        <v>0</v>
      </c>
      <c r="T138" s="229">
        <f>S138*H138</f>
        <v>0</v>
      </c>
      <c r="U138" s="37"/>
      <c r="V138" s="37"/>
      <c r="W138" s="37"/>
      <c r="X138" s="37"/>
      <c r="Y138" s="37"/>
      <c r="Z138" s="37"/>
      <c r="AA138" s="37"/>
      <c r="AB138" s="37"/>
      <c r="AC138" s="37"/>
      <c r="AD138" s="37"/>
      <c r="AE138" s="37"/>
      <c r="AR138" s="230" t="s">
        <v>141</v>
      </c>
      <c r="AT138" s="230" t="s">
        <v>137</v>
      </c>
      <c r="AU138" s="230" t="s">
        <v>87</v>
      </c>
      <c r="AY138" s="16" t="s">
        <v>135</v>
      </c>
      <c r="BE138" s="231">
        <f>IF(N138="základní",J138,0)</f>
        <v>0</v>
      </c>
      <c r="BF138" s="231">
        <f>IF(N138="snížená",J138,0)</f>
        <v>0</v>
      </c>
      <c r="BG138" s="231">
        <f>IF(N138="zákl. přenesená",J138,0)</f>
        <v>0</v>
      </c>
      <c r="BH138" s="231">
        <f>IF(N138="sníž. přenesená",J138,0)</f>
        <v>0</v>
      </c>
      <c r="BI138" s="231">
        <f>IF(N138="nulová",J138,0)</f>
        <v>0</v>
      </c>
      <c r="BJ138" s="16" t="s">
        <v>87</v>
      </c>
      <c r="BK138" s="231">
        <f>ROUND(I138*H138,2)</f>
        <v>0</v>
      </c>
      <c r="BL138" s="16" t="s">
        <v>141</v>
      </c>
      <c r="BM138" s="230" t="s">
        <v>1958</v>
      </c>
    </row>
    <row r="139" spans="1:65" s="2" customFormat="1" ht="16.5" customHeight="1">
      <c r="A139" s="37"/>
      <c r="B139" s="38"/>
      <c r="C139" s="218" t="s">
        <v>242</v>
      </c>
      <c r="D139" s="218" t="s">
        <v>137</v>
      </c>
      <c r="E139" s="219" t="s">
        <v>1873</v>
      </c>
      <c r="F139" s="220" t="s">
        <v>1874</v>
      </c>
      <c r="G139" s="221" t="s">
        <v>162</v>
      </c>
      <c r="H139" s="222">
        <v>24</v>
      </c>
      <c r="I139" s="223"/>
      <c r="J139" s="224">
        <f>ROUND(I139*H139,2)</f>
        <v>0</v>
      </c>
      <c r="K139" s="225"/>
      <c r="L139" s="43"/>
      <c r="M139" s="226" t="s">
        <v>1</v>
      </c>
      <c r="N139" s="227" t="s">
        <v>44</v>
      </c>
      <c r="O139" s="90"/>
      <c r="P139" s="228">
        <f>O139*H139</f>
        <v>0</v>
      </c>
      <c r="Q139" s="228">
        <v>0</v>
      </c>
      <c r="R139" s="228">
        <f>Q139*H139</f>
        <v>0</v>
      </c>
      <c r="S139" s="228">
        <v>0</v>
      </c>
      <c r="T139" s="229">
        <f>S139*H139</f>
        <v>0</v>
      </c>
      <c r="U139" s="37"/>
      <c r="V139" s="37"/>
      <c r="W139" s="37"/>
      <c r="X139" s="37"/>
      <c r="Y139" s="37"/>
      <c r="Z139" s="37"/>
      <c r="AA139" s="37"/>
      <c r="AB139" s="37"/>
      <c r="AC139" s="37"/>
      <c r="AD139" s="37"/>
      <c r="AE139" s="37"/>
      <c r="AR139" s="230" t="s">
        <v>141</v>
      </c>
      <c r="AT139" s="230" t="s">
        <v>137</v>
      </c>
      <c r="AU139" s="230" t="s">
        <v>87</v>
      </c>
      <c r="AY139" s="16" t="s">
        <v>135</v>
      </c>
      <c r="BE139" s="231">
        <f>IF(N139="základní",J139,0)</f>
        <v>0</v>
      </c>
      <c r="BF139" s="231">
        <f>IF(N139="snížená",J139,0)</f>
        <v>0</v>
      </c>
      <c r="BG139" s="231">
        <f>IF(N139="zákl. přenesená",J139,0)</f>
        <v>0</v>
      </c>
      <c r="BH139" s="231">
        <f>IF(N139="sníž. přenesená",J139,0)</f>
        <v>0</v>
      </c>
      <c r="BI139" s="231">
        <f>IF(N139="nulová",J139,0)</f>
        <v>0</v>
      </c>
      <c r="BJ139" s="16" t="s">
        <v>87</v>
      </c>
      <c r="BK139" s="231">
        <f>ROUND(I139*H139,2)</f>
        <v>0</v>
      </c>
      <c r="BL139" s="16" t="s">
        <v>141</v>
      </c>
      <c r="BM139" s="230" t="s">
        <v>1959</v>
      </c>
    </row>
    <row r="140" spans="1:65" s="2" customFormat="1" ht="16.5" customHeight="1">
      <c r="A140" s="37"/>
      <c r="B140" s="38"/>
      <c r="C140" s="218" t="s">
        <v>250</v>
      </c>
      <c r="D140" s="218" t="s">
        <v>137</v>
      </c>
      <c r="E140" s="219" t="s">
        <v>1960</v>
      </c>
      <c r="F140" s="220" t="s">
        <v>1881</v>
      </c>
      <c r="G140" s="221" t="s">
        <v>162</v>
      </c>
      <c r="H140" s="222">
        <v>14</v>
      </c>
      <c r="I140" s="223"/>
      <c r="J140" s="224">
        <f>ROUND(I140*H140,2)</f>
        <v>0</v>
      </c>
      <c r="K140" s="225"/>
      <c r="L140" s="43"/>
      <c r="M140" s="226" t="s">
        <v>1</v>
      </c>
      <c r="N140" s="227" t="s">
        <v>44</v>
      </c>
      <c r="O140" s="90"/>
      <c r="P140" s="228">
        <f>O140*H140</f>
        <v>0</v>
      </c>
      <c r="Q140" s="228">
        <v>0</v>
      </c>
      <c r="R140" s="228">
        <f>Q140*H140</f>
        <v>0</v>
      </c>
      <c r="S140" s="228">
        <v>0</v>
      </c>
      <c r="T140" s="229">
        <f>S140*H140</f>
        <v>0</v>
      </c>
      <c r="U140" s="37"/>
      <c r="V140" s="37"/>
      <c r="W140" s="37"/>
      <c r="X140" s="37"/>
      <c r="Y140" s="37"/>
      <c r="Z140" s="37"/>
      <c r="AA140" s="37"/>
      <c r="AB140" s="37"/>
      <c r="AC140" s="37"/>
      <c r="AD140" s="37"/>
      <c r="AE140" s="37"/>
      <c r="AR140" s="230" t="s">
        <v>141</v>
      </c>
      <c r="AT140" s="230" t="s">
        <v>137</v>
      </c>
      <c r="AU140" s="230" t="s">
        <v>87</v>
      </c>
      <c r="AY140" s="16" t="s">
        <v>135</v>
      </c>
      <c r="BE140" s="231">
        <f>IF(N140="základní",J140,0)</f>
        <v>0</v>
      </c>
      <c r="BF140" s="231">
        <f>IF(N140="snížená",J140,0)</f>
        <v>0</v>
      </c>
      <c r="BG140" s="231">
        <f>IF(N140="zákl. přenesená",J140,0)</f>
        <v>0</v>
      </c>
      <c r="BH140" s="231">
        <f>IF(N140="sníž. přenesená",J140,0)</f>
        <v>0</v>
      </c>
      <c r="BI140" s="231">
        <f>IF(N140="nulová",J140,0)</f>
        <v>0</v>
      </c>
      <c r="BJ140" s="16" t="s">
        <v>87</v>
      </c>
      <c r="BK140" s="231">
        <f>ROUND(I140*H140,2)</f>
        <v>0</v>
      </c>
      <c r="BL140" s="16" t="s">
        <v>141</v>
      </c>
      <c r="BM140" s="230" t="s">
        <v>1961</v>
      </c>
    </row>
    <row r="141" spans="1:65" s="2" customFormat="1" ht="16.5" customHeight="1">
      <c r="A141" s="37"/>
      <c r="B141" s="38"/>
      <c r="C141" s="218" t="s">
        <v>7</v>
      </c>
      <c r="D141" s="218" t="s">
        <v>137</v>
      </c>
      <c r="E141" s="219" t="s">
        <v>1962</v>
      </c>
      <c r="F141" s="220" t="s">
        <v>1963</v>
      </c>
      <c r="G141" s="221" t="s">
        <v>162</v>
      </c>
      <c r="H141" s="222">
        <v>4</v>
      </c>
      <c r="I141" s="223"/>
      <c r="J141" s="224">
        <f>ROUND(I141*H141,2)</f>
        <v>0</v>
      </c>
      <c r="K141" s="225"/>
      <c r="L141" s="43"/>
      <c r="M141" s="226" t="s">
        <v>1</v>
      </c>
      <c r="N141" s="227" t="s">
        <v>44</v>
      </c>
      <c r="O141" s="90"/>
      <c r="P141" s="228">
        <f>O141*H141</f>
        <v>0</v>
      </c>
      <c r="Q141" s="228">
        <v>0</v>
      </c>
      <c r="R141" s="228">
        <f>Q141*H141</f>
        <v>0</v>
      </c>
      <c r="S141" s="228">
        <v>0</v>
      </c>
      <c r="T141" s="229">
        <f>S141*H141</f>
        <v>0</v>
      </c>
      <c r="U141" s="37"/>
      <c r="V141" s="37"/>
      <c r="W141" s="37"/>
      <c r="X141" s="37"/>
      <c r="Y141" s="37"/>
      <c r="Z141" s="37"/>
      <c r="AA141" s="37"/>
      <c r="AB141" s="37"/>
      <c r="AC141" s="37"/>
      <c r="AD141" s="37"/>
      <c r="AE141" s="37"/>
      <c r="AR141" s="230" t="s">
        <v>141</v>
      </c>
      <c r="AT141" s="230" t="s">
        <v>137</v>
      </c>
      <c r="AU141" s="230" t="s">
        <v>87</v>
      </c>
      <c r="AY141" s="16" t="s">
        <v>135</v>
      </c>
      <c r="BE141" s="231">
        <f>IF(N141="základní",J141,0)</f>
        <v>0</v>
      </c>
      <c r="BF141" s="231">
        <f>IF(N141="snížená",J141,0)</f>
        <v>0</v>
      </c>
      <c r="BG141" s="231">
        <f>IF(N141="zákl. přenesená",J141,0)</f>
        <v>0</v>
      </c>
      <c r="BH141" s="231">
        <f>IF(N141="sníž. přenesená",J141,0)</f>
        <v>0</v>
      </c>
      <c r="BI141" s="231">
        <f>IF(N141="nulová",J141,0)</f>
        <v>0</v>
      </c>
      <c r="BJ141" s="16" t="s">
        <v>87</v>
      </c>
      <c r="BK141" s="231">
        <f>ROUND(I141*H141,2)</f>
        <v>0</v>
      </c>
      <c r="BL141" s="16" t="s">
        <v>141</v>
      </c>
      <c r="BM141" s="230" t="s">
        <v>1964</v>
      </c>
    </row>
    <row r="142" spans="1:65" s="2" customFormat="1" ht="16.5" customHeight="1">
      <c r="A142" s="37"/>
      <c r="B142" s="38"/>
      <c r="C142" s="218" t="s">
        <v>259</v>
      </c>
      <c r="D142" s="218" t="s">
        <v>137</v>
      </c>
      <c r="E142" s="219" t="s">
        <v>1965</v>
      </c>
      <c r="F142" s="220" t="s">
        <v>1884</v>
      </c>
      <c r="G142" s="221" t="s">
        <v>162</v>
      </c>
      <c r="H142" s="222">
        <v>20</v>
      </c>
      <c r="I142" s="223"/>
      <c r="J142" s="224">
        <f>ROUND(I142*H142,2)</f>
        <v>0</v>
      </c>
      <c r="K142" s="225"/>
      <c r="L142" s="43"/>
      <c r="M142" s="226" t="s">
        <v>1</v>
      </c>
      <c r="N142" s="227" t="s">
        <v>44</v>
      </c>
      <c r="O142" s="90"/>
      <c r="P142" s="228">
        <f>O142*H142</f>
        <v>0</v>
      </c>
      <c r="Q142" s="228">
        <v>0</v>
      </c>
      <c r="R142" s="228">
        <f>Q142*H142</f>
        <v>0</v>
      </c>
      <c r="S142" s="228">
        <v>0</v>
      </c>
      <c r="T142" s="229">
        <f>S142*H142</f>
        <v>0</v>
      </c>
      <c r="U142" s="37"/>
      <c r="V142" s="37"/>
      <c r="W142" s="37"/>
      <c r="X142" s="37"/>
      <c r="Y142" s="37"/>
      <c r="Z142" s="37"/>
      <c r="AA142" s="37"/>
      <c r="AB142" s="37"/>
      <c r="AC142" s="37"/>
      <c r="AD142" s="37"/>
      <c r="AE142" s="37"/>
      <c r="AR142" s="230" t="s">
        <v>141</v>
      </c>
      <c r="AT142" s="230" t="s">
        <v>137</v>
      </c>
      <c r="AU142" s="230" t="s">
        <v>87</v>
      </c>
      <c r="AY142" s="16" t="s">
        <v>135</v>
      </c>
      <c r="BE142" s="231">
        <f>IF(N142="základní",J142,0)</f>
        <v>0</v>
      </c>
      <c r="BF142" s="231">
        <f>IF(N142="snížená",J142,0)</f>
        <v>0</v>
      </c>
      <c r="BG142" s="231">
        <f>IF(N142="zákl. přenesená",J142,0)</f>
        <v>0</v>
      </c>
      <c r="BH142" s="231">
        <f>IF(N142="sníž. přenesená",J142,0)</f>
        <v>0</v>
      </c>
      <c r="BI142" s="231">
        <f>IF(N142="nulová",J142,0)</f>
        <v>0</v>
      </c>
      <c r="BJ142" s="16" t="s">
        <v>87</v>
      </c>
      <c r="BK142" s="231">
        <f>ROUND(I142*H142,2)</f>
        <v>0</v>
      </c>
      <c r="BL142" s="16" t="s">
        <v>141</v>
      </c>
      <c r="BM142" s="230" t="s">
        <v>1966</v>
      </c>
    </row>
    <row r="143" spans="1:65" s="2" customFormat="1" ht="16.5" customHeight="1">
      <c r="A143" s="37"/>
      <c r="B143" s="38"/>
      <c r="C143" s="218" t="s">
        <v>265</v>
      </c>
      <c r="D143" s="218" t="s">
        <v>137</v>
      </c>
      <c r="E143" s="219" t="s">
        <v>1967</v>
      </c>
      <c r="F143" s="220" t="s">
        <v>1968</v>
      </c>
      <c r="G143" s="221" t="s">
        <v>162</v>
      </c>
      <c r="H143" s="222">
        <v>120</v>
      </c>
      <c r="I143" s="223"/>
      <c r="J143" s="224">
        <f>ROUND(I143*H143,2)</f>
        <v>0</v>
      </c>
      <c r="K143" s="225"/>
      <c r="L143" s="43"/>
      <c r="M143" s="226" t="s">
        <v>1</v>
      </c>
      <c r="N143" s="227" t="s">
        <v>44</v>
      </c>
      <c r="O143" s="90"/>
      <c r="P143" s="228">
        <f>O143*H143</f>
        <v>0</v>
      </c>
      <c r="Q143" s="228">
        <v>0</v>
      </c>
      <c r="R143" s="228">
        <f>Q143*H143</f>
        <v>0</v>
      </c>
      <c r="S143" s="228">
        <v>0</v>
      </c>
      <c r="T143" s="229">
        <f>S143*H143</f>
        <v>0</v>
      </c>
      <c r="U143" s="37"/>
      <c r="V143" s="37"/>
      <c r="W143" s="37"/>
      <c r="X143" s="37"/>
      <c r="Y143" s="37"/>
      <c r="Z143" s="37"/>
      <c r="AA143" s="37"/>
      <c r="AB143" s="37"/>
      <c r="AC143" s="37"/>
      <c r="AD143" s="37"/>
      <c r="AE143" s="37"/>
      <c r="AR143" s="230" t="s">
        <v>141</v>
      </c>
      <c r="AT143" s="230" t="s">
        <v>137</v>
      </c>
      <c r="AU143" s="230" t="s">
        <v>87</v>
      </c>
      <c r="AY143" s="16" t="s">
        <v>135</v>
      </c>
      <c r="BE143" s="231">
        <f>IF(N143="základní",J143,0)</f>
        <v>0</v>
      </c>
      <c r="BF143" s="231">
        <f>IF(N143="snížená",J143,0)</f>
        <v>0</v>
      </c>
      <c r="BG143" s="231">
        <f>IF(N143="zákl. přenesená",J143,0)</f>
        <v>0</v>
      </c>
      <c r="BH143" s="231">
        <f>IF(N143="sníž. přenesená",J143,0)</f>
        <v>0</v>
      </c>
      <c r="BI143" s="231">
        <f>IF(N143="nulová",J143,0)</f>
        <v>0</v>
      </c>
      <c r="BJ143" s="16" t="s">
        <v>87</v>
      </c>
      <c r="BK143" s="231">
        <f>ROUND(I143*H143,2)</f>
        <v>0</v>
      </c>
      <c r="BL143" s="16" t="s">
        <v>141</v>
      </c>
      <c r="BM143" s="230" t="s">
        <v>1969</v>
      </c>
    </row>
    <row r="144" spans="1:65" s="2" customFormat="1" ht="16.5" customHeight="1">
      <c r="A144" s="37"/>
      <c r="B144" s="38"/>
      <c r="C144" s="218" t="s">
        <v>273</v>
      </c>
      <c r="D144" s="218" t="s">
        <v>137</v>
      </c>
      <c r="E144" s="219" t="s">
        <v>1970</v>
      </c>
      <c r="F144" s="220" t="s">
        <v>1971</v>
      </c>
      <c r="G144" s="221" t="s">
        <v>162</v>
      </c>
      <c r="H144" s="222">
        <v>2</v>
      </c>
      <c r="I144" s="223"/>
      <c r="J144" s="224">
        <f>ROUND(I144*H144,2)</f>
        <v>0</v>
      </c>
      <c r="K144" s="225"/>
      <c r="L144" s="43"/>
      <c r="M144" s="226" t="s">
        <v>1</v>
      </c>
      <c r="N144" s="227" t="s">
        <v>44</v>
      </c>
      <c r="O144" s="90"/>
      <c r="P144" s="228">
        <f>O144*H144</f>
        <v>0</v>
      </c>
      <c r="Q144" s="228">
        <v>0</v>
      </c>
      <c r="R144" s="228">
        <f>Q144*H144</f>
        <v>0</v>
      </c>
      <c r="S144" s="228">
        <v>0</v>
      </c>
      <c r="T144" s="229">
        <f>S144*H144</f>
        <v>0</v>
      </c>
      <c r="U144" s="37"/>
      <c r="V144" s="37"/>
      <c r="W144" s="37"/>
      <c r="X144" s="37"/>
      <c r="Y144" s="37"/>
      <c r="Z144" s="37"/>
      <c r="AA144" s="37"/>
      <c r="AB144" s="37"/>
      <c r="AC144" s="37"/>
      <c r="AD144" s="37"/>
      <c r="AE144" s="37"/>
      <c r="AR144" s="230" t="s">
        <v>141</v>
      </c>
      <c r="AT144" s="230" t="s">
        <v>137</v>
      </c>
      <c r="AU144" s="230" t="s">
        <v>87</v>
      </c>
      <c r="AY144" s="16" t="s">
        <v>135</v>
      </c>
      <c r="BE144" s="231">
        <f>IF(N144="základní",J144,0)</f>
        <v>0</v>
      </c>
      <c r="BF144" s="231">
        <f>IF(N144="snížená",J144,0)</f>
        <v>0</v>
      </c>
      <c r="BG144" s="231">
        <f>IF(N144="zákl. přenesená",J144,0)</f>
        <v>0</v>
      </c>
      <c r="BH144" s="231">
        <f>IF(N144="sníž. přenesená",J144,0)</f>
        <v>0</v>
      </c>
      <c r="BI144" s="231">
        <f>IF(N144="nulová",J144,0)</f>
        <v>0</v>
      </c>
      <c r="BJ144" s="16" t="s">
        <v>87</v>
      </c>
      <c r="BK144" s="231">
        <f>ROUND(I144*H144,2)</f>
        <v>0</v>
      </c>
      <c r="BL144" s="16" t="s">
        <v>141</v>
      </c>
      <c r="BM144" s="230" t="s">
        <v>1972</v>
      </c>
    </row>
    <row r="145" spans="1:65" s="2" customFormat="1" ht="16.5" customHeight="1">
      <c r="A145" s="37"/>
      <c r="B145" s="38"/>
      <c r="C145" s="218" t="s">
        <v>278</v>
      </c>
      <c r="D145" s="218" t="s">
        <v>137</v>
      </c>
      <c r="E145" s="219" t="s">
        <v>1973</v>
      </c>
      <c r="F145" s="220" t="s">
        <v>1974</v>
      </c>
      <c r="G145" s="221" t="s">
        <v>162</v>
      </c>
      <c r="H145" s="222">
        <v>60</v>
      </c>
      <c r="I145" s="223"/>
      <c r="J145" s="224">
        <f>ROUND(I145*H145,2)</f>
        <v>0</v>
      </c>
      <c r="K145" s="225"/>
      <c r="L145" s="43"/>
      <c r="M145" s="226" t="s">
        <v>1</v>
      </c>
      <c r="N145" s="227" t="s">
        <v>44</v>
      </c>
      <c r="O145" s="90"/>
      <c r="P145" s="228">
        <f>O145*H145</f>
        <v>0</v>
      </c>
      <c r="Q145" s="228">
        <v>0</v>
      </c>
      <c r="R145" s="228">
        <f>Q145*H145</f>
        <v>0</v>
      </c>
      <c r="S145" s="228">
        <v>0</v>
      </c>
      <c r="T145" s="229">
        <f>S145*H145</f>
        <v>0</v>
      </c>
      <c r="U145" s="37"/>
      <c r="V145" s="37"/>
      <c r="W145" s="37"/>
      <c r="X145" s="37"/>
      <c r="Y145" s="37"/>
      <c r="Z145" s="37"/>
      <c r="AA145" s="37"/>
      <c r="AB145" s="37"/>
      <c r="AC145" s="37"/>
      <c r="AD145" s="37"/>
      <c r="AE145" s="37"/>
      <c r="AR145" s="230" t="s">
        <v>141</v>
      </c>
      <c r="AT145" s="230" t="s">
        <v>137</v>
      </c>
      <c r="AU145" s="230" t="s">
        <v>87</v>
      </c>
      <c r="AY145" s="16" t="s">
        <v>135</v>
      </c>
      <c r="BE145" s="231">
        <f>IF(N145="základní",J145,0)</f>
        <v>0</v>
      </c>
      <c r="BF145" s="231">
        <f>IF(N145="snížená",J145,0)</f>
        <v>0</v>
      </c>
      <c r="BG145" s="231">
        <f>IF(N145="zákl. přenesená",J145,0)</f>
        <v>0</v>
      </c>
      <c r="BH145" s="231">
        <f>IF(N145="sníž. přenesená",J145,0)</f>
        <v>0</v>
      </c>
      <c r="BI145" s="231">
        <f>IF(N145="nulová",J145,0)</f>
        <v>0</v>
      </c>
      <c r="BJ145" s="16" t="s">
        <v>87</v>
      </c>
      <c r="BK145" s="231">
        <f>ROUND(I145*H145,2)</f>
        <v>0</v>
      </c>
      <c r="BL145" s="16" t="s">
        <v>141</v>
      </c>
      <c r="BM145" s="230" t="s">
        <v>1975</v>
      </c>
    </row>
    <row r="146" spans="1:65" s="2" customFormat="1" ht="16.5" customHeight="1">
      <c r="A146" s="37"/>
      <c r="B146" s="38"/>
      <c r="C146" s="218" t="s">
        <v>284</v>
      </c>
      <c r="D146" s="218" t="s">
        <v>137</v>
      </c>
      <c r="E146" s="219" t="s">
        <v>1976</v>
      </c>
      <c r="F146" s="220" t="s">
        <v>1977</v>
      </c>
      <c r="G146" s="221" t="s">
        <v>1142</v>
      </c>
      <c r="H146" s="222">
        <v>4</v>
      </c>
      <c r="I146" s="223"/>
      <c r="J146" s="224">
        <f>ROUND(I146*H146,2)</f>
        <v>0</v>
      </c>
      <c r="K146" s="225"/>
      <c r="L146" s="43"/>
      <c r="M146" s="226" t="s">
        <v>1</v>
      </c>
      <c r="N146" s="227" t="s">
        <v>44</v>
      </c>
      <c r="O146" s="90"/>
      <c r="P146" s="228">
        <f>O146*H146</f>
        <v>0</v>
      </c>
      <c r="Q146" s="228">
        <v>0</v>
      </c>
      <c r="R146" s="228">
        <f>Q146*H146</f>
        <v>0</v>
      </c>
      <c r="S146" s="228">
        <v>0</v>
      </c>
      <c r="T146" s="229">
        <f>S146*H146</f>
        <v>0</v>
      </c>
      <c r="U146" s="37"/>
      <c r="V146" s="37"/>
      <c r="W146" s="37"/>
      <c r="X146" s="37"/>
      <c r="Y146" s="37"/>
      <c r="Z146" s="37"/>
      <c r="AA146" s="37"/>
      <c r="AB146" s="37"/>
      <c r="AC146" s="37"/>
      <c r="AD146" s="37"/>
      <c r="AE146" s="37"/>
      <c r="AR146" s="230" t="s">
        <v>141</v>
      </c>
      <c r="AT146" s="230" t="s">
        <v>137</v>
      </c>
      <c r="AU146" s="230" t="s">
        <v>87</v>
      </c>
      <c r="AY146" s="16" t="s">
        <v>135</v>
      </c>
      <c r="BE146" s="231">
        <f>IF(N146="základní",J146,0)</f>
        <v>0</v>
      </c>
      <c r="BF146" s="231">
        <f>IF(N146="snížená",J146,0)</f>
        <v>0</v>
      </c>
      <c r="BG146" s="231">
        <f>IF(N146="zákl. přenesená",J146,0)</f>
        <v>0</v>
      </c>
      <c r="BH146" s="231">
        <f>IF(N146="sníž. přenesená",J146,0)</f>
        <v>0</v>
      </c>
      <c r="BI146" s="231">
        <f>IF(N146="nulová",J146,0)</f>
        <v>0</v>
      </c>
      <c r="BJ146" s="16" t="s">
        <v>87</v>
      </c>
      <c r="BK146" s="231">
        <f>ROUND(I146*H146,2)</f>
        <v>0</v>
      </c>
      <c r="BL146" s="16" t="s">
        <v>141</v>
      </c>
      <c r="BM146" s="230" t="s">
        <v>1978</v>
      </c>
    </row>
    <row r="147" spans="1:65" s="2" customFormat="1" ht="16.5" customHeight="1">
      <c r="A147" s="37"/>
      <c r="B147" s="38"/>
      <c r="C147" s="218" t="s">
        <v>288</v>
      </c>
      <c r="D147" s="218" t="s">
        <v>137</v>
      </c>
      <c r="E147" s="219" t="s">
        <v>1979</v>
      </c>
      <c r="F147" s="220" t="s">
        <v>1980</v>
      </c>
      <c r="G147" s="221" t="s">
        <v>162</v>
      </c>
      <c r="H147" s="222">
        <v>32</v>
      </c>
      <c r="I147" s="223"/>
      <c r="J147" s="224">
        <f>ROUND(I147*H147,2)</f>
        <v>0</v>
      </c>
      <c r="K147" s="225"/>
      <c r="L147" s="43"/>
      <c r="M147" s="226" t="s">
        <v>1</v>
      </c>
      <c r="N147" s="227" t="s">
        <v>44</v>
      </c>
      <c r="O147" s="90"/>
      <c r="P147" s="228">
        <f>O147*H147</f>
        <v>0</v>
      </c>
      <c r="Q147" s="228">
        <v>0</v>
      </c>
      <c r="R147" s="228">
        <f>Q147*H147</f>
        <v>0</v>
      </c>
      <c r="S147" s="228">
        <v>0</v>
      </c>
      <c r="T147" s="229">
        <f>S147*H147</f>
        <v>0</v>
      </c>
      <c r="U147" s="37"/>
      <c r="V147" s="37"/>
      <c r="W147" s="37"/>
      <c r="X147" s="37"/>
      <c r="Y147" s="37"/>
      <c r="Z147" s="37"/>
      <c r="AA147" s="37"/>
      <c r="AB147" s="37"/>
      <c r="AC147" s="37"/>
      <c r="AD147" s="37"/>
      <c r="AE147" s="37"/>
      <c r="AR147" s="230" t="s">
        <v>141</v>
      </c>
      <c r="AT147" s="230" t="s">
        <v>137</v>
      </c>
      <c r="AU147" s="230" t="s">
        <v>87</v>
      </c>
      <c r="AY147" s="16" t="s">
        <v>135</v>
      </c>
      <c r="BE147" s="231">
        <f>IF(N147="základní",J147,0)</f>
        <v>0</v>
      </c>
      <c r="BF147" s="231">
        <f>IF(N147="snížená",J147,0)</f>
        <v>0</v>
      </c>
      <c r="BG147" s="231">
        <f>IF(N147="zákl. přenesená",J147,0)</f>
        <v>0</v>
      </c>
      <c r="BH147" s="231">
        <f>IF(N147="sníž. přenesená",J147,0)</f>
        <v>0</v>
      </c>
      <c r="BI147" s="231">
        <f>IF(N147="nulová",J147,0)</f>
        <v>0</v>
      </c>
      <c r="BJ147" s="16" t="s">
        <v>87</v>
      </c>
      <c r="BK147" s="231">
        <f>ROUND(I147*H147,2)</f>
        <v>0</v>
      </c>
      <c r="BL147" s="16" t="s">
        <v>141</v>
      </c>
      <c r="BM147" s="230" t="s">
        <v>1981</v>
      </c>
    </row>
    <row r="148" spans="1:65" s="2" customFormat="1" ht="16.5" customHeight="1">
      <c r="A148" s="37"/>
      <c r="B148" s="38"/>
      <c r="C148" s="218" t="s">
        <v>292</v>
      </c>
      <c r="D148" s="218" t="s">
        <v>137</v>
      </c>
      <c r="E148" s="219" t="s">
        <v>1982</v>
      </c>
      <c r="F148" s="220" t="s">
        <v>1983</v>
      </c>
      <c r="G148" s="221" t="s">
        <v>162</v>
      </c>
      <c r="H148" s="222">
        <v>143</v>
      </c>
      <c r="I148" s="223"/>
      <c r="J148" s="224">
        <f>ROUND(I148*H148,2)</f>
        <v>0</v>
      </c>
      <c r="K148" s="225"/>
      <c r="L148" s="43"/>
      <c r="M148" s="226" t="s">
        <v>1</v>
      </c>
      <c r="N148" s="227" t="s">
        <v>44</v>
      </c>
      <c r="O148" s="90"/>
      <c r="P148" s="228">
        <f>O148*H148</f>
        <v>0</v>
      </c>
      <c r="Q148" s="228">
        <v>0</v>
      </c>
      <c r="R148" s="228">
        <f>Q148*H148</f>
        <v>0</v>
      </c>
      <c r="S148" s="228">
        <v>0</v>
      </c>
      <c r="T148" s="229">
        <f>S148*H148</f>
        <v>0</v>
      </c>
      <c r="U148" s="37"/>
      <c r="V148" s="37"/>
      <c r="W148" s="37"/>
      <c r="X148" s="37"/>
      <c r="Y148" s="37"/>
      <c r="Z148" s="37"/>
      <c r="AA148" s="37"/>
      <c r="AB148" s="37"/>
      <c r="AC148" s="37"/>
      <c r="AD148" s="37"/>
      <c r="AE148" s="37"/>
      <c r="AR148" s="230" t="s">
        <v>141</v>
      </c>
      <c r="AT148" s="230" t="s">
        <v>137</v>
      </c>
      <c r="AU148" s="230" t="s">
        <v>87</v>
      </c>
      <c r="AY148" s="16" t="s">
        <v>135</v>
      </c>
      <c r="BE148" s="231">
        <f>IF(N148="základní",J148,0)</f>
        <v>0</v>
      </c>
      <c r="BF148" s="231">
        <f>IF(N148="snížená",J148,0)</f>
        <v>0</v>
      </c>
      <c r="BG148" s="231">
        <f>IF(N148="zákl. přenesená",J148,0)</f>
        <v>0</v>
      </c>
      <c r="BH148" s="231">
        <f>IF(N148="sníž. přenesená",J148,0)</f>
        <v>0</v>
      </c>
      <c r="BI148" s="231">
        <f>IF(N148="nulová",J148,0)</f>
        <v>0</v>
      </c>
      <c r="BJ148" s="16" t="s">
        <v>87</v>
      </c>
      <c r="BK148" s="231">
        <f>ROUND(I148*H148,2)</f>
        <v>0</v>
      </c>
      <c r="BL148" s="16" t="s">
        <v>141</v>
      </c>
      <c r="BM148" s="230" t="s">
        <v>1984</v>
      </c>
    </row>
    <row r="149" spans="1:65" s="2" customFormat="1" ht="16.5" customHeight="1">
      <c r="A149" s="37"/>
      <c r="B149" s="38"/>
      <c r="C149" s="218" t="s">
        <v>296</v>
      </c>
      <c r="D149" s="218" t="s">
        <v>137</v>
      </c>
      <c r="E149" s="219" t="s">
        <v>1985</v>
      </c>
      <c r="F149" s="220" t="s">
        <v>1887</v>
      </c>
      <c r="G149" s="221" t="s">
        <v>1142</v>
      </c>
      <c r="H149" s="222">
        <v>1</v>
      </c>
      <c r="I149" s="223"/>
      <c r="J149" s="224">
        <f>ROUND(I149*H149,2)</f>
        <v>0</v>
      </c>
      <c r="K149" s="225"/>
      <c r="L149" s="43"/>
      <c r="M149" s="226" t="s">
        <v>1</v>
      </c>
      <c r="N149" s="227" t="s">
        <v>44</v>
      </c>
      <c r="O149" s="90"/>
      <c r="P149" s="228">
        <f>O149*H149</f>
        <v>0</v>
      </c>
      <c r="Q149" s="228">
        <v>0</v>
      </c>
      <c r="R149" s="228">
        <f>Q149*H149</f>
        <v>0</v>
      </c>
      <c r="S149" s="228">
        <v>0</v>
      </c>
      <c r="T149" s="229">
        <f>S149*H149</f>
        <v>0</v>
      </c>
      <c r="U149" s="37"/>
      <c r="V149" s="37"/>
      <c r="W149" s="37"/>
      <c r="X149" s="37"/>
      <c r="Y149" s="37"/>
      <c r="Z149" s="37"/>
      <c r="AA149" s="37"/>
      <c r="AB149" s="37"/>
      <c r="AC149" s="37"/>
      <c r="AD149" s="37"/>
      <c r="AE149" s="37"/>
      <c r="AR149" s="230" t="s">
        <v>141</v>
      </c>
      <c r="AT149" s="230" t="s">
        <v>137</v>
      </c>
      <c r="AU149" s="230" t="s">
        <v>87</v>
      </c>
      <c r="AY149" s="16" t="s">
        <v>135</v>
      </c>
      <c r="BE149" s="231">
        <f>IF(N149="základní",J149,0)</f>
        <v>0</v>
      </c>
      <c r="BF149" s="231">
        <f>IF(N149="snížená",J149,0)</f>
        <v>0</v>
      </c>
      <c r="BG149" s="231">
        <f>IF(N149="zákl. přenesená",J149,0)</f>
        <v>0</v>
      </c>
      <c r="BH149" s="231">
        <f>IF(N149="sníž. přenesená",J149,0)</f>
        <v>0</v>
      </c>
      <c r="BI149" s="231">
        <f>IF(N149="nulová",J149,0)</f>
        <v>0</v>
      </c>
      <c r="BJ149" s="16" t="s">
        <v>87</v>
      </c>
      <c r="BK149" s="231">
        <f>ROUND(I149*H149,2)</f>
        <v>0</v>
      </c>
      <c r="BL149" s="16" t="s">
        <v>141</v>
      </c>
      <c r="BM149" s="230" t="s">
        <v>1986</v>
      </c>
    </row>
    <row r="150" spans="1:65" s="2" customFormat="1" ht="16.5" customHeight="1">
      <c r="A150" s="37"/>
      <c r="B150" s="38"/>
      <c r="C150" s="218" t="s">
        <v>302</v>
      </c>
      <c r="D150" s="218" t="s">
        <v>137</v>
      </c>
      <c r="E150" s="219" t="s">
        <v>1987</v>
      </c>
      <c r="F150" s="220" t="s">
        <v>1988</v>
      </c>
      <c r="G150" s="221" t="s">
        <v>269</v>
      </c>
      <c r="H150" s="222">
        <v>2.6</v>
      </c>
      <c r="I150" s="223"/>
      <c r="J150" s="224">
        <f>ROUND(I150*H150,2)</f>
        <v>0</v>
      </c>
      <c r="K150" s="225"/>
      <c r="L150" s="43"/>
      <c r="M150" s="226" t="s">
        <v>1</v>
      </c>
      <c r="N150" s="227" t="s">
        <v>44</v>
      </c>
      <c r="O150" s="90"/>
      <c r="P150" s="228">
        <f>O150*H150</f>
        <v>0</v>
      </c>
      <c r="Q150" s="228">
        <v>0</v>
      </c>
      <c r="R150" s="228">
        <f>Q150*H150</f>
        <v>0</v>
      </c>
      <c r="S150" s="228">
        <v>0</v>
      </c>
      <c r="T150" s="229">
        <f>S150*H150</f>
        <v>0</v>
      </c>
      <c r="U150" s="37"/>
      <c r="V150" s="37"/>
      <c r="W150" s="37"/>
      <c r="X150" s="37"/>
      <c r="Y150" s="37"/>
      <c r="Z150" s="37"/>
      <c r="AA150" s="37"/>
      <c r="AB150" s="37"/>
      <c r="AC150" s="37"/>
      <c r="AD150" s="37"/>
      <c r="AE150" s="37"/>
      <c r="AR150" s="230" t="s">
        <v>141</v>
      </c>
      <c r="AT150" s="230" t="s">
        <v>137</v>
      </c>
      <c r="AU150" s="230" t="s">
        <v>87</v>
      </c>
      <c r="AY150" s="16" t="s">
        <v>135</v>
      </c>
      <c r="BE150" s="231">
        <f>IF(N150="základní",J150,0)</f>
        <v>0</v>
      </c>
      <c r="BF150" s="231">
        <f>IF(N150="snížená",J150,0)</f>
        <v>0</v>
      </c>
      <c r="BG150" s="231">
        <f>IF(N150="zákl. přenesená",J150,0)</f>
        <v>0</v>
      </c>
      <c r="BH150" s="231">
        <f>IF(N150="sníž. přenesená",J150,0)</f>
        <v>0</v>
      </c>
      <c r="BI150" s="231">
        <f>IF(N150="nulová",J150,0)</f>
        <v>0</v>
      </c>
      <c r="BJ150" s="16" t="s">
        <v>87</v>
      </c>
      <c r="BK150" s="231">
        <f>ROUND(I150*H150,2)</f>
        <v>0</v>
      </c>
      <c r="BL150" s="16" t="s">
        <v>141</v>
      </c>
      <c r="BM150" s="230" t="s">
        <v>1989</v>
      </c>
    </row>
    <row r="151" spans="1:47" s="2" customFormat="1" ht="12">
      <c r="A151" s="37"/>
      <c r="B151" s="38"/>
      <c r="C151" s="39"/>
      <c r="D151" s="232" t="s">
        <v>143</v>
      </c>
      <c r="E151" s="39"/>
      <c r="F151" s="233" t="s">
        <v>1990</v>
      </c>
      <c r="G151" s="39"/>
      <c r="H151" s="39"/>
      <c r="I151" s="234"/>
      <c r="J151" s="39"/>
      <c r="K151" s="39"/>
      <c r="L151" s="43"/>
      <c r="M151" s="235"/>
      <c r="N151" s="236"/>
      <c r="O151" s="90"/>
      <c r="P151" s="90"/>
      <c r="Q151" s="90"/>
      <c r="R151" s="90"/>
      <c r="S151" s="90"/>
      <c r="T151" s="91"/>
      <c r="U151" s="37"/>
      <c r="V151" s="37"/>
      <c r="W151" s="37"/>
      <c r="X151" s="37"/>
      <c r="Y151" s="37"/>
      <c r="Z151" s="37"/>
      <c r="AA151" s="37"/>
      <c r="AB151" s="37"/>
      <c r="AC151" s="37"/>
      <c r="AD151" s="37"/>
      <c r="AE151" s="37"/>
      <c r="AT151" s="16" t="s">
        <v>143</v>
      </c>
      <c r="AU151" s="16" t="s">
        <v>87</v>
      </c>
    </row>
    <row r="152" spans="1:65" s="2" customFormat="1" ht="16.5" customHeight="1">
      <c r="A152" s="37"/>
      <c r="B152" s="38"/>
      <c r="C152" s="218" t="s">
        <v>308</v>
      </c>
      <c r="D152" s="218" t="s">
        <v>137</v>
      </c>
      <c r="E152" s="219" t="s">
        <v>1991</v>
      </c>
      <c r="F152" s="220" t="s">
        <v>1992</v>
      </c>
      <c r="G152" s="221" t="s">
        <v>1142</v>
      </c>
      <c r="H152" s="222">
        <v>5</v>
      </c>
      <c r="I152" s="223"/>
      <c r="J152" s="224">
        <f>ROUND(I152*H152,2)</f>
        <v>0</v>
      </c>
      <c r="K152" s="225"/>
      <c r="L152" s="43"/>
      <c r="M152" s="226" t="s">
        <v>1</v>
      </c>
      <c r="N152" s="227" t="s">
        <v>44</v>
      </c>
      <c r="O152" s="90"/>
      <c r="P152" s="228">
        <f>O152*H152</f>
        <v>0</v>
      </c>
      <c r="Q152" s="228">
        <v>0</v>
      </c>
      <c r="R152" s="228">
        <f>Q152*H152</f>
        <v>0</v>
      </c>
      <c r="S152" s="228">
        <v>0</v>
      </c>
      <c r="T152" s="229">
        <f>S152*H152</f>
        <v>0</v>
      </c>
      <c r="U152" s="37"/>
      <c r="V152" s="37"/>
      <c r="W152" s="37"/>
      <c r="X152" s="37"/>
      <c r="Y152" s="37"/>
      <c r="Z152" s="37"/>
      <c r="AA152" s="37"/>
      <c r="AB152" s="37"/>
      <c r="AC152" s="37"/>
      <c r="AD152" s="37"/>
      <c r="AE152" s="37"/>
      <c r="AR152" s="230" t="s">
        <v>141</v>
      </c>
      <c r="AT152" s="230" t="s">
        <v>137</v>
      </c>
      <c r="AU152" s="230" t="s">
        <v>87</v>
      </c>
      <c r="AY152" s="16" t="s">
        <v>135</v>
      </c>
      <c r="BE152" s="231">
        <f>IF(N152="základní",J152,0)</f>
        <v>0</v>
      </c>
      <c r="BF152" s="231">
        <f>IF(N152="snížená",J152,0)</f>
        <v>0</v>
      </c>
      <c r="BG152" s="231">
        <f>IF(N152="zákl. přenesená",J152,0)</f>
        <v>0</v>
      </c>
      <c r="BH152" s="231">
        <f>IF(N152="sníž. přenesená",J152,0)</f>
        <v>0</v>
      </c>
      <c r="BI152" s="231">
        <f>IF(N152="nulová",J152,0)</f>
        <v>0</v>
      </c>
      <c r="BJ152" s="16" t="s">
        <v>87</v>
      </c>
      <c r="BK152" s="231">
        <f>ROUND(I152*H152,2)</f>
        <v>0</v>
      </c>
      <c r="BL152" s="16" t="s">
        <v>141</v>
      </c>
      <c r="BM152" s="230" t="s">
        <v>1993</v>
      </c>
    </row>
    <row r="153" spans="1:65" s="2" customFormat="1" ht="16.5" customHeight="1">
      <c r="A153" s="37"/>
      <c r="B153" s="38"/>
      <c r="C153" s="218" t="s">
        <v>313</v>
      </c>
      <c r="D153" s="218" t="s">
        <v>137</v>
      </c>
      <c r="E153" s="219" t="s">
        <v>1994</v>
      </c>
      <c r="F153" s="220" t="s">
        <v>1901</v>
      </c>
      <c r="G153" s="221" t="s">
        <v>1635</v>
      </c>
      <c r="H153" s="222">
        <v>1</v>
      </c>
      <c r="I153" s="223"/>
      <c r="J153" s="224">
        <f>ROUND(I153*H153,2)</f>
        <v>0</v>
      </c>
      <c r="K153" s="225"/>
      <c r="L153" s="43"/>
      <c r="M153" s="226" t="s">
        <v>1</v>
      </c>
      <c r="N153" s="227" t="s">
        <v>44</v>
      </c>
      <c r="O153" s="90"/>
      <c r="P153" s="228">
        <f>O153*H153</f>
        <v>0</v>
      </c>
      <c r="Q153" s="228">
        <v>0</v>
      </c>
      <c r="R153" s="228">
        <f>Q153*H153</f>
        <v>0</v>
      </c>
      <c r="S153" s="228">
        <v>0</v>
      </c>
      <c r="T153" s="229">
        <f>S153*H153</f>
        <v>0</v>
      </c>
      <c r="U153" s="37"/>
      <c r="V153" s="37"/>
      <c r="W153" s="37"/>
      <c r="X153" s="37"/>
      <c r="Y153" s="37"/>
      <c r="Z153" s="37"/>
      <c r="AA153" s="37"/>
      <c r="AB153" s="37"/>
      <c r="AC153" s="37"/>
      <c r="AD153" s="37"/>
      <c r="AE153" s="37"/>
      <c r="AR153" s="230" t="s">
        <v>141</v>
      </c>
      <c r="AT153" s="230" t="s">
        <v>137</v>
      </c>
      <c r="AU153" s="230" t="s">
        <v>87</v>
      </c>
      <c r="AY153" s="16" t="s">
        <v>135</v>
      </c>
      <c r="BE153" s="231">
        <f>IF(N153="základní",J153,0)</f>
        <v>0</v>
      </c>
      <c r="BF153" s="231">
        <f>IF(N153="snížená",J153,0)</f>
        <v>0</v>
      </c>
      <c r="BG153" s="231">
        <f>IF(N153="zákl. přenesená",J153,0)</f>
        <v>0</v>
      </c>
      <c r="BH153" s="231">
        <f>IF(N153="sníž. přenesená",J153,0)</f>
        <v>0</v>
      </c>
      <c r="BI153" s="231">
        <f>IF(N153="nulová",J153,0)</f>
        <v>0</v>
      </c>
      <c r="BJ153" s="16" t="s">
        <v>87</v>
      </c>
      <c r="BK153" s="231">
        <f>ROUND(I153*H153,2)</f>
        <v>0</v>
      </c>
      <c r="BL153" s="16" t="s">
        <v>141</v>
      </c>
      <c r="BM153" s="230" t="s">
        <v>1995</v>
      </c>
    </row>
    <row r="154" spans="1:65" s="2" customFormat="1" ht="16.5" customHeight="1">
      <c r="A154" s="37"/>
      <c r="B154" s="38"/>
      <c r="C154" s="218" t="s">
        <v>317</v>
      </c>
      <c r="D154" s="218" t="s">
        <v>137</v>
      </c>
      <c r="E154" s="219" t="s">
        <v>1996</v>
      </c>
      <c r="F154" s="220" t="s">
        <v>1905</v>
      </c>
      <c r="G154" s="221" t="s">
        <v>1635</v>
      </c>
      <c r="H154" s="222">
        <v>1</v>
      </c>
      <c r="I154" s="223"/>
      <c r="J154" s="224">
        <f>ROUND(I154*H154,2)</f>
        <v>0</v>
      </c>
      <c r="K154" s="225"/>
      <c r="L154" s="43"/>
      <c r="M154" s="226" t="s">
        <v>1</v>
      </c>
      <c r="N154" s="227" t="s">
        <v>44</v>
      </c>
      <c r="O154" s="90"/>
      <c r="P154" s="228">
        <f>O154*H154</f>
        <v>0</v>
      </c>
      <c r="Q154" s="228">
        <v>0</v>
      </c>
      <c r="R154" s="228">
        <f>Q154*H154</f>
        <v>0</v>
      </c>
      <c r="S154" s="228">
        <v>0</v>
      </c>
      <c r="T154" s="229">
        <f>S154*H154</f>
        <v>0</v>
      </c>
      <c r="U154" s="37"/>
      <c r="V154" s="37"/>
      <c r="W154" s="37"/>
      <c r="X154" s="37"/>
      <c r="Y154" s="37"/>
      <c r="Z154" s="37"/>
      <c r="AA154" s="37"/>
      <c r="AB154" s="37"/>
      <c r="AC154" s="37"/>
      <c r="AD154" s="37"/>
      <c r="AE154" s="37"/>
      <c r="AR154" s="230" t="s">
        <v>141</v>
      </c>
      <c r="AT154" s="230" t="s">
        <v>137</v>
      </c>
      <c r="AU154" s="230" t="s">
        <v>87</v>
      </c>
      <c r="AY154" s="16" t="s">
        <v>135</v>
      </c>
      <c r="BE154" s="231">
        <f>IF(N154="základní",J154,0)</f>
        <v>0</v>
      </c>
      <c r="BF154" s="231">
        <f>IF(N154="snížená",J154,0)</f>
        <v>0</v>
      </c>
      <c r="BG154" s="231">
        <f>IF(N154="zákl. přenesená",J154,0)</f>
        <v>0</v>
      </c>
      <c r="BH154" s="231">
        <f>IF(N154="sníž. přenesená",J154,0)</f>
        <v>0</v>
      </c>
      <c r="BI154" s="231">
        <f>IF(N154="nulová",J154,0)</f>
        <v>0</v>
      </c>
      <c r="BJ154" s="16" t="s">
        <v>87</v>
      </c>
      <c r="BK154" s="231">
        <f>ROUND(I154*H154,2)</f>
        <v>0</v>
      </c>
      <c r="BL154" s="16" t="s">
        <v>141</v>
      </c>
      <c r="BM154" s="230" t="s">
        <v>1997</v>
      </c>
    </row>
    <row r="155" spans="1:47" s="2" customFormat="1" ht="12">
      <c r="A155" s="37"/>
      <c r="B155" s="38"/>
      <c r="C155" s="39"/>
      <c r="D155" s="232" t="s">
        <v>143</v>
      </c>
      <c r="E155" s="39"/>
      <c r="F155" s="233" t="s">
        <v>1998</v>
      </c>
      <c r="G155" s="39"/>
      <c r="H155" s="39"/>
      <c r="I155" s="234"/>
      <c r="J155" s="39"/>
      <c r="K155" s="39"/>
      <c r="L155" s="43"/>
      <c r="M155" s="276"/>
      <c r="N155" s="277"/>
      <c r="O155" s="278"/>
      <c r="P155" s="278"/>
      <c r="Q155" s="278"/>
      <c r="R155" s="278"/>
      <c r="S155" s="278"/>
      <c r="T155" s="279"/>
      <c r="U155" s="37"/>
      <c r="V155" s="37"/>
      <c r="W155" s="37"/>
      <c r="X155" s="37"/>
      <c r="Y155" s="37"/>
      <c r="Z155" s="37"/>
      <c r="AA155" s="37"/>
      <c r="AB155" s="37"/>
      <c r="AC155" s="37"/>
      <c r="AD155" s="37"/>
      <c r="AE155" s="37"/>
      <c r="AT155" s="16" t="s">
        <v>143</v>
      </c>
      <c r="AU155" s="16" t="s">
        <v>87</v>
      </c>
    </row>
    <row r="156" spans="1:31" s="2" customFormat="1" ht="6.95" customHeight="1">
      <c r="A156" s="37"/>
      <c r="B156" s="65"/>
      <c r="C156" s="66"/>
      <c r="D156" s="66"/>
      <c r="E156" s="66"/>
      <c r="F156" s="66"/>
      <c r="G156" s="66"/>
      <c r="H156" s="66"/>
      <c r="I156" s="66"/>
      <c r="J156" s="66"/>
      <c r="K156" s="66"/>
      <c r="L156" s="43"/>
      <c r="M156" s="37"/>
      <c r="O156" s="37"/>
      <c r="P156" s="37"/>
      <c r="Q156" s="37"/>
      <c r="R156" s="37"/>
      <c r="S156" s="37"/>
      <c r="T156" s="37"/>
      <c r="U156" s="37"/>
      <c r="V156" s="37"/>
      <c r="W156" s="37"/>
      <c r="X156" s="37"/>
      <c r="Y156" s="37"/>
      <c r="Z156" s="37"/>
      <c r="AA156" s="37"/>
      <c r="AB156" s="37"/>
      <c r="AC156" s="37"/>
      <c r="AD156" s="37"/>
      <c r="AE156" s="37"/>
    </row>
  </sheetData>
  <sheetProtection password="CC35" sheet="1" objects="1" scenarios="1" formatColumns="0" formatRows="0" autoFilter="0"/>
  <autoFilter ref="C116:K155"/>
  <mergeCells count="9">
    <mergeCell ref="E7:H7"/>
    <mergeCell ref="E9:H9"/>
    <mergeCell ref="E18:H18"/>
    <mergeCell ref="E27:H27"/>
    <mergeCell ref="E85:H85"/>
    <mergeCell ref="E87:H87"/>
    <mergeCell ref="E107:H107"/>
    <mergeCell ref="E109:H109"/>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2:BM26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6" t="s">
        <v>103</v>
      </c>
    </row>
    <row r="3" spans="2:46" s="1" customFormat="1" ht="6.95" customHeight="1" hidden="1">
      <c r="B3" s="135"/>
      <c r="C3" s="136"/>
      <c r="D3" s="136"/>
      <c r="E3" s="136"/>
      <c r="F3" s="136"/>
      <c r="G3" s="136"/>
      <c r="H3" s="136"/>
      <c r="I3" s="136"/>
      <c r="J3" s="136"/>
      <c r="K3" s="136"/>
      <c r="L3" s="19"/>
      <c r="AT3" s="16" t="s">
        <v>21</v>
      </c>
    </row>
    <row r="4" spans="2:46" s="1" customFormat="1" ht="24.95" customHeight="1" hidden="1">
      <c r="B4" s="19"/>
      <c r="D4" s="137" t="s">
        <v>107</v>
      </c>
      <c r="L4" s="19"/>
      <c r="M4" s="138" t="s">
        <v>10</v>
      </c>
      <c r="AT4" s="16" t="s">
        <v>4</v>
      </c>
    </row>
    <row r="5" spans="2:12" s="1" customFormat="1" ht="6.95" customHeight="1" hidden="1">
      <c r="B5" s="19"/>
      <c r="L5" s="19"/>
    </row>
    <row r="6" spans="2:12" s="1" customFormat="1" ht="12" customHeight="1" hidden="1">
      <c r="B6" s="19"/>
      <c r="D6" s="139" t="s">
        <v>16</v>
      </c>
      <c r="L6" s="19"/>
    </row>
    <row r="7" spans="2:12" s="1" customFormat="1" ht="16.5" customHeight="1" hidden="1">
      <c r="B7" s="19"/>
      <c r="E7" s="140" t="str">
        <f>'Rekapitulace stavby'!K6</f>
        <v>Cheb, stavební úprava komunikace ulice Nová</v>
      </c>
      <c r="F7" s="139"/>
      <c r="G7" s="139"/>
      <c r="H7" s="139"/>
      <c r="L7" s="19"/>
    </row>
    <row r="8" spans="1:31" s="2" customFormat="1" ht="12" customHeight="1" hidden="1">
      <c r="A8" s="37"/>
      <c r="B8" s="43"/>
      <c r="C8" s="37"/>
      <c r="D8" s="139" t="s">
        <v>108</v>
      </c>
      <c r="E8" s="37"/>
      <c r="F8" s="37"/>
      <c r="G8" s="37"/>
      <c r="H8" s="37"/>
      <c r="I8" s="37"/>
      <c r="J8" s="37"/>
      <c r="K8" s="37"/>
      <c r="L8" s="62"/>
      <c r="S8" s="37"/>
      <c r="T8" s="37"/>
      <c r="U8" s="37"/>
      <c r="V8" s="37"/>
      <c r="W8" s="37"/>
      <c r="X8" s="37"/>
      <c r="Y8" s="37"/>
      <c r="Z8" s="37"/>
      <c r="AA8" s="37"/>
      <c r="AB8" s="37"/>
      <c r="AC8" s="37"/>
      <c r="AD8" s="37"/>
      <c r="AE8" s="37"/>
    </row>
    <row r="9" spans="1:31" s="2" customFormat="1" ht="16.5" customHeight="1" hidden="1">
      <c r="A9" s="37"/>
      <c r="B9" s="43"/>
      <c r="C9" s="37"/>
      <c r="D9" s="37"/>
      <c r="E9" s="141" t="s">
        <v>1999</v>
      </c>
      <c r="F9" s="37"/>
      <c r="G9" s="37"/>
      <c r="H9" s="37"/>
      <c r="I9" s="37"/>
      <c r="J9" s="37"/>
      <c r="K9" s="37"/>
      <c r="L9" s="62"/>
      <c r="S9" s="37"/>
      <c r="T9" s="37"/>
      <c r="U9" s="37"/>
      <c r="V9" s="37"/>
      <c r="W9" s="37"/>
      <c r="X9" s="37"/>
      <c r="Y9" s="37"/>
      <c r="Z9" s="37"/>
      <c r="AA9" s="37"/>
      <c r="AB9" s="37"/>
      <c r="AC9" s="37"/>
      <c r="AD9" s="37"/>
      <c r="AE9" s="37"/>
    </row>
    <row r="10" spans="1:31" s="2" customFormat="1" ht="12" hidden="1">
      <c r="A10" s="37"/>
      <c r="B10" s="43"/>
      <c r="C10" s="37"/>
      <c r="D10" s="37"/>
      <c r="E10" s="37"/>
      <c r="F10" s="37"/>
      <c r="G10" s="37"/>
      <c r="H10" s="37"/>
      <c r="I10" s="37"/>
      <c r="J10" s="37"/>
      <c r="K10" s="37"/>
      <c r="L10" s="62"/>
      <c r="S10" s="37"/>
      <c r="T10" s="37"/>
      <c r="U10" s="37"/>
      <c r="V10" s="37"/>
      <c r="W10" s="37"/>
      <c r="X10" s="37"/>
      <c r="Y10" s="37"/>
      <c r="Z10" s="37"/>
      <c r="AA10" s="37"/>
      <c r="AB10" s="37"/>
      <c r="AC10" s="37"/>
      <c r="AD10" s="37"/>
      <c r="AE10" s="37"/>
    </row>
    <row r="11" spans="1:31" s="2" customFormat="1" ht="12" customHeight="1" hidden="1">
      <c r="A11" s="37"/>
      <c r="B11" s="43"/>
      <c r="C11" s="37"/>
      <c r="D11" s="139" t="s">
        <v>18</v>
      </c>
      <c r="E11" s="37"/>
      <c r="F11" s="142" t="s">
        <v>19</v>
      </c>
      <c r="G11" s="37"/>
      <c r="H11" s="37"/>
      <c r="I11" s="139" t="s">
        <v>20</v>
      </c>
      <c r="J11" s="142" t="s">
        <v>1</v>
      </c>
      <c r="K11" s="37"/>
      <c r="L11" s="62"/>
      <c r="S11" s="37"/>
      <c r="T11" s="37"/>
      <c r="U11" s="37"/>
      <c r="V11" s="37"/>
      <c r="W11" s="37"/>
      <c r="X11" s="37"/>
      <c r="Y11" s="37"/>
      <c r="Z11" s="37"/>
      <c r="AA11" s="37"/>
      <c r="AB11" s="37"/>
      <c r="AC11" s="37"/>
      <c r="AD11" s="37"/>
      <c r="AE11" s="37"/>
    </row>
    <row r="12" spans="1:31" s="2" customFormat="1" ht="12" customHeight="1" hidden="1">
      <c r="A12" s="37"/>
      <c r="B12" s="43"/>
      <c r="C12" s="37"/>
      <c r="D12" s="139" t="s">
        <v>22</v>
      </c>
      <c r="E12" s="37"/>
      <c r="F12" s="142" t="s">
        <v>23</v>
      </c>
      <c r="G12" s="37"/>
      <c r="H12" s="37"/>
      <c r="I12" s="139" t="s">
        <v>24</v>
      </c>
      <c r="J12" s="143" t="str">
        <f>'Rekapitulace stavby'!AN8</f>
        <v>3. 2. 2023</v>
      </c>
      <c r="K12" s="37"/>
      <c r="L12" s="62"/>
      <c r="S12" s="37"/>
      <c r="T12" s="37"/>
      <c r="U12" s="37"/>
      <c r="V12" s="37"/>
      <c r="W12" s="37"/>
      <c r="X12" s="37"/>
      <c r="Y12" s="37"/>
      <c r="Z12" s="37"/>
      <c r="AA12" s="37"/>
      <c r="AB12" s="37"/>
      <c r="AC12" s="37"/>
      <c r="AD12" s="37"/>
      <c r="AE12" s="37"/>
    </row>
    <row r="13" spans="1:31" s="2" customFormat="1" ht="10.8" customHeight="1" hidden="1">
      <c r="A13" s="37"/>
      <c r="B13" s="43"/>
      <c r="C13" s="37"/>
      <c r="D13" s="37"/>
      <c r="E13" s="37"/>
      <c r="F13" s="37"/>
      <c r="G13" s="37"/>
      <c r="H13" s="37"/>
      <c r="I13" s="37"/>
      <c r="J13" s="37"/>
      <c r="K13" s="37"/>
      <c r="L13" s="62"/>
      <c r="S13" s="37"/>
      <c r="T13" s="37"/>
      <c r="U13" s="37"/>
      <c r="V13" s="37"/>
      <c r="W13" s="37"/>
      <c r="X13" s="37"/>
      <c r="Y13" s="37"/>
      <c r="Z13" s="37"/>
      <c r="AA13" s="37"/>
      <c r="AB13" s="37"/>
      <c r="AC13" s="37"/>
      <c r="AD13" s="37"/>
      <c r="AE13" s="37"/>
    </row>
    <row r="14" spans="1:31" s="2" customFormat="1" ht="12" customHeight="1" hidden="1">
      <c r="A14" s="37"/>
      <c r="B14" s="43"/>
      <c r="C14" s="37"/>
      <c r="D14" s="139" t="s">
        <v>26</v>
      </c>
      <c r="E14" s="37"/>
      <c r="F14" s="37"/>
      <c r="G14" s="37"/>
      <c r="H14" s="37"/>
      <c r="I14" s="139" t="s">
        <v>27</v>
      </c>
      <c r="J14" s="142" t="s">
        <v>1</v>
      </c>
      <c r="K14" s="37"/>
      <c r="L14" s="62"/>
      <c r="S14" s="37"/>
      <c r="T14" s="37"/>
      <c r="U14" s="37"/>
      <c r="V14" s="37"/>
      <c r="W14" s="37"/>
      <c r="X14" s="37"/>
      <c r="Y14" s="37"/>
      <c r="Z14" s="37"/>
      <c r="AA14" s="37"/>
      <c r="AB14" s="37"/>
      <c r="AC14" s="37"/>
      <c r="AD14" s="37"/>
      <c r="AE14" s="37"/>
    </row>
    <row r="15" spans="1:31" s="2" customFormat="1" ht="18" customHeight="1" hidden="1">
      <c r="A15" s="37"/>
      <c r="B15" s="43"/>
      <c r="C15" s="37"/>
      <c r="D15" s="37"/>
      <c r="E15" s="142" t="s">
        <v>28</v>
      </c>
      <c r="F15" s="37"/>
      <c r="G15" s="37"/>
      <c r="H15" s="37"/>
      <c r="I15" s="139" t="s">
        <v>29</v>
      </c>
      <c r="J15" s="142" t="s">
        <v>1</v>
      </c>
      <c r="K15" s="37"/>
      <c r="L15" s="62"/>
      <c r="S15" s="37"/>
      <c r="T15" s="37"/>
      <c r="U15" s="37"/>
      <c r="V15" s="37"/>
      <c r="W15" s="37"/>
      <c r="X15" s="37"/>
      <c r="Y15" s="37"/>
      <c r="Z15" s="37"/>
      <c r="AA15" s="37"/>
      <c r="AB15" s="37"/>
      <c r="AC15" s="37"/>
      <c r="AD15" s="37"/>
      <c r="AE15" s="37"/>
    </row>
    <row r="16" spans="1:31" s="2" customFormat="1" ht="6.95" customHeight="1" hidden="1">
      <c r="A16" s="37"/>
      <c r="B16" s="43"/>
      <c r="C16" s="37"/>
      <c r="D16" s="37"/>
      <c r="E16" s="37"/>
      <c r="F16" s="37"/>
      <c r="G16" s="37"/>
      <c r="H16" s="37"/>
      <c r="I16" s="37"/>
      <c r="J16" s="37"/>
      <c r="K16" s="37"/>
      <c r="L16" s="62"/>
      <c r="S16" s="37"/>
      <c r="T16" s="37"/>
      <c r="U16" s="37"/>
      <c r="V16" s="37"/>
      <c r="W16" s="37"/>
      <c r="X16" s="37"/>
      <c r="Y16" s="37"/>
      <c r="Z16" s="37"/>
      <c r="AA16" s="37"/>
      <c r="AB16" s="37"/>
      <c r="AC16" s="37"/>
      <c r="AD16" s="37"/>
      <c r="AE16" s="37"/>
    </row>
    <row r="17" spans="1:31" s="2" customFormat="1" ht="12" customHeight="1" hidden="1">
      <c r="A17" s="37"/>
      <c r="B17" s="43"/>
      <c r="C17" s="37"/>
      <c r="D17" s="139" t="s">
        <v>30</v>
      </c>
      <c r="E17" s="37"/>
      <c r="F17" s="37"/>
      <c r="G17" s="37"/>
      <c r="H17" s="37"/>
      <c r="I17" s="139" t="s">
        <v>27</v>
      </c>
      <c r="J17" s="32" t="str">
        <f>'Rekapitulace stavby'!AN13</f>
        <v>Vyplň údaj</v>
      </c>
      <c r="K17" s="37"/>
      <c r="L17" s="62"/>
      <c r="S17" s="37"/>
      <c r="T17" s="37"/>
      <c r="U17" s="37"/>
      <c r="V17" s="37"/>
      <c r="W17" s="37"/>
      <c r="X17" s="37"/>
      <c r="Y17" s="37"/>
      <c r="Z17" s="37"/>
      <c r="AA17" s="37"/>
      <c r="AB17" s="37"/>
      <c r="AC17" s="37"/>
      <c r="AD17" s="37"/>
      <c r="AE17" s="37"/>
    </row>
    <row r="18" spans="1:31" s="2" customFormat="1" ht="18" customHeight="1" hidden="1">
      <c r="A18" s="37"/>
      <c r="B18" s="43"/>
      <c r="C18" s="37"/>
      <c r="D18" s="37"/>
      <c r="E18" s="32" t="str">
        <f>'Rekapitulace stavby'!E14</f>
        <v>Vyplň údaj</v>
      </c>
      <c r="F18" s="142"/>
      <c r="G18" s="142"/>
      <c r="H18" s="142"/>
      <c r="I18" s="139" t="s">
        <v>29</v>
      </c>
      <c r="J18" s="32" t="str">
        <f>'Rekapitulace stavby'!AN14</f>
        <v>Vyplň údaj</v>
      </c>
      <c r="K18" s="37"/>
      <c r="L18" s="62"/>
      <c r="S18" s="37"/>
      <c r="T18" s="37"/>
      <c r="U18" s="37"/>
      <c r="V18" s="37"/>
      <c r="W18" s="37"/>
      <c r="X18" s="37"/>
      <c r="Y18" s="37"/>
      <c r="Z18" s="37"/>
      <c r="AA18" s="37"/>
      <c r="AB18" s="37"/>
      <c r="AC18" s="37"/>
      <c r="AD18" s="37"/>
      <c r="AE18" s="37"/>
    </row>
    <row r="19" spans="1:31" s="2" customFormat="1" ht="6.95" customHeight="1" hidden="1">
      <c r="A19" s="37"/>
      <c r="B19" s="43"/>
      <c r="C19" s="37"/>
      <c r="D19" s="37"/>
      <c r="E19" s="37"/>
      <c r="F19" s="37"/>
      <c r="G19" s="37"/>
      <c r="H19" s="37"/>
      <c r="I19" s="37"/>
      <c r="J19" s="37"/>
      <c r="K19" s="37"/>
      <c r="L19" s="62"/>
      <c r="S19" s="37"/>
      <c r="T19" s="37"/>
      <c r="U19" s="37"/>
      <c r="V19" s="37"/>
      <c r="W19" s="37"/>
      <c r="X19" s="37"/>
      <c r="Y19" s="37"/>
      <c r="Z19" s="37"/>
      <c r="AA19" s="37"/>
      <c r="AB19" s="37"/>
      <c r="AC19" s="37"/>
      <c r="AD19" s="37"/>
      <c r="AE19" s="37"/>
    </row>
    <row r="20" spans="1:31" s="2" customFormat="1" ht="12" customHeight="1" hidden="1">
      <c r="A20" s="37"/>
      <c r="B20" s="43"/>
      <c r="C20" s="37"/>
      <c r="D20" s="139" t="s">
        <v>32</v>
      </c>
      <c r="E20" s="37"/>
      <c r="F20" s="37"/>
      <c r="G20" s="37"/>
      <c r="H20" s="37"/>
      <c r="I20" s="139" t="s">
        <v>27</v>
      </c>
      <c r="J20" s="142" t="s">
        <v>1</v>
      </c>
      <c r="K20" s="37"/>
      <c r="L20" s="62"/>
      <c r="S20" s="37"/>
      <c r="T20" s="37"/>
      <c r="U20" s="37"/>
      <c r="V20" s="37"/>
      <c r="W20" s="37"/>
      <c r="X20" s="37"/>
      <c r="Y20" s="37"/>
      <c r="Z20" s="37"/>
      <c r="AA20" s="37"/>
      <c r="AB20" s="37"/>
      <c r="AC20" s="37"/>
      <c r="AD20" s="37"/>
      <c r="AE20" s="37"/>
    </row>
    <row r="21" spans="1:31" s="2" customFormat="1" ht="18" customHeight="1" hidden="1">
      <c r="A21" s="37"/>
      <c r="B21" s="43"/>
      <c r="C21" s="37"/>
      <c r="D21" s="37"/>
      <c r="E21" s="142" t="s">
        <v>33</v>
      </c>
      <c r="F21" s="37"/>
      <c r="G21" s="37"/>
      <c r="H21" s="37"/>
      <c r="I21" s="139" t="s">
        <v>29</v>
      </c>
      <c r="J21" s="142" t="s">
        <v>1</v>
      </c>
      <c r="K21" s="37"/>
      <c r="L21" s="62"/>
      <c r="S21" s="37"/>
      <c r="T21" s="37"/>
      <c r="U21" s="37"/>
      <c r="V21" s="37"/>
      <c r="W21" s="37"/>
      <c r="X21" s="37"/>
      <c r="Y21" s="37"/>
      <c r="Z21" s="37"/>
      <c r="AA21" s="37"/>
      <c r="AB21" s="37"/>
      <c r="AC21" s="37"/>
      <c r="AD21" s="37"/>
      <c r="AE21" s="37"/>
    </row>
    <row r="22" spans="1:31" s="2" customFormat="1" ht="6.95" customHeight="1" hidden="1">
      <c r="A22" s="37"/>
      <c r="B22" s="43"/>
      <c r="C22" s="37"/>
      <c r="D22" s="37"/>
      <c r="E22" s="37"/>
      <c r="F22" s="37"/>
      <c r="G22" s="37"/>
      <c r="H22" s="37"/>
      <c r="I22" s="37"/>
      <c r="J22" s="37"/>
      <c r="K22" s="37"/>
      <c r="L22" s="62"/>
      <c r="S22" s="37"/>
      <c r="T22" s="37"/>
      <c r="U22" s="37"/>
      <c r="V22" s="37"/>
      <c r="W22" s="37"/>
      <c r="X22" s="37"/>
      <c r="Y22" s="37"/>
      <c r="Z22" s="37"/>
      <c r="AA22" s="37"/>
      <c r="AB22" s="37"/>
      <c r="AC22" s="37"/>
      <c r="AD22" s="37"/>
      <c r="AE22" s="37"/>
    </row>
    <row r="23" spans="1:31" s="2" customFormat="1" ht="12" customHeight="1" hidden="1">
      <c r="A23" s="37"/>
      <c r="B23" s="43"/>
      <c r="C23" s="37"/>
      <c r="D23" s="139" t="s">
        <v>35</v>
      </c>
      <c r="E23" s="37"/>
      <c r="F23" s="37"/>
      <c r="G23" s="37"/>
      <c r="H23" s="37"/>
      <c r="I23" s="139" t="s">
        <v>27</v>
      </c>
      <c r="J23" s="142" t="s">
        <v>36</v>
      </c>
      <c r="K23" s="37"/>
      <c r="L23" s="62"/>
      <c r="S23" s="37"/>
      <c r="T23" s="37"/>
      <c r="U23" s="37"/>
      <c r="V23" s="37"/>
      <c r="W23" s="37"/>
      <c r="X23" s="37"/>
      <c r="Y23" s="37"/>
      <c r="Z23" s="37"/>
      <c r="AA23" s="37"/>
      <c r="AB23" s="37"/>
      <c r="AC23" s="37"/>
      <c r="AD23" s="37"/>
      <c r="AE23" s="37"/>
    </row>
    <row r="24" spans="1:31" s="2" customFormat="1" ht="18" customHeight="1" hidden="1">
      <c r="A24" s="37"/>
      <c r="B24" s="43"/>
      <c r="C24" s="37"/>
      <c r="D24" s="37"/>
      <c r="E24" s="142" t="s">
        <v>33</v>
      </c>
      <c r="F24" s="37"/>
      <c r="G24" s="37"/>
      <c r="H24" s="37"/>
      <c r="I24" s="139" t="s">
        <v>29</v>
      </c>
      <c r="J24" s="142" t="s">
        <v>37</v>
      </c>
      <c r="K24" s="37"/>
      <c r="L24" s="62"/>
      <c r="S24" s="37"/>
      <c r="T24" s="37"/>
      <c r="U24" s="37"/>
      <c r="V24" s="37"/>
      <c r="W24" s="37"/>
      <c r="X24" s="37"/>
      <c r="Y24" s="37"/>
      <c r="Z24" s="37"/>
      <c r="AA24" s="37"/>
      <c r="AB24" s="37"/>
      <c r="AC24" s="37"/>
      <c r="AD24" s="37"/>
      <c r="AE24" s="37"/>
    </row>
    <row r="25" spans="1:31" s="2" customFormat="1" ht="6.95" customHeight="1" hidden="1">
      <c r="A25" s="37"/>
      <c r="B25" s="43"/>
      <c r="C25" s="37"/>
      <c r="D25" s="37"/>
      <c r="E25" s="37"/>
      <c r="F25" s="37"/>
      <c r="G25" s="37"/>
      <c r="H25" s="37"/>
      <c r="I25" s="37"/>
      <c r="J25" s="37"/>
      <c r="K25" s="37"/>
      <c r="L25" s="62"/>
      <c r="S25" s="37"/>
      <c r="T25" s="37"/>
      <c r="U25" s="37"/>
      <c r="V25" s="37"/>
      <c r="W25" s="37"/>
      <c r="X25" s="37"/>
      <c r="Y25" s="37"/>
      <c r="Z25" s="37"/>
      <c r="AA25" s="37"/>
      <c r="AB25" s="37"/>
      <c r="AC25" s="37"/>
      <c r="AD25" s="37"/>
      <c r="AE25" s="37"/>
    </row>
    <row r="26" spans="1:31" s="2" customFormat="1" ht="12" customHeight="1" hidden="1">
      <c r="A26" s="37"/>
      <c r="B26" s="43"/>
      <c r="C26" s="37"/>
      <c r="D26" s="139" t="s">
        <v>38</v>
      </c>
      <c r="E26" s="37"/>
      <c r="F26" s="37"/>
      <c r="G26" s="37"/>
      <c r="H26" s="37"/>
      <c r="I26" s="37"/>
      <c r="J26" s="37"/>
      <c r="K26" s="37"/>
      <c r="L26" s="62"/>
      <c r="S26" s="37"/>
      <c r="T26" s="37"/>
      <c r="U26" s="37"/>
      <c r="V26" s="37"/>
      <c r="W26" s="37"/>
      <c r="X26" s="37"/>
      <c r="Y26" s="37"/>
      <c r="Z26" s="37"/>
      <c r="AA26" s="37"/>
      <c r="AB26" s="37"/>
      <c r="AC26" s="37"/>
      <c r="AD26" s="37"/>
      <c r="AE26" s="37"/>
    </row>
    <row r="27" spans="1:31" s="8" customFormat="1" ht="16.5" customHeight="1" hidden="1">
      <c r="A27" s="144"/>
      <c r="B27" s="145"/>
      <c r="C27" s="144"/>
      <c r="D27" s="144"/>
      <c r="E27" s="146" t="s">
        <v>1</v>
      </c>
      <c r="F27" s="146"/>
      <c r="G27" s="146"/>
      <c r="H27" s="146"/>
      <c r="I27" s="144"/>
      <c r="J27" s="144"/>
      <c r="K27" s="144"/>
      <c r="L27" s="147"/>
      <c r="S27" s="144"/>
      <c r="T27" s="144"/>
      <c r="U27" s="144"/>
      <c r="V27" s="144"/>
      <c r="W27" s="144"/>
      <c r="X27" s="144"/>
      <c r="Y27" s="144"/>
      <c r="Z27" s="144"/>
      <c r="AA27" s="144"/>
      <c r="AB27" s="144"/>
      <c r="AC27" s="144"/>
      <c r="AD27" s="144"/>
      <c r="AE27" s="144"/>
    </row>
    <row r="28" spans="1:31" s="2" customFormat="1" ht="6.95" customHeight="1" hidden="1">
      <c r="A28" s="37"/>
      <c r="B28" s="43"/>
      <c r="C28" s="37"/>
      <c r="D28" s="37"/>
      <c r="E28" s="37"/>
      <c r="F28" s="37"/>
      <c r="G28" s="37"/>
      <c r="H28" s="37"/>
      <c r="I28" s="37"/>
      <c r="J28" s="37"/>
      <c r="K28" s="37"/>
      <c r="L28" s="62"/>
      <c r="S28" s="37"/>
      <c r="T28" s="37"/>
      <c r="U28" s="37"/>
      <c r="V28" s="37"/>
      <c r="W28" s="37"/>
      <c r="X28" s="37"/>
      <c r="Y28" s="37"/>
      <c r="Z28" s="37"/>
      <c r="AA28" s="37"/>
      <c r="AB28" s="37"/>
      <c r="AC28" s="37"/>
      <c r="AD28" s="37"/>
      <c r="AE28" s="37"/>
    </row>
    <row r="29" spans="1:31" s="2" customFormat="1" ht="6.95" customHeight="1" hidden="1">
      <c r="A29" s="37"/>
      <c r="B29" s="43"/>
      <c r="C29" s="37"/>
      <c r="D29" s="148"/>
      <c r="E29" s="148"/>
      <c r="F29" s="148"/>
      <c r="G29" s="148"/>
      <c r="H29" s="148"/>
      <c r="I29" s="148"/>
      <c r="J29" s="148"/>
      <c r="K29" s="148"/>
      <c r="L29" s="62"/>
      <c r="S29" s="37"/>
      <c r="T29" s="37"/>
      <c r="U29" s="37"/>
      <c r="V29" s="37"/>
      <c r="W29" s="37"/>
      <c r="X29" s="37"/>
      <c r="Y29" s="37"/>
      <c r="Z29" s="37"/>
      <c r="AA29" s="37"/>
      <c r="AB29" s="37"/>
      <c r="AC29" s="37"/>
      <c r="AD29" s="37"/>
      <c r="AE29" s="37"/>
    </row>
    <row r="30" spans="1:31" s="2" customFormat="1" ht="25.4" customHeight="1" hidden="1">
      <c r="A30" s="37"/>
      <c r="B30" s="43"/>
      <c r="C30" s="37"/>
      <c r="D30" s="149" t="s">
        <v>39</v>
      </c>
      <c r="E30" s="37"/>
      <c r="F30" s="37"/>
      <c r="G30" s="37"/>
      <c r="H30" s="37"/>
      <c r="I30" s="37"/>
      <c r="J30" s="150">
        <f>ROUND(J123,2)</f>
        <v>0</v>
      </c>
      <c r="K30" s="37"/>
      <c r="L30" s="62"/>
      <c r="S30" s="37"/>
      <c r="T30" s="37"/>
      <c r="U30" s="37"/>
      <c r="V30" s="37"/>
      <c r="W30" s="37"/>
      <c r="X30" s="37"/>
      <c r="Y30" s="37"/>
      <c r="Z30" s="37"/>
      <c r="AA30" s="37"/>
      <c r="AB30" s="37"/>
      <c r="AC30" s="37"/>
      <c r="AD30" s="37"/>
      <c r="AE30" s="37"/>
    </row>
    <row r="31" spans="1:31" s="2" customFormat="1" ht="6.95" customHeight="1" hidden="1">
      <c r="A31" s="37"/>
      <c r="B31" s="43"/>
      <c r="C31" s="37"/>
      <c r="D31" s="148"/>
      <c r="E31" s="148"/>
      <c r="F31" s="148"/>
      <c r="G31" s="148"/>
      <c r="H31" s="148"/>
      <c r="I31" s="148"/>
      <c r="J31" s="148"/>
      <c r="K31" s="148"/>
      <c r="L31" s="62"/>
      <c r="S31" s="37"/>
      <c r="T31" s="37"/>
      <c r="U31" s="37"/>
      <c r="V31" s="37"/>
      <c r="W31" s="37"/>
      <c r="X31" s="37"/>
      <c r="Y31" s="37"/>
      <c r="Z31" s="37"/>
      <c r="AA31" s="37"/>
      <c r="AB31" s="37"/>
      <c r="AC31" s="37"/>
      <c r="AD31" s="37"/>
      <c r="AE31" s="37"/>
    </row>
    <row r="32" spans="1:31" s="2" customFormat="1" ht="14.4" customHeight="1" hidden="1">
      <c r="A32" s="37"/>
      <c r="B32" s="43"/>
      <c r="C32" s="37"/>
      <c r="D32" s="37"/>
      <c r="E32" s="37"/>
      <c r="F32" s="151" t="s">
        <v>41</v>
      </c>
      <c r="G32" s="37"/>
      <c r="H32" s="37"/>
      <c r="I32" s="151" t="s">
        <v>40</v>
      </c>
      <c r="J32" s="151" t="s">
        <v>42</v>
      </c>
      <c r="K32" s="37"/>
      <c r="L32" s="62"/>
      <c r="S32" s="37"/>
      <c r="T32" s="37"/>
      <c r="U32" s="37"/>
      <c r="V32" s="37"/>
      <c r="W32" s="37"/>
      <c r="X32" s="37"/>
      <c r="Y32" s="37"/>
      <c r="Z32" s="37"/>
      <c r="AA32" s="37"/>
      <c r="AB32" s="37"/>
      <c r="AC32" s="37"/>
      <c r="AD32" s="37"/>
      <c r="AE32" s="37"/>
    </row>
    <row r="33" spans="1:31" s="2" customFormat="1" ht="14.4" customHeight="1" hidden="1">
      <c r="A33" s="37"/>
      <c r="B33" s="43"/>
      <c r="C33" s="37"/>
      <c r="D33" s="152" t="s">
        <v>43</v>
      </c>
      <c r="E33" s="139" t="s">
        <v>44</v>
      </c>
      <c r="F33" s="153">
        <f>ROUND((SUM(BE123:BE261)),2)</f>
        <v>0</v>
      </c>
      <c r="G33" s="37"/>
      <c r="H33" s="37"/>
      <c r="I33" s="154">
        <v>0.21</v>
      </c>
      <c r="J33" s="153">
        <f>ROUND(((SUM(BE123:BE261))*I33),2)</f>
        <v>0</v>
      </c>
      <c r="K33" s="37"/>
      <c r="L33" s="62"/>
      <c r="S33" s="37"/>
      <c r="T33" s="37"/>
      <c r="U33" s="37"/>
      <c r="V33" s="37"/>
      <c r="W33" s="37"/>
      <c r="X33" s="37"/>
      <c r="Y33" s="37"/>
      <c r="Z33" s="37"/>
      <c r="AA33" s="37"/>
      <c r="AB33" s="37"/>
      <c r="AC33" s="37"/>
      <c r="AD33" s="37"/>
      <c r="AE33" s="37"/>
    </row>
    <row r="34" spans="1:31" s="2" customFormat="1" ht="14.4" customHeight="1" hidden="1">
      <c r="A34" s="37"/>
      <c r="B34" s="43"/>
      <c r="C34" s="37"/>
      <c r="D34" s="37"/>
      <c r="E34" s="139" t="s">
        <v>45</v>
      </c>
      <c r="F34" s="153">
        <f>ROUND((SUM(BF123:BF261)),2)</f>
        <v>0</v>
      </c>
      <c r="G34" s="37"/>
      <c r="H34" s="37"/>
      <c r="I34" s="154">
        <v>0.15</v>
      </c>
      <c r="J34" s="153">
        <f>ROUND(((SUM(BF123:BF261))*I34),2)</f>
        <v>0</v>
      </c>
      <c r="K34" s="37"/>
      <c r="L34" s="62"/>
      <c r="S34" s="37"/>
      <c r="T34" s="37"/>
      <c r="U34" s="37"/>
      <c r="V34" s="37"/>
      <c r="W34" s="37"/>
      <c r="X34" s="37"/>
      <c r="Y34" s="37"/>
      <c r="Z34" s="37"/>
      <c r="AA34" s="37"/>
      <c r="AB34" s="37"/>
      <c r="AC34" s="37"/>
      <c r="AD34" s="37"/>
      <c r="AE34" s="37"/>
    </row>
    <row r="35" spans="1:31" s="2" customFormat="1" ht="14.4" customHeight="1" hidden="1">
      <c r="A35" s="37"/>
      <c r="B35" s="43"/>
      <c r="C35" s="37"/>
      <c r="D35" s="37"/>
      <c r="E35" s="139" t="s">
        <v>46</v>
      </c>
      <c r="F35" s="153">
        <f>ROUND((SUM(BG123:BG261)),2)</f>
        <v>0</v>
      </c>
      <c r="G35" s="37"/>
      <c r="H35" s="37"/>
      <c r="I35" s="154">
        <v>0.21</v>
      </c>
      <c r="J35" s="153">
        <f>0</f>
        <v>0</v>
      </c>
      <c r="K35" s="37"/>
      <c r="L35" s="62"/>
      <c r="S35" s="37"/>
      <c r="T35" s="37"/>
      <c r="U35" s="37"/>
      <c r="V35" s="37"/>
      <c r="W35" s="37"/>
      <c r="X35" s="37"/>
      <c r="Y35" s="37"/>
      <c r="Z35" s="37"/>
      <c r="AA35" s="37"/>
      <c r="AB35" s="37"/>
      <c r="AC35" s="37"/>
      <c r="AD35" s="37"/>
      <c r="AE35" s="37"/>
    </row>
    <row r="36" spans="1:31" s="2" customFormat="1" ht="14.4" customHeight="1" hidden="1">
      <c r="A36" s="37"/>
      <c r="B36" s="43"/>
      <c r="C36" s="37"/>
      <c r="D36" s="37"/>
      <c r="E36" s="139" t="s">
        <v>47</v>
      </c>
      <c r="F36" s="153">
        <f>ROUND((SUM(BH123:BH261)),2)</f>
        <v>0</v>
      </c>
      <c r="G36" s="37"/>
      <c r="H36" s="37"/>
      <c r="I36" s="154">
        <v>0.15</v>
      </c>
      <c r="J36" s="153">
        <f>0</f>
        <v>0</v>
      </c>
      <c r="K36" s="37"/>
      <c r="L36" s="62"/>
      <c r="S36" s="37"/>
      <c r="T36" s="37"/>
      <c r="U36" s="37"/>
      <c r="V36" s="37"/>
      <c r="W36" s="37"/>
      <c r="X36" s="37"/>
      <c r="Y36" s="37"/>
      <c r="Z36" s="37"/>
      <c r="AA36" s="37"/>
      <c r="AB36" s="37"/>
      <c r="AC36" s="37"/>
      <c r="AD36" s="37"/>
      <c r="AE36" s="37"/>
    </row>
    <row r="37" spans="1:31" s="2" customFormat="1" ht="14.4" customHeight="1" hidden="1">
      <c r="A37" s="37"/>
      <c r="B37" s="43"/>
      <c r="C37" s="37"/>
      <c r="D37" s="37"/>
      <c r="E37" s="139" t="s">
        <v>48</v>
      </c>
      <c r="F37" s="153">
        <f>ROUND((SUM(BI123:BI261)),2)</f>
        <v>0</v>
      </c>
      <c r="G37" s="37"/>
      <c r="H37" s="37"/>
      <c r="I37" s="154">
        <v>0</v>
      </c>
      <c r="J37" s="153">
        <f>0</f>
        <v>0</v>
      </c>
      <c r="K37" s="37"/>
      <c r="L37" s="62"/>
      <c r="S37" s="37"/>
      <c r="T37" s="37"/>
      <c r="U37" s="37"/>
      <c r="V37" s="37"/>
      <c r="W37" s="37"/>
      <c r="X37" s="37"/>
      <c r="Y37" s="37"/>
      <c r="Z37" s="37"/>
      <c r="AA37" s="37"/>
      <c r="AB37" s="37"/>
      <c r="AC37" s="37"/>
      <c r="AD37" s="37"/>
      <c r="AE37" s="37"/>
    </row>
    <row r="38" spans="1:31" s="2" customFormat="1" ht="6.95" customHeight="1" hidden="1">
      <c r="A38" s="37"/>
      <c r="B38" s="43"/>
      <c r="C38" s="37"/>
      <c r="D38" s="37"/>
      <c r="E38" s="37"/>
      <c r="F38" s="37"/>
      <c r="G38" s="37"/>
      <c r="H38" s="37"/>
      <c r="I38" s="37"/>
      <c r="J38" s="37"/>
      <c r="K38" s="37"/>
      <c r="L38" s="62"/>
      <c r="S38" s="37"/>
      <c r="T38" s="37"/>
      <c r="U38" s="37"/>
      <c r="V38" s="37"/>
      <c r="W38" s="37"/>
      <c r="X38" s="37"/>
      <c r="Y38" s="37"/>
      <c r="Z38" s="37"/>
      <c r="AA38" s="37"/>
      <c r="AB38" s="37"/>
      <c r="AC38" s="37"/>
      <c r="AD38" s="37"/>
      <c r="AE38" s="37"/>
    </row>
    <row r="39" spans="1:31" s="2" customFormat="1" ht="25.4" customHeight="1" hidden="1">
      <c r="A39" s="37"/>
      <c r="B39" s="43"/>
      <c r="C39" s="155"/>
      <c r="D39" s="156" t="s">
        <v>49</v>
      </c>
      <c r="E39" s="157"/>
      <c r="F39" s="157"/>
      <c r="G39" s="158" t="s">
        <v>50</v>
      </c>
      <c r="H39" s="159" t="s">
        <v>51</v>
      </c>
      <c r="I39" s="157"/>
      <c r="J39" s="160">
        <f>SUM(J30:J37)</f>
        <v>0</v>
      </c>
      <c r="K39" s="161"/>
      <c r="L39" s="62"/>
      <c r="S39" s="37"/>
      <c r="T39" s="37"/>
      <c r="U39" s="37"/>
      <c r="V39" s="37"/>
      <c r="W39" s="37"/>
      <c r="X39" s="37"/>
      <c r="Y39" s="37"/>
      <c r="Z39" s="37"/>
      <c r="AA39" s="37"/>
      <c r="AB39" s="37"/>
      <c r="AC39" s="37"/>
      <c r="AD39" s="37"/>
      <c r="AE39" s="37"/>
    </row>
    <row r="40" spans="1:31" s="2" customFormat="1" ht="14.4" customHeight="1" hidden="1">
      <c r="A40" s="37"/>
      <c r="B40" s="43"/>
      <c r="C40" s="37"/>
      <c r="D40" s="37"/>
      <c r="E40" s="37"/>
      <c r="F40" s="37"/>
      <c r="G40" s="37"/>
      <c r="H40" s="37"/>
      <c r="I40" s="37"/>
      <c r="J40" s="37"/>
      <c r="K40" s="37"/>
      <c r="L40" s="62"/>
      <c r="S40" s="37"/>
      <c r="T40" s="37"/>
      <c r="U40" s="37"/>
      <c r="V40" s="37"/>
      <c r="W40" s="37"/>
      <c r="X40" s="37"/>
      <c r="Y40" s="37"/>
      <c r="Z40" s="37"/>
      <c r="AA40" s="37"/>
      <c r="AB40" s="37"/>
      <c r="AC40" s="37"/>
      <c r="AD40" s="37"/>
      <c r="AE40" s="37"/>
    </row>
    <row r="41" spans="2:12" s="1" customFormat="1" ht="14.4" customHeight="1" hidden="1">
      <c r="B41" s="19"/>
      <c r="L41" s="19"/>
    </row>
    <row r="42" spans="2:12" s="1" customFormat="1" ht="14.4" customHeight="1" hidden="1">
      <c r="B42" s="19"/>
      <c r="L42" s="19"/>
    </row>
    <row r="43" spans="2:12" s="1" customFormat="1" ht="14.4" customHeight="1" hidden="1">
      <c r="B43" s="19"/>
      <c r="L43" s="19"/>
    </row>
    <row r="44" spans="2:12" s="1" customFormat="1" ht="14.4" customHeight="1" hidden="1">
      <c r="B44" s="19"/>
      <c r="L44" s="19"/>
    </row>
    <row r="45" spans="2:12" s="1" customFormat="1" ht="14.4" customHeight="1" hidden="1">
      <c r="B45" s="19"/>
      <c r="L45" s="19"/>
    </row>
    <row r="46" spans="2:12" s="1" customFormat="1" ht="14.4" customHeight="1" hidden="1">
      <c r="B46" s="19"/>
      <c r="L46" s="19"/>
    </row>
    <row r="47" spans="2:12" s="1" customFormat="1" ht="14.4" customHeight="1" hidden="1">
      <c r="B47" s="19"/>
      <c r="L47" s="19"/>
    </row>
    <row r="48" spans="2:12" s="1" customFormat="1" ht="14.4" customHeight="1" hidden="1">
      <c r="B48" s="19"/>
      <c r="L48" s="19"/>
    </row>
    <row r="49" spans="2:12" s="1" customFormat="1" ht="14.4" customHeight="1" hidden="1">
      <c r="B49" s="19"/>
      <c r="L49" s="19"/>
    </row>
    <row r="50" spans="2:12" s="2" customFormat="1" ht="14.4" customHeight="1" hidden="1">
      <c r="B50" s="62"/>
      <c r="D50" s="162" t="s">
        <v>52</v>
      </c>
      <c r="E50" s="163"/>
      <c r="F50" s="163"/>
      <c r="G50" s="162" t="s">
        <v>53</v>
      </c>
      <c r="H50" s="163"/>
      <c r="I50" s="163"/>
      <c r="J50" s="163"/>
      <c r="K50" s="163"/>
      <c r="L50" s="62"/>
    </row>
    <row r="51" spans="2:12" ht="12" hidden="1">
      <c r="B51" s="19"/>
      <c r="L51" s="19"/>
    </row>
    <row r="52" spans="2:12" ht="12" hidden="1">
      <c r="B52" s="19"/>
      <c r="L52" s="19"/>
    </row>
    <row r="53" spans="2:12" ht="12" hidden="1">
      <c r="B53" s="19"/>
      <c r="L53" s="19"/>
    </row>
    <row r="54" spans="2:12" ht="12" hidden="1">
      <c r="B54" s="19"/>
      <c r="L54" s="19"/>
    </row>
    <row r="55" spans="2:12" ht="12" hidden="1">
      <c r="B55" s="19"/>
      <c r="L55" s="19"/>
    </row>
    <row r="56" spans="2:12" ht="12" hidden="1">
      <c r="B56" s="19"/>
      <c r="L56" s="19"/>
    </row>
    <row r="57" spans="2:12" ht="12" hidden="1">
      <c r="B57" s="19"/>
      <c r="L57" s="19"/>
    </row>
    <row r="58" spans="2:12" ht="12" hidden="1">
      <c r="B58" s="19"/>
      <c r="L58" s="19"/>
    </row>
    <row r="59" spans="2:12" ht="12" hidden="1">
      <c r="B59" s="19"/>
      <c r="L59" s="19"/>
    </row>
    <row r="60" spans="2:12" ht="12" hidden="1">
      <c r="B60" s="19"/>
      <c r="L60" s="19"/>
    </row>
    <row r="61" spans="1:31" s="2" customFormat="1" ht="12" hidden="1">
      <c r="A61" s="37"/>
      <c r="B61" s="43"/>
      <c r="C61" s="37"/>
      <c r="D61" s="164" t="s">
        <v>54</v>
      </c>
      <c r="E61" s="165"/>
      <c r="F61" s="166" t="s">
        <v>55</v>
      </c>
      <c r="G61" s="164" t="s">
        <v>54</v>
      </c>
      <c r="H61" s="165"/>
      <c r="I61" s="165"/>
      <c r="J61" s="167" t="s">
        <v>55</v>
      </c>
      <c r="K61" s="165"/>
      <c r="L61" s="62"/>
      <c r="S61" s="37"/>
      <c r="T61" s="37"/>
      <c r="U61" s="37"/>
      <c r="V61" s="37"/>
      <c r="W61" s="37"/>
      <c r="X61" s="37"/>
      <c r="Y61" s="37"/>
      <c r="Z61" s="37"/>
      <c r="AA61" s="37"/>
      <c r="AB61" s="37"/>
      <c r="AC61" s="37"/>
      <c r="AD61" s="37"/>
      <c r="AE61" s="37"/>
    </row>
    <row r="62" spans="2:12" ht="12" hidden="1">
      <c r="B62" s="19"/>
      <c r="L62" s="19"/>
    </row>
    <row r="63" spans="2:12" ht="12" hidden="1">
      <c r="B63" s="19"/>
      <c r="L63" s="19"/>
    </row>
    <row r="64" spans="2:12" ht="12" hidden="1">
      <c r="B64" s="19"/>
      <c r="L64" s="19"/>
    </row>
    <row r="65" spans="1:31" s="2" customFormat="1" ht="12" hidden="1">
      <c r="A65" s="37"/>
      <c r="B65" s="43"/>
      <c r="C65" s="37"/>
      <c r="D65" s="162" t="s">
        <v>56</v>
      </c>
      <c r="E65" s="168"/>
      <c r="F65" s="168"/>
      <c r="G65" s="162" t="s">
        <v>57</v>
      </c>
      <c r="H65" s="168"/>
      <c r="I65" s="168"/>
      <c r="J65" s="168"/>
      <c r="K65" s="168"/>
      <c r="L65" s="62"/>
      <c r="S65" s="37"/>
      <c r="T65" s="37"/>
      <c r="U65" s="37"/>
      <c r="V65" s="37"/>
      <c r="W65" s="37"/>
      <c r="X65" s="37"/>
      <c r="Y65" s="37"/>
      <c r="Z65" s="37"/>
      <c r="AA65" s="37"/>
      <c r="AB65" s="37"/>
      <c r="AC65" s="37"/>
      <c r="AD65" s="37"/>
      <c r="AE65" s="37"/>
    </row>
    <row r="66" spans="2:12" ht="12" hidden="1">
      <c r="B66" s="19"/>
      <c r="L66" s="19"/>
    </row>
    <row r="67" spans="2:12" ht="12" hidden="1">
      <c r="B67" s="19"/>
      <c r="L67" s="19"/>
    </row>
    <row r="68" spans="2:12" ht="12" hidden="1">
      <c r="B68" s="19"/>
      <c r="L68" s="19"/>
    </row>
    <row r="69" spans="2:12" ht="12" hidden="1">
      <c r="B69" s="19"/>
      <c r="L69" s="19"/>
    </row>
    <row r="70" spans="2:12" ht="12" hidden="1">
      <c r="B70" s="19"/>
      <c r="L70" s="19"/>
    </row>
    <row r="71" spans="2:12" ht="12" hidden="1">
      <c r="B71" s="19"/>
      <c r="L71" s="19"/>
    </row>
    <row r="72" spans="2:12" ht="12" hidden="1">
      <c r="B72" s="19"/>
      <c r="L72" s="19"/>
    </row>
    <row r="73" spans="2:12" ht="12" hidden="1">
      <c r="B73" s="19"/>
      <c r="L73" s="19"/>
    </row>
    <row r="74" spans="2:12" ht="12" hidden="1">
      <c r="B74" s="19"/>
      <c r="L74" s="19"/>
    </row>
    <row r="75" spans="2:12" ht="12" hidden="1">
      <c r="B75" s="19"/>
      <c r="L75" s="19"/>
    </row>
    <row r="76" spans="1:31" s="2" customFormat="1" ht="12" hidden="1">
      <c r="A76" s="37"/>
      <c r="B76" s="43"/>
      <c r="C76" s="37"/>
      <c r="D76" s="164" t="s">
        <v>54</v>
      </c>
      <c r="E76" s="165"/>
      <c r="F76" s="166" t="s">
        <v>55</v>
      </c>
      <c r="G76" s="164" t="s">
        <v>54</v>
      </c>
      <c r="H76" s="165"/>
      <c r="I76" s="165"/>
      <c r="J76" s="167" t="s">
        <v>55</v>
      </c>
      <c r="K76" s="165"/>
      <c r="L76" s="62"/>
      <c r="S76" s="37"/>
      <c r="T76" s="37"/>
      <c r="U76" s="37"/>
      <c r="V76" s="37"/>
      <c r="W76" s="37"/>
      <c r="X76" s="37"/>
      <c r="Y76" s="37"/>
      <c r="Z76" s="37"/>
      <c r="AA76" s="37"/>
      <c r="AB76" s="37"/>
      <c r="AC76" s="37"/>
      <c r="AD76" s="37"/>
      <c r="AE76" s="37"/>
    </row>
    <row r="77" spans="1:31" s="2" customFormat="1" ht="14.4" customHeight="1" hidden="1">
      <c r="A77" s="37"/>
      <c r="B77" s="169"/>
      <c r="C77" s="170"/>
      <c r="D77" s="170"/>
      <c r="E77" s="170"/>
      <c r="F77" s="170"/>
      <c r="G77" s="170"/>
      <c r="H77" s="170"/>
      <c r="I77" s="170"/>
      <c r="J77" s="170"/>
      <c r="K77" s="170"/>
      <c r="L77" s="62"/>
      <c r="S77" s="37"/>
      <c r="T77" s="37"/>
      <c r="U77" s="37"/>
      <c r="V77" s="37"/>
      <c r="W77" s="37"/>
      <c r="X77" s="37"/>
      <c r="Y77" s="37"/>
      <c r="Z77" s="37"/>
      <c r="AA77" s="37"/>
      <c r="AB77" s="37"/>
      <c r="AC77" s="37"/>
      <c r="AD77" s="37"/>
      <c r="AE77" s="37"/>
    </row>
    <row r="78" ht="12" hidden="1"/>
    <row r="79" ht="12" hidden="1"/>
    <row r="80" ht="12" hidden="1"/>
    <row r="81" spans="1:31" s="2" customFormat="1" ht="6.95" customHeight="1">
      <c r="A81" s="37"/>
      <c r="B81" s="171"/>
      <c r="C81" s="172"/>
      <c r="D81" s="172"/>
      <c r="E81" s="172"/>
      <c r="F81" s="172"/>
      <c r="G81" s="172"/>
      <c r="H81" s="172"/>
      <c r="I81" s="172"/>
      <c r="J81" s="172"/>
      <c r="K81" s="172"/>
      <c r="L81" s="62"/>
      <c r="S81" s="37"/>
      <c r="T81" s="37"/>
      <c r="U81" s="37"/>
      <c r="V81" s="37"/>
      <c r="W81" s="37"/>
      <c r="X81" s="37"/>
      <c r="Y81" s="37"/>
      <c r="Z81" s="37"/>
      <c r="AA81" s="37"/>
      <c r="AB81" s="37"/>
      <c r="AC81" s="37"/>
      <c r="AD81" s="37"/>
      <c r="AE81" s="37"/>
    </row>
    <row r="82" spans="1:31" s="2" customFormat="1" ht="24.95" customHeight="1">
      <c r="A82" s="37"/>
      <c r="B82" s="38"/>
      <c r="C82" s="22" t="s">
        <v>110</v>
      </c>
      <c r="D82" s="39"/>
      <c r="E82" s="39"/>
      <c r="F82" s="39"/>
      <c r="G82" s="39"/>
      <c r="H82" s="39"/>
      <c r="I82" s="39"/>
      <c r="J82" s="39"/>
      <c r="K82" s="39"/>
      <c r="L82" s="62"/>
      <c r="S82" s="37"/>
      <c r="T82" s="37"/>
      <c r="U82" s="37"/>
      <c r="V82" s="37"/>
      <c r="W82" s="37"/>
      <c r="X82" s="37"/>
      <c r="Y82" s="37"/>
      <c r="Z82" s="37"/>
      <c r="AA82" s="37"/>
      <c r="AB82" s="37"/>
      <c r="AC82" s="37"/>
      <c r="AD82" s="37"/>
      <c r="AE82" s="37"/>
    </row>
    <row r="83" spans="1:31" s="2" customFormat="1" ht="6.95" customHeight="1">
      <c r="A83" s="37"/>
      <c r="B83" s="38"/>
      <c r="C83" s="39"/>
      <c r="D83" s="39"/>
      <c r="E83" s="39"/>
      <c r="F83" s="39"/>
      <c r="G83" s="39"/>
      <c r="H83" s="39"/>
      <c r="I83" s="39"/>
      <c r="J83" s="39"/>
      <c r="K83" s="39"/>
      <c r="L83" s="62"/>
      <c r="S83" s="37"/>
      <c r="T83" s="37"/>
      <c r="U83" s="37"/>
      <c r="V83" s="37"/>
      <c r="W83" s="37"/>
      <c r="X83" s="37"/>
      <c r="Y83" s="37"/>
      <c r="Z83" s="37"/>
      <c r="AA83" s="37"/>
      <c r="AB83" s="37"/>
      <c r="AC83" s="37"/>
      <c r="AD83" s="37"/>
      <c r="AE83" s="37"/>
    </row>
    <row r="84" spans="1:31" s="2" customFormat="1" ht="12" customHeight="1">
      <c r="A84" s="37"/>
      <c r="B84" s="38"/>
      <c r="C84" s="31" t="s">
        <v>16</v>
      </c>
      <c r="D84" s="39"/>
      <c r="E84" s="39"/>
      <c r="F84" s="39"/>
      <c r="G84" s="39"/>
      <c r="H84" s="39"/>
      <c r="I84" s="39"/>
      <c r="J84" s="39"/>
      <c r="K84" s="39"/>
      <c r="L84" s="62"/>
      <c r="S84" s="37"/>
      <c r="T84" s="37"/>
      <c r="U84" s="37"/>
      <c r="V84" s="37"/>
      <c r="W84" s="37"/>
      <c r="X84" s="37"/>
      <c r="Y84" s="37"/>
      <c r="Z84" s="37"/>
      <c r="AA84" s="37"/>
      <c r="AB84" s="37"/>
      <c r="AC84" s="37"/>
      <c r="AD84" s="37"/>
      <c r="AE84" s="37"/>
    </row>
    <row r="85" spans="1:31" s="2" customFormat="1" ht="16.5" customHeight="1">
      <c r="A85" s="37"/>
      <c r="B85" s="38"/>
      <c r="C85" s="39"/>
      <c r="D85" s="39"/>
      <c r="E85" s="173" t="str">
        <f>E7</f>
        <v>Cheb, stavební úprava komunikace ulice Nová</v>
      </c>
      <c r="F85" s="31"/>
      <c r="G85" s="31"/>
      <c r="H85" s="31"/>
      <c r="I85" s="39"/>
      <c r="J85" s="39"/>
      <c r="K85" s="39"/>
      <c r="L85" s="62"/>
      <c r="S85" s="37"/>
      <c r="T85" s="37"/>
      <c r="U85" s="37"/>
      <c r="V85" s="37"/>
      <c r="W85" s="37"/>
      <c r="X85" s="37"/>
      <c r="Y85" s="37"/>
      <c r="Z85" s="37"/>
      <c r="AA85" s="37"/>
      <c r="AB85" s="37"/>
      <c r="AC85" s="37"/>
      <c r="AD85" s="37"/>
      <c r="AE85" s="37"/>
    </row>
    <row r="86" spans="1:31" s="2" customFormat="1" ht="12" customHeight="1">
      <c r="A86" s="37"/>
      <c r="B86" s="38"/>
      <c r="C86" s="31" t="s">
        <v>108</v>
      </c>
      <c r="D86" s="39"/>
      <c r="E86" s="39"/>
      <c r="F86" s="39"/>
      <c r="G86" s="39"/>
      <c r="H86" s="39"/>
      <c r="I86" s="39"/>
      <c r="J86" s="39"/>
      <c r="K86" s="39"/>
      <c r="L86" s="62"/>
      <c r="S86" s="37"/>
      <c r="T86" s="37"/>
      <c r="U86" s="37"/>
      <c r="V86" s="37"/>
      <c r="W86" s="37"/>
      <c r="X86" s="37"/>
      <c r="Y86" s="37"/>
      <c r="Z86" s="37"/>
      <c r="AA86" s="37"/>
      <c r="AB86" s="37"/>
      <c r="AC86" s="37"/>
      <c r="AD86" s="37"/>
      <c r="AE86" s="37"/>
    </row>
    <row r="87" spans="1:31" s="2" customFormat="1" ht="16.5" customHeight="1">
      <c r="A87" s="37"/>
      <c r="B87" s="38"/>
      <c r="C87" s="39"/>
      <c r="D87" s="39"/>
      <c r="E87" s="75" t="str">
        <f>E9</f>
        <v>SO 501 - SO 501 Úprava kolektoru teplovodu</v>
      </c>
      <c r="F87" s="39"/>
      <c r="G87" s="39"/>
      <c r="H87" s="39"/>
      <c r="I87" s="39"/>
      <c r="J87" s="39"/>
      <c r="K87" s="39"/>
      <c r="L87" s="62"/>
      <c r="S87" s="37"/>
      <c r="T87" s="37"/>
      <c r="U87" s="37"/>
      <c r="V87" s="37"/>
      <c r="W87" s="37"/>
      <c r="X87" s="37"/>
      <c r="Y87" s="37"/>
      <c r="Z87" s="37"/>
      <c r="AA87" s="37"/>
      <c r="AB87" s="37"/>
      <c r="AC87" s="37"/>
      <c r="AD87" s="37"/>
      <c r="AE87" s="37"/>
    </row>
    <row r="88" spans="1:31" s="2" customFormat="1" ht="6.95" customHeight="1">
      <c r="A88" s="37"/>
      <c r="B88" s="38"/>
      <c r="C88" s="39"/>
      <c r="D88" s="39"/>
      <c r="E88" s="39"/>
      <c r="F88" s="39"/>
      <c r="G88" s="39"/>
      <c r="H88" s="39"/>
      <c r="I88" s="39"/>
      <c r="J88" s="39"/>
      <c r="K88" s="39"/>
      <c r="L88" s="62"/>
      <c r="S88" s="37"/>
      <c r="T88" s="37"/>
      <c r="U88" s="37"/>
      <c r="V88" s="37"/>
      <c r="W88" s="37"/>
      <c r="X88" s="37"/>
      <c r="Y88" s="37"/>
      <c r="Z88" s="37"/>
      <c r="AA88" s="37"/>
      <c r="AB88" s="37"/>
      <c r="AC88" s="37"/>
      <c r="AD88" s="37"/>
      <c r="AE88" s="37"/>
    </row>
    <row r="89" spans="1:31" s="2" customFormat="1" ht="12" customHeight="1">
      <c r="A89" s="37"/>
      <c r="B89" s="38"/>
      <c r="C89" s="31" t="s">
        <v>22</v>
      </c>
      <c r="D89" s="39"/>
      <c r="E89" s="39"/>
      <c r="F89" s="26" t="str">
        <f>F12</f>
        <v>Cheb</v>
      </c>
      <c r="G89" s="39"/>
      <c r="H89" s="39"/>
      <c r="I89" s="31" t="s">
        <v>24</v>
      </c>
      <c r="J89" s="78" t="str">
        <f>IF(J12="","",J12)</f>
        <v>3. 2. 2023</v>
      </c>
      <c r="K89" s="39"/>
      <c r="L89" s="62"/>
      <c r="S89" s="37"/>
      <c r="T89" s="37"/>
      <c r="U89" s="37"/>
      <c r="V89" s="37"/>
      <c r="W89" s="37"/>
      <c r="X89" s="37"/>
      <c r="Y89" s="37"/>
      <c r="Z89" s="37"/>
      <c r="AA89" s="37"/>
      <c r="AB89" s="37"/>
      <c r="AC89" s="37"/>
      <c r="AD89" s="37"/>
      <c r="AE89" s="37"/>
    </row>
    <row r="90" spans="1:31" s="2" customFormat="1" ht="6.95" customHeight="1">
      <c r="A90" s="37"/>
      <c r="B90" s="38"/>
      <c r="C90" s="39"/>
      <c r="D90" s="39"/>
      <c r="E90" s="39"/>
      <c r="F90" s="39"/>
      <c r="G90" s="39"/>
      <c r="H90" s="39"/>
      <c r="I90" s="39"/>
      <c r="J90" s="39"/>
      <c r="K90" s="39"/>
      <c r="L90" s="62"/>
      <c r="S90" s="37"/>
      <c r="T90" s="37"/>
      <c r="U90" s="37"/>
      <c r="V90" s="37"/>
      <c r="W90" s="37"/>
      <c r="X90" s="37"/>
      <c r="Y90" s="37"/>
      <c r="Z90" s="37"/>
      <c r="AA90" s="37"/>
      <c r="AB90" s="37"/>
      <c r="AC90" s="37"/>
      <c r="AD90" s="37"/>
      <c r="AE90" s="37"/>
    </row>
    <row r="91" spans="1:31" s="2" customFormat="1" ht="15.15" customHeight="1">
      <c r="A91" s="37"/>
      <c r="B91" s="38"/>
      <c r="C91" s="31" t="s">
        <v>26</v>
      </c>
      <c r="D91" s="39"/>
      <c r="E91" s="39"/>
      <c r="F91" s="26" t="str">
        <f>E15</f>
        <v>Město Cheb</v>
      </c>
      <c r="G91" s="39"/>
      <c r="H91" s="39"/>
      <c r="I91" s="31" t="s">
        <v>32</v>
      </c>
      <c r="J91" s="35" t="str">
        <f>E21</f>
        <v>DSVA s.r.o.</v>
      </c>
      <c r="K91" s="39"/>
      <c r="L91" s="62"/>
      <c r="S91" s="37"/>
      <c r="T91" s="37"/>
      <c r="U91" s="37"/>
      <c r="V91" s="37"/>
      <c r="W91" s="37"/>
      <c r="X91" s="37"/>
      <c r="Y91" s="37"/>
      <c r="Z91" s="37"/>
      <c r="AA91" s="37"/>
      <c r="AB91" s="37"/>
      <c r="AC91" s="37"/>
      <c r="AD91" s="37"/>
      <c r="AE91" s="37"/>
    </row>
    <row r="92" spans="1:31" s="2" customFormat="1" ht="15.15" customHeight="1">
      <c r="A92" s="37"/>
      <c r="B92" s="38"/>
      <c r="C92" s="31" t="s">
        <v>30</v>
      </c>
      <c r="D92" s="39"/>
      <c r="E92" s="39"/>
      <c r="F92" s="26" t="str">
        <f>IF(E18="","",E18)</f>
        <v>Vyplň údaj</v>
      </c>
      <c r="G92" s="39"/>
      <c r="H92" s="39"/>
      <c r="I92" s="31" t="s">
        <v>35</v>
      </c>
      <c r="J92" s="35" t="str">
        <f>E24</f>
        <v>DSVA s.r.o.</v>
      </c>
      <c r="K92" s="39"/>
      <c r="L92" s="62"/>
      <c r="S92" s="37"/>
      <c r="T92" s="37"/>
      <c r="U92" s="37"/>
      <c r="V92" s="37"/>
      <c r="W92" s="37"/>
      <c r="X92" s="37"/>
      <c r="Y92" s="37"/>
      <c r="Z92" s="37"/>
      <c r="AA92" s="37"/>
      <c r="AB92" s="37"/>
      <c r="AC92" s="37"/>
      <c r="AD92" s="37"/>
      <c r="AE92" s="37"/>
    </row>
    <row r="93" spans="1:31" s="2" customFormat="1" ht="10.3" customHeight="1">
      <c r="A93" s="37"/>
      <c r="B93" s="38"/>
      <c r="C93" s="39"/>
      <c r="D93" s="39"/>
      <c r="E93" s="39"/>
      <c r="F93" s="39"/>
      <c r="G93" s="39"/>
      <c r="H93" s="39"/>
      <c r="I93" s="39"/>
      <c r="J93" s="39"/>
      <c r="K93" s="39"/>
      <c r="L93" s="62"/>
      <c r="S93" s="37"/>
      <c r="T93" s="37"/>
      <c r="U93" s="37"/>
      <c r="V93" s="37"/>
      <c r="W93" s="37"/>
      <c r="X93" s="37"/>
      <c r="Y93" s="37"/>
      <c r="Z93" s="37"/>
      <c r="AA93" s="37"/>
      <c r="AB93" s="37"/>
      <c r="AC93" s="37"/>
      <c r="AD93" s="37"/>
      <c r="AE93" s="37"/>
    </row>
    <row r="94" spans="1:31" s="2" customFormat="1" ht="29.25" customHeight="1">
      <c r="A94" s="37"/>
      <c r="B94" s="38"/>
      <c r="C94" s="174" t="s">
        <v>111</v>
      </c>
      <c r="D94" s="175"/>
      <c r="E94" s="175"/>
      <c r="F94" s="175"/>
      <c r="G94" s="175"/>
      <c r="H94" s="175"/>
      <c r="I94" s="175"/>
      <c r="J94" s="176" t="s">
        <v>112</v>
      </c>
      <c r="K94" s="175"/>
      <c r="L94" s="62"/>
      <c r="S94" s="37"/>
      <c r="T94" s="37"/>
      <c r="U94" s="37"/>
      <c r="V94" s="37"/>
      <c r="W94" s="37"/>
      <c r="X94" s="37"/>
      <c r="Y94" s="37"/>
      <c r="Z94" s="37"/>
      <c r="AA94" s="37"/>
      <c r="AB94" s="37"/>
      <c r="AC94" s="37"/>
      <c r="AD94" s="37"/>
      <c r="AE94" s="37"/>
    </row>
    <row r="95" spans="1:31" s="2" customFormat="1" ht="10.3" customHeight="1">
      <c r="A95" s="37"/>
      <c r="B95" s="38"/>
      <c r="C95" s="39"/>
      <c r="D95" s="39"/>
      <c r="E95" s="39"/>
      <c r="F95" s="39"/>
      <c r="G95" s="39"/>
      <c r="H95" s="39"/>
      <c r="I95" s="39"/>
      <c r="J95" s="39"/>
      <c r="K95" s="39"/>
      <c r="L95" s="62"/>
      <c r="S95" s="37"/>
      <c r="T95" s="37"/>
      <c r="U95" s="37"/>
      <c r="V95" s="37"/>
      <c r="W95" s="37"/>
      <c r="X95" s="37"/>
      <c r="Y95" s="37"/>
      <c r="Z95" s="37"/>
      <c r="AA95" s="37"/>
      <c r="AB95" s="37"/>
      <c r="AC95" s="37"/>
      <c r="AD95" s="37"/>
      <c r="AE95" s="37"/>
    </row>
    <row r="96" spans="1:47" s="2" customFormat="1" ht="22.8" customHeight="1">
      <c r="A96" s="37"/>
      <c r="B96" s="38"/>
      <c r="C96" s="177" t="s">
        <v>113</v>
      </c>
      <c r="D96" s="39"/>
      <c r="E96" s="39"/>
      <c r="F96" s="39"/>
      <c r="G96" s="39"/>
      <c r="H96" s="39"/>
      <c r="I96" s="39"/>
      <c r="J96" s="109">
        <f>J123</f>
        <v>0</v>
      </c>
      <c r="K96" s="39"/>
      <c r="L96" s="62"/>
      <c r="S96" s="37"/>
      <c r="T96" s="37"/>
      <c r="U96" s="37"/>
      <c r="V96" s="37"/>
      <c r="W96" s="37"/>
      <c r="X96" s="37"/>
      <c r="Y96" s="37"/>
      <c r="Z96" s="37"/>
      <c r="AA96" s="37"/>
      <c r="AB96" s="37"/>
      <c r="AC96" s="37"/>
      <c r="AD96" s="37"/>
      <c r="AE96" s="37"/>
      <c r="AU96" s="16" t="s">
        <v>114</v>
      </c>
    </row>
    <row r="97" spans="1:31" s="9" customFormat="1" ht="24.95" customHeight="1">
      <c r="A97" s="9"/>
      <c r="B97" s="178"/>
      <c r="C97" s="179"/>
      <c r="D97" s="180" t="s">
        <v>115</v>
      </c>
      <c r="E97" s="181"/>
      <c r="F97" s="181"/>
      <c r="G97" s="181"/>
      <c r="H97" s="181"/>
      <c r="I97" s="181"/>
      <c r="J97" s="182">
        <f>J124</f>
        <v>0</v>
      </c>
      <c r="K97" s="179"/>
      <c r="L97" s="183"/>
      <c r="S97" s="9"/>
      <c r="T97" s="9"/>
      <c r="U97" s="9"/>
      <c r="V97" s="9"/>
      <c r="W97" s="9"/>
      <c r="X97" s="9"/>
      <c r="Y97" s="9"/>
      <c r="Z97" s="9"/>
      <c r="AA97" s="9"/>
      <c r="AB97" s="9"/>
      <c r="AC97" s="9"/>
      <c r="AD97" s="9"/>
      <c r="AE97" s="9"/>
    </row>
    <row r="98" spans="1:31" s="10" customFormat="1" ht="19.9" customHeight="1">
      <c r="A98" s="10"/>
      <c r="B98" s="184"/>
      <c r="C98" s="185"/>
      <c r="D98" s="186" t="s">
        <v>116</v>
      </c>
      <c r="E98" s="187"/>
      <c r="F98" s="187"/>
      <c r="G98" s="187"/>
      <c r="H98" s="187"/>
      <c r="I98" s="187"/>
      <c r="J98" s="188">
        <f>J125</f>
        <v>0</v>
      </c>
      <c r="K98" s="185"/>
      <c r="L98" s="189"/>
      <c r="S98" s="10"/>
      <c r="T98" s="10"/>
      <c r="U98" s="10"/>
      <c r="V98" s="10"/>
      <c r="W98" s="10"/>
      <c r="X98" s="10"/>
      <c r="Y98" s="10"/>
      <c r="Z98" s="10"/>
      <c r="AA98" s="10"/>
      <c r="AB98" s="10"/>
      <c r="AC98" s="10"/>
      <c r="AD98" s="10"/>
      <c r="AE98" s="10"/>
    </row>
    <row r="99" spans="1:31" s="10" customFormat="1" ht="19.9" customHeight="1">
      <c r="A99" s="10"/>
      <c r="B99" s="184"/>
      <c r="C99" s="185"/>
      <c r="D99" s="186" t="s">
        <v>422</v>
      </c>
      <c r="E99" s="187"/>
      <c r="F99" s="187"/>
      <c r="G99" s="187"/>
      <c r="H99" s="187"/>
      <c r="I99" s="187"/>
      <c r="J99" s="188">
        <f>J152</f>
        <v>0</v>
      </c>
      <c r="K99" s="185"/>
      <c r="L99" s="189"/>
      <c r="S99" s="10"/>
      <c r="T99" s="10"/>
      <c r="U99" s="10"/>
      <c r="V99" s="10"/>
      <c r="W99" s="10"/>
      <c r="X99" s="10"/>
      <c r="Y99" s="10"/>
      <c r="Z99" s="10"/>
      <c r="AA99" s="10"/>
      <c r="AB99" s="10"/>
      <c r="AC99" s="10"/>
      <c r="AD99" s="10"/>
      <c r="AE99" s="10"/>
    </row>
    <row r="100" spans="1:31" s="10" customFormat="1" ht="19.9" customHeight="1">
      <c r="A100" s="10"/>
      <c r="B100" s="184"/>
      <c r="C100" s="185"/>
      <c r="D100" s="186" t="s">
        <v>2000</v>
      </c>
      <c r="E100" s="187"/>
      <c r="F100" s="187"/>
      <c r="G100" s="187"/>
      <c r="H100" s="187"/>
      <c r="I100" s="187"/>
      <c r="J100" s="188">
        <f>J178</f>
        <v>0</v>
      </c>
      <c r="K100" s="185"/>
      <c r="L100" s="189"/>
      <c r="S100" s="10"/>
      <c r="T100" s="10"/>
      <c r="U100" s="10"/>
      <c r="V100" s="10"/>
      <c r="W100" s="10"/>
      <c r="X100" s="10"/>
      <c r="Y100" s="10"/>
      <c r="Z100" s="10"/>
      <c r="AA100" s="10"/>
      <c r="AB100" s="10"/>
      <c r="AC100" s="10"/>
      <c r="AD100" s="10"/>
      <c r="AE100" s="10"/>
    </row>
    <row r="101" spans="1:31" s="10" customFormat="1" ht="19.9" customHeight="1">
      <c r="A101" s="10"/>
      <c r="B101" s="184"/>
      <c r="C101" s="185"/>
      <c r="D101" s="186" t="s">
        <v>1310</v>
      </c>
      <c r="E101" s="187"/>
      <c r="F101" s="187"/>
      <c r="G101" s="187"/>
      <c r="H101" s="187"/>
      <c r="I101" s="187"/>
      <c r="J101" s="188">
        <f>J195</f>
        <v>0</v>
      </c>
      <c r="K101" s="185"/>
      <c r="L101" s="189"/>
      <c r="S101" s="10"/>
      <c r="T101" s="10"/>
      <c r="U101" s="10"/>
      <c r="V101" s="10"/>
      <c r="W101" s="10"/>
      <c r="X101" s="10"/>
      <c r="Y101" s="10"/>
      <c r="Z101" s="10"/>
      <c r="AA101" s="10"/>
      <c r="AB101" s="10"/>
      <c r="AC101" s="10"/>
      <c r="AD101" s="10"/>
      <c r="AE101" s="10"/>
    </row>
    <row r="102" spans="1:31" s="10" customFormat="1" ht="19.9" customHeight="1">
      <c r="A102" s="10"/>
      <c r="B102" s="184"/>
      <c r="C102" s="185"/>
      <c r="D102" s="186" t="s">
        <v>433</v>
      </c>
      <c r="E102" s="187"/>
      <c r="F102" s="187"/>
      <c r="G102" s="187"/>
      <c r="H102" s="187"/>
      <c r="I102" s="187"/>
      <c r="J102" s="188">
        <f>J210</f>
        <v>0</v>
      </c>
      <c r="K102" s="185"/>
      <c r="L102" s="189"/>
      <c r="S102" s="10"/>
      <c r="T102" s="10"/>
      <c r="U102" s="10"/>
      <c r="V102" s="10"/>
      <c r="W102" s="10"/>
      <c r="X102" s="10"/>
      <c r="Y102" s="10"/>
      <c r="Z102" s="10"/>
      <c r="AA102" s="10"/>
      <c r="AB102" s="10"/>
      <c r="AC102" s="10"/>
      <c r="AD102" s="10"/>
      <c r="AE102" s="10"/>
    </row>
    <row r="103" spans="1:31" s="10" customFormat="1" ht="19.9" customHeight="1">
      <c r="A103" s="10"/>
      <c r="B103" s="184"/>
      <c r="C103" s="185"/>
      <c r="D103" s="186" t="s">
        <v>119</v>
      </c>
      <c r="E103" s="187"/>
      <c r="F103" s="187"/>
      <c r="G103" s="187"/>
      <c r="H103" s="187"/>
      <c r="I103" s="187"/>
      <c r="J103" s="188">
        <f>J251</f>
        <v>0</v>
      </c>
      <c r="K103" s="185"/>
      <c r="L103" s="189"/>
      <c r="S103" s="10"/>
      <c r="T103" s="10"/>
      <c r="U103" s="10"/>
      <c r="V103" s="10"/>
      <c r="W103" s="10"/>
      <c r="X103" s="10"/>
      <c r="Y103" s="10"/>
      <c r="Z103" s="10"/>
      <c r="AA103" s="10"/>
      <c r="AB103" s="10"/>
      <c r="AC103" s="10"/>
      <c r="AD103" s="10"/>
      <c r="AE103" s="10"/>
    </row>
    <row r="104" spans="1:31" s="2" customFormat="1" ht="21.8" customHeight="1">
      <c r="A104" s="37"/>
      <c r="B104" s="38"/>
      <c r="C104" s="39"/>
      <c r="D104" s="39"/>
      <c r="E104" s="39"/>
      <c r="F104" s="39"/>
      <c r="G104" s="39"/>
      <c r="H104" s="39"/>
      <c r="I104" s="39"/>
      <c r="J104" s="39"/>
      <c r="K104" s="39"/>
      <c r="L104" s="62"/>
      <c r="S104" s="37"/>
      <c r="T104" s="37"/>
      <c r="U104" s="37"/>
      <c r="V104" s="37"/>
      <c r="W104" s="37"/>
      <c r="X104" s="37"/>
      <c r="Y104" s="37"/>
      <c r="Z104" s="37"/>
      <c r="AA104" s="37"/>
      <c r="AB104" s="37"/>
      <c r="AC104" s="37"/>
      <c r="AD104" s="37"/>
      <c r="AE104" s="37"/>
    </row>
    <row r="105" spans="1:31" s="2" customFormat="1" ht="6.95" customHeight="1">
      <c r="A105" s="37"/>
      <c r="B105" s="65"/>
      <c r="C105" s="66"/>
      <c r="D105" s="66"/>
      <c r="E105" s="66"/>
      <c r="F105" s="66"/>
      <c r="G105" s="66"/>
      <c r="H105" s="66"/>
      <c r="I105" s="66"/>
      <c r="J105" s="66"/>
      <c r="K105" s="66"/>
      <c r="L105" s="62"/>
      <c r="S105" s="37"/>
      <c r="T105" s="37"/>
      <c r="U105" s="37"/>
      <c r="V105" s="37"/>
      <c r="W105" s="37"/>
      <c r="X105" s="37"/>
      <c r="Y105" s="37"/>
      <c r="Z105" s="37"/>
      <c r="AA105" s="37"/>
      <c r="AB105" s="37"/>
      <c r="AC105" s="37"/>
      <c r="AD105" s="37"/>
      <c r="AE105" s="37"/>
    </row>
    <row r="109" spans="1:31" s="2" customFormat="1" ht="6.95" customHeight="1">
      <c r="A109" s="37"/>
      <c r="B109" s="67"/>
      <c r="C109" s="68"/>
      <c r="D109" s="68"/>
      <c r="E109" s="68"/>
      <c r="F109" s="68"/>
      <c r="G109" s="68"/>
      <c r="H109" s="68"/>
      <c r="I109" s="68"/>
      <c r="J109" s="68"/>
      <c r="K109" s="68"/>
      <c r="L109" s="62"/>
      <c r="S109" s="37"/>
      <c r="T109" s="37"/>
      <c r="U109" s="37"/>
      <c r="V109" s="37"/>
      <c r="W109" s="37"/>
      <c r="X109" s="37"/>
      <c r="Y109" s="37"/>
      <c r="Z109" s="37"/>
      <c r="AA109" s="37"/>
      <c r="AB109" s="37"/>
      <c r="AC109" s="37"/>
      <c r="AD109" s="37"/>
      <c r="AE109" s="37"/>
    </row>
    <row r="110" spans="1:31" s="2" customFormat="1" ht="24.95" customHeight="1">
      <c r="A110" s="37"/>
      <c r="B110" s="38"/>
      <c r="C110" s="22" t="s">
        <v>120</v>
      </c>
      <c r="D110" s="39"/>
      <c r="E110" s="39"/>
      <c r="F110" s="39"/>
      <c r="G110" s="39"/>
      <c r="H110" s="39"/>
      <c r="I110" s="39"/>
      <c r="J110" s="39"/>
      <c r="K110" s="39"/>
      <c r="L110" s="62"/>
      <c r="S110" s="37"/>
      <c r="T110" s="37"/>
      <c r="U110" s="37"/>
      <c r="V110" s="37"/>
      <c r="W110" s="37"/>
      <c r="X110" s="37"/>
      <c r="Y110" s="37"/>
      <c r="Z110" s="37"/>
      <c r="AA110" s="37"/>
      <c r="AB110" s="37"/>
      <c r="AC110" s="37"/>
      <c r="AD110" s="37"/>
      <c r="AE110" s="37"/>
    </row>
    <row r="111" spans="1:31" s="2" customFormat="1" ht="6.95" customHeight="1">
      <c r="A111" s="37"/>
      <c r="B111" s="38"/>
      <c r="C111" s="39"/>
      <c r="D111" s="39"/>
      <c r="E111" s="39"/>
      <c r="F111" s="39"/>
      <c r="G111" s="39"/>
      <c r="H111" s="39"/>
      <c r="I111" s="39"/>
      <c r="J111" s="39"/>
      <c r="K111" s="39"/>
      <c r="L111" s="62"/>
      <c r="S111" s="37"/>
      <c r="T111" s="37"/>
      <c r="U111" s="37"/>
      <c r="V111" s="37"/>
      <c r="W111" s="37"/>
      <c r="X111" s="37"/>
      <c r="Y111" s="37"/>
      <c r="Z111" s="37"/>
      <c r="AA111" s="37"/>
      <c r="AB111" s="37"/>
      <c r="AC111" s="37"/>
      <c r="AD111" s="37"/>
      <c r="AE111" s="37"/>
    </row>
    <row r="112" spans="1:31" s="2" customFormat="1" ht="12" customHeight="1">
      <c r="A112" s="37"/>
      <c r="B112" s="38"/>
      <c r="C112" s="31" t="s">
        <v>16</v>
      </c>
      <c r="D112" s="39"/>
      <c r="E112" s="39"/>
      <c r="F112" s="39"/>
      <c r="G112" s="39"/>
      <c r="H112" s="39"/>
      <c r="I112" s="39"/>
      <c r="J112" s="39"/>
      <c r="K112" s="39"/>
      <c r="L112" s="62"/>
      <c r="S112" s="37"/>
      <c r="T112" s="37"/>
      <c r="U112" s="37"/>
      <c r="V112" s="37"/>
      <c r="W112" s="37"/>
      <c r="X112" s="37"/>
      <c r="Y112" s="37"/>
      <c r="Z112" s="37"/>
      <c r="AA112" s="37"/>
      <c r="AB112" s="37"/>
      <c r="AC112" s="37"/>
      <c r="AD112" s="37"/>
      <c r="AE112" s="37"/>
    </row>
    <row r="113" spans="1:31" s="2" customFormat="1" ht="16.5" customHeight="1">
      <c r="A113" s="37"/>
      <c r="B113" s="38"/>
      <c r="C113" s="39"/>
      <c r="D113" s="39"/>
      <c r="E113" s="173" t="str">
        <f>E7</f>
        <v>Cheb, stavební úprava komunikace ulice Nová</v>
      </c>
      <c r="F113" s="31"/>
      <c r="G113" s="31"/>
      <c r="H113" s="31"/>
      <c r="I113" s="39"/>
      <c r="J113" s="39"/>
      <c r="K113" s="39"/>
      <c r="L113" s="62"/>
      <c r="S113" s="37"/>
      <c r="T113" s="37"/>
      <c r="U113" s="37"/>
      <c r="V113" s="37"/>
      <c r="W113" s="37"/>
      <c r="X113" s="37"/>
      <c r="Y113" s="37"/>
      <c r="Z113" s="37"/>
      <c r="AA113" s="37"/>
      <c r="AB113" s="37"/>
      <c r="AC113" s="37"/>
      <c r="AD113" s="37"/>
      <c r="AE113" s="37"/>
    </row>
    <row r="114" spans="1:31" s="2" customFormat="1" ht="12" customHeight="1">
      <c r="A114" s="37"/>
      <c r="B114" s="38"/>
      <c r="C114" s="31" t="s">
        <v>108</v>
      </c>
      <c r="D114" s="39"/>
      <c r="E114" s="39"/>
      <c r="F114" s="39"/>
      <c r="G114" s="39"/>
      <c r="H114" s="39"/>
      <c r="I114" s="39"/>
      <c r="J114" s="39"/>
      <c r="K114" s="39"/>
      <c r="L114" s="62"/>
      <c r="S114" s="37"/>
      <c r="T114" s="37"/>
      <c r="U114" s="37"/>
      <c r="V114" s="37"/>
      <c r="W114" s="37"/>
      <c r="X114" s="37"/>
      <c r="Y114" s="37"/>
      <c r="Z114" s="37"/>
      <c r="AA114" s="37"/>
      <c r="AB114" s="37"/>
      <c r="AC114" s="37"/>
      <c r="AD114" s="37"/>
      <c r="AE114" s="37"/>
    </row>
    <row r="115" spans="1:31" s="2" customFormat="1" ht="16.5" customHeight="1">
      <c r="A115" s="37"/>
      <c r="B115" s="38"/>
      <c r="C115" s="39"/>
      <c r="D115" s="39"/>
      <c r="E115" s="75" t="str">
        <f>E9</f>
        <v>SO 501 - SO 501 Úprava kolektoru teplovodu</v>
      </c>
      <c r="F115" s="39"/>
      <c r="G115" s="39"/>
      <c r="H115" s="39"/>
      <c r="I115" s="39"/>
      <c r="J115" s="39"/>
      <c r="K115" s="39"/>
      <c r="L115" s="62"/>
      <c r="S115" s="37"/>
      <c r="T115" s="37"/>
      <c r="U115" s="37"/>
      <c r="V115" s="37"/>
      <c r="W115" s="37"/>
      <c r="X115" s="37"/>
      <c r="Y115" s="37"/>
      <c r="Z115" s="37"/>
      <c r="AA115" s="37"/>
      <c r="AB115" s="37"/>
      <c r="AC115" s="37"/>
      <c r="AD115" s="37"/>
      <c r="AE115" s="37"/>
    </row>
    <row r="116" spans="1:31" s="2" customFormat="1" ht="6.95" customHeight="1">
      <c r="A116" s="37"/>
      <c r="B116" s="38"/>
      <c r="C116" s="39"/>
      <c r="D116" s="39"/>
      <c r="E116" s="39"/>
      <c r="F116" s="39"/>
      <c r="G116" s="39"/>
      <c r="H116" s="39"/>
      <c r="I116" s="39"/>
      <c r="J116" s="39"/>
      <c r="K116" s="39"/>
      <c r="L116" s="62"/>
      <c r="S116" s="37"/>
      <c r="T116" s="37"/>
      <c r="U116" s="37"/>
      <c r="V116" s="37"/>
      <c r="W116" s="37"/>
      <c r="X116" s="37"/>
      <c r="Y116" s="37"/>
      <c r="Z116" s="37"/>
      <c r="AA116" s="37"/>
      <c r="AB116" s="37"/>
      <c r="AC116" s="37"/>
      <c r="AD116" s="37"/>
      <c r="AE116" s="37"/>
    </row>
    <row r="117" spans="1:31" s="2" customFormat="1" ht="12" customHeight="1">
      <c r="A117" s="37"/>
      <c r="B117" s="38"/>
      <c r="C117" s="31" t="s">
        <v>22</v>
      </c>
      <c r="D117" s="39"/>
      <c r="E117" s="39"/>
      <c r="F117" s="26" t="str">
        <f>F12</f>
        <v>Cheb</v>
      </c>
      <c r="G117" s="39"/>
      <c r="H117" s="39"/>
      <c r="I117" s="31" t="s">
        <v>24</v>
      </c>
      <c r="J117" s="78" t="str">
        <f>IF(J12="","",J12)</f>
        <v>3. 2. 2023</v>
      </c>
      <c r="K117" s="39"/>
      <c r="L117" s="62"/>
      <c r="S117" s="37"/>
      <c r="T117" s="37"/>
      <c r="U117" s="37"/>
      <c r="V117" s="37"/>
      <c r="W117" s="37"/>
      <c r="X117" s="37"/>
      <c r="Y117" s="37"/>
      <c r="Z117" s="37"/>
      <c r="AA117" s="37"/>
      <c r="AB117" s="37"/>
      <c r="AC117" s="37"/>
      <c r="AD117" s="37"/>
      <c r="AE117" s="37"/>
    </row>
    <row r="118" spans="1:31" s="2" customFormat="1" ht="6.95" customHeight="1">
      <c r="A118" s="37"/>
      <c r="B118" s="38"/>
      <c r="C118" s="39"/>
      <c r="D118" s="39"/>
      <c r="E118" s="39"/>
      <c r="F118" s="39"/>
      <c r="G118" s="39"/>
      <c r="H118" s="39"/>
      <c r="I118" s="39"/>
      <c r="J118" s="39"/>
      <c r="K118" s="39"/>
      <c r="L118" s="62"/>
      <c r="S118" s="37"/>
      <c r="T118" s="37"/>
      <c r="U118" s="37"/>
      <c r="V118" s="37"/>
      <c r="W118" s="37"/>
      <c r="X118" s="37"/>
      <c r="Y118" s="37"/>
      <c r="Z118" s="37"/>
      <c r="AA118" s="37"/>
      <c r="AB118" s="37"/>
      <c r="AC118" s="37"/>
      <c r="AD118" s="37"/>
      <c r="AE118" s="37"/>
    </row>
    <row r="119" spans="1:31" s="2" customFormat="1" ht="15.15" customHeight="1">
      <c r="A119" s="37"/>
      <c r="B119" s="38"/>
      <c r="C119" s="31" t="s">
        <v>26</v>
      </c>
      <c r="D119" s="39"/>
      <c r="E119" s="39"/>
      <c r="F119" s="26" t="str">
        <f>E15</f>
        <v>Město Cheb</v>
      </c>
      <c r="G119" s="39"/>
      <c r="H119" s="39"/>
      <c r="I119" s="31" t="s">
        <v>32</v>
      </c>
      <c r="J119" s="35" t="str">
        <f>E21</f>
        <v>DSVA s.r.o.</v>
      </c>
      <c r="K119" s="39"/>
      <c r="L119" s="62"/>
      <c r="S119" s="37"/>
      <c r="T119" s="37"/>
      <c r="U119" s="37"/>
      <c r="V119" s="37"/>
      <c r="W119" s="37"/>
      <c r="X119" s="37"/>
      <c r="Y119" s="37"/>
      <c r="Z119" s="37"/>
      <c r="AA119" s="37"/>
      <c r="AB119" s="37"/>
      <c r="AC119" s="37"/>
      <c r="AD119" s="37"/>
      <c r="AE119" s="37"/>
    </row>
    <row r="120" spans="1:31" s="2" customFormat="1" ht="15.15" customHeight="1">
      <c r="A120" s="37"/>
      <c r="B120" s="38"/>
      <c r="C120" s="31" t="s">
        <v>30</v>
      </c>
      <c r="D120" s="39"/>
      <c r="E120" s="39"/>
      <c r="F120" s="26" t="str">
        <f>IF(E18="","",E18)</f>
        <v>Vyplň údaj</v>
      </c>
      <c r="G120" s="39"/>
      <c r="H120" s="39"/>
      <c r="I120" s="31" t="s">
        <v>35</v>
      </c>
      <c r="J120" s="35" t="str">
        <f>E24</f>
        <v>DSVA s.r.o.</v>
      </c>
      <c r="K120" s="39"/>
      <c r="L120" s="62"/>
      <c r="S120" s="37"/>
      <c r="T120" s="37"/>
      <c r="U120" s="37"/>
      <c r="V120" s="37"/>
      <c r="W120" s="37"/>
      <c r="X120" s="37"/>
      <c r="Y120" s="37"/>
      <c r="Z120" s="37"/>
      <c r="AA120" s="37"/>
      <c r="AB120" s="37"/>
      <c r="AC120" s="37"/>
      <c r="AD120" s="37"/>
      <c r="AE120" s="37"/>
    </row>
    <row r="121" spans="1:31" s="2" customFormat="1" ht="10.3" customHeight="1">
      <c r="A121" s="37"/>
      <c r="B121" s="38"/>
      <c r="C121" s="39"/>
      <c r="D121" s="39"/>
      <c r="E121" s="39"/>
      <c r="F121" s="39"/>
      <c r="G121" s="39"/>
      <c r="H121" s="39"/>
      <c r="I121" s="39"/>
      <c r="J121" s="39"/>
      <c r="K121" s="39"/>
      <c r="L121" s="62"/>
      <c r="S121" s="37"/>
      <c r="T121" s="37"/>
      <c r="U121" s="37"/>
      <c r="V121" s="37"/>
      <c r="W121" s="37"/>
      <c r="X121" s="37"/>
      <c r="Y121" s="37"/>
      <c r="Z121" s="37"/>
      <c r="AA121" s="37"/>
      <c r="AB121" s="37"/>
      <c r="AC121" s="37"/>
      <c r="AD121" s="37"/>
      <c r="AE121" s="37"/>
    </row>
    <row r="122" spans="1:31" s="11" customFormat="1" ht="29.25" customHeight="1">
      <c r="A122" s="190"/>
      <c r="B122" s="191"/>
      <c r="C122" s="192" t="s">
        <v>121</v>
      </c>
      <c r="D122" s="193" t="s">
        <v>64</v>
      </c>
      <c r="E122" s="193" t="s">
        <v>60</v>
      </c>
      <c r="F122" s="193" t="s">
        <v>61</v>
      </c>
      <c r="G122" s="193" t="s">
        <v>122</v>
      </c>
      <c r="H122" s="193" t="s">
        <v>123</v>
      </c>
      <c r="I122" s="193" t="s">
        <v>124</v>
      </c>
      <c r="J122" s="194" t="s">
        <v>112</v>
      </c>
      <c r="K122" s="195" t="s">
        <v>125</v>
      </c>
      <c r="L122" s="196"/>
      <c r="M122" s="99" t="s">
        <v>1</v>
      </c>
      <c r="N122" s="100" t="s">
        <v>43</v>
      </c>
      <c r="O122" s="100" t="s">
        <v>126</v>
      </c>
      <c r="P122" s="100" t="s">
        <v>127</v>
      </c>
      <c r="Q122" s="100" t="s">
        <v>128</v>
      </c>
      <c r="R122" s="100" t="s">
        <v>129</v>
      </c>
      <c r="S122" s="100" t="s">
        <v>130</v>
      </c>
      <c r="T122" s="101" t="s">
        <v>131</v>
      </c>
      <c r="U122" s="190"/>
      <c r="V122" s="190"/>
      <c r="W122" s="190"/>
      <c r="X122" s="190"/>
      <c r="Y122" s="190"/>
      <c r="Z122" s="190"/>
      <c r="AA122" s="190"/>
      <c r="AB122" s="190"/>
      <c r="AC122" s="190"/>
      <c r="AD122" s="190"/>
      <c r="AE122" s="190"/>
    </row>
    <row r="123" spans="1:63" s="2" customFormat="1" ht="22.8" customHeight="1">
      <c r="A123" s="37"/>
      <c r="B123" s="38"/>
      <c r="C123" s="106" t="s">
        <v>132</v>
      </c>
      <c r="D123" s="39"/>
      <c r="E123" s="39"/>
      <c r="F123" s="39"/>
      <c r="G123" s="39"/>
      <c r="H123" s="39"/>
      <c r="I123" s="39"/>
      <c r="J123" s="197">
        <f>BK123</f>
        <v>0</v>
      </c>
      <c r="K123" s="39"/>
      <c r="L123" s="43"/>
      <c r="M123" s="102"/>
      <c r="N123" s="198"/>
      <c r="O123" s="103"/>
      <c r="P123" s="199">
        <f>P124</f>
        <v>0</v>
      </c>
      <c r="Q123" s="103"/>
      <c r="R123" s="199">
        <f>R124</f>
        <v>19.73549345</v>
      </c>
      <c r="S123" s="103"/>
      <c r="T123" s="200">
        <f>T124</f>
        <v>0</v>
      </c>
      <c r="U123" s="37"/>
      <c r="V123" s="37"/>
      <c r="W123" s="37"/>
      <c r="X123" s="37"/>
      <c r="Y123" s="37"/>
      <c r="Z123" s="37"/>
      <c r="AA123" s="37"/>
      <c r="AB123" s="37"/>
      <c r="AC123" s="37"/>
      <c r="AD123" s="37"/>
      <c r="AE123" s="37"/>
      <c r="AT123" s="16" t="s">
        <v>78</v>
      </c>
      <c r="AU123" s="16" t="s">
        <v>114</v>
      </c>
      <c r="BK123" s="201">
        <f>BK124</f>
        <v>0</v>
      </c>
    </row>
    <row r="124" spans="1:63" s="12" customFormat="1" ht="25.9" customHeight="1">
      <c r="A124" s="12"/>
      <c r="B124" s="202"/>
      <c r="C124" s="203"/>
      <c r="D124" s="204" t="s">
        <v>78</v>
      </c>
      <c r="E124" s="205" t="s">
        <v>133</v>
      </c>
      <c r="F124" s="205" t="s">
        <v>134</v>
      </c>
      <c r="G124" s="203"/>
      <c r="H124" s="203"/>
      <c r="I124" s="206"/>
      <c r="J124" s="207">
        <f>BK124</f>
        <v>0</v>
      </c>
      <c r="K124" s="203"/>
      <c r="L124" s="208"/>
      <c r="M124" s="209"/>
      <c r="N124" s="210"/>
      <c r="O124" s="210"/>
      <c r="P124" s="211">
        <f>P125+P152+P178+P195+P210+P251</f>
        <v>0</v>
      </c>
      <c r="Q124" s="210"/>
      <c r="R124" s="211">
        <f>R125+R152+R178+R195+R210+R251</f>
        <v>19.73549345</v>
      </c>
      <c r="S124" s="210"/>
      <c r="T124" s="212">
        <f>T125+T152+T178+T195+T210+T251</f>
        <v>0</v>
      </c>
      <c r="U124" s="12"/>
      <c r="V124" s="12"/>
      <c r="W124" s="12"/>
      <c r="X124" s="12"/>
      <c r="Y124" s="12"/>
      <c r="Z124" s="12"/>
      <c r="AA124" s="12"/>
      <c r="AB124" s="12"/>
      <c r="AC124" s="12"/>
      <c r="AD124" s="12"/>
      <c r="AE124" s="12"/>
      <c r="AR124" s="213" t="s">
        <v>87</v>
      </c>
      <c r="AT124" s="214" t="s">
        <v>78</v>
      </c>
      <c r="AU124" s="214" t="s">
        <v>79</v>
      </c>
      <c r="AY124" s="213" t="s">
        <v>135</v>
      </c>
      <c r="BK124" s="215">
        <f>BK125+BK152+BK178+BK195+BK210+BK251</f>
        <v>0</v>
      </c>
    </row>
    <row r="125" spans="1:63" s="12" customFormat="1" ht="22.8" customHeight="1">
      <c r="A125" s="12"/>
      <c r="B125" s="202"/>
      <c r="C125" s="203"/>
      <c r="D125" s="204" t="s">
        <v>78</v>
      </c>
      <c r="E125" s="216" t="s">
        <v>87</v>
      </c>
      <c r="F125" s="216" t="s">
        <v>136</v>
      </c>
      <c r="G125" s="203"/>
      <c r="H125" s="203"/>
      <c r="I125" s="206"/>
      <c r="J125" s="217">
        <f>BK125</f>
        <v>0</v>
      </c>
      <c r="K125" s="203"/>
      <c r="L125" s="208"/>
      <c r="M125" s="209"/>
      <c r="N125" s="210"/>
      <c r="O125" s="210"/>
      <c r="P125" s="211">
        <f>SUM(P126:P151)</f>
        <v>0</v>
      </c>
      <c r="Q125" s="210"/>
      <c r="R125" s="211">
        <f>SUM(R126:R151)</f>
        <v>8.585</v>
      </c>
      <c r="S125" s="210"/>
      <c r="T125" s="212">
        <f>SUM(T126:T151)</f>
        <v>0</v>
      </c>
      <c r="U125" s="12"/>
      <c r="V125" s="12"/>
      <c r="W125" s="12"/>
      <c r="X125" s="12"/>
      <c r="Y125" s="12"/>
      <c r="Z125" s="12"/>
      <c r="AA125" s="12"/>
      <c r="AB125" s="12"/>
      <c r="AC125" s="12"/>
      <c r="AD125" s="12"/>
      <c r="AE125" s="12"/>
      <c r="AR125" s="213" t="s">
        <v>87</v>
      </c>
      <c r="AT125" s="214" t="s">
        <v>78</v>
      </c>
      <c r="AU125" s="214" t="s">
        <v>87</v>
      </c>
      <c r="AY125" s="213" t="s">
        <v>135</v>
      </c>
      <c r="BK125" s="215">
        <f>SUM(BK126:BK151)</f>
        <v>0</v>
      </c>
    </row>
    <row r="126" spans="1:65" s="2" customFormat="1" ht="37.8" customHeight="1">
      <c r="A126" s="37"/>
      <c r="B126" s="38"/>
      <c r="C126" s="218" t="s">
        <v>87</v>
      </c>
      <c r="D126" s="218" t="s">
        <v>137</v>
      </c>
      <c r="E126" s="219" t="s">
        <v>2001</v>
      </c>
      <c r="F126" s="220" t="s">
        <v>2002</v>
      </c>
      <c r="G126" s="221" t="s">
        <v>147</v>
      </c>
      <c r="H126" s="222">
        <v>3.6</v>
      </c>
      <c r="I126" s="223"/>
      <c r="J126" s="224">
        <f>ROUND(I126*H126,2)</f>
        <v>0</v>
      </c>
      <c r="K126" s="225"/>
      <c r="L126" s="43"/>
      <c r="M126" s="226" t="s">
        <v>1</v>
      </c>
      <c r="N126" s="227" t="s">
        <v>44</v>
      </c>
      <c r="O126" s="90"/>
      <c r="P126" s="228">
        <f>O126*H126</f>
        <v>0</v>
      </c>
      <c r="Q126" s="228">
        <v>0</v>
      </c>
      <c r="R126" s="228">
        <f>Q126*H126</f>
        <v>0</v>
      </c>
      <c r="S126" s="228">
        <v>0</v>
      </c>
      <c r="T126" s="229">
        <f>S126*H126</f>
        <v>0</v>
      </c>
      <c r="U126" s="37"/>
      <c r="V126" s="37"/>
      <c r="W126" s="37"/>
      <c r="X126" s="37"/>
      <c r="Y126" s="37"/>
      <c r="Z126" s="37"/>
      <c r="AA126" s="37"/>
      <c r="AB126" s="37"/>
      <c r="AC126" s="37"/>
      <c r="AD126" s="37"/>
      <c r="AE126" s="37"/>
      <c r="AR126" s="230" t="s">
        <v>141</v>
      </c>
      <c r="AT126" s="230" t="s">
        <v>137</v>
      </c>
      <c r="AU126" s="230" t="s">
        <v>21</v>
      </c>
      <c r="AY126" s="16" t="s">
        <v>135</v>
      </c>
      <c r="BE126" s="231">
        <f>IF(N126="základní",J126,0)</f>
        <v>0</v>
      </c>
      <c r="BF126" s="231">
        <f>IF(N126="snížená",J126,0)</f>
        <v>0</v>
      </c>
      <c r="BG126" s="231">
        <f>IF(N126="zákl. přenesená",J126,0)</f>
        <v>0</v>
      </c>
      <c r="BH126" s="231">
        <f>IF(N126="sníž. přenesená",J126,0)</f>
        <v>0</v>
      </c>
      <c r="BI126" s="231">
        <f>IF(N126="nulová",J126,0)</f>
        <v>0</v>
      </c>
      <c r="BJ126" s="16" t="s">
        <v>87</v>
      </c>
      <c r="BK126" s="231">
        <f>ROUND(I126*H126,2)</f>
        <v>0</v>
      </c>
      <c r="BL126" s="16" t="s">
        <v>141</v>
      </c>
      <c r="BM126" s="230" t="s">
        <v>2003</v>
      </c>
    </row>
    <row r="127" spans="1:51" s="13" customFormat="1" ht="12">
      <c r="A127" s="13"/>
      <c r="B127" s="237"/>
      <c r="C127" s="238"/>
      <c r="D127" s="232" t="s">
        <v>150</v>
      </c>
      <c r="E127" s="239" t="s">
        <v>1</v>
      </c>
      <c r="F127" s="240" t="s">
        <v>2004</v>
      </c>
      <c r="G127" s="238"/>
      <c r="H127" s="241">
        <v>3.6</v>
      </c>
      <c r="I127" s="242"/>
      <c r="J127" s="238"/>
      <c r="K127" s="238"/>
      <c r="L127" s="243"/>
      <c r="M127" s="244"/>
      <c r="N127" s="245"/>
      <c r="O127" s="245"/>
      <c r="P127" s="245"/>
      <c r="Q127" s="245"/>
      <c r="R127" s="245"/>
      <c r="S127" s="245"/>
      <c r="T127" s="246"/>
      <c r="U127" s="13"/>
      <c r="V127" s="13"/>
      <c r="W127" s="13"/>
      <c r="X127" s="13"/>
      <c r="Y127" s="13"/>
      <c r="Z127" s="13"/>
      <c r="AA127" s="13"/>
      <c r="AB127" s="13"/>
      <c r="AC127" s="13"/>
      <c r="AD127" s="13"/>
      <c r="AE127" s="13"/>
      <c r="AT127" s="247" t="s">
        <v>150</v>
      </c>
      <c r="AU127" s="247" t="s">
        <v>21</v>
      </c>
      <c r="AV127" s="13" t="s">
        <v>21</v>
      </c>
      <c r="AW127" s="13" t="s">
        <v>34</v>
      </c>
      <c r="AX127" s="13" t="s">
        <v>79</v>
      </c>
      <c r="AY127" s="247" t="s">
        <v>135</v>
      </c>
    </row>
    <row r="128" spans="1:51" s="14" customFormat="1" ht="12">
      <c r="A128" s="14"/>
      <c r="B128" s="248"/>
      <c r="C128" s="249"/>
      <c r="D128" s="232" t="s">
        <v>150</v>
      </c>
      <c r="E128" s="250" t="s">
        <v>1</v>
      </c>
      <c r="F128" s="251" t="s">
        <v>159</v>
      </c>
      <c r="G128" s="249"/>
      <c r="H128" s="252">
        <v>3.6</v>
      </c>
      <c r="I128" s="253"/>
      <c r="J128" s="249"/>
      <c r="K128" s="249"/>
      <c r="L128" s="254"/>
      <c r="M128" s="255"/>
      <c r="N128" s="256"/>
      <c r="O128" s="256"/>
      <c r="P128" s="256"/>
      <c r="Q128" s="256"/>
      <c r="R128" s="256"/>
      <c r="S128" s="256"/>
      <c r="T128" s="257"/>
      <c r="U128" s="14"/>
      <c r="V128" s="14"/>
      <c r="W128" s="14"/>
      <c r="X128" s="14"/>
      <c r="Y128" s="14"/>
      <c r="Z128" s="14"/>
      <c r="AA128" s="14"/>
      <c r="AB128" s="14"/>
      <c r="AC128" s="14"/>
      <c r="AD128" s="14"/>
      <c r="AE128" s="14"/>
      <c r="AT128" s="258" t="s">
        <v>150</v>
      </c>
      <c r="AU128" s="258" t="s">
        <v>21</v>
      </c>
      <c r="AV128" s="14" t="s">
        <v>141</v>
      </c>
      <c r="AW128" s="14" t="s">
        <v>34</v>
      </c>
      <c r="AX128" s="14" t="s">
        <v>87</v>
      </c>
      <c r="AY128" s="258" t="s">
        <v>135</v>
      </c>
    </row>
    <row r="129" spans="1:65" s="2" customFormat="1" ht="24.15" customHeight="1">
      <c r="A129" s="37"/>
      <c r="B129" s="38"/>
      <c r="C129" s="218" t="s">
        <v>21</v>
      </c>
      <c r="D129" s="218" t="s">
        <v>137</v>
      </c>
      <c r="E129" s="219" t="s">
        <v>776</v>
      </c>
      <c r="F129" s="220" t="s">
        <v>2005</v>
      </c>
      <c r="G129" s="221" t="s">
        <v>147</v>
      </c>
      <c r="H129" s="222">
        <v>3.6</v>
      </c>
      <c r="I129" s="223"/>
      <c r="J129" s="224">
        <f>ROUND(I129*H129,2)</f>
        <v>0</v>
      </c>
      <c r="K129" s="225"/>
      <c r="L129" s="43"/>
      <c r="M129" s="226" t="s">
        <v>1</v>
      </c>
      <c r="N129" s="227" t="s">
        <v>44</v>
      </c>
      <c r="O129" s="90"/>
      <c r="P129" s="228">
        <f>O129*H129</f>
        <v>0</v>
      </c>
      <c r="Q129" s="228">
        <v>0</v>
      </c>
      <c r="R129" s="228">
        <f>Q129*H129</f>
        <v>0</v>
      </c>
      <c r="S129" s="228">
        <v>0</v>
      </c>
      <c r="T129" s="229">
        <f>S129*H129</f>
        <v>0</v>
      </c>
      <c r="U129" s="37"/>
      <c r="V129" s="37"/>
      <c r="W129" s="37"/>
      <c r="X129" s="37"/>
      <c r="Y129" s="37"/>
      <c r="Z129" s="37"/>
      <c r="AA129" s="37"/>
      <c r="AB129" s="37"/>
      <c r="AC129" s="37"/>
      <c r="AD129" s="37"/>
      <c r="AE129" s="37"/>
      <c r="AR129" s="230" t="s">
        <v>141</v>
      </c>
      <c r="AT129" s="230" t="s">
        <v>137</v>
      </c>
      <c r="AU129" s="230" t="s">
        <v>21</v>
      </c>
      <c r="AY129" s="16" t="s">
        <v>135</v>
      </c>
      <c r="BE129" s="231">
        <f>IF(N129="základní",J129,0)</f>
        <v>0</v>
      </c>
      <c r="BF129" s="231">
        <f>IF(N129="snížená",J129,0)</f>
        <v>0</v>
      </c>
      <c r="BG129" s="231">
        <f>IF(N129="zákl. přenesená",J129,0)</f>
        <v>0</v>
      </c>
      <c r="BH129" s="231">
        <f>IF(N129="sníž. přenesená",J129,0)</f>
        <v>0</v>
      </c>
      <c r="BI129" s="231">
        <f>IF(N129="nulová",J129,0)</f>
        <v>0</v>
      </c>
      <c r="BJ129" s="16" t="s">
        <v>87</v>
      </c>
      <c r="BK129" s="231">
        <f>ROUND(I129*H129,2)</f>
        <v>0</v>
      </c>
      <c r="BL129" s="16" t="s">
        <v>141</v>
      </c>
      <c r="BM129" s="230" t="s">
        <v>2006</v>
      </c>
    </row>
    <row r="130" spans="1:65" s="2" customFormat="1" ht="37.8" customHeight="1">
      <c r="A130" s="37"/>
      <c r="B130" s="38"/>
      <c r="C130" s="218" t="s">
        <v>152</v>
      </c>
      <c r="D130" s="218" t="s">
        <v>137</v>
      </c>
      <c r="E130" s="219" t="s">
        <v>251</v>
      </c>
      <c r="F130" s="220" t="s">
        <v>252</v>
      </c>
      <c r="G130" s="221" t="s">
        <v>147</v>
      </c>
      <c r="H130" s="222">
        <v>3.6</v>
      </c>
      <c r="I130" s="223"/>
      <c r="J130" s="224">
        <f>ROUND(I130*H130,2)</f>
        <v>0</v>
      </c>
      <c r="K130" s="225"/>
      <c r="L130" s="43"/>
      <c r="M130" s="226" t="s">
        <v>1</v>
      </c>
      <c r="N130" s="227" t="s">
        <v>44</v>
      </c>
      <c r="O130" s="90"/>
      <c r="P130" s="228">
        <f>O130*H130</f>
        <v>0</v>
      </c>
      <c r="Q130" s="228">
        <v>0</v>
      </c>
      <c r="R130" s="228">
        <f>Q130*H130</f>
        <v>0</v>
      </c>
      <c r="S130" s="228">
        <v>0</v>
      </c>
      <c r="T130" s="229">
        <f>S130*H130</f>
        <v>0</v>
      </c>
      <c r="U130" s="37"/>
      <c r="V130" s="37"/>
      <c r="W130" s="37"/>
      <c r="X130" s="37"/>
      <c r="Y130" s="37"/>
      <c r="Z130" s="37"/>
      <c r="AA130" s="37"/>
      <c r="AB130" s="37"/>
      <c r="AC130" s="37"/>
      <c r="AD130" s="37"/>
      <c r="AE130" s="37"/>
      <c r="AR130" s="230" t="s">
        <v>141</v>
      </c>
      <c r="AT130" s="230" t="s">
        <v>137</v>
      </c>
      <c r="AU130" s="230" t="s">
        <v>21</v>
      </c>
      <c r="AY130" s="16" t="s">
        <v>135</v>
      </c>
      <c r="BE130" s="231">
        <f>IF(N130="základní",J130,0)</f>
        <v>0</v>
      </c>
      <c r="BF130" s="231">
        <f>IF(N130="snížená",J130,0)</f>
        <v>0</v>
      </c>
      <c r="BG130" s="231">
        <f>IF(N130="zákl. přenesená",J130,0)</f>
        <v>0</v>
      </c>
      <c r="BH130" s="231">
        <f>IF(N130="sníž. přenesená",J130,0)</f>
        <v>0</v>
      </c>
      <c r="BI130" s="231">
        <f>IF(N130="nulová",J130,0)</f>
        <v>0</v>
      </c>
      <c r="BJ130" s="16" t="s">
        <v>87</v>
      </c>
      <c r="BK130" s="231">
        <f>ROUND(I130*H130,2)</f>
        <v>0</v>
      </c>
      <c r="BL130" s="16" t="s">
        <v>141</v>
      </c>
      <c r="BM130" s="230" t="s">
        <v>2007</v>
      </c>
    </row>
    <row r="131" spans="1:47" s="2" customFormat="1" ht="12">
      <c r="A131" s="37"/>
      <c r="B131" s="38"/>
      <c r="C131" s="39"/>
      <c r="D131" s="232" t="s">
        <v>143</v>
      </c>
      <c r="E131" s="39"/>
      <c r="F131" s="233" t="s">
        <v>254</v>
      </c>
      <c r="G131" s="39"/>
      <c r="H131" s="39"/>
      <c r="I131" s="234"/>
      <c r="J131" s="39"/>
      <c r="K131" s="39"/>
      <c r="L131" s="43"/>
      <c r="M131" s="235"/>
      <c r="N131" s="236"/>
      <c r="O131" s="90"/>
      <c r="P131" s="90"/>
      <c r="Q131" s="90"/>
      <c r="R131" s="90"/>
      <c r="S131" s="90"/>
      <c r="T131" s="91"/>
      <c r="U131" s="37"/>
      <c r="V131" s="37"/>
      <c r="W131" s="37"/>
      <c r="X131" s="37"/>
      <c r="Y131" s="37"/>
      <c r="Z131" s="37"/>
      <c r="AA131" s="37"/>
      <c r="AB131" s="37"/>
      <c r="AC131" s="37"/>
      <c r="AD131" s="37"/>
      <c r="AE131" s="37"/>
      <c r="AT131" s="16" t="s">
        <v>143</v>
      </c>
      <c r="AU131" s="16" t="s">
        <v>21</v>
      </c>
    </row>
    <row r="132" spans="1:51" s="13" customFormat="1" ht="12">
      <c r="A132" s="13"/>
      <c r="B132" s="237"/>
      <c r="C132" s="238"/>
      <c r="D132" s="232" t="s">
        <v>150</v>
      </c>
      <c r="E132" s="239" t="s">
        <v>1</v>
      </c>
      <c r="F132" s="240" t="s">
        <v>2008</v>
      </c>
      <c r="G132" s="238"/>
      <c r="H132" s="241">
        <v>3.6</v>
      </c>
      <c r="I132" s="242"/>
      <c r="J132" s="238"/>
      <c r="K132" s="238"/>
      <c r="L132" s="243"/>
      <c r="M132" s="244"/>
      <c r="N132" s="245"/>
      <c r="O132" s="245"/>
      <c r="P132" s="245"/>
      <c r="Q132" s="245"/>
      <c r="R132" s="245"/>
      <c r="S132" s="245"/>
      <c r="T132" s="246"/>
      <c r="U132" s="13"/>
      <c r="V132" s="13"/>
      <c r="W132" s="13"/>
      <c r="X132" s="13"/>
      <c r="Y132" s="13"/>
      <c r="Z132" s="13"/>
      <c r="AA132" s="13"/>
      <c r="AB132" s="13"/>
      <c r="AC132" s="13"/>
      <c r="AD132" s="13"/>
      <c r="AE132" s="13"/>
      <c r="AT132" s="247" t="s">
        <v>150</v>
      </c>
      <c r="AU132" s="247" t="s">
        <v>21</v>
      </c>
      <c r="AV132" s="13" t="s">
        <v>21</v>
      </c>
      <c r="AW132" s="13" t="s">
        <v>34</v>
      </c>
      <c r="AX132" s="13" t="s">
        <v>79</v>
      </c>
      <c r="AY132" s="247" t="s">
        <v>135</v>
      </c>
    </row>
    <row r="133" spans="1:51" s="14" customFormat="1" ht="12">
      <c r="A133" s="14"/>
      <c r="B133" s="248"/>
      <c r="C133" s="249"/>
      <c r="D133" s="232" t="s">
        <v>150</v>
      </c>
      <c r="E133" s="250" t="s">
        <v>1</v>
      </c>
      <c r="F133" s="251" t="s">
        <v>159</v>
      </c>
      <c r="G133" s="249"/>
      <c r="H133" s="252">
        <v>3.6</v>
      </c>
      <c r="I133" s="253"/>
      <c r="J133" s="249"/>
      <c r="K133" s="249"/>
      <c r="L133" s="254"/>
      <c r="M133" s="255"/>
      <c r="N133" s="256"/>
      <c r="O133" s="256"/>
      <c r="P133" s="256"/>
      <c r="Q133" s="256"/>
      <c r="R133" s="256"/>
      <c r="S133" s="256"/>
      <c r="T133" s="257"/>
      <c r="U133" s="14"/>
      <c r="V133" s="14"/>
      <c r="W133" s="14"/>
      <c r="X133" s="14"/>
      <c r="Y133" s="14"/>
      <c r="Z133" s="14"/>
      <c r="AA133" s="14"/>
      <c r="AB133" s="14"/>
      <c r="AC133" s="14"/>
      <c r="AD133" s="14"/>
      <c r="AE133" s="14"/>
      <c r="AT133" s="258" t="s">
        <v>150</v>
      </c>
      <c r="AU133" s="258" t="s">
        <v>21</v>
      </c>
      <c r="AV133" s="14" t="s">
        <v>141</v>
      </c>
      <c r="AW133" s="14" t="s">
        <v>34</v>
      </c>
      <c r="AX133" s="14" t="s">
        <v>87</v>
      </c>
      <c r="AY133" s="258" t="s">
        <v>135</v>
      </c>
    </row>
    <row r="134" spans="1:65" s="2" customFormat="1" ht="21.75" customHeight="1">
      <c r="A134" s="37"/>
      <c r="B134" s="38"/>
      <c r="C134" s="218" t="s">
        <v>141</v>
      </c>
      <c r="D134" s="218" t="s">
        <v>137</v>
      </c>
      <c r="E134" s="219" t="s">
        <v>260</v>
      </c>
      <c r="F134" s="220" t="s">
        <v>261</v>
      </c>
      <c r="G134" s="221" t="s">
        <v>147</v>
      </c>
      <c r="H134" s="222">
        <v>3.6</v>
      </c>
      <c r="I134" s="223"/>
      <c r="J134" s="224">
        <f>ROUND(I134*H134,2)</f>
        <v>0</v>
      </c>
      <c r="K134" s="225"/>
      <c r="L134" s="43"/>
      <c r="M134" s="226" t="s">
        <v>1</v>
      </c>
      <c r="N134" s="227" t="s">
        <v>44</v>
      </c>
      <c r="O134" s="90"/>
      <c r="P134" s="228">
        <f>O134*H134</f>
        <v>0</v>
      </c>
      <c r="Q134" s="228">
        <v>0</v>
      </c>
      <c r="R134" s="228">
        <f>Q134*H134</f>
        <v>0</v>
      </c>
      <c r="S134" s="228">
        <v>0</v>
      </c>
      <c r="T134" s="229">
        <f>S134*H134</f>
        <v>0</v>
      </c>
      <c r="U134" s="37"/>
      <c r="V134" s="37"/>
      <c r="W134" s="37"/>
      <c r="X134" s="37"/>
      <c r="Y134" s="37"/>
      <c r="Z134" s="37"/>
      <c r="AA134" s="37"/>
      <c r="AB134" s="37"/>
      <c r="AC134" s="37"/>
      <c r="AD134" s="37"/>
      <c r="AE134" s="37"/>
      <c r="AR134" s="230" t="s">
        <v>141</v>
      </c>
      <c r="AT134" s="230" t="s">
        <v>137</v>
      </c>
      <c r="AU134" s="230" t="s">
        <v>21</v>
      </c>
      <c r="AY134" s="16" t="s">
        <v>135</v>
      </c>
      <c r="BE134" s="231">
        <f>IF(N134="základní",J134,0)</f>
        <v>0</v>
      </c>
      <c r="BF134" s="231">
        <f>IF(N134="snížená",J134,0)</f>
        <v>0</v>
      </c>
      <c r="BG134" s="231">
        <f>IF(N134="zákl. přenesená",J134,0)</f>
        <v>0</v>
      </c>
      <c r="BH134" s="231">
        <f>IF(N134="sníž. přenesená",J134,0)</f>
        <v>0</v>
      </c>
      <c r="BI134" s="231">
        <f>IF(N134="nulová",J134,0)</f>
        <v>0</v>
      </c>
      <c r="BJ134" s="16" t="s">
        <v>87</v>
      </c>
      <c r="BK134" s="231">
        <f>ROUND(I134*H134,2)</f>
        <v>0</v>
      </c>
      <c r="BL134" s="16" t="s">
        <v>141</v>
      </c>
      <c r="BM134" s="230" t="s">
        <v>2009</v>
      </c>
    </row>
    <row r="135" spans="1:51" s="13" customFormat="1" ht="12">
      <c r="A135" s="13"/>
      <c r="B135" s="237"/>
      <c r="C135" s="238"/>
      <c r="D135" s="232" t="s">
        <v>150</v>
      </c>
      <c r="E135" s="239" t="s">
        <v>1</v>
      </c>
      <c r="F135" s="240" t="s">
        <v>2008</v>
      </c>
      <c r="G135" s="238"/>
      <c r="H135" s="241">
        <v>3.6</v>
      </c>
      <c r="I135" s="242"/>
      <c r="J135" s="238"/>
      <c r="K135" s="238"/>
      <c r="L135" s="243"/>
      <c r="M135" s="244"/>
      <c r="N135" s="245"/>
      <c r="O135" s="245"/>
      <c r="P135" s="245"/>
      <c r="Q135" s="245"/>
      <c r="R135" s="245"/>
      <c r="S135" s="245"/>
      <c r="T135" s="246"/>
      <c r="U135" s="13"/>
      <c r="V135" s="13"/>
      <c r="W135" s="13"/>
      <c r="X135" s="13"/>
      <c r="Y135" s="13"/>
      <c r="Z135" s="13"/>
      <c r="AA135" s="13"/>
      <c r="AB135" s="13"/>
      <c r="AC135" s="13"/>
      <c r="AD135" s="13"/>
      <c r="AE135" s="13"/>
      <c r="AT135" s="247" t="s">
        <v>150</v>
      </c>
      <c r="AU135" s="247" t="s">
        <v>21</v>
      </c>
      <c r="AV135" s="13" t="s">
        <v>21</v>
      </c>
      <c r="AW135" s="13" t="s">
        <v>34</v>
      </c>
      <c r="AX135" s="13" t="s">
        <v>87</v>
      </c>
      <c r="AY135" s="247" t="s">
        <v>135</v>
      </c>
    </row>
    <row r="136" spans="1:65" s="2" customFormat="1" ht="16.5" customHeight="1">
      <c r="A136" s="37"/>
      <c r="B136" s="38"/>
      <c r="C136" s="218" t="s">
        <v>165</v>
      </c>
      <c r="D136" s="218" t="s">
        <v>137</v>
      </c>
      <c r="E136" s="219" t="s">
        <v>274</v>
      </c>
      <c r="F136" s="220" t="s">
        <v>275</v>
      </c>
      <c r="G136" s="221" t="s">
        <v>147</v>
      </c>
      <c r="H136" s="222">
        <v>3.6</v>
      </c>
      <c r="I136" s="223"/>
      <c r="J136" s="224">
        <f>ROUND(I136*H136,2)</f>
        <v>0</v>
      </c>
      <c r="K136" s="225"/>
      <c r="L136" s="43"/>
      <c r="M136" s="226" t="s">
        <v>1</v>
      </c>
      <c r="N136" s="227" t="s">
        <v>44</v>
      </c>
      <c r="O136" s="90"/>
      <c r="P136" s="228">
        <f>O136*H136</f>
        <v>0</v>
      </c>
      <c r="Q136" s="228">
        <v>0</v>
      </c>
      <c r="R136" s="228">
        <f>Q136*H136</f>
        <v>0</v>
      </c>
      <c r="S136" s="228">
        <v>0</v>
      </c>
      <c r="T136" s="229">
        <f>S136*H136</f>
        <v>0</v>
      </c>
      <c r="U136" s="37"/>
      <c r="V136" s="37"/>
      <c r="W136" s="37"/>
      <c r="X136" s="37"/>
      <c r="Y136" s="37"/>
      <c r="Z136" s="37"/>
      <c r="AA136" s="37"/>
      <c r="AB136" s="37"/>
      <c r="AC136" s="37"/>
      <c r="AD136" s="37"/>
      <c r="AE136" s="37"/>
      <c r="AR136" s="230" t="s">
        <v>141</v>
      </c>
      <c r="AT136" s="230" t="s">
        <v>137</v>
      </c>
      <c r="AU136" s="230" t="s">
        <v>21</v>
      </c>
      <c r="AY136" s="16" t="s">
        <v>135</v>
      </c>
      <c r="BE136" s="231">
        <f>IF(N136="základní",J136,0)</f>
        <v>0</v>
      </c>
      <c r="BF136" s="231">
        <f>IF(N136="snížená",J136,0)</f>
        <v>0</v>
      </c>
      <c r="BG136" s="231">
        <f>IF(N136="zákl. přenesená",J136,0)</f>
        <v>0</v>
      </c>
      <c r="BH136" s="231">
        <f>IF(N136="sníž. přenesená",J136,0)</f>
        <v>0</v>
      </c>
      <c r="BI136" s="231">
        <f>IF(N136="nulová",J136,0)</f>
        <v>0</v>
      </c>
      <c r="BJ136" s="16" t="s">
        <v>87</v>
      </c>
      <c r="BK136" s="231">
        <f>ROUND(I136*H136,2)</f>
        <v>0</v>
      </c>
      <c r="BL136" s="16" t="s">
        <v>141</v>
      </c>
      <c r="BM136" s="230" t="s">
        <v>2010</v>
      </c>
    </row>
    <row r="137" spans="1:51" s="13" customFormat="1" ht="12">
      <c r="A137" s="13"/>
      <c r="B137" s="237"/>
      <c r="C137" s="238"/>
      <c r="D137" s="232" t="s">
        <v>150</v>
      </c>
      <c r="E137" s="239" t="s">
        <v>1</v>
      </c>
      <c r="F137" s="240" t="s">
        <v>2008</v>
      </c>
      <c r="G137" s="238"/>
      <c r="H137" s="241">
        <v>3.6</v>
      </c>
      <c r="I137" s="242"/>
      <c r="J137" s="238"/>
      <c r="K137" s="238"/>
      <c r="L137" s="243"/>
      <c r="M137" s="244"/>
      <c r="N137" s="245"/>
      <c r="O137" s="245"/>
      <c r="P137" s="245"/>
      <c r="Q137" s="245"/>
      <c r="R137" s="245"/>
      <c r="S137" s="245"/>
      <c r="T137" s="246"/>
      <c r="U137" s="13"/>
      <c r="V137" s="13"/>
      <c r="W137" s="13"/>
      <c r="X137" s="13"/>
      <c r="Y137" s="13"/>
      <c r="Z137" s="13"/>
      <c r="AA137" s="13"/>
      <c r="AB137" s="13"/>
      <c r="AC137" s="13"/>
      <c r="AD137" s="13"/>
      <c r="AE137" s="13"/>
      <c r="AT137" s="247" t="s">
        <v>150</v>
      </c>
      <c r="AU137" s="247" t="s">
        <v>21</v>
      </c>
      <c r="AV137" s="13" t="s">
        <v>21</v>
      </c>
      <c r="AW137" s="13" t="s">
        <v>34</v>
      </c>
      <c r="AX137" s="13" t="s">
        <v>79</v>
      </c>
      <c r="AY137" s="247" t="s">
        <v>135</v>
      </c>
    </row>
    <row r="138" spans="1:51" s="14" customFormat="1" ht="12">
      <c r="A138" s="14"/>
      <c r="B138" s="248"/>
      <c r="C138" s="249"/>
      <c r="D138" s="232" t="s">
        <v>150</v>
      </c>
      <c r="E138" s="250" t="s">
        <v>1</v>
      </c>
      <c r="F138" s="251" t="s">
        <v>159</v>
      </c>
      <c r="G138" s="249"/>
      <c r="H138" s="252">
        <v>3.6</v>
      </c>
      <c r="I138" s="253"/>
      <c r="J138" s="249"/>
      <c r="K138" s="249"/>
      <c r="L138" s="254"/>
      <c r="M138" s="255"/>
      <c r="N138" s="256"/>
      <c r="O138" s="256"/>
      <c r="P138" s="256"/>
      <c r="Q138" s="256"/>
      <c r="R138" s="256"/>
      <c r="S138" s="256"/>
      <c r="T138" s="257"/>
      <c r="U138" s="14"/>
      <c r="V138" s="14"/>
      <c r="W138" s="14"/>
      <c r="X138" s="14"/>
      <c r="Y138" s="14"/>
      <c r="Z138" s="14"/>
      <c r="AA138" s="14"/>
      <c r="AB138" s="14"/>
      <c r="AC138" s="14"/>
      <c r="AD138" s="14"/>
      <c r="AE138" s="14"/>
      <c r="AT138" s="258" t="s">
        <v>150</v>
      </c>
      <c r="AU138" s="258" t="s">
        <v>21</v>
      </c>
      <c r="AV138" s="14" t="s">
        <v>141</v>
      </c>
      <c r="AW138" s="14" t="s">
        <v>34</v>
      </c>
      <c r="AX138" s="14" t="s">
        <v>87</v>
      </c>
      <c r="AY138" s="258" t="s">
        <v>135</v>
      </c>
    </row>
    <row r="139" spans="1:65" s="2" customFormat="1" ht="24.15" customHeight="1">
      <c r="A139" s="37"/>
      <c r="B139" s="38"/>
      <c r="C139" s="218" t="s">
        <v>170</v>
      </c>
      <c r="D139" s="218" t="s">
        <v>137</v>
      </c>
      <c r="E139" s="219" t="s">
        <v>279</v>
      </c>
      <c r="F139" s="220" t="s">
        <v>280</v>
      </c>
      <c r="G139" s="221" t="s">
        <v>269</v>
      </c>
      <c r="H139" s="222">
        <v>6.84</v>
      </c>
      <c r="I139" s="223"/>
      <c r="J139" s="224">
        <f>ROUND(I139*H139,2)</f>
        <v>0</v>
      </c>
      <c r="K139" s="225"/>
      <c r="L139" s="43"/>
      <c r="M139" s="226" t="s">
        <v>1</v>
      </c>
      <c r="N139" s="227" t="s">
        <v>44</v>
      </c>
      <c r="O139" s="90"/>
      <c r="P139" s="228">
        <f>O139*H139</f>
        <v>0</v>
      </c>
      <c r="Q139" s="228">
        <v>0</v>
      </c>
      <c r="R139" s="228">
        <f>Q139*H139</f>
        <v>0</v>
      </c>
      <c r="S139" s="228">
        <v>0</v>
      </c>
      <c r="T139" s="229">
        <f>S139*H139</f>
        <v>0</v>
      </c>
      <c r="U139" s="37"/>
      <c r="V139" s="37"/>
      <c r="W139" s="37"/>
      <c r="X139" s="37"/>
      <c r="Y139" s="37"/>
      <c r="Z139" s="37"/>
      <c r="AA139" s="37"/>
      <c r="AB139" s="37"/>
      <c r="AC139" s="37"/>
      <c r="AD139" s="37"/>
      <c r="AE139" s="37"/>
      <c r="AR139" s="230" t="s">
        <v>141</v>
      </c>
      <c r="AT139" s="230" t="s">
        <v>137</v>
      </c>
      <c r="AU139" s="230" t="s">
        <v>21</v>
      </c>
      <c r="AY139" s="16" t="s">
        <v>135</v>
      </c>
      <c r="BE139" s="231">
        <f>IF(N139="základní",J139,0)</f>
        <v>0</v>
      </c>
      <c r="BF139" s="231">
        <f>IF(N139="snížená",J139,0)</f>
        <v>0</v>
      </c>
      <c r="BG139" s="231">
        <f>IF(N139="zákl. přenesená",J139,0)</f>
        <v>0</v>
      </c>
      <c r="BH139" s="231">
        <f>IF(N139="sníž. přenesená",J139,0)</f>
        <v>0</v>
      </c>
      <c r="BI139" s="231">
        <f>IF(N139="nulová",J139,0)</f>
        <v>0</v>
      </c>
      <c r="BJ139" s="16" t="s">
        <v>87</v>
      </c>
      <c r="BK139" s="231">
        <f>ROUND(I139*H139,2)</f>
        <v>0</v>
      </c>
      <c r="BL139" s="16" t="s">
        <v>141</v>
      </c>
      <c r="BM139" s="230" t="s">
        <v>2011</v>
      </c>
    </row>
    <row r="140" spans="1:51" s="13" customFormat="1" ht="12">
      <c r="A140" s="13"/>
      <c r="B140" s="237"/>
      <c r="C140" s="238"/>
      <c r="D140" s="232" t="s">
        <v>150</v>
      </c>
      <c r="E140" s="239" t="s">
        <v>1</v>
      </c>
      <c r="F140" s="240" t="s">
        <v>2012</v>
      </c>
      <c r="G140" s="238"/>
      <c r="H140" s="241">
        <v>6.84</v>
      </c>
      <c r="I140" s="242"/>
      <c r="J140" s="238"/>
      <c r="K140" s="238"/>
      <c r="L140" s="243"/>
      <c r="M140" s="244"/>
      <c r="N140" s="245"/>
      <c r="O140" s="245"/>
      <c r="P140" s="245"/>
      <c r="Q140" s="245"/>
      <c r="R140" s="245"/>
      <c r="S140" s="245"/>
      <c r="T140" s="246"/>
      <c r="U140" s="13"/>
      <c r="V140" s="13"/>
      <c r="W140" s="13"/>
      <c r="X140" s="13"/>
      <c r="Y140" s="13"/>
      <c r="Z140" s="13"/>
      <c r="AA140" s="13"/>
      <c r="AB140" s="13"/>
      <c r="AC140" s="13"/>
      <c r="AD140" s="13"/>
      <c r="AE140" s="13"/>
      <c r="AT140" s="247" t="s">
        <v>150</v>
      </c>
      <c r="AU140" s="247" t="s">
        <v>21</v>
      </c>
      <c r="AV140" s="13" t="s">
        <v>21</v>
      </c>
      <c r="AW140" s="13" t="s">
        <v>34</v>
      </c>
      <c r="AX140" s="13" t="s">
        <v>79</v>
      </c>
      <c r="AY140" s="247" t="s">
        <v>135</v>
      </c>
    </row>
    <row r="141" spans="1:51" s="14" customFormat="1" ht="12">
      <c r="A141" s="14"/>
      <c r="B141" s="248"/>
      <c r="C141" s="249"/>
      <c r="D141" s="232" t="s">
        <v>150</v>
      </c>
      <c r="E141" s="250" t="s">
        <v>1</v>
      </c>
      <c r="F141" s="251" t="s">
        <v>159</v>
      </c>
      <c r="G141" s="249"/>
      <c r="H141" s="252">
        <v>6.84</v>
      </c>
      <c r="I141" s="253"/>
      <c r="J141" s="249"/>
      <c r="K141" s="249"/>
      <c r="L141" s="254"/>
      <c r="M141" s="255"/>
      <c r="N141" s="256"/>
      <c r="O141" s="256"/>
      <c r="P141" s="256"/>
      <c r="Q141" s="256"/>
      <c r="R141" s="256"/>
      <c r="S141" s="256"/>
      <c r="T141" s="257"/>
      <c r="U141" s="14"/>
      <c r="V141" s="14"/>
      <c r="W141" s="14"/>
      <c r="X141" s="14"/>
      <c r="Y141" s="14"/>
      <c r="Z141" s="14"/>
      <c r="AA141" s="14"/>
      <c r="AB141" s="14"/>
      <c r="AC141" s="14"/>
      <c r="AD141" s="14"/>
      <c r="AE141" s="14"/>
      <c r="AT141" s="258" t="s">
        <v>150</v>
      </c>
      <c r="AU141" s="258" t="s">
        <v>21</v>
      </c>
      <c r="AV141" s="14" t="s">
        <v>141</v>
      </c>
      <c r="AW141" s="14" t="s">
        <v>34</v>
      </c>
      <c r="AX141" s="14" t="s">
        <v>87</v>
      </c>
      <c r="AY141" s="258" t="s">
        <v>135</v>
      </c>
    </row>
    <row r="142" spans="1:65" s="2" customFormat="1" ht="24.15" customHeight="1">
      <c r="A142" s="37"/>
      <c r="B142" s="38"/>
      <c r="C142" s="218" t="s">
        <v>176</v>
      </c>
      <c r="D142" s="218" t="s">
        <v>137</v>
      </c>
      <c r="E142" s="219" t="s">
        <v>2013</v>
      </c>
      <c r="F142" s="220" t="s">
        <v>2014</v>
      </c>
      <c r="G142" s="221" t="s">
        <v>155</v>
      </c>
      <c r="H142" s="222">
        <v>20</v>
      </c>
      <c r="I142" s="223"/>
      <c r="J142" s="224">
        <f>ROUND(I142*H142,2)</f>
        <v>0</v>
      </c>
      <c r="K142" s="225"/>
      <c r="L142" s="43"/>
      <c r="M142" s="226" t="s">
        <v>1</v>
      </c>
      <c r="N142" s="227" t="s">
        <v>44</v>
      </c>
      <c r="O142" s="90"/>
      <c r="P142" s="228">
        <f>O142*H142</f>
        <v>0</v>
      </c>
      <c r="Q142" s="228">
        <v>0</v>
      </c>
      <c r="R142" s="228">
        <f>Q142*H142</f>
        <v>0</v>
      </c>
      <c r="S142" s="228">
        <v>0</v>
      </c>
      <c r="T142" s="229">
        <f>S142*H142</f>
        <v>0</v>
      </c>
      <c r="U142" s="37"/>
      <c r="V142" s="37"/>
      <c r="W142" s="37"/>
      <c r="X142" s="37"/>
      <c r="Y142" s="37"/>
      <c r="Z142" s="37"/>
      <c r="AA142" s="37"/>
      <c r="AB142" s="37"/>
      <c r="AC142" s="37"/>
      <c r="AD142" s="37"/>
      <c r="AE142" s="37"/>
      <c r="AR142" s="230" t="s">
        <v>141</v>
      </c>
      <c r="AT142" s="230" t="s">
        <v>137</v>
      </c>
      <c r="AU142" s="230" t="s">
        <v>21</v>
      </c>
      <c r="AY142" s="16" t="s">
        <v>135</v>
      </c>
      <c r="BE142" s="231">
        <f>IF(N142="základní",J142,0)</f>
        <v>0</v>
      </c>
      <c r="BF142" s="231">
        <f>IF(N142="snížená",J142,0)</f>
        <v>0</v>
      </c>
      <c r="BG142" s="231">
        <f>IF(N142="zákl. přenesená",J142,0)</f>
        <v>0</v>
      </c>
      <c r="BH142" s="231">
        <f>IF(N142="sníž. přenesená",J142,0)</f>
        <v>0</v>
      </c>
      <c r="BI142" s="231">
        <f>IF(N142="nulová",J142,0)</f>
        <v>0</v>
      </c>
      <c r="BJ142" s="16" t="s">
        <v>87</v>
      </c>
      <c r="BK142" s="231">
        <f>ROUND(I142*H142,2)</f>
        <v>0</v>
      </c>
      <c r="BL142" s="16" t="s">
        <v>141</v>
      </c>
      <c r="BM142" s="230" t="s">
        <v>2015</v>
      </c>
    </row>
    <row r="143" spans="1:47" s="2" customFormat="1" ht="12">
      <c r="A143" s="37"/>
      <c r="B143" s="38"/>
      <c r="C143" s="39"/>
      <c r="D143" s="232" t="s">
        <v>143</v>
      </c>
      <c r="E143" s="39"/>
      <c r="F143" s="233" t="s">
        <v>2016</v>
      </c>
      <c r="G143" s="39"/>
      <c r="H143" s="39"/>
      <c r="I143" s="234"/>
      <c r="J143" s="39"/>
      <c r="K143" s="39"/>
      <c r="L143" s="43"/>
      <c r="M143" s="235"/>
      <c r="N143" s="236"/>
      <c r="O143" s="90"/>
      <c r="P143" s="90"/>
      <c r="Q143" s="90"/>
      <c r="R143" s="90"/>
      <c r="S143" s="90"/>
      <c r="T143" s="91"/>
      <c r="U143" s="37"/>
      <c r="V143" s="37"/>
      <c r="W143" s="37"/>
      <c r="X143" s="37"/>
      <c r="Y143" s="37"/>
      <c r="Z143" s="37"/>
      <c r="AA143" s="37"/>
      <c r="AB143" s="37"/>
      <c r="AC143" s="37"/>
      <c r="AD143" s="37"/>
      <c r="AE143" s="37"/>
      <c r="AT143" s="16" t="s">
        <v>143</v>
      </c>
      <c r="AU143" s="16" t="s">
        <v>21</v>
      </c>
    </row>
    <row r="144" spans="1:51" s="13" customFormat="1" ht="12">
      <c r="A144" s="13"/>
      <c r="B144" s="237"/>
      <c r="C144" s="238"/>
      <c r="D144" s="232" t="s">
        <v>150</v>
      </c>
      <c r="E144" s="239" t="s">
        <v>1</v>
      </c>
      <c r="F144" s="240" t="s">
        <v>250</v>
      </c>
      <c r="G144" s="238"/>
      <c r="H144" s="241">
        <v>20</v>
      </c>
      <c r="I144" s="242"/>
      <c r="J144" s="238"/>
      <c r="K144" s="238"/>
      <c r="L144" s="243"/>
      <c r="M144" s="244"/>
      <c r="N144" s="245"/>
      <c r="O144" s="245"/>
      <c r="P144" s="245"/>
      <c r="Q144" s="245"/>
      <c r="R144" s="245"/>
      <c r="S144" s="245"/>
      <c r="T144" s="246"/>
      <c r="U144" s="13"/>
      <c r="V144" s="13"/>
      <c r="W144" s="13"/>
      <c r="X144" s="13"/>
      <c r="Y144" s="13"/>
      <c r="Z144" s="13"/>
      <c r="AA144" s="13"/>
      <c r="AB144" s="13"/>
      <c r="AC144" s="13"/>
      <c r="AD144" s="13"/>
      <c r="AE144" s="13"/>
      <c r="AT144" s="247" t="s">
        <v>150</v>
      </c>
      <c r="AU144" s="247" t="s">
        <v>21</v>
      </c>
      <c r="AV144" s="13" t="s">
        <v>21</v>
      </c>
      <c r="AW144" s="13" t="s">
        <v>34</v>
      </c>
      <c r="AX144" s="13" t="s">
        <v>87</v>
      </c>
      <c r="AY144" s="247" t="s">
        <v>135</v>
      </c>
    </row>
    <row r="145" spans="1:65" s="2" customFormat="1" ht="24.15" customHeight="1">
      <c r="A145" s="37"/>
      <c r="B145" s="38"/>
      <c r="C145" s="218" t="s">
        <v>181</v>
      </c>
      <c r="D145" s="218" t="s">
        <v>137</v>
      </c>
      <c r="E145" s="219" t="s">
        <v>2017</v>
      </c>
      <c r="F145" s="220" t="s">
        <v>2018</v>
      </c>
      <c r="G145" s="221" t="s">
        <v>147</v>
      </c>
      <c r="H145" s="222">
        <v>5.05</v>
      </c>
      <c r="I145" s="223"/>
      <c r="J145" s="224">
        <f>ROUND(I145*H145,2)</f>
        <v>0</v>
      </c>
      <c r="K145" s="225"/>
      <c r="L145" s="43"/>
      <c r="M145" s="226" t="s">
        <v>1</v>
      </c>
      <c r="N145" s="227" t="s">
        <v>44</v>
      </c>
      <c r="O145" s="90"/>
      <c r="P145" s="228">
        <f>O145*H145</f>
        <v>0</v>
      </c>
      <c r="Q145" s="228">
        <v>0</v>
      </c>
      <c r="R145" s="228">
        <f>Q145*H145</f>
        <v>0</v>
      </c>
      <c r="S145" s="228">
        <v>0</v>
      </c>
      <c r="T145" s="229">
        <f>S145*H145</f>
        <v>0</v>
      </c>
      <c r="U145" s="37"/>
      <c r="V145" s="37"/>
      <c r="W145" s="37"/>
      <c r="X145" s="37"/>
      <c r="Y145" s="37"/>
      <c r="Z145" s="37"/>
      <c r="AA145" s="37"/>
      <c r="AB145" s="37"/>
      <c r="AC145" s="37"/>
      <c r="AD145" s="37"/>
      <c r="AE145" s="37"/>
      <c r="AR145" s="230" t="s">
        <v>141</v>
      </c>
      <c r="AT145" s="230" t="s">
        <v>137</v>
      </c>
      <c r="AU145" s="230" t="s">
        <v>21</v>
      </c>
      <c r="AY145" s="16" t="s">
        <v>135</v>
      </c>
      <c r="BE145" s="231">
        <f>IF(N145="základní",J145,0)</f>
        <v>0</v>
      </c>
      <c r="BF145" s="231">
        <f>IF(N145="snížená",J145,0)</f>
        <v>0</v>
      </c>
      <c r="BG145" s="231">
        <f>IF(N145="zákl. přenesená",J145,0)</f>
        <v>0</v>
      </c>
      <c r="BH145" s="231">
        <f>IF(N145="sníž. přenesená",J145,0)</f>
        <v>0</v>
      </c>
      <c r="BI145" s="231">
        <f>IF(N145="nulová",J145,0)</f>
        <v>0</v>
      </c>
      <c r="BJ145" s="16" t="s">
        <v>87</v>
      </c>
      <c r="BK145" s="231">
        <f>ROUND(I145*H145,2)</f>
        <v>0</v>
      </c>
      <c r="BL145" s="16" t="s">
        <v>141</v>
      </c>
      <c r="BM145" s="230" t="s">
        <v>2019</v>
      </c>
    </row>
    <row r="146" spans="1:51" s="13" customFormat="1" ht="12">
      <c r="A146" s="13"/>
      <c r="B146" s="237"/>
      <c r="C146" s="238"/>
      <c r="D146" s="232" t="s">
        <v>150</v>
      </c>
      <c r="E146" s="239" t="s">
        <v>1</v>
      </c>
      <c r="F146" s="240" t="s">
        <v>2020</v>
      </c>
      <c r="G146" s="238"/>
      <c r="H146" s="241">
        <v>5.05</v>
      </c>
      <c r="I146" s="242"/>
      <c r="J146" s="238"/>
      <c r="K146" s="238"/>
      <c r="L146" s="243"/>
      <c r="M146" s="244"/>
      <c r="N146" s="245"/>
      <c r="O146" s="245"/>
      <c r="P146" s="245"/>
      <c r="Q146" s="245"/>
      <c r="R146" s="245"/>
      <c r="S146" s="245"/>
      <c r="T146" s="246"/>
      <c r="U146" s="13"/>
      <c r="V146" s="13"/>
      <c r="W146" s="13"/>
      <c r="X146" s="13"/>
      <c r="Y146" s="13"/>
      <c r="Z146" s="13"/>
      <c r="AA146" s="13"/>
      <c r="AB146" s="13"/>
      <c r="AC146" s="13"/>
      <c r="AD146" s="13"/>
      <c r="AE146" s="13"/>
      <c r="AT146" s="247" t="s">
        <v>150</v>
      </c>
      <c r="AU146" s="247" t="s">
        <v>21</v>
      </c>
      <c r="AV146" s="13" t="s">
        <v>21</v>
      </c>
      <c r="AW146" s="13" t="s">
        <v>34</v>
      </c>
      <c r="AX146" s="13" t="s">
        <v>79</v>
      </c>
      <c r="AY146" s="247" t="s">
        <v>135</v>
      </c>
    </row>
    <row r="147" spans="1:51" s="14" customFormat="1" ht="12">
      <c r="A147" s="14"/>
      <c r="B147" s="248"/>
      <c r="C147" s="249"/>
      <c r="D147" s="232" t="s">
        <v>150</v>
      </c>
      <c r="E147" s="250" t="s">
        <v>1</v>
      </c>
      <c r="F147" s="251" t="s">
        <v>159</v>
      </c>
      <c r="G147" s="249"/>
      <c r="H147" s="252">
        <v>5.05</v>
      </c>
      <c r="I147" s="253"/>
      <c r="J147" s="249"/>
      <c r="K147" s="249"/>
      <c r="L147" s="254"/>
      <c r="M147" s="255"/>
      <c r="N147" s="256"/>
      <c r="O147" s="256"/>
      <c r="P147" s="256"/>
      <c r="Q147" s="256"/>
      <c r="R147" s="256"/>
      <c r="S147" s="256"/>
      <c r="T147" s="257"/>
      <c r="U147" s="14"/>
      <c r="V147" s="14"/>
      <c r="W147" s="14"/>
      <c r="X147" s="14"/>
      <c r="Y147" s="14"/>
      <c r="Z147" s="14"/>
      <c r="AA147" s="14"/>
      <c r="AB147" s="14"/>
      <c r="AC147" s="14"/>
      <c r="AD147" s="14"/>
      <c r="AE147" s="14"/>
      <c r="AT147" s="258" t="s">
        <v>150</v>
      </c>
      <c r="AU147" s="258" t="s">
        <v>21</v>
      </c>
      <c r="AV147" s="14" t="s">
        <v>141</v>
      </c>
      <c r="AW147" s="14" t="s">
        <v>34</v>
      </c>
      <c r="AX147" s="14" t="s">
        <v>87</v>
      </c>
      <c r="AY147" s="258" t="s">
        <v>135</v>
      </c>
    </row>
    <row r="148" spans="1:65" s="2" customFormat="1" ht="16.5" customHeight="1">
      <c r="A148" s="37"/>
      <c r="B148" s="38"/>
      <c r="C148" s="259" t="s">
        <v>187</v>
      </c>
      <c r="D148" s="259" t="s">
        <v>266</v>
      </c>
      <c r="E148" s="260" t="s">
        <v>2021</v>
      </c>
      <c r="F148" s="261" t="s">
        <v>2022</v>
      </c>
      <c r="G148" s="262" t="s">
        <v>269</v>
      </c>
      <c r="H148" s="263">
        <v>8.585</v>
      </c>
      <c r="I148" s="264"/>
      <c r="J148" s="265">
        <f>ROUND(I148*H148,2)</f>
        <v>0</v>
      </c>
      <c r="K148" s="266"/>
      <c r="L148" s="267"/>
      <c r="M148" s="268" t="s">
        <v>1</v>
      </c>
      <c r="N148" s="269" t="s">
        <v>44</v>
      </c>
      <c r="O148" s="90"/>
      <c r="P148" s="228">
        <f>O148*H148</f>
        <v>0</v>
      </c>
      <c r="Q148" s="228">
        <v>1</v>
      </c>
      <c r="R148" s="228">
        <f>Q148*H148</f>
        <v>8.585</v>
      </c>
      <c r="S148" s="228">
        <v>0</v>
      </c>
      <c r="T148" s="229">
        <f>S148*H148</f>
        <v>0</v>
      </c>
      <c r="U148" s="37"/>
      <c r="V148" s="37"/>
      <c r="W148" s="37"/>
      <c r="X148" s="37"/>
      <c r="Y148" s="37"/>
      <c r="Z148" s="37"/>
      <c r="AA148" s="37"/>
      <c r="AB148" s="37"/>
      <c r="AC148" s="37"/>
      <c r="AD148" s="37"/>
      <c r="AE148" s="37"/>
      <c r="AR148" s="230" t="s">
        <v>181</v>
      </c>
      <c r="AT148" s="230" t="s">
        <v>266</v>
      </c>
      <c r="AU148" s="230" t="s">
        <v>21</v>
      </c>
      <c r="AY148" s="16" t="s">
        <v>135</v>
      </c>
      <c r="BE148" s="231">
        <f>IF(N148="základní",J148,0)</f>
        <v>0</v>
      </c>
      <c r="BF148" s="231">
        <f>IF(N148="snížená",J148,0)</f>
        <v>0</v>
      </c>
      <c r="BG148" s="231">
        <f>IF(N148="zákl. přenesená",J148,0)</f>
        <v>0</v>
      </c>
      <c r="BH148" s="231">
        <f>IF(N148="sníž. přenesená",J148,0)</f>
        <v>0</v>
      </c>
      <c r="BI148" s="231">
        <f>IF(N148="nulová",J148,0)</f>
        <v>0</v>
      </c>
      <c r="BJ148" s="16" t="s">
        <v>87</v>
      </c>
      <c r="BK148" s="231">
        <f>ROUND(I148*H148,2)</f>
        <v>0</v>
      </c>
      <c r="BL148" s="16" t="s">
        <v>141</v>
      </c>
      <c r="BM148" s="230" t="s">
        <v>2023</v>
      </c>
    </row>
    <row r="149" spans="1:47" s="2" customFormat="1" ht="12">
      <c r="A149" s="37"/>
      <c r="B149" s="38"/>
      <c r="C149" s="39"/>
      <c r="D149" s="232" t="s">
        <v>143</v>
      </c>
      <c r="E149" s="39"/>
      <c r="F149" s="233" t="s">
        <v>2024</v>
      </c>
      <c r="G149" s="39"/>
      <c r="H149" s="39"/>
      <c r="I149" s="234"/>
      <c r="J149" s="39"/>
      <c r="K149" s="39"/>
      <c r="L149" s="43"/>
      <c r="M149" s="235"/>
      <c r="N149" s="236"/>
      <c r="O149" s="90"/>
      <c r="P149" s="90"/>
      <c r="Q149" s="90"/>
      <c r="R149" s="90"/>
      <c r="S149" s="90"/>
      <c r="T149" s="91"/>
      <c r="U149" s="37"/>
      <c r="V149" s="37"/>
      <c r="W149" s="37"/>
      <c r="X149" s="37"/>
      <c r="Y149" s="37"/>
      <c r="Z149" s="37"/>
      <c r="AA149" s="37"/>
      <c r="AB149" s="37"/>
      <c r="AC149" s="37"/>
      <c r="AD149" s="37"/>
      <c r="AE149" s="37"/>
      <c r="AT149" s="16" t="s">
        <v>143</v>
      </c>
      <c r="AU149" s="16" t="s">
        <v>21</v>
      </c>
    </row>
    <row r="150" spans="1:51" s="13" customFormat="1" ht="12">
      <c r="A150" s="13"/>
      <c r="B150" s="237"/>
      <c r="C150" s="238"/>
      <c r="D150" s="232" t="s">
        <v>150</v>
      </c>
      <c r="E150" s="239" t="s">
        <v>1</v>
      </c>
      <c r="F150" s="240" t="s">
        <v>2025</v>
      </c>
      <c r="G150" s="238"/>
      <c r="H150" s="241">
        <v>8.585</v>
      </c>
      <c r="I150" s="242"/>
      <c r="J150" s="238"/>
      <c r="K150" s="238"/>
      <c r="L150" s="243"/>
      <c r="M150" s="244"/>
      <c r="N150" s="245"/>
      <c r="O150" s="245"/>
      <c r="P150" s="245"/>
      <c r="Q150" s="245"/>
      <c r="R150" s="245"/>
      <c r="S150" s="245"/>
      <c r="T150" s="246"/>
      <c r="U150" s="13"/>
      <c r="V150" s="13"/>
      <c r="W150" s="13"/>
      <c r="X150" s="13"/>
      <c r="Y150" s="13"/>
      <c r="Z150" s="13"/>
      <c r="AA150" s="13"/>
      <c r="AB150" s="13"/>
      <c r="AC150" s="13"/>
      <c r="AD150" s="13"/>
      <c r="AE150" s="13"/>
      <c r="AT150" s="247" t="s">
        <v>150</v>
      </c>
      <c r="AU150" s="247" t="s">
        <v>21</v>
      </c>
      <c r="AV150" s="13" t="s">
        <v>21</v>
      </c>
      <c r="AW150" s="13" t="s">
        <v>34</v>
      </c>
      <c r="AX150" s="13" t="s">
        <v>79</v>
      </c>
      <c r="AY150" s="247" t="s">
        <v>135</v>
      </c>
    </row>
    <row r="151" spans="1:51" s="14" customFormat="1" ht="12">
      <c r="A151" s="14"/>
      <c r="B151" s="248"/>
      <c r="C151" s="249"/>
      <c r="D151" s="232" t="s">
        <v>150</v>
      </c>
      <c r="E151" s="250" t="s">
        <v>1</v>
      </c>
      <c r="F151" s="251" t="s">
        <v>159</v>
      </c>
      <c r="G151" s="249"/>
      <c r="H151" s="252">
        <v>8.585</v>
      </c>
      <c r="I151" s="253"/>
      <c r="J151" s="249"/>
      <c r="K151" s="249"/>
      <c r="L151" s="254"/>
      <c r="M151" s="255"/>
      <c r="N151" s="256"/>
      <c r="O151" s="256"/>
      <c r="P151" s="256"/>
      <c r="Q151" s="256"/>
      <c r="R151" s="256"/>
      <c r="S151" s="256"/>
      <c r="T151" s="257"/>
      <c r="U151" s="14"/>
      <c r="V151" s="14"/>
      <c r="W151" s="14"/>
      <c r="X151" s="14"/>
      <c r="Y151" s="14"/>
      <c r="Z151" s="14"/>
      <c r="AA151" s="14"/>
      <c r="AB151" s="14"/>
      <c r="AC151" s="14"/>
      <c r="AD151" s="14"/>
      <c r="AE151" s="14"/>
      <c r="AT151" s="258" t="s">
        <v>150</v>
      </c>
      <c r="AU151" s="258" t="s">
        <v>21</v>
      </c>
      <c r="AV151" s="14" t="s">
        <v>141</v>
      </c>
      <c r="AW151" s="14" t="s">
        <v>34</v>
      </c>
      <c r="AX151" s="14" t="s">
        <v>87</v>
      </c>
      <c r="AY151" s="258" t="s">
        <v>135</v>
      </c>
    </row>
    <row r="152" spans="1:63" s="12" customFormat="1" ht="22.8" customHeight="1">
      <c r="A152" s="12"/>
      <c r="B152" s="202"/>
      <c r="C152" s="203"/>
      <c r="D152" s="204" t="s">
        <v>78</v>
      </c>
      <c r="E152" s="216" t="s">
        <v>21</v>
      </c>
      <c r="F152" s="216" t="s">
        <v>500</v>
      </c>
      <c r="G152" s="203"/>
      <c r="H152" s="203"/>
      <c r="I152" s="206"/>
      <c r="J152" s="217">
        <f>BK152</f>
        <v>0</v>
      </c>
      <c r="K152" s="203"/>
      <c r="L152" s="208"/>
      <c r="M152" s="209"/>
      <c r="N152" s="210"/>
      <c r="O152" s="210"/>
      <c r="P152" s="211">
        <f>SUM(P153:P177)</f>
        <v>0</v>
      </c>
      <c r="Q152" s="210"/>
      <c r="R152" s="211">
        <f>SUM(R153:R177)</f>
        <v>6.44259257</v>
      </c>
      <c r="S152" s="210"/>
      <c r="T152" s="212">
        <f>SUM(T153:T177)</f>
        <v>0</v>
      </c>
      <c r="U152" s="12"/>
      <c r="V152" s="12"/>
      <c r="W152" s="12"/>
      <c r="X152" s="12"/>
      <c r="Y152" s="12"/>
      <c r="Z152" s="12"/>
      <c r="AA152" s="12"/>
      <c r="AB152" s="12"/>
      <c r="AC152" s="12"/>
      <c r="AD152" s="12"/>
      <c r="AE152" s="12"/>
      <c r="AR152" s="213" t="s">
        <v>87</v>
      </c>
      <c r="AT152" s="214" t="s">
        <v>78</v>
      </c>
      <c r="AU152" s="214" t="s">
        <v>87</v>
      </c>
      <c r="AY152" s="213" t="s">
        <v>135</v>
      </c>
      <c r="BK152" s="215">
        <f>SUM(BK153:BK177)</f>
        <v>0</v>
      </c>
    </row>
    <row r="153" spans="1:65" s="2" customFormat="1" ht="16.5" customHeight="1">
      <c r="A153" s="37"/>
      <c r="B153" s="38"/>
      <c r="C153" s="218" t="s">
        <v>193</v>
      </c>
      <c r="D153" s="218" t="s">
        <v>137</v>
      </c>
      <c r="E153" s="219" t="s">
        <v>1082</v>
      </c>
      <c r="F153" s="220" t="s">
        <v>1083</v>
      </c>
      <c r="G153" s="221" t="s">
        <v>269</v>
      </c>
      <c r="H153" s="222">
        <v>0.337</v>
      </c>
      <c r="I153" s="223"/>
      <c r="J153" s="224">
        <f>ROUND(I153*H153,2)</f>
        <v>0</v>
      </c>
      <c r="K153" s="225"/>
      <c r="L153" s="43"/>
      <c r="M153" s="226" t="s">
        <v>1</v>
      </c>
      <c r="N153" s="227" t="s">
        <v>44</v>
      </c>
      <c r="O153" s="90"/>
      <c r="P153" s="228">
        <f>O153*H153</f>
        <v>0</v>
      </c>
      <c r="Q153" s="228">
        <v>1.06749</v>
      </c>
      <c r="R153" s="228">
        <f>Q153*H153</f>
        <v>0.35974413000000005</v>
      </c>
      <c r="S153" s="228">
        <v>0</v>
      </c>
      <c r="T153" s="229">
        <f>S153*H153</f>
        <v>0</v>
      </c>
      <c r="U153" s="37"/>
      <c r="V153" s="37"/>
      <c r="W153" s="37"/>
      <c r="X153" s="37"/>
      <c r="Y153" s="37"/>
      <c r="Z153" s="37"/>
      <c r="AA153" s="37"/>
      <c r="AB153" s="37"/>
      <c r="AC153" s="37"/>
      <c r="AD153" s="37"/>
      <c r="AE153" s="37"/>
      <c r="AR153" s="230" t="s">
        <v>141</v>
      </c>
      <c r="AT153" s="230" t="s">
        <v>137</v>
      </c>
      <c r="AU153" s="230" t="s">
        <v>21</v>
      </c>
      <c r="AY153" s="16" t="s">
        <v>135</v>
      </c>
      <c r="BE153" s="231">
        <f>IF(N153="základní",J153,0)</f>
        <v>0</v>
      </c>
      <c r="BF153" s="231">
        <f>IF(N153="snížená",J153,0)</f>
        <v>0</v>
      </c>
      <c r="BG153" s="231">
        <f>IF(N153="zákl. přenesená",J153,0)</f>
        <v>0</v>
      </c>
      <c r="BH153" s="231">
        <f>IF(N153="sníž. přenesená",J153,0)</f>
        <v>0</v>
      </c>
      <c r="BI153" s="231">
        <f>IF(N153="nulová",J153,0)</f>
        <v>0</v>
      </c>
      <c r="BJ153" s="16" t="s">
        <v>87</v>
      </c>
      <c r="BK153" s="231">
        <f>ROUND(I153*H153,2)</f>
        <v>0</v>
      </c>
      <c r="BL153" s="16" t="s">
        <v>141</v>
      </c>
      <c r="BM153" s="230" t="s">
        <v>2026</v>
      </c>
    </row>
    <row r="154" spans="1:47" s="2" customFormat="1" ht="12">
      <c r="A154" s="37"/>
      <c r="B154" s="38"/>
      <c r="C154" s="39"/>
      <c r="D154" s="232" t="s">
        <v>143</v>
      </c>
      <c r="E154" s="39"/>
      <c r="F154" s="233" t="s">
        <v>2027</v>
      </c>
      <c r="G154" s="39"/>
      <c r="H154" s="39"/>
      <c r="I154" s="234"/>
      <c r="J154" s="39"/>
      <c r="K154" s="39"/>
      <c r="L154" s="43"/>
      <c r="M154" s="235"/>
      <c r="N154" s="236"/>
      <c r="O154" s="90"/>
      <c r="P154" s="90"/>
      <c r="Q154" s="90"/>
      <c r="R154" s="90"/>
      <c r="S154" s="90"/>
      <c r="T154" s="91"/>
      <c r="U154" s="37"/>
      <c r="V154" s="37"/>
      <c r="W154" s="37"/>
      <c r="X154" s="37"/>
      <c r="Y154" s="37"/>
      <c r="Z154" s="37"/>
      <c r="AA154" s="37"/>
      <c r="AB154" s="37"/>
      <c r="AC154" s="37"/>
      <c r="AD154" s="37"/>
      <c r="AE154" s="37"/>
      <c r="AT154" s="16" t="s">
        <v>143</v>
      </c>
      <c r="AU154" s="16" t="s">
        <v>21</v>
      </c>
    </row>
    <row r="155" spans="1:51" s="13" customFormat="1" ht="12">
      <c r="A155" s="13"/>
      <c r="B155" s="237"/>
      <c r="C155" s="238"/>
      <c r="D155" s="232" t="s">
        <v>150</v>
      </c>
      <c r="E155" s="239" t="s">
        <v>1</v>
      </c>
      <c r="F155" s="240" t="s">
        <v>2028</v>
      </c>
      <c r="G155" s="238"/>
      <c r="H155" s="241">
        <v>0.337</v>
      </c>
      <c r="I155" s="242"/>
      <c r="J155" s="238"/>
      <c r="K155" s="238"/>
      <c r="L155" s="243"/>
      <c r="M155" s="244"/>
      <c r="N155" s="245"/>
      <c r="O155" s="245"/>
      <c r="P155" s="245"/>
      <c r="Q155" s="245"/>
      <c r="R155" s="245"/>
      <c r="S155" s="245"/>
      <c r="T155" s="246"/>
      <c r="U155" s="13"/>
      <c r="V155" s="13"/>
      <c r="W155" s="13"/>
      <c r="X155" s="13"/>
      <c r="Y155" s="13"/>
      <c r="Z155" s="13"/>
      <c r="AA155" s="13"/>
      <c r="AB155" s="13"/>
      <c r="AC155" s="13"/>
      <c r="AD155" s="13"/>
      <c r="AE155" s="13"/>
      <c r="AT155" s="247" t="s">
        <v>150</v>
      </c>
      <c r="AU155" s="247" t="s">
        <v>21</v>
      </c>
      <c r="AV155" s="13" t="s">
        <v>21</v>
      </c>
      <c r="AW155" s="13" t="s">
        <v>34</v>
      </c>
      <c r="AX155" s="13" t="s">
        <v>79</v>
      </c>
      <c r="AY155" s="247" t="s">
        <v>135</v>
      </c>
    </row>
    <row r="156" spans="1:51" s="14" customFormat="1" ht="12">
      <c r="A156" s="14"/>
      <c r="B156" s="248"/>
      <c r="C156" s="249"/>
      <c r="D156" s="232" t="s">
        <v>150</v>
      </c>
      <c r="E156" s="250" t="s">
        <v>1</v>
      </c>
      <c r="F156" s="251" t="s">
        <v>159</v>
      </c>
      <c r="G156" s="249"/>
      <c r="H156" s="252">
        <v>0.337</v>
      </c>
      <c r="I156" s="253"/>
      <c r="J156" s="249"/>
      <c r="K156" s="249"/>
      <c r="L156" s="254"/>
      <c r="M156" s="255"/>
      <c r="N156" s="256"/>
      <c r="O156" s="256"/>
      <c r="P156" s="256"/>
      <c r="Q156" s="256"/>
      <c r="R156" s="256"/>
      <c r="S156" s="256"/>
      <c r="T156" s="257"/>
      <c r="U156" s="14"/>
      <c r="V156" s="14"/>
      <c r="W156" s="14"/>
      <c r="X156" s="14"/>
      <c r="Y156" s="14"/>
      <c r="Z156" s="14"/>
      <c r="AA156" s="14"/>
      <c r="AB156" s="14"/>
      <c r="AC156" s="14"/>
      <c r="AD156" s="14"/>
      <c r="AE156" s="14"/>
      <c r="AT156" s="258" t="s">
        <v>150</v>
      </c>
      <c r="AU156" s="258" t="s">
        <v>21</v>
      </c>
      <c r="AV156" s="14" t="s">
        <v>141</v>
      </c>
      <c r="AW156" s="14" t="s">
        <v>34</v>
      </c>
      <c r="AX156" s="14" t="s">
        <v>87</v>
      </c>
      <c r="AY156" s="258" t="s">
        <v>135</v>
      </c>
    </row>
    <row r="157" spans="1:65" s="2" customFormat="1" ht="16.5" customHeight="1">
      <c r="A157" s="37"/>
      <c r="B157" s="38"/>
      <c r="C157" s="218" t="s">
        <v>199</v>
      </c>
      <c r="D157" s="218" t="s">
        <v>137</v>
      </c>
      <c r="E157" s="219" t="s">
        <v>2029</v>
      </c>
      <c r="F157" s="220" t="s">
        <v>2030</v>
      </c>
      <c r="G157" s="221" t="s">
        <v>269</v>
      </c>
      <c r="H157" s="222">
        <v>0.164</v>
      </c>
      <c r="I157" s="223"/>
      <c r="J157" s="224">
        <f>ROUND(I157*H157,2)</f>
        <v>0</v>
      </c>
      <c r="K157" s="225"/>
      <c r="L157" s="43"/>
      <c r="M157" s="226" t="s">
        <v>1</v>
      </c>
      <c r="N157" s="227" t="s">
        <v>44</v>
      </c>
      <c r="O157" s="90"/>
      <c r="P157" s="228">
        <f>O157*H157</f>
        <v>0</v>
      </c>
      <c r="Q157" s="228">
        <v>1.06749</v>
      </c>
      <c r="R157" s="228">
        <f>Q157*H157</f>
        <v>0.17506836</v>
      </c>
      <c r="S157" s="228">
        <v>0</v>
      </c>
      <c r="T157" s="229">
        <f>S157*H157</f>
        <v>0</v>
      </c>
      <c r="U157" s="37"/>
      <c r="V157" s="37"/>
      <c r="W157" s="37"/>
      <c r="X157" s="37"/>
      <c r="Y157" s="37"/>
      <c r="Z157" s="37"/>
      <c r="AA157" s="37"/>
      <c r="AB157" s="37"/>
      <c r="AC157" s="37"/>
      <c r="AD157" s="37"/>
      <c r="AE157" s="37"/>
      <c r="AR157" s="230" t="s">
        <v>141</v>
      </c>
      <c r="AT157" s="230" t="s">
        <v>137</v>
      </c>
      <c r="AU157" s="230" t="s">
        <v>21</v>
      </c>
      <c r="AY157" s="16" t="s">
        <v>135</v>
      </c>
      <c r="BE157" s="231">
        <f>IF(N157="základní",J157,0)</f>
        <v>0</v>
      </c>
      <c r="BF157" s="231">
        <f>IF(N157="snížená",J157,0)</f>
        <v>0</v>
      </c>
      <c r="BG157" s="231">
        <f>IF(N157="zákl. přenesená",J157,0)</f>
        <v>0</v>
      </c>
      <c r="BH157" s="231">
        <f>IF(N157="sníž. přenesená",J157,0)</f>
        <v>0</v>
      </c>
      <c r="BI157" s="231">
        <f>IF(N157="nulová",J157,0)</f>
        <v>0</v>
      </c>
      <c r="BJ157" s="16" t="s">
        <v>87</v>
      </c>
      <c r="BK157" s="231">
        <f>ROUND(I157*H157,2)</f>
        <v>0</v>
      </c>
      <c r="BL157" s="16" t="s">
        <v>141</v>
      </c>
      <c r="BM157" s="230" t="s">
        <v>2031</v>
      </c>
    </row>
    <row r="158" spans="1:47" s="2" customFormat="1" ht="12">
      <c r="A158" s="37"/>
      <c r="B158" s="38"/>
      <c r="C158" s="39"/>
      <c r="D158" s="232" t="s">
        <v>143</v>
      </c>
      <c r="E158" s="39"/>
      <c r="F158" s="233" t="s">
        <v>2027</v>
      </c>
      <c r="G158" s="39"/>
      <c r="H158" s="39"/>
      <c r="I158" s="234"/>
      <c r="J158" s="39"/>
      <c r="K158" s="39"/>
      <c r="L158" s="43"/>
      <c r="M158" s="235"/>
      <c r="N158" s="236"/>
      <c r="O158" s="90"/>
      <c r="P158" s="90"/>
      <c r="Q158" s="90"/>
      <c r="R158" s="90"/>
      <c r="S158" s="90"/>
      <c r="T158" s="91"/>
      <c r="U158" s="37"/>
      <c r="V158" s="37"/>
      <c r="W158" s="37"/>
      <c r="X158" s="37"/>
      <c r="Y158" s="37"/>
      <c r="Z158" s="37"/>
      <c r="AA158" s="37"/>
      <c r="AB158" s="37"/>
      <c r="AC158" s="37"/>
      <c r="AD158" s="37"/>
      <c r="AE158" s="37"/>
      <c r="AT158" s="16" t="s">
        <v>143</v>
      </c>
      <c r="AU158" s="16" t="s">
        <v>21</v>
      </c>
    </row>
    <row r="159" spans="1:51" s="13" customFormat="1" ht="12">
      <c r="A159" s="13"/>
      <c r="B159" s="237"/>
      <c r="C159" s="238"/>
      <c r="D159" s="232" t="s">
        <v>150</v>
      </c>
      <c r="E159" s="239" t="s">
        <v>1</v>
      </c>
      <c r="F159" s="240" t="s">
        <v>2032</v>
      </c>
      <c r="G159" s="238"/>
      <c r="H159" s="241">
        <v>0.164</v>
      </c>
      <c r="I159" s="242"/>
      <c r="J159" s="238"/>
      <c r="K159" s="238"/>
      <c r="L159" s="243"/>
      <c r="M159" s="244"/>
      <c r="N159" s="245"/>
      <c r="O159" s="245"/>
      <c r="P159" s="245"/>
      <c r="Q159" s="245"/>
      <c r="R159" s="245"/>
      <c r="S159" s="245"/>
      <c r="T159" s="246"/>
      <c r="U159" s="13"/>
      <c r="V159" s="13"/>
      <c r="W159" s="13"/>
      <c r="X159" s="13"/>
      <c r="Y159" s="13"/>
      <c r="Z159" s="13"/>
      <c r="AA159" s="13"/>
      <c r="AB159" s="13"/>
      <c r="AC159" s="13"/>
      <c r="AD159" s="13"/>
      <c r="AE159" s="13"/>
      <c r="AT159" s="247" t="s">
        <v>150</v>
      </c>
      <c r="AU159" s="247" t="s">
        <v>21</v>
      </c>
      <c r="AV159" s="13" t="s">
        <v>21</v>
      </c>
      <c r="AW159" s="13" t="s">
        <v>34</v>
      </c>
      <c r="AX159" s="13" t="s">
        <v>79</v>
      </c>
      <c r="AY159" s="247" t="s">
        <v>135</v>
      </c>
    </row>
    <row r="160" spans="1:51" s="14" customFormat="1" ht="12">
      <c r="A160" s="14"/>
      <c r="B160" s="248"/>
      <c r="C160" s="249"/>
      <c r="D160" s="232" t="s">
        <v>150</v>
      </c>
      <c r="E160" s="250" t="s">
        <v>1</v>
      </c>
      <c r="F160" s="251" t="s">
        <v>159</v>
      </c>
      <c r="G160" s="249"/>
      <c r="H160" s="252">
        <v>0.164</v>
      </c>
      <c r="I160" s="253"/>
      <c r="J160" s="249"/>
      <c r="K160" s="249"/>
      <c r="L160" s="254"/>
      <c r="M160" s="255"/>
      <c r="N160" s="256"/>
      <c r="O160" s="256"/>
      <c r="P160" s="256"/>
      <c r="Q160" s="256"/>
      <c r="R160" s="256"/>
      <c r="S160" s="256"/>
      <c r="T160" s="257"/>
      <c r="U160" s="14"/>
      <c r="V160" s="14"/>
      <c r="W160" s="14"/>
      <c r="X160" s="14"/>
      <c r="Y160" s="14"/>
      <c r="Z160" s="14"/>
      <c r="AA160" s="14"/>
      <c r="AB160" s="14"/>
      <c r="AC160" s="14"/>
      <c r="AD160" s="14"/>
      <c r="AE160" s="14"/>
      <c r="AT160" s="258" t="s">
        <v>150</v>
      </c>
      <c r="AU160" s="258" t="s">
        <v>21</v>
      </c>
      <c r="AV160" s="14" t="s">
        <v>141</v>
      </c>
      <c r="AW160" s="14" t="s">
        <v>34</v>
      </c>
      <c r="AX160" s="14" t="s">
        <v>87</v>
      </c>
      <c r="AY160" s="258" t="s">
        <v>135</v>
      </c>
    </row>
    <row r="161" spans="1:65" s="2" customFormat="1" ht="24.15" customHeight="1">
      <c r="A161" s="37"/>
      <c r="B161" s="38"/>
      <c r="C161" s="218" t="s">
        <v>205</v>
      </c>
      <c r="D161" s="218" t="s">
        <v>137</v>
      </c>
      <c r="E161" s="219" t="s">
        <v>2033</v>
      </c>
      <c r="F161" s="220" t="s">
        <v>2034</v>
      </c>
      <c r="G161" s="221" t="s">
        <v>147</v>
      </c>
      <c r="H161" s="222">
        <v>3.036</v>
      </c>
      <c r="I161" s="223"/>
      <c r="J161" s="224">
        <f>ROUND(I161*H161,2)</f>
        <v>0</v>
      </c>
      <c r="K161" s="225"/>
      <c r="L161" s="43"/>
      <c r="M161" s="226" t="s">
        <v>1</v>
      </c>
      <c r="N161" s="227" t="s">
        <v>44</v>
      </c>
      <c r="O161" s="90"/>
      <c r="P161" s="228">
        <f>O161*H161</f>
        <v>0</v>
      </c>
      <c r="Q161" s="228">
        <v>0</v>
      </c>
      <c r="R161" s="228">
        <f>Q161*H161</f>
        <v>0</v>
      </c>
      <c r="S161" s="228">
        <v>0</v>
      </c>
      <c r="T161" s="229">
        <f>S161*H161</f>
        <v>0</v>
      </c>
      <c r="U161" s="37"/>
      <c r="V161" s="37"/>
      <c r="W161" s="37"/>
      <c r="X161" s="37"/>
      <c r="Y161" s="37"/>
      <c r="Z161" s="37"/>
      <c r="AA161" s="37"/>
      <c r="AB161" s="37"/>
      <c r="AC161" s="37"/>
      <c r="AD161" s="37"/>
      <c r="AE161" s="37"/>
      <c r="AR161" s="230" t="s">
        <v>141</v>
      </c>
      <c r="AT161" s="230" t="s">
        <v>137</v>
      </c>
      <c r="AU161" s="230" t="s">
        <v>21</v>
      </c>
      <c r="AY161" s="16" t="s">
        <v>135</v>
      </c>
      <c r="BE161" s="231">
        <f>IF(N161="základní",J161,0)</f>
        <v>0</v>
      </c>
      <c r="BF161" s="231">
        <f>IF(N161="snížená",J161,0)</f>
        <v>0</v>
      </c>
      <c r="BG161" s="231">
        <f>IF(N161="zákl. přenesená",J161,0)</f>
        <v>0</v>
      </c>
      <c r="BH161" s="231">
        <f>IF(N161="sníž. přenesená",J161,0)</f>
        <v>0</v>
      </c>
      <c r="BI161" s="231">
        <f>IF(N161="nulová",J161,0)</f>
        <v>0</v>
      </c>
      <c r="BJ161" s="16" t="s">
        <v>87</v>
      </c>
      <c r="BK161" s="231">
        <f>ROUND(I161*H161,2)</f>
        <v>0</v>
      </c>
      <c r="BL161" s="16" t="s">
        <v>141</v>
      </c>
      <c r="BM161" s="230" t="s">
        <v>2035</v>
      </c>
    </row>
    <row r="162" spans="1:47" s="2" customFormat="1" ht="12">
      <c r="A162" s="37"/>
      <c r="B162" s="38"/>
      <c r="C162" s="39"/>
      <c r="D162" s="232" t="s">
        <v>143</v>
      </c>
      <c r="E162" s="39"/>
      <c r="F162" s="233" t="s">
        <v>2036</v>
      </c>
      <c r="G162" s="39"/>
      <c r="H162" s="39"/>
      <c r="I162" s="234"/>
      <c r="J162" s="39"/>
      <c r="K162" s="39"/>
      <c r="L162" s="43"/>
      <c r="M162" s="235"/>
      <c r="N162" s="236"/>
      <c r="O162" s="90"/>
      <c r="P162" s="90"/>
      <c r="Q162" s="90"/>
      <c r="R162" s="90"/>
      <c r="S162" s="90"/>
      <c r="T162" s="91"/>
      <c r="U162" s="37"/>
      <c r="V162" s="37"/>
      <c r="W162" s="37"/>
      <c r="X162" s="37"/>
      <c r="Y162" s="37"/>
      <c r="Z162" s="37"/>
      <c r="AA162" s="37"/>
      <c r="AB162" s="37"/>
      <c r="AC162" s="37"/>
      <c r="AD162" s="37"/>
      <c r="AE162" s="37"/>
      <c r="AT162" s="16" t="s">
        <v>143</v>
      </c>
      <c r="AU162" s="16" t="s">
        <v>21</v>
      </c>
    </row>
    <row r="163" spans="1:51" s="13" customFormat="1" ht="12">
      <c r="A163" s="13"/>
      <c r="B163" s="237"/>
      <c r="C163" s="238"/>
      <c r="D163" s="232" t="s">
        <v>150</v>
      </c>
      <c r="E163" s="239" t="s">
        <v>1</v>
      </c>
      <c r="F163" s="240" t="s">
        <v>2037</v>
      </c>
      <c r="G163" s="238"/>
      <c r="H163" s="241">
        <v>3.036</v>
      </c>
      <c r="I163" s="242"/>
      <c r="J163" s="238"/>
      <c r="K163" s="238"/>
      <c r="L163" s="243"/>
      <c r="M163" s="244"/>
      <c r="N163" s="245"/>
      <c r="O163" s="245"/>
      <c r="P163" s="245"/>
      <c r="Q163" s="245"/>
      <c r="R163" s="245"/>
      <c r="S163" s="245"/>
      <c r="T163" s="246"/>
      <c r="U163" s="13"/>
      <c r="V163" s="13"/>
      <c r="W163" s="13"/>
      <c r="X163" s="13"/>
      <c r="Y163" s="13"/>
      <c r="Z163" s="13"/>
      <c r="AA163" s="13"/>
      <c r="AB163" s="13"/>
      <c r="AC163" s="13"/>
      <c r="AD163" s="13"/>
      <c r="AE163" s="13"/>
      <c r="AT163" s="247" t="s">
        <v>150</v>
      </c>
      <c r="AU163" s="247" t="s">
        <v>21</v>
      </c>
      <c r="AV163" s="13" t="s">
        <v>21</v>
      </c>
      <c r="AW163" s="13" t="s">
        <v>34</v>
      </c>
      <c r="AX163" s="13" t="s">
        <v>79</v>
      </c>
      <c r="AY163" s="247" t="s">
        <v>135</v>
      </c>
    </row>
    <row r="164" spans="1:51" s="14" customFormat="1" ht="12">
      <c r="A164" s="14"/>
      <c r="B164" s="248"/>
      <c r="C164" s="249"/>
      <c r="D164" s="232" t="s">
        <v>150</v>
      </c>
      <c r="E164" s="250" t="s">
        <v>1</v>
      </c>
      <c r="F164" s="251" t="s">
        <v>159</v>
      </c>
      <c r="G164" s="249"/>
      <c r="H164" s="252">
        <v>3.036</v>
      </c>
      <c r="I164" s="253"/>
      <c r="J164" s="249"/>
      <c r="K164" s="249"/>
      <c r="L164" s="254"/>
      <c r="M164" s="255"/>
      <c r="N164" s="256"/>
      <c r="O164" s="256"/>
      <c r="P164" s="256"/>
      <c r="Q164" s="256"/>
      <c r="R164" s="256"/>
      <c r="S164" s="256"/>
      <c r="T164" s="257"/>
      <c r="U164" s="14"/>
      <c r="V164" s="14"/>
      <c r="W164" s="14"/>
      <c r="X164" s="14"/>
      <c r="Y164" s="14"/>
      <c r="Z164" s="14"/>
      <c r="AA164" s="14"/>
      <c r="AB164" s="14"/>
      <c r="AC164" s="14"/>
      <c r="AD164" s="14"/>
      <c r="AE164" s="14"/>
      <c r="AT164" s="258" t="s">
        <v>150</v>
      </c>
      <c r="AU164" s="258" t="s">
        <v>21</v>
      </c>
      <c r="AV164" s="14" t="s">
        <v>141</v>
      </c>
      <c r="AW164" s="14" t="s">
        <v>34</v>
      </c>
      <c r="AX164" s="14" t="s">
        <v>87</v>
      </c>
      <c r="AY164" s="258" t="s">
        <v>135</v>
      </c>
    </row>
    <row r="165" spans="1:65" s="2" customFormat="1" ht="16.5" customHeight="1">
      <c r="A165" s="37"/>
      <c r="B165" s="38"/>
      <c r="C165" s="218" t="s">
        <v>211</v>
      </c>
      <c r="D165" s="218" t="s">
        <v>137</v>
      </c>
      <c r="E165" s="219" t="s">
        <v>1100</v>
      </c>
      <c r="F165" s="220" t="s">
        <v>1101</v>
      </c>
      <c r="G165" s="221" t="s">
        <v>155</v>
      </c>
      <c r="H165" s="222">
        <v>9.834</v>
      </c>
      <c r="I165" s="223"/>
      <c r="J165" s="224">
        <f>ROUND(I165*H165,2)</f>
        <v>0</v>
      </c>
      <c r="K165" s="225"/>
      <c r="L165" s="43"/>
      <c r="M165" s="226" t="s">
        <v>1</v>
      </c>
      <c r="N165" s="227" t="s">
        <v>44</v>
      </c>
      <c r="O165" s="90"/>
      <c r="P165" s="228">
        <f>O165*H165</f>
        <v>0</v>
      </c>
      <c r="Q165" s="228">
        <v>0.00144</v>
      </c>
      <c r="R165" s="228">
        <f>Q165*H165</f>
        <v>0.01416096</v>
      </c>
      <c r="S165" s="228">
        <v>0</v>
      </c>
      <c r="T165" s="229">
        <f>S165*H165</f>
        <v>0</v>
      </c>
      <c r="U165" s="37"/>
      <c r="V165" s="37"/>
      <c r="W165" s="37"/>
      <c r="X165" s="37"/>
      <c r="Y165" s="37"/>
      <c r="Z165" s="37"/>
      <c r="AA165" s="37"/>
      <c r="AB165" s="37"/>
      <c r="AC165" s="37"/>
      <c r="AD165" s="37"/>
      <c r="AE165" s="37"/>
      <c r="AR165" s="230" t="s">
        <v>141</v>
      </c>
      <c r="AT165" s="230" t="s">
        <v>137</v>
      </c>
      <c r="AU165" s="230" t="s">
        <v>21</v>
      </c>
      <c r="AY165" s="16" t="s">
        <v>135</v>
      </c>
      <c r="BE165" s="231">
        <f>IF(N165="základní",J165,0)</f>
        <v>0</v>
      </c>
      <c r="BF165" s="231">
        <f>IF(N165="snížená",J165,0)</f>
        <v>0</v>
      </c>
      <c r="BG165" s="231">
        <f>IF(N165="zákl. přenesená",J165,0)</f>
        <v>0</v>
      </c>
      <c r="BH165" s="231">
        <f>IF(N165="sníž. přenesená",J165,0)</f>
        <v>0</v>
      </c>
      <c r="BI165" s="231">
        <f>IF(N165="nulová",J165,0)</f>
        <v>0</v>
      </c>
      <c r="BJ165" s="16" t="s">
        <v>87</v>
      </c>
      <c r="BK165" s="231">
        <f>ROUND(I165*H165,2)</f>
        <v>0</v>
      </c>
      <c r="BL165" s="16" t="s">
        <v>141</v>
      </c>
      <c r="BM165" s="230" t="s">
        <v>2038</v>
      </c>
    </row>
    <row r="166" spans="1:47" s="2" customFormat="1" ht="12">
      <c r="A166" s="37"/>
      <c r="B166" s="38"/>
      <c r="C166" s="39"/>
      <c r="D166" s="232" t="s">
        <v>143</v>
      </c>
      <c r="E166" s="39"/>
      <c r="F166" s="233" t="s">
        <v>2039</v>
      </c>
      <c r="G166" s="39"/>
      <c r="H166" s="39"/>
      <c r="I166" s="234"/>
      <c r="J166" s="39"/>
      <c r="K166" s="39"/>
      <c r="L166" s="43"/>
      <c r="M166" s="235"/>
      <c r="N166" s="236"/>
      <c r="O166" s="90"/>
      <c r="P166" s="90"/>
      <c r="Q166" s="90"/>
      <c r="R166" s="90"/>
      <c r="S166" s="90"/>
      <c r="T166" s="91"/>
      <c r="U166" s="37"/>
      <c r="V166" s="37"/>
      <c r="W166" s="37"/>
      <c r="X166" s="37"/>
      <c r="Y166" s="37"/>
      <c r="Z166" s="37"/>
      <c r="AA166" s="37"/>
      <c r="AB166" s="37"/>
      <c r="AC166" s="37"/>
      <c r="AD166" s="37"/>
      <c r="AE166" s="37"/>
      <c r="AT166" s="16" t="s">
        <v>143</v>
      </c>
      <c r="AU166" s="16" t="s">
        <v>21</v>
      </c>
    </row>
    <row r="167" spans="1:51" s="13" customFormat="1" ht="12">
      <c r="A167" s="13"/>
      <c r="B167" s="237"/>
      <c r="C167" s="238"/>
      <c r="D167" s="232" t="s">
        <v>150</v>
      </c>
      <c r="E167" s="239" t="s">
        <v>1</v>
      </c>
      <c r="F167" s="240" t="s">
        <v>2040</v>
      </c>
      <c r="G167" s="238"/>
      <c r="H167" s="241">
        <v>9.636</v>
      </c>
      <c r="I167" s="242"/>
      <c r="J167" s="238"/>
      <c r="K167" s="238"/>
      <c r="L167" s="243"/>
      <c r="M167" s="244"/>
      <c r="N167" s="245"/>
      <c r="O167" s="245"/>
      <c r="P167" s="245"/>
      <c r="Q167" s="245"/>
      <c r="R167" s="245"/>
      <c r="S167" s="245"/>
      <c r="T167" s="246"/>
      <c r="U167" s="13"/>
      <c r="V167" s="13"/>
      <c r="W167" s="13"/>
      <c r="X167" s="13"/>
      <c r="Y167" s="13"/>
      <c r="Z167" s="13"/>
      <c r="AA167" s="13"/>
      <c r="AB167" s="13"/>
      <c r="AC167" s="13"/>
      <c r="AD167" s="13"/>
      <c r="AE167" s="13"/>
      <c r="AT167" s="247" t="s">
        <v>150</v>
      </c>
      <c r="AU167" s="247" t="s">
        <v>21</v>
      </c>
      <c r="AV167" s="13" t="s">
        <v>21</v>
      </c>
      <c r="AW167" s="13" t="s">
        <v>34</v>
      </c>
      <c r="AX167" s="13" t="s">
        <v>79</v>
      </c>
      <c r="AY167" s="247" t="s">
        <v>135</v>
      </c>
    </row>
    <row r="168" spans="1:51" s="13" customFormat="1" ht="12">
      <c r="A168" s="13"/>
      <c r="B168" s="237"/>
      <c r="C168" s="238"/>
      <c r="D168" s="232" t="s">
        <v>150</v>
      </c>
      <c r="E168" s="239" t="s">
        <v>1</v>
      </c>
      <c r="F168" s="240" t="s">
        <v>2041</v>
      </c>
      <c r="G168" s="238"/>
      <c r="H168" s="241">
        <v>0.198</v>
      </c>
      <c r="I168" s="242"/>
      <c r="J168" s="238"/>
      <c r="K168" s="238"/>
      <c r="L168" s="243"/>
      <c r="M168" s="244"/>
      <c r="N168" s="245"/>
      <c r="O168" s="245"/>
      <c r="P168" s="245"/>
      <c r="Q168" s="245"/>
      <c r="R168" s="245"/>
      <c r="S168" s="245"/>
      <c r="T168" s="246"/>
      <c r="U168" s="13"/>
      <c r="V168" s="13"/>
      <c r="W168" s="13"/>
      <c r="X168" s="13"/>
      <c r="Y168" s="13"/>
      <c r="Z168" s="13"/>
      <c r="AA168" s="13"/>
      <c r="AB168" s="13"/>
      <c r="AC168" s="13"/>
      <c r="AD168" s="13"/>
      <c r="AE168" s="13"/>
      <c r="AT168" s="247" t="s">
        <v>150</v>
      </c>
      <c r="AU168" s="247" t="s">
        <v>21</v>
      </c>
      <c r="AV168" s="13" t="s">
        <v>21</v>
      </c>
      <c r="AW168" s="13" t="s">
        <v>34</v>
      </c>
      <c r="AX168" s="13" t="s">
        <v>79</v>
      </c>
      <c r="AY168" s="247" t="s">
        <v>135</v>
      </c>
    </row>
    <row r="169" spans="1:51" s="14" customFormat="1" ht="12">
      <c r="A169" s="14"/>
      <c r="B169" s="248"/>
      <c r="C169" s="249"/>
      <c r="D169" s="232" t="s">
        <v>150</v>
      </c>
      <c r="E169" s="250" t="s">
        <v>1</v>
      </c>
      <c r="F169" s="251" t="s">
        <v>159</v>
      </c>
      <c r="G169" s="249"/>
      <c r="H169" s="252">
        <v>9.834</v>
      </c>
      <c r="I169" s="253"/>
      <c r="J169" s="249"/>
      <c r="K169" s="249"/>
      <c r="L169" s="254"/>
      <c r="M169" s="255"/>
      <c r="N169" s="256"/>
      <c r="O169" s="256"/>
      <c r="P169" s="256"/>
      <c r="Q169" s="256"/>
      <c r="R169" s="256"/>
      <c r="S169" s="256"/>
      <c r="T169" s="257"/>
      <c r="U169" s="14"/>
      <c r="V169" s="14"/>
      <c r="W169" s="14"/>
      <c r="X169" s="14"/>
      <c r="Y169" s="14"/>
      <c r="Z169" s="14"/>
      <c r="AA169" s="14"/>
      <c r="AB169" s="14"/>
      <c r="AC169" s="14"/>
      <c r="AD169" s="14"/>
      <c r="AE169" s="14"/>
      <c r="AT169" s="258" t="s">
        <v>150</v>
      </c>
      <c r="AU169" s="258" t="s">
        <v>21</v>
      </c>
      <c r="AV169" s="14" t="s">
        <v>141</v>
      </c>
      <c r="AW169" s="14" t="s">
        <v>34</v>
      </c>
      <c r="AX169" s="14" t="s">
        <v>87</v>
      </c>
      <c r="AY169" s="258" t="s">
        <v>135</v>
      </c>
    </row>
    <row r="170" spans="1:65" s="2" customFormat="1" ht="16.5" customHeight="1">
      <c r="A170" s="37"/>
      <c r="B170" s="38"/>
      <c r="C170" s="218" t="s">
        <v>217</v>
      </c>
      <c r="D170" s="218" t="s">
        <v>137</v>
      </c>
      <c r="E170" s="219" t="s">
        <v>2042</v>
      </c>
      <c r="F170" s="220" t="s">
        <v>1107</v>
      </c>
      <c r="G170" s="221" t="s">
        <v>155</v>
      </c>
      <c r="H170" s="222">
        <v>9.834</v>
      </c>
      <c r="I170" s="223"/>
      <c r="J170" s="224">
        <f>ROUND(I170*H170,2)</f>
        <v>0</v>
      </c>
      <c r="K170" s="225"/>
      <c r="L170" s="43"/>
      <c r="M170" s="226" t="s">
        <v>1</v>
      </c>
      <c r="N170" s="227" t="s">
        <v>44</v>
      </c>
      <c r="O170" s="90"/>
      <c r="P170" s="228">
        <f>O170*H170</f>
        <v>0</v>
      </c>
      <c r="Q170" s="228">
        <v>4E-05</v>
      </c>
      <c r="R170" s="228">
        <f>Q170*H170</f>
        <v>0.00039336000000000004</v>
      </c>
      <c r="S170" s="228">
        <v>0</v>
      </c>
      <c r="T170" s="229">
        <f>S170*H170</f>
        <v>0</v>
      </c>
      <c r="U170" s="37"/>
      <c r="V170" s="37"/>
      <c r="W170" s="37"/>
      <c r="X170" s="37"/>
      <c r="Y170" s="37"/>
      <c r="Z170" s="37"/>
      <c r="AA170" s="37"/>
      <c r="AB170" s="37"/>
      <c r="AC170" s="37"/>
      <c r="AD170" s="37"/>
      <c r="AE170" s="37"/>
      <c r="AR170" s="230" t="s">
        <v>141</v>
      </c>
      <c r="AT170" s="230" t="s">
        <v>137</v>
      </c>
      <c r="AU170" s="230" t="s">
        <v>21</v>
      </c>
      <c r="AY170" s="16" t="s">
        <v>135</v>
      </c>
      <c r="BE170" s="231">
        <f>IF(N170="základní",J170,0)</f>
        <v>0</v>
      </c>
      <c r="BF170" s="231">
        <f>IF(N170="snížená",J170,0)</f>
        <v>0</v>
      </c>
      <c r="BG170" s="231">
        <f>IF(N170="zákl. přenesená",J170,0)</f>
        <v>0</v>
      </c>
      <c r="BH170" s="231">
        <f>IF(N170="sníž. přenesená",J170,0)</f>
        <v>0</v>
      </c>
      <c r="BI170" s="231">
        <f>IF(N170="nulová",J170,0)</f>
        <v>0</v>
      </c>
      <c r="BJ170" s="16" t="s">
        <v>87</v>
      </c>
      <c r="BK170" s="231">
        <f>ROUND(I170*H170,2)</f>
        <v>0</v>
      </c>
      <c r="BL170" s="16" t="s">
        <v>141</v>
      </c>
      <c r="BM170" s="230" t="s">
        <v>2043</v>
      </c>
    </row>
    <row r="171" spans="1:65" s="2" customFormat="1" ht="24.15" customHeight="1">
      <c r="A171" s="37"/>
      <c r="B171" s="38"/>
      <c r="C171" s="218" t="s">
        <v>8</v>
      </c>
      <c r="D171" s="218" t="s">
        <v>137</v>
      </c>
      <c r="E171" s="219" t="s">
        <v>1116</v>
      </c>
      <c r="F171" s="220" t="s">
        <v>1117</v>
      </c>
      <c r="G171" s="221" t="s">
        <v>155</v>
      </c>
      <c r="H171" s="222">
        <v>8.76</v>
      </c>
      <c r="I171" s="223"/>
      <c r="J171" s="224">
        <f>ROUND(I171*H171,2)</f>
        <v>0</v>
      </c>
      <c r="K171" s="225"/>
      <c r="L171" s="43"/>
      <c r="M171" s="226" t="s">
        <v>1</v>
      </c>
      <c r="N171" s="227" t="s">
        <v>44</v>
      </c>
      <c r="O171" s="90"/>
      <c r="P171" s="228">
        <f>O171*H171</f>
        <v>0</v>
      </c>
      <c r="Q171" s="228">
        <v>0</v>
      </c>
      <c r="R171" s="228">
        <f>Q171*H171</f>
        <v>0</v>
      </c>
      <c r="S171" s="228">
        <v>0</v>
      </c>
      <c r="T171" s="229">
        <f>S171*H171</f>
        <v>0</v>
      </c>
      <c r="U171" s="37"/>
      <c r="V171" s="37"/>
      <c r="W171" s="37"/>
      <c r="X171" s="37"/>
      <c r="Y171" s="37"/>
      <c r="Z171" s="37"/>
      <c r="AA171" s="37"/>
      <c r="AB171" s="37"/>
      <c r="AC171" s="37"/>
      <c r="AD171" s="37"/>
      <c r="AE171" s="37"/>
      <c r="AR171" s="230" t="s">
        <v>141</v>
      </c>
      <c r="AT171" s="230" t="s">
        <v>137</v>
      </c>
      <c r="AU171" s="230" t="s">
        <v>21</v>
      </c>
      <c r="AY171" s="16" t="s">
        <v>135</v>
      </c>
      <c r="BE171" s="231">
        <f>IF(N171="základní",J171,0)</f>
        <v>0</v>
      </c>
      <c r="BF171" s="231">
        <f>IF(N171="snížená",J171,0)</f>
        <v>0</v>
      </c>
      <c r="BG171" s="231">
        <f>IF(N171="zákl. přenesená",J171,0)</f>
        <v>0</v>
      </c>
      <c r="BH171" s="231">
        <f>IF(N171="sníž. přenesená",J171,0)</f>
        <v>0</v>
      </c>
      <c r="BI171" s="231">
        <f>IF(N171="nulová",J171,0)</f>
        <v>0</v>
      </c>
      <c r="BJ171" s="16" t="s">
        <v>87</v>
      </c>
      <c r="BK171" s="231">
        <f>ROUND(I171*H171,2)</f>
        <v>0</v>
      </c>
      <c r="BL171" s="16" t="s">
        <v>141</v>
      </c>
      <c r="BM171" s="230" t="s">
        <v>2044</v>
      </c>
    </row>
    <row r="172" spans="1:47" s="2" customFormat="1" ht="12">
      <c r="A172" s="37"/>
      <c r="B172" s="38"/>
      <c r="C172" s="39"/>
      <c r="D172" s="232" t="s">
        <v>143</v>
      </c>
      <c r="E172" s="39"/>
      <c r="F172" s="233" t="s">
        <v>1119</v>
      </c>
      <c r="G172" s="39"/>
      <c r="H172" s="39"/>
      <c r="I172" s="234"/>
      <c r="J172" s="39"/>
      <c r="K172" s="39"/>
      <c r="L172" s="43"/>
      <c r="M172" s="235"/>
      <c r="N172" s="236"/>
      <c r="O172" s="90"/>
      <c r="P172" s="90"/>
      <c r="Q172" s="90"/>
      <c r="R172" s="90"/>
      <c r="S172" s="90"/>
      <c r="T172" s="91"/>
      <c r="U172" s="37"/>
      <c r="V172" s="37"/>
      <c r="W172" s="37"/>
      <c r="X172" s="37"/>
      <c r="Y172" s="37"/>
      <c r="Z172" s="37"/>
      <c r="AA172" s="37"/>
      <c r="AB172" s="37"/>
      <c r="AC172" s="37"/>
      <c r="AD172" s="37"/>
      <c r="AE172" s="37"/>
      <c r="AT172" s="16" t="s">
        <v>143</v>
      </c>
      <c r="AU172" s="16" t="s">
        <v>21</v>
      </c>
    </row>
    <row r="173" spans="1:51" s="13" customFormat="1" ht="12">
      <c r="A173" s="13"/>
      <c r="B173" s="237"/>
      <c r="C173" s="238"/>
      <c r="D173" s="232" t="s">
        <v>150</v>
      </c>
      <c r="E173" s="239" t="s">
        <v>1</v>
      </c>
      <c r="F173" s="240" t="s">
        <v>2045</v>
      </c>
      <c r="G173" s="238"/>
      <c r="H173" s="241">
        <v>8.76</v>
      </c>
      <c r="I173" s="242"/>
      <c r="J173" s="238"/>
      <c r="K173" s="238"/>
      <c r="L173" s="243"/>
      <c r="M173" s="244"/>
      <c r="N173" s="245"/>
      <c r="O173" s="245"/>
      <c r="P173" s="245"/>
      <c r="Q173" s="245"/>
      <c r="R173" s="245"/>
      <c r="S173" s="245"/>
      <c r="T173" s="246"/>
      <c r="U173" s="13"/>
      <c r="V173" s="13"/>
      <c r="W173" s="13"/>
      <c r="X173" s="13"/>
      <c r="Y173" s="13"/>
      <c r="Z173" s="13"/>
      <c r="AA173" s="13"/>
      <c r="AB173" s="13"/>
      <c r="AC173" s="13"/>
      <c r="AD173" s="13"/>
      <c r="AE173" s="13"/>
      <c r="AT173" s="247" t="s">
        <v>150</v>
      </c>
      <c r="AU173" s="247" t="s">
        <v>21</v>
      </c>
      <c r="AV173" s="13" t="s">
        <v>21</v>
      </c>
      <c r="AW173" s="13" t="s">
        <v>34</v>
      </c>
      <c r="AX173" s="13" t="s">
        <v>79</v>
      </c>
      <c r="AY173" s="247" t="s">
        <v>135</v>
      </c>
    </row>
    <row r="174" spans="1:51" s="14" customFormat="1" ht="12">
      <c r="A174" s="14"/>
      <c r="B174" s="248"/>
      <c r="C174" s="249"/>
      <c r="D174" s="232" t="s">
        <v>150</v>
      </c>
      <c r="E174" s="250" t="s">
        <v>1</v>
      </c>
      <c r="F174" s="251" t="s">
        <v>159</v>
      </c>
      <c r="G174" s="249"/>
      <c r="H174" s="252">
        <v>8.76</v>
      </c>
      <c r="I174" s="253"/>
      <c r="J174" s="249"/>
      <c r="K174" s="249"/>
      <c r="L174" s="254"/>
      <c r="M174" s="255"/>
      <c r="N174" s="256"/>
      <c r="O174" s="256"/>
      <c r="P174" s="256"/>
      <c r="Q174" s="256"/>
      <c r="R174" s="256"/>
      <c r="S174" s="256"/>
      <c r="T174" s="257"/>
      <c r="U174" s="14"/>
      <c r="V174" s="14"/>
      <c r="W174" s="14"/>
      <c r="X174" s="14"/>
      <c r="Y174" s="14"/>
      <c r="Z174" s="14"/>
      <c r="AA174" s="14"/>
      <c r="AB174" s="14"/>
      <c r="AC174" s="14"/>
      <c r="AD174" s="14"/>
      <c r="AE174" s="14"/>
      <c r="AT174" s="258" t="s">
        <v>150</v>
      </c>
      <c r="AU174" s="258" t="s">
        <v>21</v>
      </c>
      <c r="AV174" s="14" t="s">
        <v>141</v>
      </c>
      <c r="AW174" s="14" t="s">
        <v>34</v>
      </c>
      <c r="AX174" s="14" t="s">
        <v>87</v>
      </c>
      <c r="AY174" s="258" t="s">
        <v>135</v>
      </c>
    </row>
    <row r="175" spans="1:65" s="2" customFormat="1" ht="24.15" customHeight="1">
      <c r="A175" s="37"/>
      <c r="B175" s="38"/>
      <c r="C175" s="218" t="s">
        <v>227</v>
      </c>
      <c r="D175" s="218" t="s">
        <v>137</v>
      </c>
      <c r="E175" s="219" t="s">
        <v>1111</v>
      </c>
      <c r="F175" s="220" t="s">
        <v>2046</v>
      </c>
      <c r="G175" s="221" t="s">
        <v>155</v>
      </c>
      <c r="H175" s="222">
        <v>24.236</v>
      </c>
      <c r="I175" s="223"/>
      <c r="J175" s="224">
        <f>ROUND(I175*H175,2)</f>
        <v>0</v>
      </c>
      <c r="K175" s="225"/>
      <c r="L175" s="43"/>
      <c r="M175" s="226" t="s">
        <v>1</v>
      </c>
      <c r="N175" s="227" t="s">
        <v>44</v>
      </c>
      <c r="O175" s="90"/>
      <c r="P175" s="228">
        <f>O175*H175</f>
        <v>0</v>
      </c>
      <c r="Q175" s="228">
        <v>0.24316</v>
      </c>
      <c r="R175" s="228">
        <f>Q175*H175</f>
        <v>5.89322576</v>
      </c>
      <c r="S175" s="228">
        <v>0</v>
      </c>
      <c r="T175" s="229">
        <f>S175*H175</f>
        <v>0</v>
      </c>
      <c r="U175" s="37"/>
      <c r="V175" s="37"/>
      <c r="W175" s="37"/>
      <c r="X175" s="37"/>
      <c r="Y175" s="37"/>
      <c r="Z175" s="37"/>
      <c r="AA175" s="37"/>
      <c r="AB175" s="37"/>
      <c r="AC175" s="37"/>
      <c r="AD175" s="37"/>
      <c r="AE175" s="37"/>
      <c r="AR175" s="230" t="s">
        <v>141</v>
      </c>
      <c r="AT175" s="230" t="s">
        <v>137</v>
      </c>
      <c r="AU175" s="230" t="s">
        <v>21</v>
      </c>
      <c r="AY175" s="16" t="s">
        <v>135</v>
      </c>
      <c r="BE175" s="231">
        <f>IF(N175="základní",J175,0)</f>
        <v>0</v>
      </c>
      <c r="BF175" s="231">
        <f>IF(N175="snížená",J175,0)</f>
        <v>0</v>
      </c>
      <c r="BG175" s="231">
        <f>IF(N175="zákl. přenesená",J175,0)</f>
        <v>0</v>
      </c>
      <c r="BH175" s="231">
        <f>IF(N175="sníž. přenesená",J175,0)</f>
        <v>0</v>
      </c>
      <c r="BI175" s="231">
        <f>IF(N175="nulová",J175,0)</f>
        <v>0</v>
      </c>
      <c r="BJ175" s="16" t="s">
        <v>87</v>
      </c>
      <c r="BK175" s="231">
        <f>ROUND(I175*H175,2)</f>
        <v>0</v>
      </c>
      <c r="BL175" s="16" t="s">
        <v>141</v>
      </c>
      <c r="BM175" s="230" t="s">
        <v>2047</v>
      </c>
    </row>
    <row r="176" spans="1:51" s="13" customFormat="1" ht="12">
      <c r="A176" s="13"/>
      <c r="B176" s="237"/>
      <c r="C176" s="238"/>
      <c r="D176" s="232" t="s">
        <v>150</v>
      </c>
      <c r="E176" s="239" t="s">
        <v>1</v>
      </c>
      <c r="F176" s="240" t="s">
        <v>2048</v>
      </c>
      <c r="G176" s="238"/>
      <c r="H176" s="241">
        <v>24.236</v>
      </c>
      <c r="I176" s="242"/>
      <c r="J176" s="238"/>
      <c r="K176" s="238"/>
      <c r="L176" s="243"/>
      <c r="M176" s="244"/>
      <c r="N176" s="245"/>
      <c r="O176" s="245"/>
      <c r="P176" s="245"/>
      <c r="Q176" s="245"/>
      <c r="R176" s="245"/>
      <c r="S176" s="245"/>
      <c r="T176" s="246"/>
      <c r="U176" s="13"/>
      <c r="V176" s="13"/>
      <c r="W176" s="13"/>
      <c r="X176" s="13"/>
      <c r="Y176" s="13"/>
      <c r="Z176" s="13"/>
      <c r="AA176" s="13"/>
      <c r="AB176" s="13"/>
      <c r="AC176" s="13"/>
      <c r="AD176" s="13"/>
      <c r="AE176" s="13"/>
      <c r="AT176" s="247" t="s">
        <v>150</v>
      </c>
      <c r="AU176" s="247" t="s">
        <v>21</v>
      </c>
      <c r="AV176" s="13" t="s">
        <v>21</v>
      </c>
      <c r="AW176" s="13" t="s">
        <v>34</v>
      </c>
      <c r="AX176" s="13" t="s">
        <v>79</v>
      </c>
      <c r="AY176" s="247" t="s">
        <v>135</v>
      </c>
    </row>
    <row r="177" spans="1:51" s="14" customFormat="1" ht="12">
      <c r="A177" s="14"/>
      <c r="B177" s="248"/>
      <c r="C177" s="249"/>
      <c r="D177" s="232" t="s">
        <v>150</v>
      </c>
      <c r="E177" s="250" t="s">
        <v>1</v>
      </c>
      <c r="F177" s="251" t="s">
        <v>159</v>
      </c>
      <c r="G177" s="249"/>
      <c r="H177" s="252">
        <v>24.236</v>
      </c>
      <c r="I177" s="253"/>
      <c r="J177" s="249"/>
      <c r="K177" s="249"/>
      <c r="L177" s="254"/>
      <c r="M177" s="255"/>
      <c r="N177" s="256"/>
      <c r="O177" s="256"/>
      <c r="P177" s="256"/>
      <c r="Q177" s="256"/>
      <c r="R177" s="256"/>
      <c r="S177" s="256"/>
      <c r="T177" s="257"/>
      <c r="U177" s="14"/>
      <c r="V177" s="14"/>
      <c r="W177" s="14"/>
      <c r="X177" s="14"/>
      <c r="Y177" s="14"/>
      <c r="Z177" s="14"/>
      <c r="AA177" s="14"/>
      <c r="AB177" s="14"/>
      <c r="AC177" s="14"/>
      <c r="AD177" s="14"/>
      <c r="AE177" s="14"/>
      <c r="AT177" s="258" t="s">
        <v>150</v>
      </c>
      <c r="AU177" s="258" t="s">
        <v>21</v>
      </c>
      <c r="AV177" s="14" t="s">
        <v>141</v>
      </c>
      <c r="AW177" s="14" t="s">
        <v>34</v>
      </c>
      <c r="AX177" s="14" t="s">
        <v>87</v>
      </c>
      <c r="AY177" s="258" t="s">
        <v>135</v>
      </c>
    </row>
    <row r="178" spans="1:63" s="12" customFormat="1" ht="22.8" customHeight="1">
      <c r="A178" s="12"/>
      <c r="B178" s="202"/>
      <c r="C178" s="203"/>
      <c r="D178" s="204" t="s">
        <v>78</v>
      </c>
      <c r="E178" s="216" t="s">
        <v>152</v>
      </c>
      <c r="F178" s="216" t="s">
        <v>2049</v>
      </c>
      <c r="G178" s="203"/>
      <c r="H178" s="203"/>
      <c r="I178" s="206"/>
      <c r="J178" s="217">
        <f>BK178</f>
        <v>0</v>
      </c>
      <c r="K178" s="203"/>
      <c r="L178" s="208"/>
      <c r="M178" s="209"/>
      <c r="N178" s="210"/>
      <c r="O178" s="210"/>
      <c r="P178" s="211">
        <f>SUM(P179:P194)</f>
        <v>0</v>
      </c>
      <c r="Q178" s="210"/>
      <c r="R178" s="211">
        <f>SUM(R179:R194)</f>
        <v>0.0467</v>
      </c>
      <c r="S178" s="210"/>
      <c r="T178" s="212">
        <f>SUM(T179:T194)</f>
        <v>0</v>
      </c>
      <c r="U178" s="12"/>
      <c r="V178" s="12"/>
      <c r="W178" s="12"/>
      <c r="X178" s="12"/>
      <c r="Y178" s="12"/>
      <c r="Z178" s="12"/>
      <c r="AA178" s="12"/>
      <c r="AB178" s="12"/>
      <c r="AC178" s="12"/>
      <c r="AD178" s="12"/>
      <c r="AE178" s="12"/>
      <c r="AR178" s="213" t="s">
        <v>87</v>
      </c>
      <c r="AT178" s="214" t="s">
        <v>78</v>
      </c>
      <c r="AU178" s="214" t="s">
        <v>87</v>
      </c>
      <c r="AY178" s="213" t="s">
        <v>135</v>
      </c>
      <c r="BK178" s="215">
        <f>SUM(BK179:BK194)</f>
        <v>0</v>
      </c>
    </row>
    <row r="179" spans="1:65" s="2" customFormat="1" ht="37.8" customHeight="1">
      <c r="A179" s="37"/>
      <c r="B179" s="38"/>
      <c r="C179" s="218" t="s">
        <v>232</v>
      </c>
      <c r="D179" s="218" t="s">
        <v>137</v>
      </c>
      <c r="E179" s="219" t="s">
        <v>2050</v>
      </c>
      <c r="F179" s="220" t="s">
        <v>2051</v>
      </c>
      <c r="G179" s="221" t="s">
        <v>147</v>
      </c>
      <c r="H179" s="222">
        <v>9</v>
      </c>
      <c r="I179" s="223"/>
      <c r="J179" s="224">
        <f>ROUND(I179*H179,2)</f>
        <v>0</v>
      </c>
      <c r="K179" s="225"/>
      <c r="L179" s="43"/>
      <c r="M179" s="226" t="s">
        <v>1</v>
      </c>
      <c r="N179" s="227" t="s">
        <v>44</v>
      </c>
      <c r="O179" s="90"/>
      <c r="P179" s="228">
        <f>O179*H179</f>
        <v>0</v>
      </c>
      <c r="Q179" s="228">
        <v>0</v>
      </c>
      <c r="R179" s="228">
        <f>Q179*H179</f>
        <v>0</v>
      </c>
      <c r="S179" s="228">
        <v>0</v>
      </c>
      <c r="T179" s="229">
        <f>S179*H179</f>
        <v>0</v>
      </c>
      <c r="U179" s="37"/>
      <c r="V179" s="37"/>
      <c r="W179" s="37"/>
      <c r="X179" s="37"/>
      <c r="Y179" s="37"/>
      <c r="Z179" s="37"/>
      <c r="AA179" s="37"/>
      <c r="AB179" s="37"/>
      <c r="AC179" s="37"/>
      <c r="AD179" s="37"/>
      <c r="AE179" s="37"/>
      <c r="AR179" s="230" t="s">
        <v>141</v>
      </c>
      <c r="AT179" s="230" t="s">
        <v>137</v>
      </c>
      <c r="AU179" s="230" t="s">
        <v>21</v>
      </c>
      <c r="AY179" s="16" t="s">
        <v>135</v>
      </c>
      <c r="BE179" s="231">
        <f>IF(N179="základní",J179,0)</f>
        <v>0</v>
      </c>
      <c r="BF179" s="231">
        <f>IF(N179="snížená",J179,0)</f>
        <v>0</v>
      </c>
      <c r="BG179" s="231">
        <f>IF(N179="zákl. přenesená",J179,0)</f>
        <v>0</v>
      </c>
      <c r="BH179" s="231">
        <f>IF(N179="sníž. přenesená",J179,0)</f>
        <v>0</v>
      </c>
      <c r="BI179" s="231">
        <f>IF(N179="nulová",J179,0)</f>
        <v>0</v>
      </c>
      <c r="BJ179" s="16" t="s">
        <v>87</v>
      </c>
      <c r="BK179" s="231">
        <f>ROUND(I179*H179,2)</f>
        <v>0</v>
      </c>
      <c r="BL179" s="16" t="s">
        <v>141</v>
      </c>
      <c r="BM179" s="230" t="s">
        <v>2052</v>
      </c>
    </row>
    <row r="180" spans="1:51" s="13" customFormat="1" ht="12">
      <c r="A180" s="13"/>
      <c r="B180" s="237"/>
      <c r="C180" s="238"/>
      <c r="D180" s="232" t="s">
        <v>150</v>
      </c>
      <c r="E180" s="239" t="s">
        <v>1</v>
      </c>
      <c r="F180" s="240" t="s">
        <v>2053</v>
      </c>
      <c r="G180" s="238"/>
      <c r="H180" s="241">
        <v>4.5</v>
      </c>
      <c r="I180" s="242"/>
      <c r="J180" s="238"/>
      <c r="K180" s="238"/>
      <c r="L180" s="243"/>
      <c r="M180" s="244"/>
      <c r="N180" s="245"/>
      <c r="O180" s="245"/>
      <c r="P180" s="245"/>
      <c r="Q180" s="245"/>
      <c r="R180" s="245"/>
      <c r="S180" s="245"/>
      <c r="T180" s="246"/>
      <c r="U180" s="13"/>
      <c r="V180" s="13"/>
      <c r="W180" s="13"/>
      <c r="X180" s="13"/>
      <c r="Y180" s="13"/>
      <c r="Z180" s="13"/>
      <c r="AA180" s="13"/>
      <c r="AB180" s="13"/>
      <c r="AC180" s="13"/>
      <c r="AD180" s="13"/>
      <c r="AE180" s="13"/>
      <c r="AT180" s="247" t="s">
        <v>150</v>
      </c>
      <c r="AU180" s="247" t="s">
        <v>21</v>
      </c>
      <c r="AV180" s="13" t="s">
        <v>21</v>
      </c>
      <c r="AW180" s="13" t="s">
        <v>34</v>
      </c>
      <c r="AX180" s="13" t="s">
        <v>79</v>
      </c>
      <c r="AY180" s="247" t="s">
        <v>135</v>
      </c>
    </row>
    <row r="181" spans="1:51" s="13" customFormat="1" ht="12">
      <c r="A181" s="13"/>
      <c r="B181" s="237"/>
      <c r="C181" s="238"/>
      <c r="D181" s="232" t="s">
        <v>150</v>
      </c>
      <c r="E181" s="239" t="s">
        <v>1</v>
      </c>
      <c r="F181" s="240" t="s">
        <v>2054</v>
      </c>
      <c r="G181" s="238"/>
      <c r="H181" s="241">
        <v>4.5</v>
      </c>
      <c r="I181" s="242"/>
      <c r="J181" s="238"/>
      <c r="K181" s="238"/>
      <c r="L181" s="243"/>
      <c r="M181" s="244"/>
      <c r="N181" s="245"/>
      <c r="O181" s="245"/>
      <c r="P181" s="245"/>
      <c r="Q181" s="245"/>
      <c r="R181" s="245"/>
      <c r="S181" s="245"/>
      <c r="T181" s="246"/>
      <c r="U181" s="13"/>
      <c r="V181" s="13"/>
      <c r="W181" s="13"/>
      <c r="X181" s="13"/>
      <c r="Y181" s="13"/>
      <c r="Z181" s="13"/>
      <c r="AA181" s="13"/>
      <c r="AB181" s="13"/>
      <c r="AC181" s="13"/>
      <c r="AD181" s="13"/>
      <c r="AE181" s="13"/>
      <c r="AT181" s="247" t="s">
        <v>150</v>
      </c>
      <c r="AU181" s="247" t="s">
        <v>21</v>
      </c>
      <c r="AV181" s="13" t="s">
        <v>21</v>
      </c>
      <c r="AW181" s="13" t="s">
        <v>34</v>
      </c>
      <c r="AX181" s="13" t="s">
        <v>79</v>
      </c>
      <c r="AY181" s="247" t="s">
        <v>135</v>
      </c>
    </row>
    <row r="182" spans="1:51" s="14" customFormat="1" ht="12">
      <c r="A182" s="14"/>
      <c r="B182" s="248"/>
      <c r="C182" s="249"/>
      <c r="D182" s="232" t="s">
        <v>150</v>
      </c>
      <c r="E182" s="250" t="s">
        <v>1</v>
      </c>
      <c r="F182" s="251" t="s">
        <v>159</v>
      </c>
      <c r="G182" s="249"/>
      <c r="H182" s="252">
        <v>9</v>
      </c>
      <c r="I182" s="253"/>
      <c r="J182" s="249"/>
      <c r="K182" s="249"/>
      <c r="L182" s="254"/>
      <c r="M182" s="255"/>
      <c r="N182" s="256"/>
      <c r="O182" s="256"/>
      <c r="P182" s="256"/>
      <c r="Q182" s="256"/>
      <c r="R182" s="256"/>
      <c r="S182" s="256"/>
      <c r="T182" s="257"/>
      <c r="U182" s="14"/>
      <c r="V182" s="14"/>
      <c r="W182" s="14"/>
      <c r="X182" s="14"/>
      <c r="Y182" s="14"/>
      <c r="Z182" s="14"/>
      <c r="AA182" s="14"/>
      <c r="AB182" s="14"/>
      <c r="AC182" s="14"/>
      <c r="AD182" s="14"/>
      <c r="AE182" s="14"/>
      <c r="AT182" s="258" t="s">
        <v>150</v>
      </c>
      <c r="AU182" s="258" t="s">
        <v>21</v>
      </c>
      <c r="AV182" s="14" t="s">
        <v>141</v>
      </c>
      <c r="AW182" s="14" t="s">
        <v>34</v>
      </c>
      <c r="AX182" s="14" t="s">
        <v>87</v>
      </c>
      <c r="AY182" s="258" t="s">
        <v>135</v>
      </c>
    </row>
    <row r="183" spans="1:65" s="2" customFormat="1" ht="24.15" customHeight="1">
      <c r="A183" s="37"/>
      <c r="B183" s="38"/>
      <c r="C183" s="218" t="s">
        <v>236</v>
      </c>
      <c r="D183" s="218" t="s">
        <v>137</v>
      </c>
      <c r="E183" s="219" t="s">
        <v>2055</v>
      </c>
      <c r="F183" s="220" t="s">
        <v>2005</v>
      </c>
      <c r="G183" s="221" t="s">
        <v>147</v>
      </c>
      <c r="H183" s="222">
        <v>9</v>
      </c>
      <c r="I183" s="223"/>
      <c r="J183" s="224">
        <f>ROUND(I183*H183,2)</f>
        <v>0</v>
      </c>
      <c r="K183" s="225"/>
      <c r="L183" s="43"/>
      <c r="M183" s="226" t="s">
        <v>1</v>
      </c>
      <c r="N183" s="227" t="s">
        <v>44</v>
      </c>
      <c r="O183" s="90"/>
      <c r="P183" s="228">
        <f>O183*H183</f>
        <v>0</v>
      </c>
      <c r="Q183" s="228">
        <v>0</v>
      </c>
      <c r="R183" s="228">
        <f>Q183*H183</f>
        <v>0</v>
      </c>
      <c r="S183" s="228">
        <v>0</v>
      </c>
      <c r="T183" s="229">
        <f>S183*H183</f>
        <v>0</v>
      </c>
      <c r="U183" s="37"/>
      <c r="V183" s="37"/>
      <c r="W183" s="37"/>
      <c r="X183" s="37"/>
      <c r="Y183" s="37"/>
      <c r="Z183" s="37"/>
      <c r="AA183" s="37"/>
      <c r="AB183" s="37"/>
      <c r="AC183" s="37"/>
      <c r="AD183" s="37"/>
      <c r="AE183" s="37"/>
      <c r="AR183" s="230" t="s">
        <v>141</v>
      </c>
      <c r="AT183" s="230" t="s">
        <v>137</v>
      </c>
      <c r="AU183" s="230" t="s">
        <v>21</v>
      </c>
      <c r="AY183" s="16" t="s">
        <v>135</v>
      </c>
      <c r="BE183" s="231">
        <f>IF(N183="základní",J183,0)</f>
        <v>0</v>
      </c>
      <c r="BF183" s="231">
        <f>IF(N183="snížená",J183,0)</f>
        <v>0</v>
      </c>
      <c r="BG183" s="231">
        <f>IF(N183="zákl. přenesená",J183,0)</f>
        <v>0</v>
      </c>
      <c r="BH183" s="231">
        <f>IF(N183="sníž. přenesená",J183,0)</f>
        <v>0</v>
      </c>
      <c r="BI183" s="231">
        <f>IF(N183="nulová",J183,0)</f>
        <v>0</v>
      </c>
      <c r="BJ183" s="16" t="s">
        <v>87</v>
      </c>
      <c r="BK183" s="231">
        <f>ROUND(I183*H183,2)</f>
        <v>0</v>
      </c>
      <c r="BL183" s="16" t="s">
        <v>141</v>
      </c>
      <c r="BM183" s="230" t="s">
        <v>2056</v>
      </c>
    </row>
    <row r="184" spans="1:65" s="2" customFormat="1" ht="24.15" customHeight="1">
      <c r="A184" s="37"/>
      <c r="B184" s="38"/>
      <c r="C184" s="218" t="s">
        <v>242</v>
      </c>
      <c r="D184" s="218" t="s">
        <v>137</v>
      </c>
      <c r="E184" s="219" t="s">
        <v>2057</v>
      </c>
      <c r="F184" s="220" t="s">
        <v>2058</v>
      </c>
      <c r="G184" s="221" t="s">
        <v>147</v>
      </c>
      <c r="H184" s="222">
        <v>9</v>
      </c>
      <c r="I184" s="223"/>
      <c r="J184" s="224">
        <f>ROUND(I184*H184,2)</f>
        <v>0</v>
      </c>
      <c r="K184" s="225"/>
      <c r="L184" s="43"/>
      <c r="M184" s="226" t="s">
        <v>1</v>
      </c>
      <c r="N184" s="227" t="s">
        <v>44</v>
      </c>
      <c r="O184" s="90"/>
      <c r="P184" s="228">
        <f>O184*H184</f>
        <v>0</v>
      </c>
      <c r="Q184" s="228">
        <v>0</v>
      </c>
      <c r="R184" s="228">
        <f>Q184*H184</f>
        <v>0</v>
      </c>
      <c r="S184" s="228">
        <v>0</v>
      </c>
      <c r="T184" s="229">
        <f>S184*H184</f>
        <v>0</v>
      </c>
      <c r="U184" s="37"/>
      <c r="V184" s="37"/>
      <c r="W184" s="37"/>
      <c r="X184" s="37"/>
      <c r="Y184" s="37"/>
      <c r="Z184" s="37"/>
      <c r="AA184" s="37"/>
      <c r="AB184" s="37"/>
      <c r="AC184" s="37"/>
      <c r="AD184" s="37"/>
      <c r="AE184" s="37"/>
      <c r="AR184" s="230" t="s">
        <v>141</v>
      </c>
      <c r="AT184" s="230" t="s">
        <v>137</v>
      </c>
      <c r="AU184" s="230" t="s">
        <v>21</v>
      </c>
      <c r="AY184" s="16" t="s">
        <v>135</v>
      </c>
      <c r="BE184" s="231">
        <f>IF(N184="základní",J184,0)</f>
        <v>0</v>
      </c>
      <c r="BF184" s="231">
        <f>IF(N184="snížená",J184,0)</f>
        <v>0</v>
      </c>
      <c r="BG184" s="231">
        <f>IF(N184="zákl. přenesená",J184,0)</f>
        <v>0</v>
      </c>
      <c r="BH184" s="231">
        <f>IF(N184="sníž. přenesená",J184,0)</f>
        <v>0</v>
      </c>
      <c r="BI184" s="231">
        <f>IF(N184="nulová",J184,0)</f>
        <v>0</v>
      </c>
      <c r="BJ184" s="16" t="s">
        <v>87</v>
      </c>
      <c r="BK184" s="231">
        <f>ROUND(I184*H184,2)</f>
        <v>0</v>
      </c>
      <c r="BL184" s="16" t="s">
        <v>141</v>
      </c>
      <c r="BM184" s="230" t="s">
        <v>2059</v>
      </c>
    </row>
    <row r="185" spans="1:47" s="2" customFormat="1" ht="12">
      <c r="A185" s="37"/>
      <c r="B185" s="38"/>
      <c r="C185" s="39"/>
      <c r="D185" s="232" t="s">
        <v>143</v>
      </c>
      <c r="E185" s="39"/>
      <c r="F185" s="233" t="s">
        <v>2060</v>
      </c>
      <c r="G185" s="39"/>
      <c r="H185" s="39"/>
      <c r="I185" s="234"/>
      <c r="J185" s="39"/>
      <c r="K185" s="39"/>
      <c r="L185" s="43"/>
      <c r="M185" s="235"/>
      <c r="N185" s="236"/>
      <c r="O185" s="90"/>
      <c r="P185" s="90"/>
      <c r="Q185" s="90"/>
      <c r="R185" s="90"/>
      <c r="S185" s="90"/>
      <c r="T185" s="91"/>
      <c r="U185" s="37"/>
      <c r="V185" s="37"/>
      <c r="W185" s="37"/>
      <c r="X185" s="37"/>
      <c r="Y185" s="37"/>
      <c r="Z185" s="37"/>
      <c r="AA185" s="37"/>
      <c r="AB185" s="37"/>
      <c r="AC185" s="37"/>
      <c r="AD185" s="37"/>
      <c r="AE185" s="37"/>
      <c r="AT185" s="16" t="s">
        <v>143</v>
      </c>
      <c r="AU185" s="16" t="s">
        <v>21</v>
      </c>
    </row>
    <row r="186" spans="1:65" s="2" customFormat="1" ht="44.25" customHeight="1">
      <c r="A186" s="37"/>
      <c r="B186" s="38"/>
      <c r="C186" s="218" t="s">
        <v>250</v>
      </c>
      <c r="D186" s="218" t="s">
        <v>137</v>
      </c>
      <c r="E186" s="219" t="s">
        <v>2061</v>
      </c>
      <c r="F186" s="220" t="s">
        <v>2062</v>
      </c>
      <c r="G186" s="221" t="s">
        <v>162</v>
      </c>
      <c r="H186" s="222">
        <v>10</v>
      </c>
      <c r="I186" s="223"/>
      <c r="J186" s="224">
        <f>ROUND(I186*H186,2)</f>
        <v>0</v>
      </c>
      <c r="K186" s="225"/>
      <c r="L186" s="43"/>
      <c r="M186" s="226" t="s">
        <v>1</v>
      </c>
      <c r="N186" s="227" t="s">
        <v>44</v>
      </c>
      <c r="O186" s="90"/>
      <c r="P186" s="228">
        <f>O186*H186</f>
        <v>0</v>
      </c>
      <c r="Q186" s="228">
        <v>0.0036</v>
      </c>
      <c r="R186" s="228">
        <f>Q186*H186</f>
        <v>0.036</v>
      </c>
      <c r="S186" s="228">
        <v>0</v>
      </c>
      <c r="T186" s="229">
        <f>S186*H186</f>
        <v>0</v>
      </c>
      <c r="U186" s="37"/>
      <c r="V186" s="37"/>
      <c r="W186" s="37"/>
      <c r="X186" s="37"/>
      <c r="Y186" s="37"/>
      <c r="Z186" s="37"/>
      <c r="AA186" s="37"/>
      <c r="AB186" s="37"/>
      <c r="AC186" s="37"/>
      <c r="AD186" s="37"/>
      <c r="AE186" s="37"/>
      <c r="AR186" s="230" t="s">
        <v>141</v>
      </c>
      <c r="AT186" s="230" t="s">
        <v>137</v>
      </c>
      <c r="AU186" s="230" t="s">
        <v>21</v>
      </c>
      <c r="AY186" s="16" t="s">
        <v>135</v>
      </c>
      <c r="BE186" s="231">
        <f>IF(N186="základní",J186,0)</f>
        <v>0</v>
      </c>
      <c r="BF186" s="231">
        <f>IF(N186="snížená",J186,0)</f>
        <v>0</v>
      </c>
      <c r="BG186" s="231">
        <f>IF(N186="zákl. přenesená",J186,0)</f>
        <v>0</v>
      </c>
      <c r="BH186" s="231">
        <f>IF(N186="sníž. přenesená",J186,0)</f>
        <v>0</v>
      </c>
      <c r="BI186" s="231">
        <f>IF(N186="nulová",J186,0)</f>
        <v>0</v>
      </c>
      <c r="BJ186" s="16" t="s">
        <v>87</v>
      </c>
      <c r="BK186" s="231">
        <f>ROUND(I186*H186,2)</f>
        <v>0</v>
      </c>
      <c r="BL186" s="16" t="s">
        <v>141</v>
      </c>
      <c r="BM186" s="230" t="s">
        <v>2063</v>
      </c>
    </row>
    <row r="187" spans="1:47" s="2" customFormat="1" ht="12">
      <c r="A187" s="37"/>
      <c r="B187" s="38"/>
      <c r="C187" s="39"/>
      <c r="D187" s="232" t="s">
        <v>143</v>
      </c>
      <c r="E187" s="39"/>
      <c r="F187" s="233" t="s">
        <v>2064</v>
      </c>
      <c r="G187" s="39"/>
      <c r="H187" s="39"/>
      <c r="I187" s="234"/>
      <c r="J187" s="39"/>
      <c r="K187" s="39"/>
      <c r="L187" s="43"/>
      <c r="M187" s="235"/>
      <c r="N187" s="236"/>
      <c r="O187" s="90"/>
      <c r="P187" s="90"/>
      <c r="Q187" s="90"/>
      <c r="R187" s="90"/>
      <c r="S187" s="90"/>
      <c r="T187" s="91"/>
      <c r="U187" s="37"/>
      <c r="V187" s="37"/>
      <c r="W187" s="37"/>
      <c r="X187" s="37"/>
      <c r="Y187" s="37"/>
      <c r="Z187" s="37"/>
      <c r="AA187" s="37"/>
      <c r="AB187" s="37"/>
      <c r="AC187" s="37"/>
      <c r="AD187" s="37"/>
      <c r="AE187" s="37"/>
      <c r="AT187" s="16" t="s">
        <v>143</v>
      </c>
      <c r="AU187" s="16" t="s">
        <v>21</v>
      </c>
    </row>
    <row r="188" spans="1:51" s="13" customFormat="1" ht="12">
      <c r="A188" s="13"/>
      <c r="B188" s="237"/>
      <c r="C188" s="238"/>
      <c r="D188" s="232" t="s">
        <v>150</v>
      </c>
      <c r="E188" s="239" t="s">
        <v>1</v>
      </c>
      <c r="F188" s="240" t="s">
        <v>2065</v>
      </c>
      <c r="G188" s="238"/>
      <c r="H188" s="241">
        <v>5</v>
      </c>
      <c r="I188" s="242"/>
      <c r="J188" s="238"/>
      <c r="K188" s="238"/>
      <c r="L188" s="243"/>
      <c r="M188" s="244"/>
      <c r="N188" s="245"/>
      <c r="O188" s="245"/>
      <c r="P188" s="245"/>
      <c r="Q188" s="245"/>
      <c r="R188" s="245"/>
      <c r="S188" s="245"/>
      <c r="T188" s="246"/>
      <c r="U188" s="13"/>
      <c r="V188" s="13"/>
      <c r="W188" s="13"/>
      <c r="X188" s="13"/>
      <c r="Y188" s="13"/>
      <c r="Z188" s="13"/>
      <c r="AA188" s="13"/>
      <c r="AB188" s="13"/>
      <c r="AC188" s="13"/>
      <c r="AD188" s="13"/>
      <c r="AE188" s="13"/>
      <c r="AT188" s="247" t="s">
        <v>150</v>
      </c>
      <c r="AU188" s="247" t="s">
        <v>21</v>
      </c>
      <c r="AV188" s="13" t="s">
        <v>21</v>
      </c>
      <c r="AW188" s="13" t="s">
        <v>34</v>
      </c>
      <c r="AX188" s="13" t="s">
        <v>79</v>
      </c>
      <c r="AY188" s="247" t="s">
        <v>135</v>
      </c>
    </row>
    <row r="189" spans="1:51" s="13" customFormat="1" ht="12">
      <c r="A189" s="13"/>
      <c r="B189" s="237"/>
      <c r="C189" s="238"/>
      <c r="D189" s="232" t="s">
        <v>150</v>
      </c>
      <c r="E189" s="239" t="s">
        <v>1</v>
      </c>
      <c r="F189" s="240" t="s">
        <v>2066</v>
      </c>
      <c r="G189" s="238"/>
      <c r="H189" s="241">
        <v>5</v>
      </c>
      <c r="I189" s="242"/>
      <c r="J189" s="238"/>
      <c r="K189" s="238"/>
      <c r="L189" s="243"/>
      <c r="M189" s="244"/>
      <c r="N189" s="245"/>
      <c r="O189" s="245"/>
      <c r="P189" s="245"/>
      <c r="Q189" s="245"/>
      <c r="R189" s="245"/>
      <c r="S189" s="245"/>
      <c r="T189" s="246"/>
      <c r="U189" s="13"/>
      <c r="V189" s="13"/>
      <c r="W189" s="13"/>
      <c r="X189" s="13"/>
      <c r="Y189" s="13"/>
      <c r="Z189" s="13"/>
      <c r="AA189" s="13"/>
      <c r="AB189" s="13"/>
      <c r="AC189" s="13"/>
      <c r="AD189" s="13"/>
      <c r="AE189" s="13"/>
      <c r="AT189" s="247" t="s">
        <v>150</v>
      </c>
      <c r="AU189" s="247" t="s">
        <v>21</v>
      </c>
      <c r="AV189" s="13" t="s">
        <v>21</v>
      </c>
      <c r="AW189" s="13" t="s">
        <v>34</v>
      </c>
      <c r="AX189" s="13" t="s">
        <v>79</v>
      </c>
      <c r="AY189" s="247" t="s">
        <v>135</v>
      </c>
    </row>
    <row r="190" spans="1:51" s="14" customFormat="1" ht="12">
      <c r="A190" s="14"/>
      <c r="B190" s="248"/>
      <c r="C190" s="249"/>
      <c r="D190" s="232" t="s">
        <v>150</v>
      </c>
      <c r="E190" s="250" t="s">
        <v>1</v>
      </c>
      <c r="F190" s="251" t="s">
        <v>159</v>
      </c>
      <c r="G190" s="249"/>
      <c r="H190" s="252">
        <v>10</v>
      </c>
      <c r="I190" s="253"/>
      <c r="J190" s="249"/>
      <c r="K190" s="249"/>
      <c r="L190" s="254"/>
      <c r="M190" s="255"/>
      <c r="N190" s="256"/>
      <c r="O190" s="256"/>
      <c r="P190" s="256"/>
      <c r="Q190" s="256"/>
      <c r="R190" s="256"/>
      <c r="S190" s="256"/>
      <c r="T190" s="257"/>
      <c r="U190" s="14"/>
      <c r="V190" s="14"/>
      <c r="W190" s="14"/>
      <c r="X190" s="14"/>
      <c r="Y190" s="14"/>
      <c r="Z190" s="14"/>
      <c r="AA190" s="14"/>
      <c r="AB190" s="14"/>
      <c r="AC190" s="14"/>
      <c r="AD190" s="14"/>
      <c r="AE190" s="14"/>
      <c r="AT190" s="258" t="s">
        <v>150</v>
      </c>
      <c r="AU190" s="258" t="s">
        <v>21</v>
      </c>
      <c r="AV190" s="14" t="s">
        <v>141</v>
      </c>
      <c r="AW190" s="14" t="s">
        <v>34</v>
      </c>
      <c r="AX190" s="14" t="s">
        <v>87</v>
      </c>
      <c r="AY190" s="258" t="s">
        <v>135</v>
      </c>
    </row>
    <row r="191" spans="1:65" s="2" customFormat="1" ht="16.5" customHeight="1">
      <c r="A191" s="37"/>
      <c r="B191" s="38"/>
      <c r="C191" s="218" t="s">
        <v>7</v>
      </c>
      <c r="D191" s="218" t="s">
        <v>137</v>
      </c>
      <c r="E191" s="219" t="s">
        <v>847</v>
      </c>
      <c r="F191" s="220" t="s">
        <v>2067</v>
      </c>
      <c r="G191" s="221" t="s">
        <v>162</v>
      </c>
      <c r="H191" s="222">
        <v>10</v>
      </c>
      <c r="I191" s="223"/>
      <c r="J191" s="224">
        <f>ROUND(I191*H191,2)</f>
        <v>0</v>
      </c>
      <c r="K191" s="225"/>
      <c r="L191" s="43"/>
      <c r="M191" s="226" t="s">
        <v>1</v>
      </c>
      <c r="N191" s="227" t="s">
        <v>44</v>
      </c>
      <c r="O191" s="90"/>
      <c r="P191" s="228">
        <f>O191*H191</f>
        <v>0</v>
      </c>
      <c r="Q191" s="228">
        <v>0.00107</v>
      </c>
      <c r="R191" s="228">
        <f>Q191*H191</f>
        <v>0.0107</v>
      </c>
      <c r="S191" s="228">
        <v>0</v>
      </c>
      <c r="T191" s="229">
        <f>S191*H191</f>
        <v>0</v>
      </c>
      <c r="U191" s="37"/>
      <c r="V191" s="37"/>
      <c r="W191" s="37"/>
      <c r="X191" s="37"/>
      <c r="Y191" s="37"/>
      <c r="Z191" s="37"/>
      <c r="AA191" s="37"/>
      <c r="AB191" s="37"/>
      <c r="AC191" s="37"/>
      <c r="AD191" s="37"/>
      <c r="AE191" s="37"/>
      <c r="AR191" s="230" t="s">
        <v>141</v>
      </c>
      <c r="AT191" s="230" t="s">
        <v>137</v>
      </c>
      <c r="AU191" s="230" t="s">
        <v>21</v>
      </c>
      <c r="AY191" s="16" t="s">
        <v>135</v>
      </c>
      <c r="BE191" s="231">
        <f>IF(N191="základní",J191,0)</f>
        <v>0</v>
      </c>
      <c r="BF191" s="231">
        <f>IF(N191="snížená",J191,0)</f>
        <v>0</v>
      </c>
      <c r="BG191" s="231">
        <f>IF(N191="zákl. přenesená",J191,0)</f>
        <v>0</v>
      </c>
      <c r="BH191" s="231">
        <f>IF(N191="sníž. přenesená",J191,0)</f>
        <v>0</v>
      </c>
      <c r="BI191" s="231">
        <f>IF(N191="nulová",J191,0)</f>
        <v>0</v>
      </c>
      <c r="BJ191" s="16" t="s">
        <v>87</v>
      </c>
      <c r="BK191" s="231">
        <f>ROUND(I191*H191,2)</f>
        <v>0</v>
      </c>
      <c r="BL191" s="16" t="s">
        <v>141</v>
      </c>
      <c r="BM191" s="230" t="s">
        <v>2068</v>
      </c>
    </row>
    <row r="192" spans="1:47" s="2" customFormat="1" ht="12">
      <c r="A192" s="37"/>
      <c r="B192" s="38"/>
      <c r="C192" s="39"/>
      <c r="D192" s="232" t="s">
        <v>143</v>
      </c>
      <c r="E192" s="39"/>
      <c r="F192" s="233" t="s">
        <v>2069</v>
      </c>
      <c r="G192" s="39"/>
      <c r="H192" s="39"/>
      <c r="I192" s="234"/>
      <c r="J192" s="39"/>
      <c r="K192" s="39"/>
      <c r="L192" s="43"/>
      <c r="M192" s="235"/>
      <c r="N192" s="236"/>
      <c r="O192" s="90"/>
      <c r="P192" s="90"/>
      <c r="Q192" s="90"/>
      <c r="R192" s="90"/>
      <c r="S192" s="90"/>
      <c r="T192" s="91"/>
      <c r="U192" s="37"/>
      <c r="V192" s="37"/>
      <c r="W192" s="37"/>
      <c r="X192" s="37"/>
      <c r="Y192" s="37"/>
      <c r="Z192" s="37"/>
      <c r="AA192" s="37"/>
      <c r="AB192" s="37"/>
      <c r="AC192" s="37"/>
      <c r="AD192" s="37"/>
      <c r="AE192" s="37"/>
      <c r="AT192" s="16" t="s">
        <v>143</v>
      </c>
      <c r="AU192" s="16" t="s">
        <v>21</v>
      </c>
    </row>
    <row r="193" spans="1:51" s="13" customFormat="1" ht="12">
      <c r="A193" s="13"/>
      <c r="B193" s="237"/>
      <c r="C193" s="238"/>
      <c r="D193" s="232" t="s">
        <v>150</v>
      </c>
      <c r="E193" s="239" t="s">
        <v>1</v>
      </c>
      <c r="F193" s="240" t="s">
        <v>2070</v>
      </c>
      <c r="G193" s="238"/>
      <c r="H193" s="241">
        <v>10</v>
      </c>
      <c r="I193" s="242"/>
      <c r="J193" s="238"/>
      <c r="K193" s="238"/>
      <c r="L193" s="243"/>
      <c r="M193" s="244"/>
      <c r="N193" s="245"/>
      <c r="O193" s="245"/>
      <c r="P193" s="245"/>
      <c r="Q193" s="245"/>
      <c r="R193" s="245"/>
      <c r="S193" s="245"/>
      <c r="T193" s="246"/>
      <c r="U193" s="13"/>
      <c r="V193" s="13"/>
      <c r="W193" s="13"/>
      <c r="X193" s="13"/>
      <c r="Y193" s="13"/>
      <c r="Z193" s="13"/>
      <c r="AA193" s="13"/>
      <c r="AB193" s="13"/>
      <c r="AC193" s="13"/>
      <c r="AD193" s="13"/>
      <c r="AE193" s="13"/>
      <c r="AT193" s="247" t="s">
        <v>150</v>
      </c>
      <c r="AU193" s="247" t="s">
        <v>21</v>
      </c>
      <c r="AV193" s="13" t="s">
        <v>21</v>
      </c>
      <c r="AW193" s="13" t="s">
        <v>34</v>
      </c>
      <c r="AX193" s="13" t="s">
        <v>79</v>
      </c>
      <c r="AY193" s="247" t="s">
        <v>135</v>
      </c>
    </row>
    <row r="194" spans="1:51" s="14" customFormat="1" ht="12">
      <c r="A194" s="14"/>
      <c r="B194" s="248"/>
      <c r="C194" s="249"/>
      <c r="D194" s="232" t="s">
        <v>150</v>
      </c>
      <c r="E194" s="250" t="s">
        <v>1</v>
      </c>
      <c r="F194" s="251" t="s">
        <v>159</v>
      </c>
      <c r="G194" s="249"/>
      <c r="H194" s="252">
        <v>10</v>
      </c>
      <c r="I194" s="253"/>
      <c r="J194" s="249"/>
      <c r="K194" s="249"/>
      <c r="L194" s="254"/>
      <c r="M194" s="255"/>
      <c r="N194" s="256"/>
      <c r="O194" s="256"/>
      <c r="P194" s="256"/>
      <c r="Q194" s="256"/>
      <c r="R194" s="256"/>
      <c r="S194" s="256"/>
      <c r="T194" s="257"/>
      <c r="U194" s="14"/>
      <c r="V194" s="14"/>
      <c r="W194" s="14"/>
      <c r="X194" s="14"/>
      <c r="Y194" s="14"/>
      <c r="Z194" s="14"/>
      <c r="AA194" s="14"/>
      <c r="AB194" s="14"/>
      <c r="AC194" s="14"/>
      <c r="AD194" s="14"/>
      <c r="AE194" s="14"/>
      <c r="AT194" s="258" t="s">
        <v>150</v>
      </c>
      <c r="AU194" s="258" t="s">
        <v>21</v>
      </c>
      <c r="AV194" s="14" t="s">
        <v>141</v>
      </c>
      <c r="AW194" s="14" t="s">
        <v>34</v>
      </c>
      <c r="AX194" s="14" t="s">
        <v>87</v>
      </c>
      <c r="AY194" s="258" t="s">
        <v>135</v>
      </c>
    </row>
    <row r="195" spans="1:63" s="12" customFormat="1" ht="22.8" customHeight="1">
      <c r="A195" s="12"/>
      <c r="B195" s="202"/>
      <c r="C195" s="203"/>
      <c r="D195" s="204" t="s">
        <v>78</v>
      </c>
      <c r="E195" s="216" t="s">
        <v>141</v>
      </c>
      <c r="F195" s="216" t="s">
        <v>1442</v>
      </c>
      <c r="G195" s="203"/>
      <c r="H195" s="203"/>
      <c r="I195" s="206"/>
      <c r="J195" s="217">
        <f>BK195</f>
        <v>0</v>
      </c>
      <c r="K195" s="203"/>
      <c r="L195" s="208"/>
      <c r="M195" s="209"/>
      <c r="N195" s="210"/>
      <c r="O195" s="210"/>
      <c r="P195" s="211">
        <f>SUM(P196:P209)</f>
        <v>0</v>
      </c>
      <c r="Q195" s="210"/>
      <c r="R195" s="211">
        <f>SUM(R196:R209)</f>
        <v>1.3403999999999998</v>
      </c>
      <c r="S195" s="210"/>
      <c r="T195" s="212">
        <f>SUM(T196:T209)</f>
        <v>0</v>
      </c>
      <c r="U195" s="12"/>
      <c r="V195" s="12"/>
      <c r="W195" s="12"/>
      <c r="X195" s="12"/>
      <c r="Y195" s="12"/>
      <c r="Z195" s="12"/>
      <c r="AA195" s="12"/>
      <c r="AB195" s="12"/>
      <c r="AC195" s="12"/>
      <c r="AD195" s="12"/>
      <c r="AE195" s="12"/>
      <c r="AR195" s="213" t="s">
        <v>87</v>
      </c>
      <c r="AT195" s="214" t="s">
        <v>78</v>
      </c>
      <c r="AU195" s="214" t="s">
        <v>87</v>
      </c>
      <c r="AY195" s="213" t="s">
        <v>135</v>
      </c>
      <c r="BK195" s="215">
        <f>SUM(BK196:BK209)</f>
        <v>0</v>
      </c>
    </row>
    <row r="196" spans="1:65" s="2" customFormat="1" ht="24.15" customHeight="1">
      <c r="A196" s="37"/>
      <c r="B196" s="38"/>
      <c r="C196" s="218" t="s">
        <v>259</v>
      </c>
      <c r="D196" s="218" t="s">
        <v>137</v>
      </c>
      <c r="E196" s="219" t="s">
        <v>2071</v>
      </c>
      <c r="F196" s="220" t="s">
        <v>2072</v>
      </c>
      <c r="G196" s="221" t="s">
        <v>140</v>
      </c>
      <c r="H196" s="222">
        <v>15</v>
      </c>
      <c r="I196" s="223"/>
      <c r="J196" s="224">
        <f>ROUND(I196*H196,2)</f>
        <v>0</v>
      </c>
      <c r="K196" s="225"/>
      <c r="L196" s="43"/>
      <c r="M196" s="226" t="s">
        <v>1</v>
      </c>
      <c r="N196" s="227" t="s">
        <v>44</v>
      </c>
      <c r="O196" s="90"/>
      <c r="P196" s="228">
        <f>O196*H196</f>
        <v>0</v>
      </c>
      <c r="Q196" s="228">
        <v>0.08936</v>
      </c>
      <c r="R196" s="228">
        <f>Q196*H196</f>
        <v>1.3403999999999998</v>
      </c>
      <c r="S196" s="228">
        <v>0</v>
      </c>
      <c r="T196" s="229">
        <f>S196*H196</f>
        <v>0</v>
      </c>
      <c r="U196" s="37"/>
      <c r="V196" s="37"/>
      <c r="W196" s="37"/>
      <c r="X196" s="37"/>
      <c r="Y196" s="37"/>
      <c r="Z196" s="37"/>
      <c r="AA196" s="37"/>
      <c r="AB196" s="37"/>
      <c r="AC196" s="37"/>
      <c r="AD196" s="37"/>
      <c r="AE196" s="37"/>
      <c r="AR196" s="230" t="s">
        <v>141</v>
      </c>
      <c r="AT196" s="230" t="s">
        <v>137</v>
      </c>
      <c r="AU196" s="230" t="s">
        <v>21</v>
      </c>
      <c r="AY196" s="16" t="s">
        <v>135</v>
      </c>
      <c r="BE196" s="231">
        <f>IF(N196="základní",J196,0)</f>
        <v>0</v>
      </c>
      <c r="BF196" s="231">
        <f>IF(N196="snížená",J196,0)</f>
        <v>0</v>
      </c>
      <c r="BG196" s="231">
        <f>IF(N196="zákl. přenesená",J196,0)</f>
        <v>0</v>
      </c>
      <c r="BH196" s="231">
        <f>IF(N196="sníž. přenesená",J196,0)</f>
        <v>0</v>
      </c>
      <c r="BI196" s="231">
        <f>IF(N196="nulová",J196,0)</f>
        <v>0</v>
      </c>
      <c r="BJ196" s="16" t="s">
        <v>87</v>
      </c>
      <c r="BK196" s="231">
        <f>ROUND(I196*H196,2)</f>
        <v>0</v>
      </c>
      <c r="BL196" s="16" t="s">
        <v>141</v>
      </c>
      <c r="BM196" s="230" t="s">
        <v>2073</v>
      </c>
    </row>
    <row r="197" spans="1:51" s="13" customFormat="1" ht="12">
      <c r="A197" s="13"/>
      <c r="B197" s="237"/>
      <c r="C197" s="238"/>
      <c r="D197" s="232" t="s">
        <v>150</v>
      </c>
      <c r="E197" s="239" t="s">
        <v>1</v>
      </c>
      <c r="F197" s="240" t="s">
        <v>8</v>
      </c>
      <c r="G197" s="238"/>
      <c r="H197" s="241">
        <v>15</v>
      </c>
      <c r="I197" s="242"/>
      <c r="J197" s="238"/>
      <c r="K197" s="238"/>
      <c r="L197" s="243"/>
      <c r="M197" s="244"/>
      <c r="N197" s="245"/>
      <c r="O197" s="245"/>
      <c r="P197" s="245"/>
      <c r="Q197" s="245"/>
      <c r="R197" s="245"/>
      <c r="S197" s="245"/>
      <c r="T197" s="246"/>
      <c r="U197" s="13"/>
      <c r="V197" s="13"/>
      <c r="W197" s="13"/>
      <c r="X197" s="13"/>
      <c r="Y197" s="13"/>
      <c r="Z197" s="13"/>
      <c r="AA197" s="13"/>
      <c r="AB197" s="13"/>
      <c r="AC197" s="13"/>
      <c r="AD197" s="13"/>
      <c r="AE197" s="13"/>
      <c r="AT197" s="247" t="s">
        <v>150</v>
      </c>
      <c r="AU197" s="247" t="s">
        <v>21</v>
      </c>
      <c r="AV197" s="13" t="s">
        <v>21</v>
      </c>
      <c r="AW197" s="13" t="s">
        <v>34</v>
      </c>
      <c r="AX197" s="13" t="s">
        <v>79</v>
      </c>
      <c r="AY197" s="247" t="s">
        <v>135</v>
      </c>
    </row>
    <row r="198" spans="1:51" s="14" customFormat="1" ht="12">
      <c r="A198" s="14"/>
      <c r="B198" s="248"/>
      <c r="C198" s="249"/>
      <c r="D198" s="232" t="s">
        <v>150</v>
      </c>
      <c r="E198" s="250" t="s">
        <v>1</v>
      </c>
      <c r="F198" s="251" t="s">
        <v>159</v>
      </c>
      <c r="G198" s="249"/>
      <c r="H198" s="252">
        <v>15</v>
      </c>
      <c r="I198" s="253"/>
      <c r="J198" s="249"/>
      <c r="K198" s="249"/>
      <c r="L198" s="254"/>
      <c r="M198" s="255"/>
      <c r="N198" s="256"/>
      <c r="O198" s="256"/>
      <c r="P198" s="256"/>
      <c r="Q198" s="256"/>
      <c r="R198" s="256"/>
      <c r="S198" s="256"/>
      <c r="T198" s="257"/>
      <c r="U198" s="14"/>
      <c r="V198" s="14"/>
      <c r="W198" s="14"/>
      <c r="X198" s="14"/>
      <c r="Y198" s="14"/>
      <c r="Z198" s="14"/>
      <c r="AA198" s="14"/>
      <c r="AB198" s="14"/>
      <c r="AC198" s="14"/>
      <c r="AD198" s="14"/>
      <c r="AE198" s="14"/>
      <c r="AT198" s="258" t="s">
        <v>150</v>
      </c>
      <c r="AU198" s="258" t="s">
        <v>21</v>
      </c>
      <c r="AV198" s="14" t="s">
        <v>141</v>
      </c>
      <c r="AW198" s="14" t="s">
        <v>34</v>
      </c>
      <c r="AX198" s="14" t="s">
        <v>87</v>
      </c>
      <c r="AY198" s="258" t="s">
        <v>135</v>
      </c>
    </row>
    <row r="199" spans="1:65" s="2" customFormat="1" ht="21.75" customHeight="1">
      <c r="A199" s="37"/>
      <c r="B199" s="38"/>
      <c r="C199" s="218" t="s">
        <v>265</v>
      </c>
      <c r="D199" s="218" t="s">
        <v>137</v>
      </c>
      <c r="E199" s="219" t="s">
        <v>2074</v>
      </c>
      <c r="F199" s="220" t="s">
        <v>2075</v>
      </c>
      <c r="G199" s="221" t="s">
        <v>147</v>
      </c>
      <c r="H199" s="222">
        <v>4.83</v>
      </c>
      <c r="I199" s="223"/>
      <c r="J199" s="224">
        <f>ROUND(I199*H199,2)</f>
        <v>0</v>
      </c>
      <c r="K199" s="225"/>
      <c r="L199" s="43"/>
      <c r="M199" s="226" t="s">
        <v>1</v>
      </c>
      <c r="N199" s="227" t="s">
        <v>44</v>
      </c>
      <c r="O199" s="90"/>
      <c r="P199" s="228">
        <f>O199*H199</f>
        <v>0</v>
      </c>
      <c r="Q199" s="228">
        <v>0</v>
      </c>
      <c r="R199" s="228">
        <f>Q199*H199</f>
        <v>0</v>
      </c>
      <c r="S199" s="228">
        <v>0</v>
      </c>
      <c r="T199" s="229">
        <f>S199*H199</f>
        <v>0</v>
      </c>
      <c r="U199" s="37"/>
      <c r="V199" s="37"/>
      <c r="W199" s="37"/>
      <c r="X199" s="37"/>
      <c r="Y199" s="37"/>
      <c r="Z199" s="37"/>
      <c r="AA199" s="37"/>
      <c r="AB199" s="37"/>
      <c r="AC199" s="37"/>
      <c r="AD199" s="37"/>
      <c r="AE199" s="37"/>
      <c r="AR199" s="230" t="s">
        <v>141</v>
      </c>
      <c r="AT199" s="230" t="s">
        <v>137</v>
      </c>
      <c r="AU199" s="230" t="s">
        <v>21</v>
      </c>
      <c r="AY199" s="16" t="s">
        <v>135</v>
      </c>
      <c r="BE199" s="231">
        <f>IF(N199="základní",J199,0)</f>
        <v>0</v>
      </c>
      <c r="BF199" s="231">
        <f>IF(N199="snížená",J199,0)</f>
        <v>0</v>
      </c>
      <c r="BG199" s="231">
        <f>IF(N199="zákl. přenesená",J199,0)</f>
        <v>0</v>
      </c>
      <c r="BH199" s="231">
        <f>IF(N199="sníž. přenesená",J199,0)</f>
        <v>0</v>
      </c>
      <c r="BI199" s="231">
        <f>IF(N199="nulová",J199,0)</f>
        <v>0</v>
      </c>
      <c r="BJ199" s="16" t="s">
        <v>87</v>
      </c>
      <c r="BK199" s="231">
        <f>ROUND(I199*H199,2)</f>
        <v>0</v>
      </c>
      <c r="BL199" s="16" t="s">
        <v>141</v>
      </c>
      <c r="BM199" s="230" t="s">
        <v>2076</v>
      </c>
    </row>
    <row r="200" spans="1:47" s="2" customFormat="1" ht="12">
      <c r="A200" s="37"/>
      <c r="B200" s="38"/>
      <c r="C200" s="39"/>
      <c r="D200" s="232" t="s">
        <v>143</v>
      </c>
      <c r="E200" s="39"/>
      <c r="F200" s="233" t="s">
        <v>2077</v>
      </c>
      <c r="G200" s="39"/>
      <c r="H200" s="39"/>
      <c r="I200" s="234"/>
      <c r="J200" s="39"/>
      <c r="K200" s="39"/>
      <c r="L200" s="43"/>
      <c r="M200" s="235"/>
      <c r="N200" s="236"/>
      <c r="O200" s="90"/>
      <c r="P200" s="90"/>
      <c r="Q200" s="90"/>
      <c r="R200" s="90"/>
      <c r="S200" s="90"/>
      <c r="T200" s="91"/>
      <c r="U200" s="37"/>
      <c r="V200" s="37"/>
      <c r="W200" s="37"/>
      <c r="X200" s="37"/>
      <c r="Y200" s="37"/>
      <c r="Z200" s="37"/>
      <c r="AA200" s="37"/>
      <c r="AB200" s="37"/>
      <c r="AC200" s="37"/>
      <c r="AD200" s="37"/>
      <c r="AE200" s="37"/>
      <c r="AT200" s="16" t="s">
        <v>143</v>
      </c>
      <c r="AU200" s="16" t="s">
        <v>21</v>
      </c>
    </row>
    <row r="201" spans="1:51" s="13" customFormat="1" ht="12">
      <c r="A201" s="13"/>
      <c r="B201" s="237"/>
      <c r="C201" s="238"/>
      <c r="D201" s="232" t="s">
        <v>150</v>
      </c>
      <c r="E201" s="239" t="s">
        <v>1</v>
      </c>
      <c r="F201" s="240" t="s">
        <v>2078</v>
      </c>
      <c r="G201" s="238"/>
      <c r="H201" s="241">
        <v>4.83</v>
      </c>
      <c r="I201" s="242"/>
      <c r="J201" s="238"/>
      <c r="K201" s="238"/>
      <c r="L201" s="243"/>
      <c r="M201" s="244"/>
      <c r="N201" s="245"/>
      <c r="O201" s="245"/>
      <c r="P201" s="245"/>
      <c r="Q201" s="245"/>
      <c r="R201" s="245"/>
      <c r="S201" s="245"/>
      <c r="T201" s="246"/>
      <c r="U201" s="13"/>
      <c r="V201" s="13"/>
      <c r="W201" s="13"/>
      <c r="X201" s="13"/>
      <c r="Y201" s="13"/>
      <c r="Z201" s="13"/>
      <c r="AA201" s="13"/>
      <c r="AB201" s="13"/>
      <c r="AC201" s="13"/>
      <c r="AD201" s="13"/>
      <c r="AE201" s="13"/>
      <c r="AT201" s="247" t="s">
        <v>150</v>
      </c>
      <c r="AU201" s="247" t="s">
        <v>21</v>
      </c>
      <c r="AV201" s="13" t="s">
        <v>21</v>
      </c>
      <c r="AW201" s="13" t="s">
        <v>34</v>
      </c>
      <c r="AX201" s="13" t="s">
        <v>79</v>
      </c>
      <c r="AY201" s="247" t="s">
        <v>135</v>
      </c>
    </row>
    <row r="202" spans="1:51" s="14" customFormat="1" ht="12">
      <c r="A202" s="14"/>
      <c r="B202" s="248"/>
      <c r="C202" s="249"/>
      <c r="D202" s="232" t="s">
        <v>150</v>
      </c>
      <c r="E202" s="250" t="s">
        <v>1</v>
      </c>
      <c r="F202" s="251" t="s">
        <v>159</v>
      </c>
      <c r="G202" s="249"/>
      <c r="H202" s="252">
        <v>4.83</v>
      </c>
      <c r="I202" s="253"/>
      <c r="J202" s="249"/>
      <c r="K202" s="249"/>
      <c r="L202" s="254"/>
      <c r="M202" s="255"/>
      <c r="N202" s="256"/>
      <c r="O202" s="256"/>
      <c r="P202" s="256"/>
      <c r="Q202" s="256"/>
      <c r="R202" s="256"/>
      <c r="S202" s="256"/>
      <c r="T202" s="257"/>
      <c r="U202" s="14"/>
      <c r="V202" s="14"/>
      <c r="W202" s="14"/>
      <c r="X202" s="14"/>
      <c r="Y202" s="14"/>
      <c r="Z202" s="14"/>
      <c r="AA202" s="14"/>
      <c r="AB202" s="14"/>
      <c r="AC202" s="14"/>
      <c r="AD202" s="14"/>
      <c r="AE202" s="14"/>
      <c r="AT202" s="258" t="s">
        <v>150</v>
      </c>
      <c r="AU202" s="258" t="s">
        <v>21</v>
      </c>
      <c r="AV202" s="14" t="s">
        <v>141</v>
      </c>
      <c r="AW202" s="14" t="s">
        <v>34</v>
      </c>
      <c r="AX202" s="14" t="s">
        <v>87</v>
      </c>
      <c r="AY202" s="258" t="s">
        <v>135</v>
      </c>
    </row>
    <row r="203" spans="1:65" s="2" customFormat="1" ht="21.75" customHeight="1">
      <c r="A203" s="37"/>
      <c r="B203" s="38"/>
      <c r="C203" s="218" t="s">
        <v>273</v>
      </c>
      <c r="D203" s="218" t="s">
        <v>137</v>
      </c>
      <c r="E203" s="219" t="s">
        <v>2079</v>
      </c>
      <c r="F203" s="220" t="s">
        <v>2080</v>
      </c>
      <c r="G203" s="221" t="s">
        <v>147</v>
      </c>
      <c r="H203" s="222">
        <v>0.28</v>
      </c>
      <c r="I203" s="223"/>
      <c r="J203" s="224">
        <f>ROUND(I203*H203,2)</f>
        <v>0</v>
      </c>
      <c r="K203" s="225"/>
      <c r="L203" s="43"/>
      <c r="M203" s="226" t="s">
        <v>1</v>
      </c>
      <c r="N203" s="227" t="s">
        <v>44</v>
      </c>
      <c r="O203" s="90"/>
      <c r="P203" s="228">
        <f>O203*H203</f>
        <v>0</v>
      </c>
      <c r="Q203" s="228">
        <v>0</v>
      </c>
      <c r="R203" s="228">
        <f>Q203*H203</f>
        <v>0</v>
      </c>
      <c r="S203" s="228">
        <v>0</v>
      </c>
      <c r="T203" s="229">
        <f>S203*H203</f>
        <v>0</v>
      </c>
      <c r="U203" s="37"/>
      <c r="V203" s="37"/>
      <c r="W203" s="37"/>
      <c r="X203" s="37"/>
      <c r="Y203" s="37"/>
      <c r="Z203" s="37"/>
      <c r="AA203" s="37"/>
      <c r="AB203" s="37"/>
      <c r="AC203" s="37"/>
      <c r="AD203" s="37"/>
      <c r="AE203" s="37"/>
      <c r="AR203" s="230" t="s">
        <v>141</v>
      </c>
      <c r="AT203" s="230" t="s">
        <v>137</v>
      </c>
      <c r="AU203" s="230" t="s">
        <v>21</v>
      </c>
      <c r="AY203" s="16" t="s">
        <v>135</v>
      </c>
      <c r="BE203" s="231">
        <f>IF(N203="základní",J203,0)</f>
        <v>0</v>
      </c>
      <c r="BF203" s="231">
        <f>IF(N203="snížená",J203,0)</f>
        <v>0</v>
      </c>
      <c r="BG203" s="231">
        <f>IF(N203="zákl. přenesená",J203,0)</f>
        <v>0</v>
      </c>
      <c r="BH203" s="231">
        <f>IF(N203="sníž. přenesená",J203,0)</f>
        <v>0</v>
      </c>
      <c r="BI203" s="231">
        <f>IF(N203="nulová",J203,0)</f>
        <v>0</v>
      </c>
      <c r="BJ203" s="16" t="s">
        <v>87</v>
      </c>
      <c r="BK203" s="231">
        <f>ROUND(I203*H203,2)</f>
        <v>0</v>
      </c>
      <c r="BL203" s="16" t="s">
        <v>141</v>
      </c>
      <c r="BM203" s="230" t="s">
        <v>2081</v>
      </c>
    </row>
    <row r="204" spans="1:51" s="13" customFormat="1" ht="12">
      <c r="A204" s="13"/>
      <c r="B204" s="237"/>
      <c r="C204" s="238"/>
      <c r="D204" s="232" t="s">
        <v>150</v>
      </c>
      <c r="E204" s="239" t="s">
        <v>1</v>
      </c>
      <c r="F204" s="240" t="s">
        <v>2082</v>
      </c>
      <c r="G204" s="238"/>
      <c r="H204" s="241">
        <v>0.28</v>
      </c>
      <c r="I204" s="242"/>
      <c r="J204" s="238"/>
      <c r="K204" s="238"/>
      <c r="L204" s="243"/>
      <c r="M204" s="244"/>
      <c r="N204" s="245"/>
      <c r="O204" s="245"/>
      <c r="P204" s="245"/>
      <c r="Q204" s="245"/>
      <c r="R204" s="245"/>
      <c r="S204" s="245"/>
      <c r="T204" s="246"/>
      <c r="U204" s="13"/>
      <c r="V204" s="13"/>
      <c r="W204" s="13"/>
      <c r="X204" s="13"/>
      <c r="Y204" s="13"/>
      <c r="Z204" s="13"/>
      <c r="AA204" s="13"/>
      <c r="AB204" s="13"/>
      <c r="AC204" s="13"/>
      <c r="AD204" s="13"/>
      <c r="AE204" s="13"/>
      <c r="AT204" s="247" t="s">
        <v>150</v>
      </c>
      <c r="AU204" s="247" t="s">
        <v>21</v>
      </c>
      <c r="AV204" s="13" t="s">
        <v>21</v>
      </c>
      <c r="AW204" s="13" t="s">
        <v>34</v>
      </c>
      <c r="AX204" s="13" t="s">
        <v>79</v>
      </c>
      <c r="AY204" s="247" t="s">
        <v>135</v>
      </c>
    </row>
    <row r="205" spans="1:51" s="14" customFormat="1" ht="12">
      <c r="A205" s="14"/>
      <c r="B205" s="248"/>
      <c r="C205" s="249"/>
      <c r="D205" s="232" t="s">
        <v>150</v>
      </c>
      <c r="E205" s="250" t="s">
        <v>1</v>
      </c>
      <c r="F205" s="251" t="s">
        <v>159</v>
      </c>
      <c r="G205" s="249"/>
      <c r="H205" s="252">
        <v>0.28</v>
      </c>
      <c r="I205" s="253"/>
      <c r="J205" s="249"/>
      <c r="K205" s="249"/>
      <c r="L205" s="254"/>
      <c r="M205" s="255"/>
      <c r="N205" s="256"/>
      <c r="O205" s="256"/>
      <c r="P205" s="256"/>
      <c r="Q205" s="256"/>
      <c r="R205" s="256"/>
      <c r="S205" s="256"/>
      <c r="T205" s="257"/>
      <c r="U205" s="14"/>
      <c r="V205" s="14"/>
      <c r="W205" s="14"/>
      <c r="X205" s="14"/>
      <c r="Y205" s="14"/>
      <c r="Z205" s="14"/>
      <c r="AA205" s="14"/>
      <c r="AB205" s="14"/>
      <c r="AC205" s="14"/>
      <c r="AD205" s="14"/>
      <c r="AE205" s="14"/>
      <c r="AT205" s="258" t="s">
        <v>150</v>
      </c>
      <c r="AU205" s="258" t="s">
        <v>21</v>
      </c>
      <c r="AV205" s="14" t="s">
        <v>141</v>
      </c>
      <c r="AW205" s="14" t="s">
        <v>34</v>
      </c>
      <c r="AX205" s="14" t="s">
        <v>87</v>
      </c>
      <c r="AY205" s="258" t="s">
        <v>135</v>
      </c>
    </row>
    <row r="206" spans="1:65" s="2" customFormat="1" ht="21.75" customHeight="1">
      <c r="A206" s="37"/>
      <c r="B206" s="38"/>
      <c r="C206" s="218" t="s">
        <v>278</v>
      </c>
      <c r="D206" s="218" t="s">
        <v>137</v>
      </c>
      <c r="E206" s="219" t="s">
        <v>2083</v>
      </c>
      <c r="F206" s="220" t="s">
        <v>2080</v>
      </c>
      <c r="G206" s="221" t="s">
        <v>147</v>
      </c>
      <c r="H206" s="222">
        <v>0.28</v>
      </c>
      <c r="I206" s="223"/>
      <c r="J206" s="224">
        <f>ROUND(I206*H206,2)</f>
        <v>0</v>
      </c>
      <c r="K206" s="225"/>
      <c r="L206" s="43"/>
      <c r="M206" s="226" t="s">
        <v>1</v>
      </c>
      <c r="N206" s="227" t="s">
        <v>44</v>
      </c>
      <c r="O206" s="90"/>
      <c r="P206" s="228">
        <f>O206*H206</f>
        <v>0</v>
      </c>
      <c r="Q206" s="228">
        <v>0</v>
      </c>
      <c r="R206" s="228">
        <f>Q206*H206</f>
        <v>0</v>
      </c>
      <c r="S206" s="228">
        <v>0</v>
      </c>
      <c r="T206" s="229">
        <f>S206*H206</f>
        <v>0</v>
      </c>
      <c r="U206" s="37"/>
      <c r="V206" s="37"/>
      <c r="W206" s="37"/>
      <c r="X206" s="37"/>
      <c r="Y206" s="37"/>
      <c r="Z206" s="37"/>
      <c r="AA206" s="37"/>
      <c r="AB206" s="37"/>
      <c r="AC206" s="37"/>
      <c r="AD206" s="37"/>
      <c r="AE206" s="37"/>
      <c r="AR206" s="230" t="s">
        <v>141</v>
      </c>
      <c r="AT206" s="230" t="s">
        <v>137</v>
      </c>
      <c r="AU206" s="230" t="s">
        <v>21</v>
      </c>
      <c r="AY206" s="16" t="s">
        <v>135</v>
      </c>
      <c r="BE206" s="231">
        <f>IF(N206="základní",J206,0)</f>
        <v>0</v>
      </c>
      <c r="BF206" s="231">
        <f>IF(N206="snížená",J206,0)</f>
        <v>0</v>
      </c>
      <c r="BG206" s="231">
        <f>IF(N206="zákl. přenesená",J206,0)</f>
        <v>0</v>
      </c>
      <c r="BH206" s="231">
        <f>IF(N206="sníž. přenesená",J206,0)</f>
        <v>0</v>
      </c>
      <c r="BI206" s="231">
        <f>IF(N206="nulová",J206,0)</f>
        <v>0</v>
      </c>
      <c r="BJ206" s="16" t="s">
        <v>87</v>
      </c>
      <c r="BK206" s="231">
        <f>ROUND(I206*H206,2)</f>
        <v>0</v>
      </c>
      <c r="BL206" s="16" t="s">
        <v>141</v>
      </c>
      <c r="BM206" s="230" t="s">
        <v>2084</v>
      </c>
    </row>
    <row r="207" spans="1:47" s="2" customFormat="1" ht="12">
      <c r="A207" s="37"/>
      <c r="B207" s="38"/>
      <c r="C207" s="39"/>
      <c r="D207" s="232" t="s">
        <v>143</v>
      </c>
      <c r="E207" s="39"/>
      <c r="F207" s="233" t="s">
        <v>2085</v>
      </c>
      <c r="G207" s="39"/>
      <c r="H207" s="39"/>
      <c r="I207" s="234"/>
      <c r="J207" s="39"/>
      <c r="K207" s="39"/>
      <c r="L207" s="43"/>
      <c r="M207" s="235"/>
      <c r="N207" s="236"/>
      <c r="O207" s="90"/>
      <c r="P207" s="90"/>
      <c r="Q207" s="90"/>
      <c r="R207" s="90"/>
      <c r="S207" s="90"/>
      <c r="T207" s="91"/>
      <c r="U207" s="37"/>
      <c r="V207" s="37"/>
      <c r="W207" s="37"/>
      <c r="X207" s="37"/>
      <c r="Y207" s="37"/>
      <c r="Z207" s="37"/>
      <c r="AA207" s="37"/>
      <c r="AB207" s="37"/>
      <c r="AC207" s="37"/>
      <c r="AD207" s="37"/>
      <c r="AE207" s="37"/>
      <c r="AT207" s="16" t="s">
        <v>143</v>
      </c>
      <c r="AU207" s="16" t="s">
        <v>21</v>
      </c>
    </row>
    <row r="208" spans="1:51" s="13" customFormat="1" ht="12">
      <c r="A208" s="13"/>
      <c r="B208" s="237"/>
      <c r="C208" s="238"/>
      <c r="D208" s="232" t="s">
        <v>150</v>
      </c>
      <c r="E208" s="239" t="s">
        <v>1</v>
      </c>
      <c r="F208" s="240" t="s">
        <v>2086</v>
      </c>
      <c r="G208" s="238"/>
      <c r="H208" s="241">
        <v>0.28</v>
      </c>
      <c r="I208" s="242"/>
      <c r="J208" s="238"/>
      <c r="K208" s="238"/>
      <c r="L208" s="243"/>
      <c r="M208" s="244"/>
      <c r="N208" s="245"/>
      <c r="O208" s="245"/>
      <c r="P208" s="245"/>
      <c r="Q208" s="245"/>
      <c r="R208" s="245"/>
      <c r="S208" s="245"/>
      <c r="T208" s="246"/>
      <c r="U208" s="13"/>
      <c r="V208" s="13"/>
      <c r="W208" s="13"/>
      <c r="X208" s="13"/>
      <c r="Y208" s="13"/>
      <c r="Z208" s="13"/>
      <c r="AA208" s="13"/>
      <c r="AB208" s="13"/>
      <c r="AC208" s="13"/>
      <c r="AD208" s="13"/>
      <c r="AE208" s="13"/>
      <c r="AT208" s="247" t="s">
        <v>150</v>
      </c>
      <c r="AU208" s="247" t="s">
        <v>21</v>
      </c>
      <c r="AV208" s="13" t="s">
        <v>21</v>
      </c>
      <c r="AW208" s="13" t="s">
        <v>34</v>
      </c>
      <c r="AX208" s="13" t="s">
        <v>79</v>
      </c>
      <c r="AY208" s="247" t="s">
        <v>135</v>
      </c>
    </row>
    <row r="209" spans="1:51" s="14" customFormat="1" ht="12">
      <c r="A209" s="14"/>
      <c r="B209" s="248"/>
      <c r="C209" s="249"/>
      <c r="D209" s="232" t="s">
        <v>150</v>
      </c>
      <c r="E209" s="250" t="s">
        <v>1</v>
      </c>
      <c r="F209" s="251" t="s">
        <v>159</v>
      </c>
      <c r="G209" s="249"/>
      <c r="H209" s="252">
        <v>0.28</v>
      </c>
      <c r="I209" s="253"/>
      <c r="J209" s="249"/>
      <c r="K209" s="249"/>
      <c r="L209" s="254"/>
      <c r="M209" s="255"/>
      <c r="N209" s="256"/>
      <c r="O209" s="256"/>
      <c r="P209" s="256"/>
      <c r="Q209" s="256"/>
      <c r="R209" s="256"/>
      <c r="S209" s="256"/>
      <c r="T209" s="257"/>
      <c r="U209" s="14"/>
      <c r="V209" s="14"/>
      <c r="W209" s="14"/>
      <c r="X209" s="14"/>
      <c r="Y209" s="14"/>
      <c r="Z209" s="14"/>
      <c r="AA209" s="14"/>
      <c r="AB209" s="14"/>
      <c r="AC209" s="14"/>
      <c r="AD209" s="14"/>
      <c r="AE209" s="14"/>
      <c r="AT209" s="258" t="s">
        <v>150</v>
      </c>
      <c r="AU209" s="258" t="s">
        <v>21</v>
      </c>
      <c r="AV209" s="14" t="s">
        <v>141</v>
      </c>
      <c r="AW209" s="14" t="s">
        <v>34</v>
      </c>
      <c r="AX209" s="14" t="s">
        <v>87</v>
      </c>
      <c r="AY209" s="258" t="s">
        <v>135</v>
      </c>
    </row>
    <row r="210" spans="1:63" s="12" customFormat="1" ht="22.8" customHeight="1">
      <c r="A210" s="12"/>
      <c r="B210" s="202"/>
      <c r="C210" s="203"/>
      <c r="D210" s="204" t="s">
        <v>78</v>
      </c>
      <c r="E210" s="216" t="s">
        <v>187</v>
      </c>
      <c r="F210" s="216" t="s">
        <v>930</v>
      </c>
      <c r="G210" s="203"/>
      <c r="H210" s="203"/>
      <c r="I210" s="206"/>
      <c r="J210" s="217">
        <f>BK210</f>
        <v>0</v>
      </c>
      <c r="K210" s="203"/>
      <c r="L210" s="208"/>
      <c r="M210" s="209"/>
      <c r="N210" s="210"/>
      <c r="O210" s="210"/>
      <c r="P210" s="211">
        <f>SUM(P211:P250)</f>
        <v>0</v>
      </c>
      <c r="Q210" s="210"/>
      <c r="R210" s="211">
        <f>SUM(R211:R250)</f>
        <v>3.3208008800000006</v>
      </c>
      <c r="S210" s="210"/>
      <c r="T210" s="212">
        <f>SUM(T211:T250)</f>
        <v>0</v>
      </c>
      <c r="U210" s="12"/>
      <c r="V210" s="12"/>
      <c r="W210" s="12"/>
      <c r="X210" s="12"/>
      <c r="Y210" s="12"/>
      <c r="Z210" s="12"/>
      <c r="AA210" s="12"/>
      <c r="AB210" s="12"/>
      <c r="AC210" s="12"/>
      <c r="AD210" s="12"/>
      <c r="AE210" s="12"/>
      <c r="AR210" s="213" t="s">
        <v>87</v>
      </c>
      <c r="AT210" s="214" t="s">
        <v>78</v>
      </c>
      <c r="AU210" s="214" t="s">
        <v>87</v>
      </c>
      <c r="AY210" s="213" t="s">
        <v>135</v>
      </c>
      <c r="BK210" s="215">
        <f>SUM(BK211:BK250)</f>
        <v>0</v>
      </c>
    </row>
    <row r="211" spans="1:65" s="2" customFormat="1" ht="24.15" customHeight="1">
      <c r="A211" s="37"/>
      <c r="B211" s="38"/>
      <c r="C211" s="218" t="s">
        <v>284</v>
      </c>
      <c r="D211" s="218" t="s">
        <v>137</v>
      </c>
      <c r="E211" s="219" t="s">
        <v>2087</v>
      </c>
      <c r="F211" s="220" t="s">
        <v>2088</v>
      </c>
      <c r="G211" s="221" t="s">
        <v>155</v>
      </c>
      <c r="H211" s="222">
        <v>9.636</v>
      </c>
      <c r="I211" s="223"/>
      <c r="J211" s="224">
        <f>ROUND(I211*H211,2)</f>
        <v>0</v>
      </c>
      <c r="K211" s="225"/>
      <c r="L211" s="43"/>
      <c r="M211" s="226" t="s">
        <v>1</v>
      </c>
      <c r="N211" s="227" t="s">
        <v>44</v>
      </c>
      <c r="O211" s="90"/>
      <c r="P211" s="228">
        <f>O211*H211</f>
        <v>0</v>
      </c>
      <c r="Q211" s="228">
        <v>0.00063</v>
      </c>
      <c r="R211" s="228">
        <f>Q211*H211</f>
        <v>0.00607068</v>
      </c>
      <c r="S211" s="228">
        <v>0</v>
      </c>
      <c r="T211" s="229">
        <f>S211*H211</f>
        <v>0</v>
      </c>
      <c r="U211" s="37"/>
      <c r="V211" s="37"/>
      <c r="W211" s="37"/>
      <c r="X211" s="37"/>
      <c r="Y211" s="37"/>
      <c r="Z211" s="37"/>
      <c r="AA211" s="37"/>
      <c r="AB211" s="37"/>
      <c r="AC211" s="37"/>
      <c r="AD211" s="37"/>
      <c r="AE211" s="37"/>
      <c r="AR211" s="230" t="s">
        <v>141</v>
      </c>
      <c r="AT211" s="230" t="s">
        <v>137</v>
      </c>
      <c r="AU211" s="230" t="s">
        <v>21</v>
      </c>
      <c r="AY211" s="16" t="s">
        <v>135</v>
      </c>
      <c r="BE211" s="231">
        <f>IF(N211="základní",J211,0)</f>
        <v>0</v>
      </c>
      <c r="BF211" s="231">
        <f>IF(N211="snížená",J211,0)</f>
        <v>0</v>
      </c>
      <c r="BG211" s="231">
        <f>IF(N211="zákl. přenesená",J211,0)</f>
        <v>0</v>
      </c>
      <c r="BH211" s="231">
        <f>IF(N211="sníž. přenesená",J211,0)</f>
        <v>0</v>
      </c>
      <c r="BI211" s="231">
        <f>IF(N211="nulová",J211,0)</f>
        <v>0</v>
      </c>
      <c r="BJ211" s="16" t="s">
        <v>87</v>
      </c>
      <c r="BK211" s="231">
        <f>ROUND(I211*H211,2)</f>
        <v>0</v>
      </c>
      <c r="BL211" s="16" t="s">
        <v>141</v>
      </c>
      <c r="BM211" s="230" t="s">
        <v>2089</v>
      </c>
    </row>
    <row r="212" spans="1:47" s="2" customFormat="1" ht="12">
      <c r="A212" s="37"/>
      <c r="B212" s="38"/>
      <c r="C212" s="39"/>
      <c r="D212" s="232" t="s">
        <v>143</v>
      </c>
      <c r="E212" s="39"/>
      <c r="F212" s="233" t="s">
        <v>2090</v>
      </c>
      <c r="G212" s="39"/>
      <c r="H212" s="39"/>
      <c r="I212" s="234"/>
      <c r="J212" s="39"/>
      <c r="K212" s="39"/>
      <c r="L212" s="43"/>
      <c r="M212" s="235"/>
      <c r="N212" s="236"/>
      <c r="O212" s="90"/>
      <c r="P212" s="90"/>
      <c r="Q212" s="90"/>
      <c r="R212" s="90"/>
      <c r="S212" s="90"/>
      <c r="T212" s="91"/>
      <c r="U212" s="37"/>
      <c r="V212" s="37"/>
      <c r="W212" s="37"/>
      <c r="X212" s="37"/>
      <c r="Y212" s="37"/>
      <c r="Z212" s="37"/>
      <c r="AA212" s="37"/>
      <c r="AB212" s="37"/>
      <c r="AC212" s="37"/>
      <c r="AD212" s="37"/>
      <c r="AE212" s="37"/>
      <c r="AT212" s="16" t="s">
        <v>143</v>
      </c>
      <c r="AU212" s="16" t="s">
        <v>21</v>
      </c>
    </row>
    <row r="213" spans="1:51" s="13" customFormat="1" ht="12">
      <c r="A213" s="13"/>
      <c r="B213" s="237"/>
      <c r="C213" s="238"/>
      <c r="D213" s="232" t="s">
        <v>150</v>
      </c>
      <c r="E213" s="239" t="s">
        <v>1</v>
      </c>
      <c r="F213" s="240" t="s">
        <v>2091</v>
      </c>
      <c r="G213" s="238"/>
      <c r="H213" s="241">
        <v>9.636</v>
      </c>
      <c r="I213" s="242"/>
      <c r="J213" s="238"/>
      <c r="K213" s="238"/>
      <c r="L213" s="243"/>
      <c r="M213" s="244"/>
      <c r="N213" s="245"/>
      <c r="O213" s="245"/>
      <c r="P213" s="245"/>
      <c r="Q213" s="245"/>
      <c r="R213" s="245"/>
      <c r="S213" s="245"/>
      <c r="T213" s="246"/>
      <c r="U213" s="13"/>
      <c r="V213" s="13"/>
      <c r="W213" s="13"/>
      <c r="X213" s="13"/>
      <c r="Y213" s="13"/>
      <c r="Z213" s="13"/>
      <c r="AA213" s="13"/>
      <c r="AB213" s="13"/>
      <c r="AC213" s="13"/>
      <c r="AD213" s="13"/>
      <c r="AE213" s="13"/>
      <c r="AT213" s="247" t="s">
        <v>150</v>
      </c>
      <c r="AU213" s="247" t="s">
        <v>21</v>
      </c>
      <c r="AV213" s="13" t="s">
        <v>21</v>
      </c>
      <c r="AW213" s="13" t="s">
        <v>34</v>
      </c>
      <c r="AX213" s="13" t="s">
        <v>79</v>
      </c>
      <c r="AY213" s="247" t="s">
        <v>135</v>
      </c>
    </row>
    <row r="214" spans="1:51" s="14" customFormat="1" ht="12">
      <c r="A214" s="14"/>
      <c r="B214" s="248"/>
      <c r="C214" s="249"/>
      <c r="D214" s="232" t="s">
        <v>150</v>
      </c>
      <c r="E214" s="250" t="s">
        <v>1</v>
      </c>
      <c r="F214" s="251" t="s">
        <v>159</v>
      </c>
      <c r="G214" s="249"/>
      <c r="H214" s="252">
        <v>9.636</v>
      </c>
      <c r="I214" s="253"/>
      <c r="J214" s="249"/>
      <c r="K214" s="249"/>
      <c r="L214" s="254"/>
      <c r="M214" s="255"/>
      <c r="N214" s="256"/>
      <c r="O214" s="256"/>
      <c r="P214" s="256"/>
      <c r="Q214" s="256"/>
      <c r="R214" s="256"/>
      <c r="S214" s="256"/>
      <c r="T214" s="257"/>
      <c r="U214" s="14"/>
      <c r="V214" s="14"/>
      <c r="W214" s="14"/>
      <c r="X214" s="14"/>
      <c r="Y214" s="14"/>
      <c r="Z214" s="14"/>
      <c r="AA214" s="14"/>
      <c r="AB214" s="14"/>
      <c r="AC214" s="14"/>
      <c r="AD214" s="14"/>
      <c r="AE214" s="14"/>
      <c r="AT214" s="258" t="s">
        <v>150</v>
      </c>
      <c r="AU214" s="258" t="s">
        <v>21</v>
      </c>
      <c r="AV214" s="14" t="s">
        <v>141</v>
      </c>
      <c r="AW214" s="14" t="s">
        <v>34</v>
      </c>
      <c r="AX214" s="14" t="s">
        <v>87</v>
      </c>
      <c r="AY214" s="258" t="s">
        <v>135</v>
      </c>
    </row>
    <row r="215" spans="1:65" s="2" customFormat="1" ht="24.15" customHeight="1">
      <c r="A215" s="37"/>
      <c r="B215" s="38"/>
      <c r="C215" s="259" t="s">
        <v>288</v>
      </c>
      <c r="D215" s="259" t="s">
        <v>266</v>
      </c>
      <c r="E215" s="260" t="s">
        <v>2092</v>
      </c>
      <c r="F215" s="261" t="s">
        <v>2093</v>
      </c>
      <c r="G215" s="262" t="s">
        <v>155</v>
      </c>
      <c r="H215" s="263">
        <v>9.636</v>
      </c>
      <c r="I215" s="264"/>
      <c r="J215" s="265">
        <f>ROUND(I215*H215,2)</f>
        <v>0</v>
      </c>
      <c r="K215" s="266"/>
      <c r="L215" s="267"/>
      <c r="M215" s="268" t="s">
        <v>1</v>
      </c>
      <c r="N215" s="269" t="s">
        <v>44</v>
      </c>
      <c r="O215" s="90"/>
      <c r="P215" s="228">
        <f>O215*H215</f>
        <v>0</v>
      </c>
      <c r="Q215" s="228">
        <v>0.00105</v>
      </c>
      <c r="R215" s="228">
        <f>Q215*H215</f>
        <v>0.010117799999999998</v>
      </c>
      <c r="S215" s="228">
        <v>0</v>
      </c>
      <c r="T215" s="229">
        <f>S215*H215</f>
        <v>0</v>
      </c>
      <c r="U215" s="37"/>
      <c r="V215" s="37"/>
      <c r="W215" s="37"/>
      <c r="X215" s="37"/>
      <c r="Y215" s="37"/>
      <c r="Z215" s="37"/>
      <c r="AA215" s="37"/>
      <c r="AB215" s="37"/>
      <c r="AC215" s="37"/>
      <c r="AD215" s="37"/>
      <c r="AE215" s="37"/>
      <c r="AR215" s="230" t="s">
        <v>181</v>
      </c>
      <c r="AT215" s="230" t="s">
        <v>266</v>
      </c>
      <c r="AU215" s="230" t="s">
        <v>21</v>
      </c>
      <c r="AY215" s="16" t="s">
        <v>135</v>
      </c>
      <c r="BE215" s="231">
        <f>IF(N215="základní",J215,0)</f>
        <v>0</v>
      </c>
      <c r="BF215" s="231">
        <f>IF(N215="snížená",J215,0)</f>
        <v>0</v>
      </c>
      <c r="BG215" s="231">
        <f>IF(N215="zákl. přenesená",J215,0)</f>
        <v>0</v>
      </c>
      <c r="BH215" s="231">
        <f>IF(N215="sníž. přenesená",J215,0)</f>
        <v>0</v>
      </c>
      <c r="BI215" s="231">
        <f>IF(N215="nulová",J215,0)</f>
        <v>0</v>
      </c>
      <c r="BJ215" s="16" t="s">
        <v>87</v>
      </c>
      <c r="BK215" s="231">
        <f>ROUND(I215*H215,2)</f>
        <v>0</v>
      </c>
      <c r="BL215" s="16" t="s">
        <v>141</v>
      </c>
      <c r="BM215" s="230" t="s">
        <v>2094</v>
      </c>
    </row>
    <row r="216" spans="1:47" s="2" customFormat="1" ht="12">
      <c r="A216" s="37"/>
      <c r="B216" s="38"/>
      <c r="C216" s="39"/>
      <c r="D216" s="232" t="s">
        <v>143</v>
      </c>
      <c r="E216" s="39"/>
      <c r="F216" s="233" t="s">
        <v>2095</v>
      </c>
      <c r="G216" s="39"/>
      <c r="H216" s="39"/>
      <c r="I216" s="234"/>
      <c r="J216" s="39"/>
      <c r="K216" s="39"/>
      <c r="L216" s="43"/>
      <c r="M216" s="235"/>
      <c r="N216" s="236"/>
      <c r="O216" s="90"/>
      <c r="P216" s="90"/>
      <c r="Q216" s="90"/>
      <c r="R216" s="90"/>
      <c r="S216" s="90"/>
      <c r="T216" s="91"/>
      <c r="U216" s="37"/>
      <c r="V216" s="37"/>
      <c r="W216" s="37"/>
      <c r="X216" s="37"/>
      <c r="Y216" s="37"/>
      <c r="Z216" s="37"/>
      <c r="AA216" s="37"/>
      <c r="AB216" s="37"/>
      <c r="AC216" s="37"/>
      <c r="AD216" s="37"/>
      <c r="AE216" s="37"/>
      <c r="AT216" s="16" t="s">
        <v>143</v>
      </c>
      <c r="AU216" s="16" t="s">
        <v>21</v>
      </c>
    </row>
    <row r="217" spans="1:51" s="13" customFormat="1" ht="12">
      <c r="A217" s="13"/>
      <c r="B217" s="237"/>
      <c r="C217" s="238"/>
      <c r="D217" s="232" t="s">
        <v>150</v>
      </c>
      <c r="E217" s="239" t="s">
        <v>1</v>
      </c>
      <c r="F217" s="240" t="s">
        <v>2096</v>
      </c>
      <c r="G217" s="238"/>
      <c r="H217" s="241">
        <v>9.636</v>
      </c>
      <c r="I217" s="242"/>
      <c r="J217" s="238"/>
      <c r="K217" s="238"/>
      <c r="L217" s="243"/>
      <c r="M217" s="244"/>
      <c r="N217" s="245"/>
      <c r="O217" s="245"/>
      <c r="P217" s="245"/>
      <c r="Q217" s="245"/>
      <c r="R217" s="245"/>
      <c r="S217" s="245"/>
      <c r="T217" s="246"/>
      <c r="U217" s="13"/>
      <c r="V217" s="13"/>
      <c r="W217" s="13"/>
      <c r="X217" s="13"/>
      <c r="Y217" s="13"/>
      <c r="Z217" s="13"/>
      <c r="AA217" s="13"/>
      <c r="AB217" s="13"/>
      <c r="AC217" s="13"/>
      <c r="AD217" s="13"/>
      <c r="AE217" s="13"/>
      <c r="AT217" s="247" t="s">
        <v>150</v>
      </c>
      <c r="AU217" s="247" t="s">
        <v>21</v>
      </c>
      <c r="AV217" s="13" t="s">
        <v>21</v>
      </c>
      <c r="AW217" s="13" t="s">
        <v>34</v>
      </c>
      <c r="AX217" s="13" t="s">
        <v>79</v>
      </c>
      <c r="AY217" s="247" t="s">
        <v>135</v>
      </c>
    </row>
    <row r="218" spans="1:51" s="14" customFormat="1" ht="12">
      <c r="A218" s="14"/>
      <c r="B218" s="248"/>
      <c r="C218" s="249"/>
      <c r="D218" s="232" t="s">
        <v>150</v>
      </c>
      <c r="E218" s="250" t="s">
        <v>1</v>
      </c>
      <c r="F218" s="251" t="s">
        <v>159</v>
      </c>
      <c r="G218" s="249"/>
      <c r="H218" s="252">
        <v>9.636</v>
      </c>
      <c r="I218" s="253"/>
      <c r="J218" s="249"/>
      <c r="K218" s="249"/>
      <c r="L218" s="254"/>
      <c r="M218" s="255"/>
      <c r="N218" s="256"/>
      <c r="O218" s="256"/>
      <c r="P218" s="256"/>
      <c r="Q218" s="256"/>
      <c r="R218" s="256"/>
      <c r="S218" s="256"/>
      <c r="T218" s="257"/>
      <c r="U218" s="14"/>
      <c r="V218" s="14"/>
      <c r="W218" s="14"/>
      <c r="X218" s="14"/>
      <c r="Y218" s="14"/>
      <c r="Z218" s="14"/>
      <c r="AA218" s="14"/>
      <c r="AB218" s="14"/>
      <c r="AC218" s="14"/>
      <c r="AD218" s="14"/>
      <c r="AE218" s="14"/>
      <c r="AT218" s="258" t="s">
        <v>150</v>
      </c>
      <c r="AU218" s="258" t="s">
        <v>21</v>
      </c>
      <c r="AV218" s="14" t="s">
        <v>141</v>
      </c>
      <c r="AW218" s="14" t="s">
        <v>34</v>
      </c>
      <c r="AX218" s="14" t="s">
        <v>87</v>
      </c>
      <c r="AY218" s="258" t="s">
        <v>135</v>
      </c>
    </row>
    <row r="219" spans="1:65" s="2" customFormat="1" ht="16.5" customHeight="1">
      <c r="A219" s="37"/>
      <c r="B219" s="38"/>
      <c r="C219" s="218" t="s">
        <v>292</v>
      </c>
      <c r="D219" s="218" t="s">
        <v>137</v>
      </c>
      <c r="E219" s="219" t="s">
        <v>2097</v>
      </c>
      <c r="F219" s="220" t="s">
        <v>2098</v>
      </c>
      <c r="G219" s="221" t="s">
        <v>155</v>
      </c>
      <c r="H219" s="222">
        <v>44</v>
      </c>
      <c r="I219" s="223"/>
      <c r="J219" s="224">
        <f>ROUND(I219*H219,2)</f>
        <v>0</v>
      </c>
      <c r="K219" s="225"/>
      <c r="L219" s="43"/>
      <c r="M219" s="226" t="s">
        <v>1</v>
      </c>
      <c r="N219" s="227" t="s">
        <v>44</v>
      </c>
      <c r="O219" s="90"/>
      <c r="P219" s="228">
        <f>O219*H219</f>
        <v>0</v>
      </c>
      <c r="Q219" s="228">
        <v>0.00345</v>
      </c>
      <c r="R219" s="228">
        <f>Q219*H219</f>
        <v>0.1518</v>
      </c>
      <c r="S219" s="228">
        <v>0</v>
      </c>
      <c r="T219" s="229">
        <f>S219*H219</f>
        <v>0</v>
      </c>
      <c r="U219" s="37"/>
      <c r="V219" s="37"/>
      <c r="W219" s="37"/>
      <c r="X219" s="37"/>
      <c r="Y219" s="37"/>
      <c r="Z219" s="37"/>
      <c r="AA219" s="37"/>
      <c r="AB219" s="37"/>
      <c r="AC219" s="37"/>
      <c r="AD219" s="37"/>
      <c r="AE219" s="37"/>
      <c r="AR219" s="230" t="s">
        <v>141</v>
      </c>
      <c r="AT219" s="230" t="s">
        <v>137</v>
      </c>
      <c r="AU219" s="230" t="s">
        <v>21</v>
      </c>
      <c r="AY219" s="16" t="s">
        <v>135</v>
      </c>
      <c r="BE219" s="231">
        <f>IF(N219="základní",J219,0)</f>
        <v>0</v>
      </c>
      <c r="BF219" s="231">
        <f>IF(N219="snížená",J219,0)</f>
        <v>0</v>
      </c>
      <c r="BG219" s="231">
        <f>IF(N219="zákl. přenesená",J219,0)</f>
        <v>0</v>
      </c>
      <c r="BH219" s="231">
        <f>IF(N219="sníž. přenesená",J219,0)</f>
        <v>0</v>
      </c>
      <c r="BI219" s="231">
        <f>IF(N219="nulová",J219,0)</f>
        <v>0</v>
      </c>
      <c r="BJ219" s="16" t="s">
        <v>87</v>
      </c>
      <c r="BK219" s="231">
        <f>ROUND(I219*H219,2)</f>
        <v>0</v>
      </c>
      <c r="BL219" s="16" t="s">
        <v>141</v>
      </c>
      <c r="BM219" s="230" t="s">
        <v>2099</v>
      </c>
    </row>
    <row r="220" spans="1:47" s="2" customFormat="1" ht="12">
      <c r="A220" s="37"/>
      <c r="B220" s="38"/>
      <c r="C220" s="39"/>
      <c r="D220" s="232" t="s">
        <v>143</v>
      </c>
      <c r="E220" s="39"/>
      <c r="F220" s="233" t="s">
        <v>2100</v>
      </c>
      <c r="G220" s="39"/>
      <c r="H220" s="39"/>
      <c r="I220" s="234"/>
      <c r="J220" s="39"/>
      <c r="K220" s="39"/>
      <c r="L220" s="43"/>
      <c r="M220" s="235"/>
      <c r="N220" s="236"/>
      <c r="O220" s="90"/>
      <c r="P220" s="90"/>
      <c r="Q220" s="90"/>
      <c r="R220" s="90"/>
      <c r="S220" s="90"/>
      <c r="T220" s="91"/>
      <c r="U220" s="37"/>
      <c r="V220" s="37"/>
      <c r="W220" s="37"/>
      <c r="X220" s="37"/>
      <c r="Y220" s="37"/>
      <c r="Z220" s="37"/>
      <c r="AA220" s="37"/>
      <c r="AB220" s="37"/>
      <c r="AC220" s="37"/>
      <c r="AD220" s="37"/>
      <c r="AE220" s="37"/>
      <c r="AT220" s="16" t="s">
        <v>143</v>
      </c>
      <c r="AU220" s="16" t="s">
        <v>21</v>
      </c>
    </row>
    <row r="221" spans="1:51" s="13" customFormat="1" ht="12">
      <c r="A221" s="13"/>
      <c r="B221" s="237"/>
      <c r="C221" s="238"/>
      <c r="D221" s="232" t="s">
        <v>150</v>
      </c>
      <c r="E221" s="239" t="s">
        <v>1</v>
      </c>
      <c r="F221" s="240" t="s">
        <v>404</v>
      </c>
      <c r="G221" s="238"/>
      <c r="H221" s="241">
        <v>44</v>
      </c>
      <c r="I221" s="242"/>
      <c r="J221" s="238"/>
      <c r="K221" s="238"/>
      <c r="L221" s="243"/>
      <c r="M221" s="244"/>
      <c r="N221" s="245"/>
      <c r="O221" s="245"/>
      <c r="P221" s="245"/>
      <c r="Q221" s="245"/>
      <c r="R221" s="245"/>
      <c r="S221" s="245"/>
      <c r="T221" s="246"/>
      <c r="U221" s="13"/>
      <c r="V221" s="13"/>
      <c r="W221" s="13"/>
      <c r="X221" s="13"/>
      <c r="Y221" s="13"/>
      <c r="Z221" s="13"/>
      <c r="AA221" s="13"/>
      <c r="AB221" s="13"/>
      <c r="AC221" s="13"/>
      <c r="AD221" s="13"/>
      <c r="AE221" s="13"/>
      <c r="AT221" s="247" t="s">
        <v>150</v>
      </c>
      <c r="AU221" s="247" t="s">
        <v>21</v>
      </c>
      <c r="AV221" s="13" t="s">
        <v>21</v>
      </c>
      <c r="AW221" s="13" t="s">
        <v>34</v>
      </c>
      <c r="AX221" s="13" t="s">
        <v>87</v>
      </c>
      <c r="AY221" s="247" t="s">
        <v>135</v>
      </c>
    </row>
    <row r="222" spans="1:65" s="2" customFormat="1" ht="24.15" customHeight="1">
      <c r="A222" s="37"/>
      <c r="B222" s="38"/>
      <c r="C222" s="218" t="s">
        <v>296</v>
      </c>
      <c r="D222" s="218" t="s">
        <v>137</v>
      </c>
      <c r="E222" s="219" t="s">
        <v>609</v>
      </c>
      <c r="F222" s="220" t="s">
        <v>610</v>
      </c>
      <c r="G222" s="221" t="s">
        <v>155</v>
      </c>
      <c r="H222" s="222">
        <v>167.024</v>
      </c>
      <c r="I222" s="223"/>
      <c r="J222" s="224">
        <f>ROUND(I222*H222,2)</f>
        <v>0</v>
      </c>
      <c r="K222" s="225"/>
      <c r="L222" s="43"/>
      <c r="M222" s="226" t="s">
        <v>1</v>
      </c>
      <c r="N222" s="227" t="s">
        <v>44</v>
      </c>
      <c r="O222" s="90"/>
      <c r="P222" s="228">
        <f>O222*H222</f>
        <v>0</v>
      </c>
      <c r="Q222" s="228">
        <v>0.0001</v>
      </c>
      <c r="R222" s="228">
        <f>Q222*H222</f>
        <v>0.0167024</v>
      </c>
      <c r="S222" s="228">
        <v>0</v>
      </c>
      <c r="T222" s="229">
        <f>S222*H222</f>
        <v>0</v>
      </c>
      <c r="U222" s="37"/>
      <c r="V222" s="37"/>
      <c r="W222" s="37"/>
      <c r="X222" s="37"/>
      <c r="Y222" s="37"/>
      <c r="Z222" s="37"/>
      <c r="AA222" s="37"/>
      <c r="AB222" s="37"/>
      <c r="AC222" s="37"/>
      <c r="AD222" s="37"/>
      <c r="AE222" s="37"/>
      <c r="AR222" s="230" t="s">
        <v>141</v>
      </c>
      <c r="AT222" s="230" t="s">
        <v>137</v>
      </c>
      <c r="AU222" s="230" t="s">
        <v>21</v>
      </c>
      <c r="AY222" s="16" t="s">
        <v>135</v>
      </c>
      <c r="BE222" s="231">
        <f>IF(N222="základní",J222,0)</f>
        <v>0</v>
      </c>
      <c r="BF222" s="231">
        <f>IF(N222="snížená",J222,0)</f>
        <v>0</v>
      </c>
      <c r="BG222" s="231">
        <f>IF(N222="zákl. přenesená",J222,0)</f>
        <v>0</v>
      </c>
      <c r="BH222" s="231">
        <f>IF(N222="sníž. přenesená",J222,0)</f>
        <v>0</v>
      </c>
      <c r="BI222" s="231">
        <f>IF(N222="nulová",J222,0)</f>
        <v>0</v>
      </c>
      <c r="BJ222" s="16" t="s">
        <v>87</v>
      </c>
      <c r="BK222" s="231">
        <f>ROUND(I222*H222,2)</f>
        <v>0</v>
      </c>
      <c r="BL222" s="16" t="s">
        <v>141</v>
      </c>
      <c r="BM222" s="230" t="s">
        <v>2101</v>
      </c>
    </row>
    <row r="223" spans="1:47" s="2" customFormat="1" ht="12">
      <c r="A223" s="37"/>
      <c r="B223" s="38"/>
      <c r="C223" s="39"/>
      <c r="D223" s="232" t="s">
        <v>143</v>
      </c>
      <c r="E223" s="39"/>
      <c r="F223" s="233" t="s">
        <v>2102</v>
      </c>
      <c r="G223" s="39"/>
      <c r="H223" s="39"/>
      <c r="I223" s="234"/>
      <c r="J223" s="39"/>
      <c r="K223" s="39"/>
      <c r="L223" s="43"/>
      <c r="M223" s="235"/>
      <c r="N223" s="236"/>
      <c r="O223" s="90"/>
      <c r="P223" s="90"/>
      <c r="Q223" s="90"/>
      <c r="R223" s="90"/>
      <c r="S223" s="90"/>
      <c r="T223" s="91"/>
      <c r="U223" s="37"/>
      <c r="V223" s="37"/>
      <c r="W223" s="37"/>
      <c r="X223" s="37"/>
      <c r="Y223" s="37"/>
      <c r="Z223" s="37"/>
      <c r="AA223" s="37"/>
      <c r="AB223" s="37"/>
      <c r="AC223" s="37"/>
      <c r="AD223" s="37"/>
      <c r="AE223" s="37"/>
      <c r="AT223" s="16" t="s">
        <v>143</v>
      </c>
      <c r="AU223" s="16" t="s">
        <v>21</v>
      </c>
    </row>
    <row r="224" spans="1:51" s="13" customFormat="1" ht="12">
      <c r="A224" s="13"/>
      <c r="B224" s="237"/>
      <c r="C224" s="238"/>
      <c r="D224" s="232" t="s">
        <v>150</v>
      </c>
      <c r="E224" s="239" t="s">
        <v>1</v>
      </c>
      <c r="F224" s="240" t="s">
        <v>2103</v>
      </c>
      <c r="G224" s="238"/>
      <c r="H224" s="241">
        <v>167.024</v>
      </c>
      <c r="I224" s="242"/>
      <c r="J224" s="238"/>
      <c r="K224" s="238"/>
      <c r="L224" s="243"/>
      <c r="M224" s="244"/>
      <c r="N224" s="245"/>
      <c r="O224" s="245"/>
      <c r="P224" s="245"/>
      <c r="Q224" s="245"/>
      <c r="R224" s="245"/>
      <c r="S224" s="245"/>
      <c r="T224" s="246"/>
      <c r="U224" s="13"/>
      <c r="V224" s="13"/>
      <c r="W224" s="13"/>
      <c r="X224" s="13"/>
      <c r="Y224" s="13"/>
      <c r="Z224" s="13"/>
      <c r="AA224" s="13"/>
      <c r="AB224" s="13"/>
      <c r="AC224" s="13"/>
      <c r="AD224" s="13"/>
      <c r="AE224" s="13"/>
      <c r="AT224" s="247" t="s">
        <v>150</v>
      </c>
      <c r="AU224" s="247" t="s">
        <v>21</v>
      </c>
      <c r="AV224" s="13" t="s">
        <v>21</v>
      </c>
      <c r="AW224" s="13" t="s">
        <v>34</v>
      </c>
      <c r="AX224" s="13" t="s">
        <v>79</v>
      </c>
      <c r="AY224" s="247" t="s">
        <v>135</v>
      </c>
    </row>
    <row r="225" spans="1:51" s="14" customFormat="1" ht="12">
      <c r="A225" s="14"/>
      <c r="B225" s="248"/>
      <c r="C225" s="249"/>
      <c r="D225" s="232" t="s">
        <v>150</v>
      </c>
      <c r="E225" s="250" t="s">
        <v>1</v>
      </c>
      <c r="F225" s="251" t="s">
        <v>159</v>
      </c>
      <c r="G225" s="249"/>
      <c r="H225" s="252">
        <v>167.024</v>
      </c>
      <c r="I225" s="253"/>
      <c r="J225" s="249"/>
      <c r="K225" s="249"/>
      <c r="L225" s="254"/>
      <c r="M225" s="255"/>
      <c r="N225" s="256"/>
      <c r="O225" s="256"/>
      <c r="P225" s="256"/>
      <c r="Q225" s="256"/>
      <c r="R225" s="256"/>
      <c r="S225" s="256"/>
      <c r="T225" s="257"/>
      <c r="U225" s="14"/>
      <c r="V225" s="14"/>
      <c r="W225" s="14"/>
      <c r="X225" s="14"/>
      <c r="Y225" s="14"/>
      <c r="Z225" s="14"/>
      <c r="AA225" s="14"/>
      <c r="AB225" s="14"/>
      <c r="AC225" s="14"/>
      <c r="AD225" s="14"/>
      <c r="AE225" s="14"/>
      <c r="AT225" s="258" t="s">
        <v>150</v>
      </c>
      <c r="AU225" s="258" t="s">
        <v>21</v>
      </c>
      <c r="AV225" s="14" t="s">
        <v>141</v>
      </c>
      <c r="AW225" s="14" t="s">
        <v>34</v>
      </c>
      <c r="AX225" s="14" t="s">
        <v>87</v>
      </c>
      <c r="AY225" s="258" t="s">
        <v>135</v>
      </c>
    </row>
    <row r="226" spans="1:65" s="2" customFormat="1" ht="16.5" customHeight="1">
      <c r="A226" s="37"/>
      <c r="B226" s="38"/>
      <c r="C226" s="259" t="s">
        <v>302</v>
      </c>
      <c r="D226" s="259" t="s">
        <v>266</v>
      </c>
      <c r="E226" s="260" t="s">
        <v>614</v>
      </c>
      <c r="F226" s="261" t="s">
        <v>936</v>
      </c>
      <c r="G226" s="262" t="s">
        <v>155</v>
      </c>
      <c r="H226" s="263">
        <v>96.6</v>
      </c>
      <c r="I226" s="264"/>
      <c r="J226" s="265">
        <f>ROUND(I226*H226,2)</f>
        <v>0</v>
      </c>
      <c r="K226" s="266"/>
      <c r="L226" s="267"/>
      <c r="M226" s="268" t="s">
        <v>1</v>
      </c>
      <c r="N226" s="269" t="s">
        <v>44</v>
      </c>
      <c r="O226" s="90"/>
      <c r="P226" s="228">
        <f>O226*H226</f>
        <v>0</v>
      </c>
      <c r="Q226" s="228">
        <v>0.0003</v>
      </c>
      <c r="R226" s="228">
        <f>Q226*H226</f>
        <v>0.028979999999999995</v>
      </c>
      <c r="S226" s="228">
        <v>0</v>
      </c>
      <c r="T226" s="229">
        <f>S226*H226</f>
        <v>0</v>
      </c>
      <c r="U226" s="37"/>
      <c r="V226" s="37"/>
      <c r="W226" s="37"/>
      <c r="X226" s="37"/>
      <c r="Y226" s="37"/>
      <c r="Z226" s="37"/>
      <c r="AA226" s="37"/>
      <c r="AB226" s="37"/>
      <c r="AC226" s="37"/>
      <c r="AD226" s="37"/>
      <c r="AE226" s="37"/>
      <c r="AR226" s="230" t="s">
        <v>181</v>
      </c>
      <c r="AT226" s="230" t="s">
        <v>266</v>
      </c>
      <c r="AU226" s="230" t="s">
        <v>21</v>
      </c>
      <c r="AY226" s="16" t="s">
        <v>135</v>
      </c>
      <c r="BE226" s="231">
        <f>IF(N226="základní",J226,0)</f>
        <v>0</v>
      </c>
      <c r="BF226" s="231">
        <f>IF(N226="snížená",J226,0)</f>
        <v>0</v>
      </c>
      <c r="BG226" s="231">
        <f>IF(N226="zákl. přenesená",J226,0)</f>
        <v>0</v>
      </c>
      <c r="BH226" s="231">
        <f>IF(N226="sníž. přenesená",J226,0)</f>
        <v>0</v>
      </c>
      <c r="BI226" s="231">
        <f>IF(N226="nulová",J226,0)</f>
        <v>0</v>
      </c>
      <c r="BJ226" s="16" t="s">
        <v>87</v>
      </c>
      <c r="BK226" s="231">
        <f>ROUND(I226*H226,2)</f>
        <v>0</v>
      </c>
      <c r="BL226" s="16" t="s">
        <v>141</v>
      </c>
      <c r="BM226" s="230" t="s">
        <v>2104</v>
      </c>
    </row>
    <row r="227" spans="1:47" s="2" customFormat="1" ht="12">
      <c r="A227" s="37"/>
      <c r="B227" s="38"/>
      <c r="C227" s="39"/>
      <c r="D227" s="232" t="s">
        <v>143</v>
      </c>
      <c r="E227" s="39"/>
      <c r="F227" s="233" t="s">
        <v>271</v>
      </c>
      <c r="G227" s="39"/>
      <c r="H227" s="39"/>
      <c r="I227" s="234"/>
      <c r="J227" s="39"/>
      <c r="K227" s="39"/>
      <c r="L227" s="43"/>
      <c r="M227" s="235"/>
      <c r="N227" s="236"/>
      <c r="O227" s="90"/>
      <c r="P227" s="90"/>
      <c r="Q227" s="90"/>
      <c r="R227" s="90"/>
      <c r="S227" s="90"/>
      <c r="T227" s="91"/>
      <c r="U227" s="37"/>
      <c r="V227" s="37"/>
      <c r="W227" s="37"/>
      <c r="X227" s="37"/>
      <c r="Y227" s="37"/>
      <c r="Z227" s="37"/>
      <c r="AA227" s="37"/>
      <c r="AB227" s="37"/>
      <c r="AC227" s="37"/>
      <c r="AD227" s="37"/>
      <c r="AE227" s="37"/>
      <c r="AT227" s="16" t="s">
        <v>143</v>
      </c>
      <c r="AU227" s="16" t="s">
        <v>21</v>
      </c>
    </row>
    <row r="228" spans="1:51" s="13" customFormat="1" ht="12">
      <c r="A228" s="13"/>
      <c r="B228" s="237"/>
      <c r="C228" s="238"/>
      <c r="D228" s="232" t="s">
        <v>150</v>
      </c>
      <c r="E228" s="238"/>
      <c r="F228" s="240" t="s">
        <v>2105</v>
      </c>
      <c r="G228" s="238"/>
      <c r="H228" s="241">
        <v>96.6</v>
      </c>
      <c r="I228" s="242"/>
      <c r="J228" s="238"/>
      <c r="K228" s="238"/>
      <c r="L228" s="243"/>
      <c r="M228" s="244"/>
      <c r="N228" s="245"/>
      <c r="O228" s="245"/>
      <c r="P228" s="245"/>
      <c r="Q228" s="245"/>
      <c r="R228" s="245"/>
      <c r="S228" s="245"/>
      <c r="T228" s="246"/>
      <c r="U228" s="13"/>
      <c r="V228" s="13"/>
      <c r="W228" s="13"/>
      <c r="X228" s="13"/>
      <c r="Y228" s="13"/>
      <c r="Z228" s="13"/>
      <c r="AA228" s="13"/>
      <c r="AB228" s="13"/>
      <c r="AC228" s="13"/>
      <c r="AD228" s="13"/>
      <c r="AE228" s="13"/>
      <c r="AT228" s="247" t="s">
        <v>150</v>
      </c>
      <c r="AU228" s="247" t="s">
        <v>21</v>
      </c>
      <c r="AV228" s="13" t="s">
        <v>21</v>
      </c>
      <c r="AW228" s="13" t="s">
        <v>4</v>
      </c>
      <c r="AX228" s="13" t="s">
        <v>87</v>
      </c>
      <c r="AY228" s="247" t="s">
        <v>135</v>
      </c>
    </row>
    <row r="229" spans="1:65" s="2" customFormat="1" ht="16.5" customHeight="1">
      <c r="A229" s="37"/>
      <c r="B229" s="38"/>
      <c r="C229" s="259" t="s">
        <v>308</v>
      </c>
      <c r="D229" s="259" t="s">
        <v>266</v>
      </c>
      <c r="E229" s="260" t="s">
        <v>941</v>
      </c>
      <c r="F229" s="261" t="s">
        <v>942</v>
      </c>
      <c r="G229" s="262" t="s">
        <v>155</v>
      </c>
      <c r="H229" s="263">
        <v>96.6</v>
      </c>
      <c r="I229" s="264"/>
      <c r="J229" s="265">
        <f>ROUND(I229*H229,2)</f>
        <v>0</v>
      </c>
      <c r="K229" s="266"/>
      <c r="L229" s="267"/>
      <c r="M229" s="268" t="s">
        <v>1</v>
      </c>
      <c r="N229" s="269" t="s">
        <v>44</v>
      </c>
      <c r="O229" s="90"/>
      <c r="P229" s="228">
        <f>O229*H229</f>
        <v>0</v>
      </c>
      <c r="Q229" s="228">
        <v>0.0003</v>
      </c>
      <c r="R229" s="228">
        <f>Q229*H229</f>
        <v>0.028979999999999995</v>
      </c>
      <c r="S229" s="228">
        <v>0</v>
      </c>
      <c r="T229" s="229">
        <f>S229*H229</f>
        <v>0</v>
      </c>
      <c r="U229" s="37"/>
      <c r="V229" s="37"/>
      <c r="W229" s="37"/>
      <c r="X229" s="37"/>
      <c r="Y229" s="37"/>
      <c r="Z229" s="37"/>
      <c r="AA229" s="37"/>
      <c r="AB229" s="37"/>
      <c r="AC229" s="37"/>
      <c r="AD229" s="37"/>
      <c r="AE229" s="37"/>
      <c r="AR229" s="230" t="s">
        <v>181</v>
      </c>
      <c r="AT229" s="230" t="s">
        <v>266</v>
      </c>
      <c r="AU229" s="230" t="s">
        <v>21</v>
      </c>
      <c r="AY229" s="16" t="s">
        <v>135</v>
      </c>
      <c r="BE229" s="231">
        <f>IF(N229="základní",J229,0)</f>
        <v>0</v>
      </c>
      <c r="BF229" s="231">
        <f>IF(N229="snížená",J229,0)</f>
        <v>0</v>
      </c>
      <c r="BG229" s="231">
        <f>IF(N229="zákl. přenesená",J229,0)</f>
        <v>0</v>
      </c>
      <c r="BH229" s="231">
        <f>IF(N229="sníž. přenesená",J229,0)</f>
        <v>0</v>
      </c>
      <c r="BI229" s="231">
        <f>IF(N229="nulová",J229,0)</f>
        <v>0</v>
      </c>
      <c r="BJ229" s="16" t="s">
        <v>87</v>
      </c>
      <c r="BK229" s="231">
        <f>ROUND(I229*H229,2)</f>
        <v>0</v>
      </c>
      <c r="BL229" s="16" t="s">
        <v>141</v>
      </c>
      <c r="BM229" s="230" t="s">
        <v>2106</v>
      </c>
    </row>
    <row r="230" spans="1:47" s="2" customFormat="1" ht="12">
      <c r="A230" s="37"/>
      <c r="B230" s="38"/>
      <c r="C230" s="39"/>
      <c r="D230" s="232" t="s">
        <v>143</v>
      </c>
      <c r="E230" s="39"/>
      <c r="F230" s="233" t="s">
        <v>271</v>
      </c>
      <c r="G230" s="39"/>
      <c r="H230" s="39"/>
      <c r="I230" s="234"/>
      <c r="J230" s="39"/>
      <c r="K230" s="39"/>
      <c r="L230" s="43"/>
      <c r="M230" s="235"/>
      <c r="N230" s="236"/>
      <c r="O230" s="90"/>
      <c r="P230" s="90"/>
      <c r="Q230" s="90"/>
      <c r="R230" s="90"/>
      <c r="S230" s="90"/>
      <c r="T230" s="91"/>
      <c r="U230" s="37"/>
      <c r="V230" s="37"/>
      <c r="W230" s="37"/>
      <c r="X230" s="37"/>
      <c r="Y230" s="37"/>
      <c r="Z230" s="37"/>
      <c r="AA230" s="37"/>
      <c r="AB230" s="37"/>
      <c r="AC230" s="37"/>
      <c r="AD230" s="37"/>
      <c r="AE230" s="37"/>
      <c r="AT230" s="16" t="s">
        <v>143</v>
      </c>
      <c r="AU230" s="16" t="s">
        <v>21</v>
      </c>
    </row>
    <row r="231" spans="1:51" s="13" customFormat="1" ht="12">
      <c r="A231" s="13"/>
      <c r="B231" s="237"/>
      <c r="C231" s="238"/>
      <c r="D231" s="232" t="s">
        <v>150</v>
      </c>
      <c r="E231" s="238"/>
      <c r="F231" s="240" t="s">
        <v>2105</v>
      </c>
      <c r="G231" s="238"/>
      <c r="H231" s="241">
        <v>96.6</v>
      </c>
      <c r="I231" s="242"/>
      <c r="J231" s="238"/>
      <c r="K231" s="238"/>
      <c r="L231" s="243"/>
      <c r="M231" s="244"/>
      <c r="N231" s="245"/>
      <c r="O231" s="245"/>
      <c r="P231" s="245"/>
      <c r="Q231" s="245"/>
      <c r="R231" s="245"/>
      <c r="S231" s="245"/>
      <c r="T231" s="246"/>
      <c r="U231" s="13"/>
      <c r="V231" s="13"/>
      <c r="W231" s="13"/>
      <c r="X231" s="13"/>
      <c r="Y231" s="13"/>
      <c r="Z231" s="13"/>
      <c r="AA231" s="13"/>
      <c r="AB231" s="13"/>
      <c r="AC231" s="13"/>
      <c r="AD231" s="13"/>
      <c r="AE231" s="13"/>
      <c r="AT231" s="247" t="s">
        <v>150</v>
      </c>
      <c r="AU231" s="247" t="s">
        <v>21</v>
      </c>
      <c r="AV231" s="13" t="s">
        <v>21</v>
      </c>
      <c r="AW231" s="13" t="s">
        <v>4</v>
      </c>
      <c r="AX231" s="13" t="s">
        <v>87</v>
      </c>
      <c r="AY231" s="247" t="s">
        <v>135</v>
      </c>
    </row>
    <row r="232" spans="1:65" s="2" customFormat="1" ht="16.5" customHeight="1">
      <c r="A232" s="37"/>
      <c r="B232" s="38"/>
      <c r="C232" s="218" t="s">
        <v>313</v>
      </c>
      <c r="D232" s="218" t="s">
        <v>137</v>
      </c>
      <c r="E232" s="219" t="s">
        <v>2107</v>
      </c>
      <c r="F232" s="220" t="s">
        <v>2108</v>
      </c>
      <c r="G232" s="221" t="s">
        <v>1</v>
      </c>
      <c r="H232" s="222">
        <v>29.2</v>
      </c>
      <c r="I232" s="223"/>
      <c r="J232" s="224">
        <f>ROUND(I232*H232,2)</f>
        <v>0</v>
      </c>
      <c r="K232" s="225"/>
      <c r="L232" s="43"/>
      <c r="M232" s="226" t="s">
        <v>1</v>
      </c>
      <c r="N232" s="227" t="s">
        <v>44</v>
      </c>
      <c r="O232" s="90"/>
      <c r="P232" s="228">
        <f>O232*H232</f>
        <v>0</v>
      </c>
      <c r="Q232" s="228">
        <v>0</v>
      </c>
      <c r="R232" s="228">
        <f>Q232*H232</f>
        <v>0</v>
      </c>
      <c r="S232" s="228">
        <v>0</v>
      </c>
      <c r="T232" s="229">
        <f>S232*H232</f>
        <v>0</v>
      </c>
      <c r="U232" s="37"/>
      <c r="V232" s="37"/>
      <c r="W232" s="37"/>
      <c r="X232" s="37"/>
      <c r="Y232" s="37"/>
      <c r="Z232" s="37"/>
      <c r="AA232" s="37"/>
      <c r="AB232" s="37"/>
      <c r="AC232" s="37"/>
      <c r="AD232" s="37"/>
      <c r="AE232" s="37"/>
      <c r="AR232" s="230" t="s">
        <v>141</v>
      </c>
      <c r="AT232" s="230" t="s">
        <v>137</v>
      </c>
      <c r="AU232" s="230" t="s">
        <v>21</v>
      </c>
      <c r="AY232" s="16" t="s">
        <v>135</v>
      </c>
      <c r="BE232" s="231">
        <f>IF(N232="základní",J232,0)</f>
        <v>0</v>
      </c>
      <c r="BF232" s="231">
        <f>IF(N232="snížená",J232,0)</f>
        <v>0</v>
      </c>
      <c r="BG232" s="231">
        <f>IF(N232="zákl. přenesená",J232,0)</f>
        <v>0</v>
      </c>
      <c r="BH232" s="231">
        <f>IF(N232="sníž. přenesená",J232,0)</f>
        <v>0</v>
      </c>
      <c r="BI232" s="231">
        <f>IF(N232="nulová",J232,0)</f>
        <v>0</v>
      </c>
      <c r="BJ232" s="16" t="s">
        <v>87</v>
      </c>
      <c r="BK232" s="231">
        <f>ROUND(I232*H232,2)</f>
        <v>0</v>
      </c>
      <c r="BL232" s="16" t="s">
        <v>141</v>
      </c>
      <c r="BM232" s="230" t="s">
        <v>2109</v>
      </c>
    </row>
    <row r="233" spans="1:47" s="2" customFormat="1" ht="12">
      <c r="A233" s="37"/>
      <c r="B233" s="38"/>
      <c r="C233" s="39"/>
      <c r="D233" s="232" t="s">
        <v>143</v>
      </c>
      <c r="E233" s="39"/>
      <c r="F233" s="233" t="s">
        <v>2110</v>
      </c>
      <c r="G233" s="39"/>
      <c r="H233" s="39"/>
      <c r="I233" s="234"/>
      <c r="J233" s="39"/>
      <c r="K233" s="39"/>
      <c r="L233" s="43"/>
      <c r="M233" s="235"/>
      <c r="N233" s="236"/>
      <c r="O233" s="90"/>
      <c r="P233" s="90"/>
      <c r="Q233" s="90"/>
      <c r="R233" s="90"/>
      <c r="S233" s="90"/>
      <c r="T233" s="91"/>
      <c r="U233" s="37"/>
      <c r="V233" s="37"/>
      <c r="W233" s="37"/>
      <c r="X233" s="37"/>
      <c r="Y233" s="37"/>
      <c r="Z233" s="37"/>
      <c r="AA233" s="37"/>
      <c r="AB233" s="37"/>
      <c r="AC233" s="37"/>
      <c r="AD233" s="37"/>
      <c r="AE233" s="37"/>
      <c r="AT233" s="16" t="s">
        <v>143</v>
      </c>
      <c r="AU233" s="16" t="s">
        <v>21</v>
      </c>
    </row>
    <row r="234" spans="1:51" s="13" customFormat="1" ht="12">
      <c r="A234" s="13"/>
      <c r="B234" s="237"/>
      <c r="C234" s="238"/>
      <c r="D234" s="232" t="s">
        <v>150</v>
      </c>
      <c r="E234" s="239" t="s">
        <v>1</v>
      </c>
      <c r="F234" s="240" t="s">
        <v>2111</v>
      </c>
      <c r="G234" s="238"/>
      <c r="H234" s="241">
        <v>29.2</v>
      </c>
      <c r="I234" s="242"/>
      <c r="J234" s="238"/>
      <c r="K234" s="238"/>
      <c r="L234" s="243"/>
      <c r="M234" s="244"/>
      <c r="N234" s="245"/>
      <c r="O234" s="245"/>
      <c r="P234" s="245"/>
      <c r="Q234" s="245"/>
      <c r="R234" s="245"/>
      <c r="S234" s="245"/>
      <c r="T234" s="246"/>
      <c r="U234" s="13"/>
      <c r="V234" s="13"/>
      <c r="W234" s="13"/>
      <c r="X234" s="13"/>
      <c r="Y234" s="13"/>
      <c r="Z234" s="13"/>
      <c r="AA234" s="13"/>
      <c r="AB234" s="13"/>
      <c r="AC234" s="13"/>
      <c r="AD234" s="13"/>
      <c r="AE234" s="13"/>
      <c r="AT234" s="247" t="s">
        <v>150</v>
      </c>
      <c r="AU234" s="247" t="s">
        <v>21</v>
      </c>
      <c r="AV234" s="13" t="s">
        <v>21</v>
      </c>
      <c r="AW234" s="13" t="s">
        <v>34</v>
      </c>
      <c r="AX234" s="13" t="s">
        <v>79</v>
      </c>
      <c r="AY234" s="247" t="s">
        <v>135</v>
      </c>
    </row>
    <row r="235" spans="1:51" s="14" customFormat="1" ht="12">
      <c r="A235" s="14"/>
      <c r="B235" s="248"/>
      <c r="C235" s="249"/>
      <c r="D235" s="232" t="s">
        <v>150</v>
      </c>
      <c r="E235" s="250" t="s">
        <v>1</v>
      </c>
      <c r="F235" s="251" t="s">
        <v>159</v>
      </c>
      <c r="G235" s="249"/>
      <c r="H235" s="252">
        <v>29.2</v>
      </c>
      <c r="I235" s="253"/>
      <c r="J235" s="249"/>
      <c r="K235" s="249"/>
      <c r="L235" s="254"/>
      <c r="M235" s="255"/>
      <c r="N235" s="256"/>
      <c r="O235" s="256"/>
      <c r="P235" s="256"/>
      <c r="Q235" s="256"/>
      <c r="R235" s="256"/>
      <c r="S235" s="256"/>
      <c r="T235" s="257"/>
      <c r="U235" s="14"/>
      <c r="V235" s="14"/>
      <c r="W235" s="14"/>
      <c r="X235" s="14"/>
      <c r="Y235" s="14"/>
      <c r="Z235" s="14"/>
      <c r="AA235" s="14"/>
      <c r="AB235" s="14"/>
      <c r="AC235" s="14"/>
      <c r="AD235" s="14"/>
      <c r="AE235" s="14"/>
      <c r="AT235" s="258" t="s">
        <v>150</v>
      </c>
      <c r="AU235" s="258" t="s">
        <v>21</v>
      </c>
      <c r="AV235" s="14" t="s">
        <v>141</v>
      </c>
      <c r="AW235" s="14" t="s">
        <v>34</v>
      </c>
      <c r="AX235" s="14" t="s">
        <v>87</v>
      </c>
      <c r="AY235" s="258" t="s">
        <v>135</v>
      </c>
    </row>
    <row r="236" spans="1:65" s="2" customFormat="1" ht="24.15" customHeight="1">
      <c r="A236" s="37"/>
      <c r="B236" s="38"/>
      <c r="C236" s="218" t="s">
        <v>317</v>
      </c>
      <c r="D236" s="218" t="s">
        <v>137</v>
      </c>
      <c r="E236" s="219" t="s">
        <v>501</v>
      </c>
      <c r="F236" s="220" t="s">
        <v>502</v>
      </c>
      <c r="G236" s="221" t="s">
        <v>155</v>
      </c>
      <c r="H236" s="222">
        <v>21</v>
      </c>
      <c r="I236" s="223"/>
      <c r="J236" s="224">
        <f>ROUND(I236*H236,2)</f>
        <v>0</v>
      </c>
      <c r="K236" s="225"/>
      <c r="L236" s="43"/>
      <c r="M236" s="226" t="s">
        <v>1</v>
      </c>
      <c r="N236" s="227" t="s">
        <v>44</v>
      </c>
      <c r="O236" s="90"/>
      <c r="P236" s="228">
        <f>O236*H236</f>
        <v>0</v>
      </c>
      <c r="Q236" s="228">
        <v>0.00017</v>
      </c>
      <c r="R236" s="228">
        <f>Q236*H236</f>
        <v>0.0035700000000000003</v>
      </c>
      <c r="S236" s="228">
        <v>0</v>
      </c>
      <c r="T236" s="229">
        <f>S236*H236</f>
        <v>0</v>
      </c>
      <c r="U236" s="37"/>
      <c r="V236" s="37"/>
      <c r="W236" s="37"/>
      <c r="X236" s="37"/>
      <c r="Y236" s="37"/>
      <c r="Z236" s="37"/>
      <c r="AA236" s="37"/>
      <c r="AB236" s="37"/>
      <c r="AC236" s="37"/>
      <c r="AD236" s="37"/>
      <c r="AE236" s="37"/>
      <c r="AR236" s="230" t="s">
        <v>141</v>
      </c>
      <c r="AT236" s="230" t="s">
        <v>137</v>
      </c>
      <c r="AU236" s="230" t="s">
        <v>21</v>
      </c>
      <c r="AY236" s="16" t="s">
        <v>135</v>
      </c>
      <c r="BE236" s="231">
        <f>IF(N236="základní",J236,0)</f>
        <v>0</v>
      </c>
      <c r="BF236" s="231">
        <f>IF(N236="snížená",J236,0)</f>
        <v>0</v>
      </c>
      <c r="BG236" s="231">
        <f>IF(N236="zákl. přenesená",J236,0)</f>
        <v>0</v>
      </c>
      <c r="BH236" s="231">
        <f>IF(N236="sníž. přenesená",J236,0)</f>
        <v>0</v>
      </c>
      <c r="BI236" s="231">
        <f>IF(N236="nulová",J236,0)</f>
        <v>0</v>
      </c>
      <c r="BJ236" s="16" t="s">
        <v>87</v>
      </c>
      <c r="BK236" s="231">
        <f>ROUND(I236*H236,2)</f>
        <v>0</v>
      </c>
      <c r="BL236" s="16" t="s">
        <v>141</v>
      </c>
      <c r="BM236" s="230" t="s">
        <v>2112</v>
      </c>
    </row>
    <row r="237" spans="1:47" s="2" customFormat="1" ht="12">
      <c r="A237" s="37"/>
      <c r="B237" s="38"/>
      <c r="C237" s="39"/>
      <c r="D237" s="232" t="s">
        <v>143</v>
      </c>
      <c r="E237" s="39"/>
      <c r="F237" s="233" t="s">
        <v>504</v>
      </c>
      <c r="G237" s="39"/>
      <c r="H237" s="39"/>
      <c r="I237" s="234"/>
      <c r="J237" s="39"/>
      <c r="K237" s="39"/>
      <c r="L237" s="43"/>
      <c r="M237" s="235"/>
      <c r="N237" s="236"/>
      <c r="O237" s="90"/>
      <c r="P237" s="90"/>
      <c r="Q237" s="90"/>
      <c r="R237" s="90"/>
      <c r="S237" s="90"/>
      <c r="T237" s="91"/>
      <c r="U237" s="37"/>
      <c r="V237" s="37"/>
      <c r="W237" s="37"/>
      <c r="X237" s="37"/>
      <c r="Y237" s="37"/>
      <c r="Z237" s="37"/>
      <c r="AA237" s="37"/>
      <c r="AB237" s="37"/>
      <c r="AC237" s="37"/>
      <c r="AD237" s="37"/>
      <c r="AE237" s="37"/>
      <c r="AT237" s="16" t="s">
        <v>143</v>
      </c>
      <c r="AU237" s="16" t="s">
        <v>21</v>
      </c>
    </row>
    <row r="238" spans="1:51" s="13" customFormat="1" ht="12">
      <c r="A238" s="13"/>
      <c r="B238" s="237"/>
      <c r="C238" s="238"/>
      <c r="D238" s="232" t="s">
        <v>150</v>
      </c>
      <c r="E238" s="239" t="s">
        <v>1</v>
      </c>
      <c r="F238" s="240" t="s">
        <v>2113</v>
      </c>
      <c r="G238" s="238"/>
      <c r="H238" s="241">
        <v>21</v>
      </c>
      <c r="I238" s="242"/>
      <c r="J238" s="238"/>
      <c r="K238" s="238"/>
      <c r="L238" s="243"/>
      <c r="M238" s="244"/>
      <c r="N238" s="245"/>
      <c r="O238" s="245"/>
      <c r="P238" s="245"/>
      <c r="Q238" s="245"/>
      <c r="R238" s="245"/>
      <c r="S238" s="245"/>
      <c r="T238" s="246"/>
      <c r="U238" s="13"/>
      <c r="V238" s="13"/>
      <c r="W238" s="13"/>
      <c r="X238" s="13"/>
      <c r="Y238" s="13"/>
      <c r="Z238" s="13"/>
      <c r="AA238" s="13"/>
      <c r="AB238" s="13"/>
      <c r="AC238" s="13"/>
      <c r="AD238" s="13"/>
      <c r="AE238" s="13"/>
      <c r="AT238" s="247" t="s">
        <v>150</v>
      </c>
      <c r="AU238" s="247" t="s">
        <v>21</v>
      </c>
      <c r="AV238" s="13" t="s">
        <v>21</v>
      </c>
      <c r="AW238" s="13" t="s">
        <v>34</v>
      </c>
      <c r="AX238" s="13" t="s">
        <v>79</v>
      </c>
      <c r="AY238" s="247" t="s">
        <v>135</v>
      </c>
    </row>
    <row r="239" spans="1:51" s="14" customFormat="1" ht="12">
      <c r="A239" s="14"/>
      <c r="B239" s="248"/>
      <c r="C239" s="249"/>
      <c r="D239" s="232" t="s">
        <v>150</v>
      </c>
      <c r="E239" s="250" t="s">
        <v>1</v>
      </c>
      <c r="F239" s="251" t="s">
        <v>159</v>
      </c>
      <c r="G239" s="249"/>
      <c r="H239" s="252">
        <v>21</v>
      </c>
      <c r="I239" s="253"/>
      <c r="J239" s="249"/>
      <c r="K239" s="249"/>
      <c r="L239" s="254"/>
      <c r="M239" s="255"/>
      <c r="N239" s="256"/>
      <c r="O239" s="256"/>
      <c r="P239" s="256"/>
      <c r="Q239" s="256"/>
      <c r="R239" s="256"/>
      <c r="S239" s="256"/>
      <c r="T239" s="257"/>
      <c r="U239" s="14"/>
      <c r="V239" s="14"/>
      <c r="W239" s="14"/>
      <c r="X239" s="14"/>
      <c r="Y239" s="14"/>
      <c r="Z239" s="14"/>
      <c r="AA239" s="14"/>
      <c r="AB239" s="14"/>
      <c r="AC239" s="14"/>
      <c r="AD239" s="14"/>
      <c r="AE239" s="14"/>
      <c r="AT239" s="258" t="s">
        <v>150</v>
      </c>
      <c r="AU239" s="258" t="s">
        <v>21</v>
      </c>
      <c r="AV239" s="14" t="s">
        <v>141</v>
      </c>
      <c r="AW239" s="14" t="s">
        <v>34</v>
      </c>
      <c r="AX239" s="14" t="s">
        <v>87</v>
      </c>
      <c r="AY239" s="258" t="s">
        <v>135</v>
      </c>
    </row>
    <row r="240" spans="1:65" s="2" customFormat="1" ht="24.15" customHeight="1">
      <c r="A240" s="37"/>
      <c r="B240" s="38"/>
      <c r="C240" s="259" t="s">
        <v>325</v>
      </c>
      <c r="D240" s="259" t="s">
        <v>266</v>
      </c>
      <c r="E240" s="260" t="s">
        <v>506</v>
      </c>
      <c r="F240" s="261" t="s">
        <v>507</v>
      </c>
      <c r="G240" s="262" t="s">
        <v>155</v>
      </c>
      <c r="H240" s="263">
        <v>21</v>
      </c>
      <c r="I240" s="264"/>
      <c r="J240" s="265">
        <f>ROUND(I240*H240,2)</f>
        <v>0</v>
      </c>
      <c r="K240" s="266"/>
      <c r="L240" s="267"/>
      <c r="M240" s="268" t="s">
        <v>1</v>
      </c>
      <c r="N240" s="269" t="s">
        <v>44</v>
      </c>
      <c r="O240" s="90"/>
      <c r="P240" s="228">
        <f>O240*H240</f>
        <v>0</v>
      </c>
      <c r="Q240" s="228">
        <v>0.0002</v>
      </c>
      <c r="R240" s="228">
        <f>Q240*H240</f>
        <v>0.004200000000000001</v>
      </c>
      <c r="S240" s="228">
        <v>0</v>
      </c>
      <c r="T240" s="229">
        <f>S240*H240</f>
        <v>0</v>
      </c>
      <c r="U240" s="37"/>
      <c r="V240" s="37"/>
      <c r="W240" s="37"/>
      <c r="X240" s="37"/>
      <c r="Y240" s="37"/>
      <c r="Z240" s="37"/>
      <c r="AA240" s="37"/>
      <c r="AB240" s="37"/>
      <c r="AC240" s="37"/>
      <c r="AD240" s="37"/>
      <c r="AE240" s="37"/>
      <c r="AR240" s="230" t="s">
        <v>181</v>
      </c>
      <c r="AT240" s="230" t="s">
        <v>266</v>
      </c>
      <c r="AU240" s="230" t="s">
        <v>21</v>
      </c>
      <c r="AY240" s="16" t="s">
        <v>135</v>
      </c>
      <c r="BE240" s="231">
        <f>IF(N240="základní",J240,0)</f>
        <v>0</v>
      </c>
      <c r="BF240" s="231">
        <f>IF(N240="snížená",J240,0)</f>
        <v>0</v>
      </c>
      <c r="BG240" s="231">
        <f>IF(N240="zákl. přenesená",J240,0)</f>
        <v>0</v>
      </c>
      <c r="BH240" s="231">
        <f>IF(N240="sníž. přenesená",J240,0)</f>
        <v>0</v>
      </c>
      <c r="BI240" s="231">
        <f>IF(N240="nulová",J240,0)</f>
        <v>0</v>
      </c>
      <c r="BJ240" s="16" t="s">
        <v>87</v>
      </c>
      <c r="BK240" s="231">
        <f>ROUND(I240*H240,2)</f>
        <v>0</v>
      </c>
      <c r="BL240" s="16" t="s">
        <v>141</v>
      </c>
      <c r="BM240" s="230" t="s">
        <v>2114</v>
      </c>
    </row>
    <row r="241" spans="1:47" s="2" customFormat="1" ht="12">
      <c r="A241" s="37"/>
      <c r="B241" s="38"/>
      <c r="C241" s="39"/>
      <c r="D241" s="232" t="s">
        <v>143</v>
      </c>
      <c r="E241" s="39"/>
      <c r="F241" s="233" t="s">
        <v>509</v>
      </c>
      <c r="G241" s="39"/>
      <c r="H241" s="39"/>
      <c r="I241" s="234"/>
      <c r="J241" s="39"/>
      <c r="K241" s="39"/>
      <c r="L241" s="43"/>
      <c r="M241" s="235"/>
      <c r="N241" s="236"/>
      <c r="O241" s="90"/>
      <c r="P241" s="90"/>
      <c r="Q241" s="90"/>
      <c r="R241" s="90"/>
      <c r="S241" s="90"/>
      <c r="T241" s="91"/>
      <c r="U241" s="37"/>
      <c r="V241" s="37"/>
      <c r="W241" s="37"/>
      <c r="X241" s="37"/>
      <c r="Y241" s="37"/>
      <c r="Z241" s="37"/>
      <c r="AA241" s="37"/>
      <c r="AB241" s="37"/>
      <c r="AC241" s="37"/>
      <c r="AD241" s="37"/>
      <c r="AE241" s="37"/>
      <c r="AT241" s="16" t="s">
        <v>143</v>
      </c>
      <c r="AU241" s="16" t="s">
        <v>21</v>
      </c>
    </row>
    <row r="242" spans="1:51" s="13" customFormat="1" ht="12">
      <c r="A242" s="13"/>
      <c r="B242" s="237"/>
      <c r="C242" s="238"/>
      <c r="D242" s="232" t="s">
        <v>150</v>
      </c>
      <c r="E242" s="238"/>
      <c r="F242" s="240" t="s">
        <v>2115</v>
      </c>
      <c r="G242" s="238"/>
      <c r="H242" s="241">
        <v>21</v>
      </c>
      <c r="I242" s="242"/>
      <c r="J242" s="238"/>
      <c r="K242" s="238"/>
      <c r="L242" s="243"/>
      <c r="M242" s="244"/>
      <c r="N242" s="245"/>
      <c r="O242" s="245"/>
      <c r="P242" s="245"/>
      <c r="Q242" s="245"/>
      <c r="R242" s="245"/>
      <c r="S242" s="245"/>
      <c r="T242" s="246"/>
      <c r="U242" s="13"/>
      <c r="V242" s="13"/>
      <c r="W242" s="13"/>
      <c r="X242" s="13"/>
      <c r="Y242" s="13"/>
      <c r="Z242" s="13"/>
      <c r="AA242" s="13"/>
      <c r="AB242" s="13"/>
      <c r="AC242" s="13"/>
      <c r="AD242" s="13"/>
      <c r="AE242" s="13"/>
      <c r="AT242" s="247" t="s">
        <v>150</v>
      </c>
      <c r="AU242" s="247" t="s">
        <v>21</v>
      </c>
      <c r="AV242" s="13" t="s">
        <v>21</v>
      </c>
      <c r="AW242" s="13" t="s">
        <v>4</v>
      </c>
      <c r="AX242" s="13" t="s">
        <v>87</v>
      </c>
      <c r="AY242" s="247" t="s">
        <v>135</v>
      </c>
    </row>
    <row r="243" spans="1:65" s="2" customFormat="1" ht="37.8" customHeight="1">
      <c r="A243" s="37"/>
      <c r="B243" s="38"/>
      <c r="C243" s="218" t="s">
        <v>331</v>
      </c>
      <c r="D243" s="218" t="s">
        <v>137</v>
      </c>
      <c r="E243" s="219" t="s">
        <v>511</v>
      </c>
      <c r="F243" s="220" t="s">
        <v>512</v>
      </c>
      <c r="G243" s="221" t="s">
        <v>162</v>
      </c>
      <c r="H243" s="222">
        <v>15</v>
      </c>
      <c r="I243" s="223"/>
      <c r="J243" s="224">
        <f>ROUND(I243*H243,2)</f>
        <v>0</v>
      </c>
      <c r="K243" s="225"/>
      <c r="L243" s="43"/>
      <c r="M243" s="226" t="s">
        <v>1</v>
      </c>
      <c r="N243" s="227" t="s">
        <v>44</v>
      </c>
      <c r="O243" s="90"/>
      <c r="P243" s="228">
        <f>O243*H243</f>
        <v>0</v>
      </c>
      <c r="Q243" s="228">
        <v>0.20469</v>
      </c>
      <c r="R243" s="228">
        <f>Q243*H243</f>
        <v>3.0703500000000004</v>
      </c>
      <c r="S243" s="228">
        <v>0</v>
      </c>
      <c r="T243" s="229">
        <f>S243*H243</f>
        <v>0</v>
      </c>
      <c r="U243" s="37"/>
      <c r="V243" s="37"/>
      <c r="W243" s="37"/>
      <c r="X243" s="37"/>
      <c r="Y243" s="37"/>
      <c r="Z243" s="37"/>
      <c r="AA243" s="37"/>
      <c r="AB243" s="37"/>
      <c r="AC243" s="37"/>
      <c r="AD243" s="37"/>
      <c r="AE243" s="37"/>
      <c r="AR243" s="230" t="s">
        <v>141</v>
      </c>
      <c r="AT243" s="230" t="s">
        <v>137</v>
      </c>
      <c r="AU243" s="230" t="s">
        <v>21</v>
      </c>
      <c r="AY243" s="16" t="s">
        <v>135</v>
      </c>
      <c r="BE243" s="231">
        <f>IF(N243="základní",J243,0)</f>
        <v>0</v>
      </c>
      <c r="BF243" s="231">
        <f>IF(N243="snížená",J243,0)</f>
        <v>0</v>
      </c>
      <c r="BG243" s="231">
        <f>IF(N243="zákl. přenesená",J243,0)</f>
        <v>0</v>
      </c>
      <c r="BH243" s="231">
        <f>IF(N243="sníž. přenesená",J243,0)</f>
        <v>0</v>
      </c>
      <c r="BI243" s="231">
        <f>IF(N243="nulová",J243,0)</f>
        <v>0</v>
      </c>
      <c r="BJ243" s="16" t="s">
        <v>87</v>
      </c>
      <c r="BK243" s="231">
        <f>ROUND(I243*H243,2)</f>
        <v>0</v>
      </c>
      <c r="BL243" s="16" t="s">
        <v>141</v>
      </c>
      <c r="BM243" s="230" t="s">
        <v>2116</v>
      </c>
    </row>
    <row r="244" spans="1:47" s="2" customFormat="1" ht="12">
      <c r="A244" s="37"/>
      <c r="B244" s="38"/>
      <c r="C244" s="39"/>
      <c r="D244" s="232" t="s">
        <v>143</v>
      </c>
      <c r="E244" s="39"/>
      <c r="F244" s="233" t="s">
        <v>2117</v>
      </c>
      <c r="G244" s="39"/>
      <c r="H244" s="39"/>
      <c r="I244" s="234"/>
      <c r="J244" s="39"/>
      <c r="K244" s="39"/>
      <c r="L244" s="43"/>
      <c r="M244" s="235"/>
      <c r="N244" s="236"/>
      <c r="O244" s="90"/>
      <c r="P244" s="90"/>
      <c r="Q244" s="90"/>
      <c r="R244" s="90"/>
      <c r="S244" s="90"/>
      <c r="T244" s="91"/>
      <c r="U244" s="37"/>
      <c r="V244" s="37"/>
      <c r="W244" s="37"/>
      <c r="X244" s="37"/>
      <c r="Y244" s="37"/>
      <c r="Z244" s="37"/>
      <c r="AA244" s="37"/>
      <c r="AB244" s="37"/>
      <c r="AC244" s="37"/>
      <c r="AD244" s="37"/>
      <c r="AE244" s="37"/>
      <c r="AT244" s="16" t="s">
        <v>143</v>
      </c>
      <c r="AU244" s="16" t="s">
        <v>21</v>
      </c>
    </row>
    <row r="245" spans="1:51" s="13" customFormat="1" ht="12">
      <c r="A245" s="13"/>
      <c r="B245" s="237"/>
      <c r="C245" s="238"/>
      <c r="D245" s="232" t="s">
        <v>150</v>
      </c>
      <c r="E245" s="239" t="s">
        <v>1</v>
      </c>
      <c r="F245" s="240" t="s">
        <v>2118</v>
      </c>
      <c r="G245" s="238"/>
      <c r="H245" s="241">
        <v>15</v>
      </c>
      <c r="I245" s="242"/>
      <c r="J245" s="238"/>
      <c r="K245" s="238"/>
      <c r="L245" s="243"/>
      <c r="M245" s="244"/>
      <c r="N245" s="245"/>
      <c r="O245" s="245"/>
      <c r="P245" s="245"/>
      <c r="Q245" s="245"/>
      <c r="R245" s="245"/>
      <c r="S245" s="245"/>
      <c r="T245" s="246"/>
      <c r="U245" s="13"/>
      <c r="V245" s="13"/>
      <c r="W245" s="13"/>
      <c r="X245" s="13"/>
      <c r="Y245" s="13"/>
      <c r="Z245" s="13"/>
      <c r="AA245" s="13"/>
      <c r="AB245" s="13"/>
      <c r="AC245" s="13"/>
      <c r="AD245" s="13"/>
      <c r="AE245" s="13"/>
      <c r="AT245" s="247" t="s">
        <v>150</v>
      </c>
      <c r="AU245" s="247" t="s">
        <v>21</v>
      </c>
      <c r="AV245" s="13" t="s">
        <v>21</v>
      </c>
      <c r="AW245" s="13" t="s">
        <v>34</v>
      </c>
      <c r="AX245" s="13" t="s">
        <v>79</v>
      </c>
      <c r="AY245" s="247" t="s">
        <v>135</v>
      </c>
    </row>
    <row r="246" spans="1:51" s="14" customFormat="1" ht="12">
      <c r="A246" s="14"/>
      <c r="B246" s="248"/>
      <c r="C246" s="249"/>
      <c r="D246" s="232" t="s">
        <v>150</v>
      </c>
      <c r="E246" s="250" t="s">
        <v>1</v>
      </c>
      <c r="F246" s="251" t="s">
        <v>159</v>
      </c>
      <c r="G246" s="249"/>
      <c r="H246" s="252">
        <v>15</v>
      </c>
      <c r="I246" s="253"/>
      <c r="J246" s="249"/>
      <c r="K246" s="249"/>
      <c r="L246" s="254"/>
      <c r="M246" s="255"/>
      <c r="N246" s="256"/>
      <c r="O246" s="256"/>
      <c r="P246" s="256"/>
      <c r="Q246" s="256"/>
      <c r="R246" s="256"/>
      <c r="S246" s="256"/>
      <c r="T246" s="257"/>
      <c r="U246" s="14"/>
      <c r="V246" s="14"/>
      <c r="W246" s="14"/>
      <c r="X246" s="14"/>
      <c r="Y246" s="14"/>
      <c r="Z246" s="14"/>
      <c r="AA246" s="14"/>
      <c r="AB246" s="14"/>
      <c r="AC246" s="14"/>
      <c r="AD246" s="14"/>
      <c r="AE246" s="14"/>
      <c r="AT246" s="258" t="s">
        <v>150</v>
      </c>
      <c r="AU246" s="258" t="s">
        <v>21</v>
      </c>
      <c r="AV246" s="14" t="s">
        <v>141</v>
      </c>
      <c r="AW246" s="14" t="s">
        <v>34</v>
      </c>
      <c r="AX246" s="14" t="s">
        <v>87</v>
      </c>
      <c r="AY246" s="258" t="s">
        <v>135</v>
      </c>
    </row>
    <row r="247" spans="1:65" s="2" customFormat="1" ht="21.75" customHeight="1">
      <c r="A247" s="37"/>
      <c r="B247" s="38"/>
      <c r="C247" s="218" t="s">
        <v>337</v>
      </c>
      <c r="D247" s="218" t="s">
        <v>137</v>
      </c>
      <c r="E247" s="219" t="s">
        <v>517</v>
      </c>
      <c r="F247" s="220" t="s">
        <v>518</v>
      </c>
      <c r="G247" s="221" t="s">
        <v>140</v>
      </c>
      <c r="H247" s="222">
        <v>1</v>
      </c>
      <c r="I247" s="223"/>
      <c r="J247" s="224">
        <f>ROUND(I247*H247,2)</f>
        <v>0</v>
      </c>
      <c r="K247" s="225"/>
      <c r="L247" s="43"/>
      <c r="M247" s="226" t="s">
        <v>1</v>
      </c>
      <c r="N247" s="227" t="s">
        <v>44</v>
      </c>
      <c r="O247" s="90"/>
      <c r="P247" s="228">
        <f>O247*H247</f>
        <v>0</v>
      </c>
      <c r="Q247" s="228">
        <v>3E-05</v>
      </c>
      <c r="R247" s="228">
        <f>Q247*H247</f>
        <v>3E-05</v>
      </c>
      <c r="S247" s="228">
        <v>0</v>
      </c>
      <c r="T247" s="229">
        <f>S247*H247</f>
        <v>0</v>
      </c>
      <c r="U247" s="37"/>
      <c r="V247" s="37"/>
      <c r="W247" s="37"/>
      <c r="X247" s="37"/>
      <c r="Y247" s="37"/>
      <c r="Z247" s="37"/>
      <c r="AA247" s="37"/>
      <c r="AB247" s="37"/>
      <c r="AC247" s="37"/>
      <c r="AD247" s="37"/>
      <c r="AE247" s="37"/>
      <c r="AR247" s="230" t="s">
        <v>141</v>
      </c>
      <c r="AT247" s="230" t="s">
        <v>137</v>
      </c>
      <c r="AU247" s="230" t="s">
        <v>21</v>
      </c>
      <c r="AY247" s="16" t="s">
        <v>135</v>
      </c>
      <c r="BE247" s="231">
        <f>IF(N247="základní",J247,0)</f>
        <v>0</v>
      </c>
      <c r="BF247" s="231">
        <f>IF(N247="snížená",J247,0)</f>
        <v>0</v>
      </c>
      <c r="BG247" s="231">
        <f>IF(N247="zákl. přenesená",J247,0)</f>
        <v>0</v>
      </c>
      <c r="BH247" s="231">
        <f>IF(N247="sníž. přenesená",J247,0)</f>
        <v>0</v>
      </c>
      <c r="BI247" s="231">
        <f>IF(N247="nulová",J247,0)</f>
        <v>0</v>
      </c>
      <c r="BJ247" s="16" t="s">
        <v>87</v>
      </c>
      <c r="BK247" s="231">
        <f>ROUND(I247*H247,2)</f>
        <v>0</v>
      </c>
      <c r="BL247" s="16" t="s">
        <v>141</v>
      </c>
      <c r="BM247" s="230" t="s">
        <v>2119</v>
      </c>
    </row>
    <row r="248" spans="1:47" s="2" customFormat="1" ht="12">
      <c r="A248" s="37"/>
      <c r="B248" s="38"/>
      <c r="C248" s="39"/>
      <c r="D248" s="232" t="s">
        <v>143</v>
      </c>
      <c r="E248" s="39"/>
      <c r="F248" s="233" t="s">
        <v>520</v>
      </c>
      <c r="G248" s="39"/>
      <c r="H248" s="39"/>
      <c r="I248" s="234"/>
      <c r="J248" s="39"/>
      <c r="K248" s="39"/>
      <c r="L248" s="43"/>
      <c r="M248" s="235"/>
      <c r="N248" s="236"/>
      <c r="O248" s="90"/>
      <c r="P248" s="90"/>
      <c r="Q248" s="90"/>
      <c r="R248" s="90"/>
      <c r="S248" s="90"/>
      <c r="T248" s="91"/>
      <c r="U248" s="37"/>
      <c r="V248" s="37"/>
      <c r="W248" s="37"/>
      <c r="X248" s="37"/>
      <c r="Y248" s="37"/>
      <c r="Z248" s="37"/>
      <c r="AA248" s="37"/>
      <c r="AB248" s="37"/>
      <c r="AC248" s="37"/>
      <c r="AD248" s="37"/>
      <c r="AE248" s="37"/>
      <c r="AT248" s="16" t="s">
        <v>143</v>
      </c>
      <c r="AU248" s="16" t="s">
        <v>21</v>
      </c>
    </row>
    <row r="249" spans="1:51" s="13" customFormat="1" ht="12">
      <c r="A249" s="13"/>
      <c r="B249" s="237"/>
      <c r="C249" s="238"/>
      <c r="D249" s="232" t="s">
        <v>150</v>
      </c>
      <c r="E249" s="239" t="s">
        <v>1</v>
      </c>
      <c r="F249" s="240" t="s">
        <v>2120</v>
      </c>
      <c r="G249" s="238"/>
      <c r="H249" s="241">
        <v>1</v>
      </c>
      <c r="I249" s="242"/>
      <c r="J249" s="238"/>
      <c r="K249" s="238"/>
      <c r="L249" s="243"/>
      <c r="M249" s="244"/>
      <c r="N249" s="245"/>
      <c r="O249" s="245"/>
      <c r="P249" s="245"/>
      <c r="Q249" s="245"/>
      <c r="R249" s="245"/>
      <c r="S249" s="245"/>
      <c r="T249" s="246"/>
      <c r="U249" s="13"/>
      <c r="V249" s="13"/>
      <c r="W249" s="13"/>
      <c r="X249" s="13"/>
      <c r="Y249" s="13"/>
      <c r="Z249" s="13"/>
      <c r="AA249" s="13"/>
      <c r="AB249" s="13"/>
      <c r="AC249" s="13"/>
      <c r="AD249" s="13"/>
      <c r="AE249" s="13"/>
      <c r="AT249" s="247" t="s">
        <v>150</v>
      </c>
      <c r="AU249" s="247" t="s">
        <v>21</v>
      </c>
      <c r="AV249" s="13" t="s">
        <v>21</v>
      </c>
      <c r="AW249" s="13" t="s">
        <v>34</v>
      </c>
      <c r="AX249" s="13" t="s">
        <v>79</v>
      </c>
      <c r="AY249" s="247" t="s">
        <v>135</v>
      </c>
    </row>
    <row r="250" spans="1:51" s="14" customFormat="1" ht="12">
      <c r="A250" s="14"/>
      <c r="B250" s="248"/>
      <c r="C250" s="249"/>
      <c r="D250" s="232" t="s">
        <v>150</v>
      </c>
      <c r="E250" s="250" t="s">
        <v>1</v>
      </c>
      <c r="F250" s="251" t="s">
        <v>159</v>
      </c>
      <c r="G250" s="249"/>
      <c r="H250" s="252">
        <v>1</v>
      </c>
      <c r="I250" s="253"/>
      <c r="J250" s="249"/>
      <c r="K250" s="249"/>
      <c r="L250" s="254"/>
      <c r="M250" s="255"/>
      <c r="N250" s="256"/>
      <c r="O250" s="256"/>
      <c r="P250" s="256"/>
      <c r="Q250" s="256"/>
      <c r="R250" s="256"/>
      <c r="S250" s="256"/>
      <c r="T250" s="257"/>
      <c r="U250" s="14"/>
      <c r="V250" s="14"/>
      <c r="W250" s="14"/>
      <c r="X250" s="14"/>
      <c r="Y250" s="14"/>
      <c r="Z250" s="14"/>
      <c r="AA250" s="14"/>
      <c r="AB250" s="14"/>
      <c r="AC250" s="14"/>
      <c r="AD250" s="14"/>
      <c r="AE250" s="14"/>
      <c r="AT250" s="258" t="s">
        <v>150</v>
      </c>
      <c r="AU250" s="258" t="s">
        <v>21</v>
      </c>
      <c r="AV250" s="14" t="s">
        <v>141</v>
      </c>
      <c r="AW250" s="14" t="s">
        <v>34</v>
      </c>
      <c r="AX250" s="14" t="s">
        <v>87</v>
      </c>
      <c r="AY250" s="258" t="s">
        <v>135</v>
      </c>
    </row>
    <row r="251" spans="1:63" s="12" customFormat="1" ht="22.8" customHeight="1">
      <c r="A251" s="12"/>
      <c r="B251" s="202"/>
      <c r="C251" s="203"/>
      <c r="D251" s="204" t="s">
        <v>78</v>
      </c>
      <c r="E251" s="216" t="s">
        <v>402</v>
      </c>
      <c r="F251" s="216" t="s">
        <v>403</v>
      </c>
      <c r="G251" s="203"/>
      <c r="H251" s="203"/>
      <c r="I251" s="206"/>
      <c r="J251" s="217">
        <f>BK251</f>
        <v>0</v>
      </c>
      <c r="K251" s="203"/>
      <c r="L251" s="208"/>
      <c r="M251" s="209"/>
      <c r="N251" s="210"/>
      <c r="O251" s="210"/>
      <c r="P251" s="211">
        <f>SUM(P252:P261)</f>
        <v>0</v>
      </c>
      <c r="Q251" s="210"/>
      <c r="R251" s="211">
        <f>SUM(R252:R261)</f>
        <v>0</v>
      </c>
      <c r="S251" s="210"/>
      <c r="T251" s="212">
        <f>SUM(T252:T261)</f>
        <v>0</v>
      </c>
      <c r="U251" s="12"/>
      <c r="V251" s="12"/>
      <c r="W251" s="12"/>
      <c r="X251" s="12"/>
      <c r="Y251" s="12"/>
      <c r="Z251" s="12"/>
      <c r="AA251" s="12"/>
      <c r="AB251" s="12"/>
      <c r="AC251" s="12"/>
      <c r="AD251" s="12"/>
      <c r="AE251" s="12"/>
      <c r="AR251" s="213" t="s">
        <v>87</v>
      </c>
      <c r="AT251" s="214" t="s">
        <v>78</v>
      </c>
      <c r="AU251" s="214" t="s">
        <v>87</v>
      </c>
      <c r="AY251" s="213" t="s">
        <v>135</v>
      </c>
      <c r="BK251" s="215">
        <f>SUM(BK252:BK261)</f>
        <v>0</v>
      </c>
    </row>
    <row r="252" spans="1:65" s="2" customFormat="1" ht="16.5" customHeight="1">
      <c r="A252" s="37"/>
      <c r="B252" s="38"/>
      <c r="C252" s="218" t="s">
        <v>344</v>
      </c>
      <c r="D252" s="218" t="s">
        <v>137</v>
      </c>
      <c r="E252" s="219" t="s">
        <v>2121</v>
      </c>
      <c r="F252" s="220" t="s">
        <v>2122</v>
      </c>
      <c r="G252" s="221" t="s">
        <v>269</v>
      </c>
      <c r="H252" s="222">
        <v>20.722</v>
      </c>
      <c r="I252" s="223"/>
      <c r="J252" s="224">
        <f>ROUND(I252*H252,2)</f>
        <v>0</v>
      </c>
      <c r="K252" s="225"/>
      <c r="L252" s="43"/>
      <c r="M252" s="226" t="s">
        <v>1</v>
      </c>
      <c r="N252" s="227" t="s">
        <v>44</v>
      </c>
      <c r="O252" s="90"/>
      <c r="P252" s="228">
        <f>O252*H252</f>
        <v>0</v>
      </c>
      <c r="Q252" s="228">
        <v>0</v>
      </c>
      <c r="R252" s="228">
        <f>Q252*H252</f>
        <v>0</v>
      </c>
      <c r="S252" s="228">
        <v>0</v>
      </c>
      <c r="T252" s="229">
        <f>S252*H252</f>
        <v>0</v>
      </c>
      <c r="U252" s="37"/>
      <c r="V252" s="37"/>
      <c r="W252" s="37"/>
      <c r="X252" s="37"/>
      <c r="Y252" s="37"/>
      <c r="Z252" s="37"/>
      <c r="AA252" s="37"/>
      <c r="AB252" s="37"/>
      <c r="AC252" s="37"/>
      <c r="AD252" s="37"/>
      <c r="AE252" s="37"/>
      <c r="AR252" s="230" t="s">
        <v>141</v>
      </c>
      <c r="AT252" s="230" t="s">
        <v>137</v>
      </c>
      <c r="AU252" s="230" t="s">
        <v>21</v>
      </c>
      <c r="AY252" s="16" t="s">
        <v>135</v>
      </c>
      <c r="BE252" s="231">
        <f>IF(N252="základní",J252,0)</f>
        <v>0</v>
      </c>
      <c r="BF252" s="231">
        <f>IF(N252="snížená",J252,0)</f>
        <v>0</v>
      </c>
      <c r="BG252" s="231">
        <f>IF(N252="zákl. přenesená",J252,0)</f>
        <v>0</v>
      </c>
      <c r="BH252" s="231">
        <f>IF(N252="sníž. přenesená",J252,0)</f>
        <v>0</v>
      </c>
      <c r="BI252" s="231">
        <f>IF(N252="nulová",J252,0)</f>
        <v>0</v>
      </c>
      <c r="BJ252" s="16" t="s">
        <v>87</v>
      </c>
      <c r="BK252" s="231">
        <f>ROUND(I252*H252,2)</f>
        <v>0</v>
      </c>
      <c r="BL252" s="16" t="s">
        <v>141</v>
      </c>
      <c r="BM252" s="230" t="s">
        <v>2123</v>
      </c>
    </row>
    <row r="253" spans="1:47" s="2" customFormat="1" ht="12">
      <c r="A253" s="37"/>
      <c r="B253" s="38"/>
      <c r="C253" s="39"/>
      <c r="D253" s="232" t="s">
        <v>143</v>
      </c>
      <c r="E253" s="39"/>
      <c r="F253" s="233" t="s">
        <v>2124</v>
      </c>
      <c r="G253" s="39"/>
      <c r="H253" s="39"/>
      <c r="I253" s="234"/>
      <c r="J253" s="39"/>
      <c r="K253" s="39"/>
      <c r="L253" s="43"/>
      <c r="M253" s="235"/>
      <c r="N253" s="236"/>
      <c r="O253" s="90"/>
      <c r="P253" s="90"/>
      <c r="Q253" s="90"/>
      <c r="R253" s="90"/>
      <c r="S253" s="90"/>
      <c r="T253" s="91"/>
      <c r="U253" s="37"/>
      <c r="V253" s="37"/>
      <c r="W253" s="37"/>
      <c r="X253" s="37"/>
      <c r="Y253" s="37"/>
      <c r="Z253" s="37"/>
      <c r="AA253" s="37"/>
      <c r="AB253" s="37"/>
      <c r="AC253" s="37"/>
      <c r="AD253" s="37"/>
      <c r="AE253" s="37"/>
      <c r="AT253" s="16" t="s">
        <v>143</v>
      </c>
      <c r="AU253" s="16" t="s">
        <v>21</v>
      </c>
    </row>
    <row r="254" spans="1:51" s="13" customFormat="1" ht="12">
      <c r="A254" s="13"/>
      <c r="B254" s="237"/>
      <c r="C254" s="238"/>
      <c r="D254" s="232" t="s">
        <v>150</v>
      </c>
      <c r="E254" s="239" t="s">
        <v>1</v>
      </c>
      <c r="F254" s="240" t="s">
        <v>2125</v>
      </c>
      <c r="G254" s="238"/>
      <c r="H254" s="241">
        <v>20.722</v>
      </c>
      <c r="I254" s="242"/>
      <c r="J254" s="238"/>
      <c r="K254" s="238"/>
      <c r="L254" s="243"/>
      <c r="M254" s="244"/>
      <c r="N254" s="245"/>
      <c r="O254" s="245"/>
      <c r="P254" s="245"/>
      <c r="Q254" s="245"/>
      <c r="R254" s="245"/>
      <c r="S254" s="245"/>
      <c r="T254" s="246"/>
      <c r="U254" s="13"/>
      <c r="V254" s="13"/>
      <c r="W254" s="13"/>
      <c r="X254" s="13"/>
      <c r="Y254" s="13"/>
      <c r="Z254" s="13"/>
      <c r="AA254" s="13"/>
      <c r="AB254" s="13"/>
      <c r="AC254" s="13"/>
      <c r="AD254" s="13"/>
      <c r="AE254" s="13"/>
      <c r="AT254" s="247" t="s">
        <v>150</v>
      </c>
      <c r="AU254" s="247" t="s">
        <v>21</v>
      </c>
      <c r="AV254" s="13" t="s">
        <v>21</v>
      </c>
      <c r="AW254" s="13" t="s">
        <v>34</v>
      </c>
      <c r="AX254" s="13" t="s">
        <v>79</v>
      </c>
      <c r="AY254" s="247" t="s">
        <v>135</v>
      </c>
    </row>
    <row r="255" spans="1:51" s="14" customFormat="1" ht="12">
      <c r="A255" s="14"/>
      <c r="B255" s="248"/>
      <c r="C255" s="249"/>
      <c r="D255" s="232" t="s">
        <v>150</v>
      </c>
      <c r="E255" s="250" t="s">
        <v>1</v>
      </c>
      <c r="F255" s="251" t="s">
        <v>159</v>
      </c>
      <c r="G255" s="249"/>
      <c r="H255" s="252">
        <v>20.722</v>
      </c>
      <c r="I255" s="253"/>
      <c r="J255" s="249"/>
      <c r="K255" s="249"/>
      <c r="L255" s="254"/>
      <c r="M255" s="255"/>
      <c r="N255" s="256"/>
      <c r="O255" s="256"/>
      <c r="P255" s="256"/>
      <c r="Q255" s="256"/>
      <c r="R255" s="256"/>
      <c r="S255" s="256"/>
      <c r="T255" s="257"/>
      <c r="U255" s="14"/>
      <c r="V255" s="14"/>
      <c r="W255" s="14"/>
      <c r="X255" s="14"/>
      <c r="Y255" s="14"/>
      <c r="Z255" s="14"/>
      <c r="AA255" s="14"/>
      <c r="AB255" s="14"/>
      <c r="AC255" s="14"/>
      <c r="AD255" s="14"/>
      <c r="AE255" s="14"/>
      <c r="AT255" s="258" t="s">
        <v>150</v>
      </c>
      <c r="AU255" s="258" t="s">
        <v>21</v>
      </c>
      <c r="AV255" s="14" t="s">
        <v>141</v>
      </c>
      <c r="AW255" s="14" t="s">
        <v>34</v>
      </c>
      <c r="AX255" s="14" t="s">
        <v>87</v>
      </c>
      <c r="AY255" s="258" t="s">
        <v>135</v>
      </c>
    </row>
    <row r="256" spans="1:65" s="2" customFormat="1" ht="24.15" customHeight="1">
      <c r="A256" s="37"/>
      <c r="B256" s="38"/>
      <c r="C256" s="218" t="s">
        <v>362</v>
      </c>
      <c r="D256" s="218" t="s">
        <v>137</v>
      </c>
      <c r="E256" s="219" t="s">
        <v>2126</v>
      </c>
      <c r="F256" s="220" t="s">
        <v>2127</v>
      </c>
      <c r="G256" s="221" t="s">
        <v>269</v>
      </c>
      <c r="H256" s="222">
        <v>103.61</v>
      </c>
      <c r="I256" s="223"/>
      <c r="J256" s="224">
        <f>ROUND(I256*H256,2)</f>
        <v>0</v>
      </c>
      <c r="K256" s="225"/>
      <c r="L256" s="43"/>
      <c r="M256" s="226" t="s">
        <v>1</v>
      </c>
      <c r="N256" s="227" t="s">
        <v>44</v>
      </c>
      <c r="O256" s="90"/>
      <c r="P256" s="228">
        <f>O256*H256</f>
        <v>0</v>
      </c>
      <c r="Q256" s="228">
        <v>0</v>
      </c>
      <c r="R256" s="228">
        <f>Q256*H256</f>
        <v>0</v>
      </c>
      <c r="S256" s="228">
        <v>0</v>
      </c>
      <c r="T256" s="229">
        <f>S256*H256</f>
        <v>0</v>
      </c>
      <c r="U256" s="37"/>
      <c r="V256" s="37"/>
      <c r="W256" s="37"/>
      <c r="X256" s="37"/>
      <c r="Y256" s="37"/>
      <c r="Z256" s="37"/>
      <c r="AA256" s="37"/>
      <c r="AB256" s="37"/>
      <c r="AC256" s="37"/>
      <c r="AD256" s="37"/>
      <c r="AE256" s="37"/>
      <c r="AR256" s="230" t="s">
        <v>141</v>
      </c>
      <c r="AT256" s="230" t="s">
        <v>137</v>
      </c>
      <c r="AU256" s="230" t="s">
        <v>21</v>
      </c>
      <c r="AY256" s="16" t="s">
        <v>135</v>
      </c>
      <c r="BE256" s="231">
        <f>IF(N256="základní",J256,0)</f>
        <v>0</v>
      </c>
      <c r="BF256" s="231">
        <f>IF(N256="snížená",J256,0)</f>
        <v>0</v>
      </c>
      <c r="BG256" s="231">
        <f>IF(N256="zákl. přenesená",J256,0)</f>
        <v>0</v>
      </c>
      <c r="BH256" s="231">
        <f>IF(N256="sníž. přenesená",J256,0)</f>
        <v>0</v>
      </c>
      <c r="BI256" s="231">
        <f>IF(N256="nulová",J256,0)</f>
        <v>0</v>
      </c>
      <c r="BJ256" s="16" t="s">
        <v>87</v>
      </c>
      <c r="BK256" s="231">
        <f>ROUND(I256*H256,2)</f>
        <v>0</v>
      </c>
      <c r="BL256" s="16" t="s">
        <v>141</v>
      </c>
      <c r="BM256" s="230" t="s">
        <v>2128</v>
      </c>
    </row>
    <row r="257" spans="1:51" s="13" customFormat="1" ht="12">
      <c r="A257" s="13"/>
      <c r="B257" s="237"/>
      <c r="C257" s="238"/>
      <c r="D257" s="232" t="s">
        <v>150</v>
      </c>
      <c r="E257" s="239" t="s">
        <v>1</v>
      </c>
      <c r="F257" s="240" t="s">
        <v>2129</v>
      </c>
      <c r="G257" s="238"/>
      <c r="H257" s="241">
        <v>103.61</v>
      </c>
      <c r="I257" s="242"/>
      <c r="J257" s="238"/>
      <c r="K257" s="238"/>
      <c r="L257" s="243"/>
      <c r="M257" s="244"/>
      <c r="N257" s="245"/>
      <c r="O257" s="245"/>
      <c r="P257" s="245"/>
      <c r="Q257" s="245"/>
      <c r="R257" s="245"/>
      <c r="S257" s="245"/>
      <c r="T257" s="246"/>
      <c r="U257" s="13"/>
      <c r="V257" s="13"/>
      <c r="W257" s="13"/>
      <c r="X257" s="13"/>
      <c r="Y257" s="13"/>
      <c r="Z257" s="13"/>
      <c r="AA257" s="13"/>
      <c r="AB257" s="13"/>
      <c r="AC257" s="13"/>
      <c r="AD257" s="13"/>
      <c r="AE257" s="13"/>
      <c r="AT257" s="247" t="s">
        <v>150</v>
      </c>
      <c r="AU257" s="247" t="s">
        <v>21</v>
      </c>
      <c r="AV257" s="13" t="s">
        <v>21</v>
      </c>
      <c r="AW257" s="13" t="s">
        <v>34</v>
      </c>
      <c r="AX257" s="13" t="s">
        <v>79</v>
      </c>
      <c r="AY257" s="247" t="s">
        <v>135</v>
      </c>
    </row>
    <row r="258" spans="1:51" s="14" customFormat="1" ht="12">
      <c r="A258" s="14"/>
      <c r="B258" s="248"/>
      <c r="C258" s="249"/>
      <c r="D258" s="232" t="s">
        <v>150</v>
      </c>
      <c r="E258" s="250" t="s">
        <v>1</v>
      </c>
      <c r="F258" s="251" t="s">
        <v>159</v>
      </c>
      <c r="G258" s="249"/>
      <c r="H258" s="252">
        <v>103.61</v>
      </c>
      <c r="I258" s="253"/>
      <c r="J258" s="249"/>
      <c r="K258" s="249"/>
      <c r="L258" s="254"/>
      <c r="M258" s="255"/>
      <c r="N258" s="256"/>
      <c r="O258" s="256"/>
      <c r="P258" s="256"/>
      <c r="Q258" s="256"/>
      <c r="R258" s="256"/>
      <c r="S258" s="256"/>
      <c r="T258" s="257"/>
      <c r="U258" s="14"/>
      <c r="V258" s="14"/>
      <c r="W258" s="14"/>
      <c r="X258" s="14"/>
      <c r="Y258" s="14"/>
      <c r="Z258" s="14"/>
      <c r="AA258" s="14"/>
      <c r="AB258" s="14"/>
      <c r="AC258" s="14"/>
      <c r="AD258" s="14"/>
      <c r="AE258" s="14"/>
      <c r="AT258" s="258" t="s">
        <v>150</v>
      </c>
      <c r="AU258" s="258" t="s">
        <v>21</v>
      </c>
      <c r="AV258" s="14" t="s">
        <v>141</v>
      </c>
      <c r="AW258" s="14" t="s">
        <v>34</v>
      </c>
      <c r="AX258" s="14" t="s">
        <v>87</v>
      </c>
      <c r="AY258" s="258" t="s">
        <v>135</v>
      </c>
    </row>
    <row r="259" spans="1:65" s="2" customFormat="1" ht="24.15" customHeight="1">
      <c r="A259" s="37"/>
      <c r="B259" s="38"/>
      <c r="C259" s="218" t="s">
        <v>367</v>
      </c>
      <c r="D259" s="218" t="s">
        <v>137</v>
      </c>
      <c r="E259" s="219" t="s">
        <v>2130</v>
      </c>
      <c r="F259" s="220" t="s">
        <v>2131</v>
      </c>
      <c r="G259" s="221" t="s">
        <v>269</v>
      </c>
      <c r="H259" s="222">
        <v>103.61</v>
      </c>
      <c r="I259" s="223"/>
      <c r="J259" s="224">
        <f>ROUND(I259*H259,2)</f>
        <v>0</v>
      </c>
      <c r="K259" s="225"/>
      <c r="L259" s="43"/>
      <c r="M259" s="226" t="s">
        <v>1</v>
      </c>
      <c r="N259" s="227" t="s">
        <v>44</v>
      </c>
      <c r="O259" s="90"/>
      <c r="P259" s="228">
        <f>O259*H259</f>
        <v>0</v>
      </c>
      <c r="Q259" s="228">
        <v>0</v>
      </c>
      <c r="R259" s="228">
        <f>Q259*H259</f>
        <v>0</v>
      </c>
      <c r="S259" s="228">
        <v>0</v>
      </c>
      <c r="T259" s="229">
        <f>S259*H259</f>
        <v>0</v>
      </c>
      <c r="U259" s="37"/>
      <c r="V259" s="37"/>
      <c r="W259" s="37"/>
      <c r="X259" s="37"/>
      <c r="Y259" s="37"/>
      <c r="Z259" s="37"/>
      <c r="AA259" s="37"/>
      <c r="AB259" s="37"/>
      <c r="AC259" s="37"/>
      <c r="AD259" s="37"/>
      <c r="AE259" s="37"/>
      <c r="AR259" s="230" t="s">
        <v>141</v>
      </c>
      <c r="AT259" s="230" t="s">
        <v>137</v>
      </c>
      <c r="AU259" s="230" t="s">
        <v>21</v>
      </c>
      <c r="AY259" s="16" t="s">
        <v>135</v>
      </c>
      <c r="BE259" s="231">
        <f>IF(N259="základní",J259,0)</f>
        <v>0</v>
      </c>
      <c r="BF259" s="231">
        <f>IF(N259="snížená",J259,0)</f>
        <v>0</v>
      </c>
      <c r="BG259" s="231">
        <f>IF(N259="zákl. přenesená",J259,0)</f>
        <v>0</v>
      </c>
      <c r="BH259" s="231">
        <f>IF(N259="sníž. přenesená",J259,0)</f>
        <v>0</v>
      </c>
      <c r="BI259" s="231">
        <f>IF(N259="nulová",J259,0)</f>
        <v>0</v>
      </c>
      <c r="BJ259" s="16" t="s">
        <v>87</v>
      </c>
      <c r="BK259" s="231">
        <f>ROUND(I259*H259,2)</f>
        <v>0</v>
      </c>
      <c r="BL259" s="16" t="s">
        <v>141</v>
      </c>
      <c r="BM259" s="230" t="s">
        <v>2132</v>
      </c>
    </row>
    <row r="260" spans="1:51" s="13" customFormat="1" ht="12">
      <c r="A260" s="13"/>
      <c r="B260" s="237"/>
      <c r="C260" s="238"/>
      <c r="D260" s="232" t="s">
        <v>150</v>
      </c>
      <c r="E260" s="239" t="s">
        <v>1</v>
      </c>
      <c r="F260" s="240" t="s">
        <v>2133</v>
      </c>
      <c r="G260" s="238"/>
      <c r="H260" s="241">
        <v>103.61</v>
      </c>
      <c r="I260" s="242"/>
      <c r="J260" s="238"/>
      <c r="K260" s="238"/>
      <c r="L260" s="243"/>
      <c r="M260" s="244"/>
      <c r="N260" s="245"/>
      <c r="O260" s="245"/>
      <c r="P260" s="245"/>
      <c r="Q260" s="245"/>
      <c r="R260" s="245"/>
      <c r="S260" s="245"/>
      <c r="T260" s="246"/>
      <c r="U260" s="13"/>
      <c r="V260" s="13"/>
      <c r="W260" s="13"/>
      <c r="X260" s="13"/>
      <c r="Y260" s="13"/>
      <c r="Z260" s="13"/>
      <c r="AA260" s="13"/>
      <c r="AB260" s="13"/>
      <c r="AC260" s="13"/>
      <c r="AD260" s="13"/>
      <c r="AE260" s="13"/>
      <c r="AT260" s="247" t="s">
        <v>150</v>
      </c>
      <c r="AU260" s="247" t="s">
        <v>21</v>
      </c>
      <c r="AV260" s="13" t="s">
        <v>21</v>
      </c>
      <c r="AW260" s="13" t="s">
        <v>34</v>
      </c>
      <c r="AX260" s="13" t="s">
        <v>79</v>
      </c>
      <c r="AY260" s="247" t="s">
        <v>135</v>
      </c>
    </row>
    <row r="261" spans="1:51" s="14" customFormat="1" ht="12">
      <c r="A261" s="14"/>
      <c r="B261" s="248"/>
      <c r="C261" s="249"/>
      <c r="D261" s="232" t="s">
        <v>150</v>
      </c>
      <c r="E261" s="250" t="s">
        <v>1</v>
      </c>
      <c r="F261" s="251" t="s">
        <v>159</v>
      </c>
      <c r="G261" s="249"/>
      <c r="H261" s="252">
        <v>103.61</v>
      </c>
      <c r="I261" s="253"/>
      <c r="J261" s="249"/>
      <c r="K261" s="249"/>
      <c r="L261" s="254"/>
      <c r="M261" s="270"/>
      <c r="N261" s="271"/>
      <c r="O261" s="271"/>
      <c r="P261" s="271"/>
      <c r="Q261" s="271"/>
      <c r="R261" s="271"/>
      <c r="S261" s="271"/>
      <c r="T261" s="272"/>
      <c r="U261" s="14"/>
      <c r="V261" s="14"/>
      <c r="W261" s="14"/>
      <c r="X261" s="14"/>
      <c r="Y261" s="14"/>
      <c r="Z261" s="14"/>
      <c r="AA261" s="14"/>
      <c r="AB261" s="14"/>
      <c r="AC261" s="14"/>
      <c r="AD261" s="14"/>
      <c r="AE261" s="14"/>
      <c r="AT261" s="258" t="s">
        <v>150</v>
      </c>
      <c r="AU261" s="258" t="s">
        <v>21</v>
      </c>
      <c r="AV261" s="14" t="s">
        <v>141</v>
      </c>
      <c r="AW261" s="14" t="s">
        <v>34</v>
      </c>
      <c r="AX261" s="14" t="s">
        <v>87</v>
      </c>
      <c r="AY261" s="258" t="s">
        <v>135</v>
      </c>
    </row>
    <row r="262" spans="1:31" s="2" customFormat="1" ht="6.95" customHeight="1">
      <c r="A262" s="37"/>
      <c r="B262" s="65"/>
      <c r="C262" s="66"/>
      <c r="D262" s="66"/>
      <c r="E262" s="66"/>
      <c r="F262" s="66"/>
      <c r="G262" s="66"/>
      <c r="H262" s="66"/>
      <c r="I262" s="66"/>
      <c r="J262" s="66"/>
      <c r="K262" s="66"/>
      <c r="L262" s="43"/>
      <c r="M262" s="37"/>
      <c r="O262" s="37"/>
      <c r="P262" s="37"/>
      <c r="Q262" s="37"/>
      <c r="R262" s="37"/>
      <c r="S262" s="37"/>
      <c r="T262" s="37"/>
      <c r="U262" s="37"/>
      <c r="V262" s="37"/>
      <c r="W262" s="37"/>
      <c r="X262" s="37"/>
      <c r="Y262" s="37"/>
      <c r="Z262" s="37"/>
      <c r="AA262" s="37"/>
      <c r="AB262" s="37"/>
      <c r="AC262" s="37"/>
      <c r="AD262" s="37"/>
      <c r="AE262" s="37"/>
    </row>
  </sheetData>
  <sheetProtection password="CC35" sheet="1" objects="1" scenarios="1" formatColumns="0" formatRows="0" autoFilter="0"/>
  <autoFilter ref="C122:K261"/>
  <mergeCells count="9">
    <mergeCell ref="E7:H7"/>
    <mergeCell ref="E9:H9"/>
    <mergeCell ref="E18:H18"/>
    <mergeCell ref="E27:H27"/>
    <mergeCell ref="E85:H85"/>
    <mergeCell ref="E87:H87"/>
    <mergeCell ref="E113:H113"/>
    <mergeCell ref="E115:H115"/>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2:BM175"/>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6" t="s">
        <v>106</v>
      </c>
    </row>
    <row r="3" spans="2:46" s="1" customFormat="1" ht="6.95" customHeight="1" hidden="1">
      <c r="B3" s="135"/>
      <c r="C3" s="136"/>
      <c r="D3" s="136"/>
      <c r="E3" s="136"/>
      <c r="F3" s="136"/>
      <c r="G3" s="136"/>
      <c r="H3" s="136"/>
      <c r="I3" s="136"/>
      <c r="J3" s="136"/>
      <c r="K3" s="136"/>
      <c r="L3" s="19"/>
      <c r="AT3" s="16" t="s">
        <v>21</v>
      </c>
    </row>
    <row r="4" spans="2:46" s="1" customFormat="1" ht="24.95" customHeight="1" hidden="1">
      <c r="B4" s="19"/>
      <c r="D4" s="137" t="s">
        <v>107</v>
      </c>
      <c r="L4" s="19"/>
      <c r="M4" s="138" t="s">
        <v>10</v>
      </c>
      <c r="AT4" s="16" t="s">
        <v>4</v>
      </c>
    </row>
    <row r="5" spans="2:12" s="1" customFormat="1" ht="6.95" customHeight="1" hidden="1">
      <c r="B5" s="19"/>
      <c r="L5" s="19"/>
    </row>
    <row r="6" spans="2:12" s="1" customFormat="1" ht="12" customHeight="1" hidden="1">
      <c r="B6" s="19"/>
      <c r="D6" s="139" t="s">
        <v>16</v>
      </c>
      <c r="L6" s="19"/>
    </row>
    <row r="7" spans="2:12" s="1" customFormat="1" ht="16.5" customHeight="1" hidden="1">
      <c r="B7" s="19"/>
      <c r="E7" s="140" t="str">
        <f>'Rekapitulace stavby'!K6</f>
        <v>Cheb, stavební úprava komunikace ulice Nová</v>
      </c>
      <c r="F7" s="139"/>
      <c r="G7" s="139"/>
      <c r="H7" s="139"/>
      <c r="L7" s="19"/>
    </row>
    <row r="8" spans="1:31" s="2" customFormat="1" ht="12" customHeight="1" hidden="1">
      <c r="A8" s="37"/>
      <c r="B8" s="43"/>
      <c r="C8" s="37"/>
      <c r="D8" s="139" t="s">
        <v>108</v>
      </c>
      <c r="E8" s="37"/>
      <c r="F8" s="37"/>
      <c r="G8" s="37"/>
      <c r="H8" s="37"/>
      <c r="I8" s="37"/>
      <c r="J8" s="37"/>
      <c r="K8" s="37"/>
      <c r="L8" s="62"/>
      <c r="S8" s="37"/>
      <c r="T8" s="37"/>
      <c r="U8" s="37"/>
      <c r="V8" s="37"/>
      <c r="W8" s="37"/>
      <c r="X8" s="37"/>
      <c r="Y8" s="37"/>
      <c r="Z8" s="37"/>
      <c r="AA8" s="37"/>
      <c r="AB8" s="37"/>
      <c r="AC8" s="37"/>
      <c r="AD8" s="37"/>
      <c r="AE8" s="37"/>
    </row>
    <row r="9" spans="1:31" s="2" customFormat="1" ht="16.5" customHeight="1" hidden="1">
      <c r="A9" s="37"/>
      <c r="B9" s="43"/>
      <c r="C9" s="37"/>
      <c r="D9" s="37"/>
      <c r="E9" s="141" t="s">
        <v>2134</v>
      </c>
      <c r="F9" s="37"/>
      <c r="G9" s="37"/>
      <c r="H9" s="37"/>
      <c r="I9" s="37"/>
      <c r="J9" s="37"/>
      <c r="K9" s="37"/>
      <c r="L9" s="62"/>
      <c r="S9" s="37"/>
      <c r="T9" s="37"/>
      <c r="U9" s="37"/>
      <c r="V9" s="37"/>
      <c r="W9" s="37"/>
      <c r="X9" s="37"/>
      <c r="Y9" s="37"/>
      <c r="Z9" s="37"/>
      <c r="AA9" s="37"/>
      <c r="AB9" s="37"/>
      <c r="AC9" s="37"/>
      <c r="AD9" s="37"/>
      <c r="AE9" s="37"/>
    </row>
    <row r="10" spans="1:31" s="2" customFormat="1" ht="12" hidden="1">
      <c r="A10" s="37"/>
      <c r="B10" s="43"/>
      <c r="C10" s="37"/>
      <c r="D10" s="37"/>
      <c r="E10" s="37"/>
      <c r="F10" s="37"/>
      <c r="G10" s="37"/>
      <c r="H10" s="37"/>
      <c r="I10" s="37"/>
      <c r="J10" s="37"/>
      <c r="K10" s="37"/>
      <c r="L10" s="62"/>
      <c r="S10" s="37"/>
      <c r="T10" s="37"/>
      <c r="U10" s="37"/>
      <c r="V10" s="37"/>
      <c r="W10" s="37"/>
      <c r="X10" s="37"/>
      <c r="Y10" s="37"/>
      <c r="Z10" s="37"/>
      <c r="AA10" s="37"/>
      <c r="AB10" s="37"/>
      <c r="AC10" s="37"/>
      <c r="AD10" s="37"/>
      <c r="AE10" s="37"/>
    </row>
    <row r="11" spans="1:31" s="2" customFormat="1" ht="12" customHeight="1" hidden="1">
      <c r="A11" s="37"/>
      <c r="B11" s="43"/>
      <c r="C11" s="37"/>
      <c r="D11" s="139" t="s">
        <v>18</v>
      </c>
      <c r="E11" s="37"/>
      <c r="F11" s="142" t="s">
        <v>19</v>
      </c>
      <c r="G11" s="37"/>
      <c r="H11" s="37"/>
      <c r="I11" s="139" t="s">
        <v>20</v>
      </c>
      <c r="J11" s="142" t="s">
        <v>1</v>
      </c>
      <c r="K11" s="37"/>
      <c r="L11" s="62"/>
      <c r="S11" s="37"/>
      <c r="T11" s="37"/>
      <c r="U11" s="37"/>
      <c r="V11" s="37"/>
      <c r="W11" s="37"/>
      <c r="X11" s="37"/>
      <c r="Y11" s="37"/>
      <c r="Z11" s="37"/>
      <c r="AA11" s="37"/>
      <c r="AB11" s="37"/>
      <c r="AC11" s="37"/>
      <c r="AD11" s="37"/>
      <c r="AE11" s="37"/>
    </row>
    <row r="12" spans="1:31" s="2" customFormat="1" ht="12" customHeight="1" hidden="1">
      <c r="A12" s="37"/>
      <c r="B12" s="43"/>
      <c r="C12" s="37"/>
      <c r="D12" s="139" t="s">
        <v>22</v>
      </c>
      <c r="E12" s="37"/>
      <c r="F12" s="142" t="s">
        <v>23</v>
      </c>
      <c r="G12" s="37"/>
      <c r="H12" s="37"/>
      <c r="I12" s="139" t="s">
        <v>24</v>
      </c>
      <c r="J12" s="143" t="str">
        <f>'Rekapitulace stavby'!AN8</f>
        <v>3. 2. 2023</v>
      </c>
      <c r="K12" s="37"/>
      <c r="L12" s="62"/>
      <c r="S12" s="37"/>
      <c r="T12" s="37"/>
      <c r="U12" s="37"/>
      <c r="V12" s="37"/>
      <c r="W12" s="37"/>
      <c r="X12" s="37"/>
      <c r="Y12" s="37"/>
      <c r="Z12" s="37"/>
      <c r="AA12" s="37"/>
      <c r="AB12" s="37"/>
      <c r="AC12" s="37"/>
      <c r="AD12" s="37"/>
      <c r="AE12" s="37"/>
    </row>
    <row r="13" spans="1:31" s="2" customFormat="1" ht="10.8" customHeight="1" hidden="1">
      <c r="A13" s="37"/>
      <c r="B13" s="43"/>
      <c r="C13" s="37"/>
      <c r="D13" s="37"/>
      <c r="E13" s="37"/>
      <c r="F13" s="37"/>
      <c r="G13" s="37"/>
      <c r="H13" s="37"/>
      <c r="I13" s="37"/>
      <c r="J13" s="37"/>
      <c r="K13" s="37"/>
      <c r="L13" s="62"/>
      <c r="S13" s="37"/>
      <c r="T13" s="37"/>
      <c r="U13" s="37"/>
      <c r="V13" s="37"/>
      <c r="W13" s="37"/>
      <c r="X13" s="37"/>
      <c r="Y13" s="37"/>
      <c r="Z13" s="37"/>
      <c r="AA13" s="37"/>
      <c r="AB13" s="37"/>
      <c r="AC13" s="37"/>
      <c r="AD13" s="37"/>
      <c r="AE13" s="37"/>
    </row>
    <row r="14" spans="1:31" s="2" customFormat="1" ht="12" customHeight="1" hidden="1">
      <c r="A14" s="37"/>
      <c r="B14" s="43"/>
      <c r="C14" s="37"/>
      <c r="D14" s="139" t="s">
        <v>26</v>
      </c>
      <c r="E14" s="37"/>
      <c r="F14" s="37"/>
      <c r="G14" s="37"/>
      <c r="H14" s="37"/>
      <c r="I14" s="139" t="s">
        <v>27</v>
      </c>
      <c r="J14" s="142" t="s">
        <v>1</v>
      </c>
      <c r="K14" s="37"/>
      <c r="L14" s="62"/>
      <c r="S14" s="37"/>
      <c r="T14" s="37"/>
      <c r="U14" s="37"/>
      <c r="V14" s="37"/>
      <c r="W14" s="37"/>
      <c r="X14" s="37"/>
      <c r="Y14" s="37"/>
      <c r="Z14" s="37"/>
      <c r="AA14" s="37"/>
      <c r="AB14" s="37"/>
      <c r="AC14" s="37"/>
      <c r="AD14" s="37"/>
      <c r="AE14" s="37"/>
    </row>
    <row r="15" spans="1:31" s="2" customFormat="1" ht="18" customHeight="1" hidden="1">
      <c r="A15" s="37"/>
      <c r="B15" s="43"/>
      <c r="C15" s="37"/>
      <c r="D15" s="37"/>
      <c r="E15" s="142" t="s">
        <v>28</v>
      </c>
      <c r="F15" s="37"/>
      <c r="G15" s="37"/>
      <c r="H15" s="37"/>
      <c r="I15" s="139" t="s">
        <v>29</v>
      </c>
      <c r="J15" s="142" t="s">
        <v>1</v>
      </c>
      <c r="K15" s="37"/>
      <c r="L15" s="62"/>
      <c r="S15" s="37"/>
      <c r="T15" s="37"/>
      <c r="U15" s="37"/>
      <c r="V15" s="37"/>
      <c r="W15" s="37"/>
      <c r="X15" s="37"/>
      <c r="Y15" s="37"/>
      <c r="Z15" s="37"/>
      <c r="AA15" s="37"/>
      <c r="AB15" s="37"/>
      <c r="AC15" s="37"/>
      <c r="AD15" s="37"/>
      <c r="AE15" s="37"/>
    </row>
    <row r="16" spans="1:31" s="2" customFormat="1" ht="6.95" customHeight="1" hidden="1">
      <c r="A16" s="37"/>
      <c r="B16" s="43"/>
      <c r="C16" s="37"/>
      <c r="D16" s="37"/>
      <c r="E16" s="37"/>
      <c r="F16" s="37"/>
      <c r="G16" s="37"/>
      <c r="H16" s="37"/>
      <c r="I16" s="37"/>
      <c r="J16" s="37"/>
      <c r="K16" s="37"/>
      <c r="L16" s="62"/>
      <c r="S16" s="37"/>
      <c r="T16" s="37"/>
      <c r="U16" s="37"/>
      <c r="V16" s="37"/>
      <c r="W16" s="37"/>
      <c r="X16" s="37"/>
      <c r="Y16" s="37"/>
      <c r="Z16" s="37"/>
      <c r="AA16" s="37"/>
      <c r="AB16" s="37"/>
      <c r="AC16" s="37"/>
      <c r="AD16" s="37"/>
      <c r="AE16" s="37"/>
    </row>
    <row r="17" spans="1:31" s="2" customFormat="1" ht="12" customHeight="1" hidden="1">
      <c r="A17" s="37"/>
      <c r="B17" s="43"/>
      <c r="C17" s="37"/>
      <c r="D17" s="139" t="s">
        <v>30</v>
      </c>
      <c r="E17" s="37"/>
      <c r="F17" s="37"/>
      <c r="G17" s="37"/>
      <c r="H17" s="37"/>
      <c r="I17" s="139" t="s">
        <v>27</v>
      </c>
      <c r="J17" s="32" t="str">
        <f>'Rekapitulace stavby'!AN13</f>
        <v>Vyplň údaj</v>
      </c>
      <c r="K17" s="37"/>
      <c r="L17" s="62"/>
      <c r="S17" s="37"/>
      <c r="T17" s="37"/>
      <c r="U17" s="37"/>
      <c r="V17" s="37"/>
      <c r="W17" s="37"/>
      <c r="X17" s="37"/>
      <c r="Y17" s="37"/>
      <c r="Z17" s="37"/>
      <c r="AA17" s="37"/>
      <c r="AB17" s="37"/>
      <c r="AC17" s="37"/>
      <c r="AD17" s="37"/>
      <c r="AE17" s="37"/>
    </row>
    <row r="18" spans="1:31" s="2" customFormat="1" ht="18" customHeight="1" hidden="1">
      <c r="A18" s="37"/>
      <c r="B18" s="43"/>
      <c r="C18" s="37"/>
      <c r="D18" s="37"/>
      <c r="E18" s="32" t="str">
        <f>'Rekapitulace stavby'!E14</f>
        <v>Vyplň údaj</v>
      </c>
      <c r="F18" s="142"/>
      <c r="G18" s="142"/>
      <c r="H18" s="142"/>
      <c r="I18" s="139" t="s">
        <v>29</v>
      </c>
      <c r="J18" s="32" t="str">
        <f>'Rekapitulace stavby'!AN14</f>
        <v>Vyplň údaj</v>
      </c>
      <c r="K18" s="37"/>
      <c r="L18" s="62"/>
      <c r="S18" s="37"/>
      <c r="T18" s="37"/>
      <c r="U18" s="37"/>
      <c r="V18" s="37"/>
      <c r="W18" s="37"/>
      <c r="X18" s="37"/>
      <c r="Y18" s="37"/>
      <c r="Z18" s="37"/>
      <c r="AA18" s="37"/>
      <c r="AB18" s="37"/>
      <c r="AC18" s="37"/>
      <c r="AD18" s="37"/>
      <c r="AE18" s="37"/>
    </row>
    <row r="19" spans="1:31" s="2" customFormat="1" ht="6.95" customHeight="1" hidden="1">
      <c r="A19" s="37"/>
      <c r="B19" s="43"/>
      <c r="C19" s="37"/>
      <c r="D19" s="37"/>
      <c r="E19" s="37"/>
      <c r="F19" s="37"/>
      <c r="G19" s="37"/>
      <c r="H19" s="37"/>
      <c r="I19" s="37"/>
      <c r="J19" s="37"/>
      <c r="K19" s="37"/>
      <c r="L19" s="62"/>
      <c r="S19" s="37"/>
      <c r="T19" s="37"/>
      <c r="U19" s="37"/>
      <c r="V19" s="37"/>
      <c r="W19" s="37"/>
      <c r="X19" s="37"/>
      <c r="Y19" s="37"/>
      <c r="Z19" s="37"/>
      <c r="AA19" s="37"/>
      <c r="AB19" s="37"/>
      <c r="AC19" s="37"/>
      <c r="AD19" s="37"/>
      <c r="AE19" s="37"/>
    </row>
    <row r="20" spans="1:31" s="2" customFormat="1" ht="12" customHeight="1" hidden="1">
      <c r="A20" s="37"/>
      <c r="B20" s="43"/>
      <c r="C20" s="37"/>
      <c r="D20" s="139" t="s">
        <v>32</v>
      </c>
      <c r="E20" s="37"/>
      <c r="F20" s="37"/>
      <c r="G20" s="37"/>
      <c r="H20" s="37"/>
      <c r="I20" s="139" t="s">
        <v>27</v>
      </c>
      <c r="J20" s="142" t="s">
        <v>1</v>
      </c>
      <c r="K20" s="37"/>
      <c r="L20" s="62"/>
      <c r="S20" s="37"/>
      <c r="T20" s="37"/>
      <c r="U20" s="37"/>
      <c r="V20" s="37"/>
      <c r="W20" s="37"/>
      <c r="X20" s="37"/>
      <c r="Y20" s="37"/>
      <c r="Z20" s="37"/>
      <c r="AA20" s="37"/>
      <c r="AB20" s="37"/>
      <c r="AC20" s="37"/>
      <c r="AD20" s="37"/>
      <c r="AE20" s="37"/>
    </row>
    <row r="21" spans="1:31" s="2" customFormat="1" ht="18" customHeight="1" hidden="1">
      <c r="A21" s="37"/>
      <c r="B21" s="43"/>
      <c r="C21" s="37"/>
      <c r="D21" s="37"/>
      <c r="E21" s="142" t="s">
        <v>33</v>
      </c>
      <c r="F21" s="37"/>
      <c r="G21" s="37"/>
      <c r="H21" s="37"/>
      <c r="I21" s="139" t="s">
        <v>29</v>
      </c>
      <c r="J21" s="142" t="s">
        <v>1</v>
      </c>
      <c r="K21" s="37"/>
      <c r="L21" s="62"/>
      <c r="S21" s="37"/>
      <c r="T21" s="37"/>
      <c r="U21" s="37"/>
      <c r="V21" s="37"/>
      <c r="W21" s="37"/>
      <c r="X21" s="37"/>
      <c r="Y21" s="37"/>
      <c r="Z21" s="37"/>
      <c r="AA21" s="37"/>
      <c r="AB21" s="37"/>
      <c r="AC21" s="37"/>
      <c r="AD21" s="37"/>
      <c r="AE21" s="37"/>
    </row>
    <row r="22" spans="1:31" s="2" customFormat="1" ht="6.95" customHeight="1" hidden="1">
      <c r="A22" s="37"/>
      <c r="B22" s="43"/>
      <c r="C22" s="37"/>
      <c r="D22" s="37"/>
      <c r="E22" s="37"/>
      <c r="F22" s="37"/>
      <c r="G22" s="37"/>
      <c r="H22" s="37"/>
      <c r="I22" s="37"/>
      <c r="J22" s="37"/>
      <c r="K22" s="37"/>
      <c r="L22" s="62"/>
      <c r="S22" s="37"/>
      <c r="T22" s="37"/>
      <c r="U22" s="37"/>
      <c r="V22" s="37"/>
      <c r="W22" s="37"/>
      <c r="X22" s="37"/>
      <c r="Y22" s="37"/>
      <c r="Z22" s="37"/>
      <c r="AA22" s="37"/>
      <c r="AB22" s="37"/>
      <c r="AC22" s="37"/>
      <c r="AD22" s="37"/>
      <c r="AE22" s="37"/>
    </row>
    <row r="23" spans="1:31" s="2" customFormat="1" ht="12" customHeight="1" hidden="1">
      <c r="A23" s="37"/>
      <c r="B23" s="43"/>
      <c r="C23" s="37"/>
      <c r="D23" s="139" t="s">
        <v>35</v>
      </c>
      <c r="E23" s="37"/>
      <c r="F23" s="37"/>
      <c r="G23" s="37"/>
      <c r="H23" s="37"/>
      <c r="I23" s="139" t="s">
        <v>27</v>
      </c>
      <c r="J23" s="142" t="s">
        <v>36</v>
      </c>
      <c r="K23" s="37"/>
      <c r="L23" s="62"/>
      <c r="S23" s="37"/>
      <c r="T23" s="37"/>
      <c r="U23" s="37"/>
      <c r="V23" s="37"/>
      <c r="W23" s="37"/>
      <c r="X23" s="37"/>
      <c r="Y23" s="37"/>
      <c r="Z23" s="37"/>
      <c r="AA23" s="37"/>
      <c r="AB23" s="37"/>
      <c r="AC23" s="37"/>
      <c r="AD23" s="37"/>
      <c r="AE23" s="37"/>
    </row>
    <row r="24" spans="1:31" s="2" customFormat="1" ht="18" customHeight="1" hidden="1">
      <c r="A24" s="37"/>
      <c r="B24" s="43"/>
      <c r="C24" s="37"/>
      <c r="D24" s="37"/>
      <c r="E24" s="142" t="s">
        <v>33</v>
      </c>
      <c r="F24" s="37"/>
      <c r="G24" s="37"/>
      <c r="H24" s="37"/>
      <c r="I24" s="139" t="s">
        <v>29</v>
      </c>
      <c r="J24" s="142" t="s">
        <v>37</v>
      </c>
      <c r="K24" s="37"/>
      <c r="L24" s="62"/>
      <c r="S24" s="37"/>
      <c r="T24" s="37"/>
      <c r="U24" s="37"/>
      <c r="V24" s="37"/>
      <c r="W24" s="37"/>
      <c r="X24" s="37"/>
      <c r="Y24" s="37"/>
      <c r="Z24" s="37"/>
      <c r="AA24" s="37"/>
      <c r="AB24" s="37"/>
      <c r="AC24" s="37"/>
      <c r="AD24" s="37"/>
      <c r="AE24" s="37"/>
    </row>
    <row r="25" spans="1:31" s="2" customFormat="1" ht="6.95" customHeight="1" hidden="1">
      <c r="A25" s="37"/>
      <c r="B25" s="43"/>
      <c r="C25" s="37"/>
      <c r="D25" s="37"/>
      <c r="E25" s="37"/>
      <c r="F25" s="37"/>
      <c r="G25" s="37"/>
      <c r="H25" s="37"/>
      <c r="I25" s="37"/>
      <c r="J25" s="37"/>
      <c r="K25" s="37"/>
      <c r="L25" s="62"/>
      <c r="S25" s="37"/>
      <c r="T25" s="37"/>
      <c r="U25" s="37"/>
      <c r="V25" s="37"/>
      <c r="W25" s="37"/>
      <c r="X25" s="37"/>
      <c r="Y25" s="37"/>
      <c r="Z25" s="37"/>
      <c r="AA25" s="37"/>
      <c r="AB25" s="37"/>
      <c r="AC25" s="37"/>
      <c r="AD25" s="37"/>
      <c r="AE25" s="37"/>
    </row>
    <row r="26" spans="1:31" s="2" customFormat="1" ht="12" customHeight="1" hidden="1">
      <c r="A26" s="37"/>
      <c r="B26" s="43"/>
      <c r="C26" s="37"/>
      <c r="D26" s="139" t="s">
        <v>38</v>
      </c>
      <c r="E26" s="37"/>
      <c r="F26" s="37"/>
      <c r="G26" s="37"/>
      <c r="H26" s="37"/>
      <c r="I26" s="37"/>
      <c r="J26" s="37"/>
      <c r="K26" s="37"/>
      <c r="L26" s="62"/>
      <c r="S26" s="37"/>
      <c r="T26" s="37"/>
      <c r="U26" s="37"/>
      <c r="V26" s="37"/>
      <c r="W26" s="37"/>
      <c r="X26" s="37"/>
      <c r="Y26" s="37"/>
      <c r="Z26" s="37"/>
      <c r="AA26" s="37"/>
      <c r="AB26" s="37"/>
      <c r="AC26" s="37"/>
      <c r="AD26" s="37"/>
      <c r="AE26" s="37"/>
    </row>
    <row r="27" spans="1:31" s="8" customFormat="1" ht="16.5" customHeight="1" hidden="1">
      <c r="A27" s="144"/>
      <c r="B27" s="145"/>
      <c r="C27" s="144"/>
      <c r="D27" s="144"/>
      <c r="E27" s="146" t="s">
        <v>1</v>
      </c>
      <c r="F27" s="146"/>
      <c r="G27" s="146"/>
      <c r="H27" s="146"/>
      <c r="I27" s="144"/>
      <c r="J27" s="144"/>
      <c r="K27" s="144"/>
      <c r="L27" s="147"/>
      <c r="S27" s="144"/>
      <c r="T27" s="144"/>
      <c r="U27" s="144"/>
      <c r="V27" s="144"/>
      <c r="W27" s="144"/>
      <c r="X27" s="144"/>
      <c r="Y27" s="144"/>
      <c r="Z27" s="144"/>
      <c r="AA27" s="144"/>
      <c r="AB27" s="144"/>
      <c r="AC27" s="144"/>
      <c r="AD27" s="144"/>
      <c r="AE27" s="144"/>
    </row>
    <row r="28" spans="1:31" s="2" customFormat="1" ht="6.95" customHeight="1" hidden="1">
      <c r="A28" s="37"/>
      <c r="B28" s="43"/>
      <c r="C28" s="37"/>
      <c r="D28" s="37"/>
      <c r="E28" s="37"/>
      <c r="F28" s="37"/>
      <c r="G28" s="37"/>
      <c r="H28" s="37"/>
      <c r="I28" s="37"/>
      <c r="J28" s="37"/>
      <c r="K28" s="37"/>
      <c r="L28" s="62"/>
      <c r="S28" s="37"/>
      <c r="T28" s="37"/>
      <c r="U28" s="37"/>
      <c r="V28" s="37"/>
      <c r="W28" s="37"/>
      <c r="X28" s="37"/>
      <c r="Y28" s="37"/>
      <c r="Z28" s="37"/>
      <c r="AA28" s="37"/>
      <c r="AB28" s="37"/>
      <c r="AC28" s="37"/>
      <c r="AD28" s="37"/>
      <c r="AE28" s="37"/>
    </row>
    <row r="29" spans="1:31" s="2" customFormat="1" ht="6.95" customHeight="1" hidden="1">
      <c r="A29" s="37"/>
      <c r="B29" s="43"/>
      <c r="C29" s="37"/>
      <c r="D29" s="148"/>
      <c r="E29" s="148"/>
      <c r="F29" s="148"/>
      <c r="G29" s="148"/>
      <c r="H29" s="148"/>
      <c r="I29" s="148"/>
      <c r="J29" s="148"/>
      <c r="K29" s="148"/>
      <c r="L29" s="62"/>
      <c r="S29" s="37"/>
      <c r="T29" s="37"/>
      <c r="U29" s="37"/>
      <c r="V29" s="37"/>
      <c r="W29" s="37"/>
      <c r="X29" s="37"/>
      <c r="Y29" s="37"/>
      <c r="Z29" s="37"/>
      <c r="AA29" s="37"/>
      <c r="AB29" s="37"/>
      <c r="AC29" s="37"/>
      <c r="AD29" s="37"/>
      <c r="AE29" s="37"/>
    </row>
    <row r="30" spans="1:31" s="2" customFormat="1" ht="25.4" customHeight="1" hidden="1">
      <c r="A30" s="37"/>
      <c r="B30" s="43"/>
      <c r="C30" s="37"/>
      <c r="D30" s="149" t="s">
        <v>39</v>
      </c>
      <c r="E30" s="37"/>
      <c r="F30" s="37"/>
      <c r="G30" s="37"/>
      <c r="H30" s="37"/>
      <c r="I30" s="37"/>
      <c r="J30" s="150">
        <f>ROUND(J122,2)</f>
        <v>0</v>
      </c>
      <c r="K30" s="37"/>
      <c r="L30" s="62"/>
      <c r="S30" s="37"/>
      <c r="T30" s="37"/>
      <c r="U30" s="37"/>
      <c r="V30" s="37"/>
      <c r="W30" s="37"/>
      <c r="X30" s="37"/>
      <c r="Y30" s="37"/>
      <c r="Z30" s="37"/>
      <c r="AA30" s="37"/>
      <c r="AB30" s="37"/>
      <c r="AC30" s="37"/>
      <c r="AD30" s="37"/>
      <c r="AE30" s="37"/>
    </row>
    <row r="31" spans="1:31" s="2" customFormat="1" ht="6.95" customHeight="1" hidden="1">
      <c r="A31" s="37"/>
      <c r="B31" s="43"/>
      <c r="C31" s="37"/>
      <c r="D31" s="148"/>
      <c r="E31" s="148"/>
      <c r="F31" s="148"/>
      <c r="G31" s="148"/>
      <c r="H31" s="148"/>
      <c r="I31" s="148"/>
      <c r="J31" s="148"/>
      <c r="K31" s="148"/>
      <c r="L31" s="62"/>
      <c r="S31" s="37"/>
      <c r="T31" s="37"/>
      <c r="U31" s="37"/>
      <c r="V31" s="37"/>
      <c r="W31" s="37"/>
      <c r="X31" s="37"/>
      <c r="Y31" s="37"/>
      <c r="Z31" s="37"/>
      <c r="AA31" s="37"/>
      <c r="AB31" s="37"/>
      <c r="AC31" s="37"/>
      <c r="AD31" s="37"/>
      <c r="AE31" s="37"/>
    </row>
    <row r="32" spans="1:31" s="2" customFormat="1" ht="14.4" customHeight="1" hidden="1">
      <c r="A32" s="37"/>
      <c r="B32" s="43"/>
      <c r="C32" s="37"/>
      <c r="D32" s="37"/>
      <c r="E32" s="37"/>
      <c r="F32" s="151" t="s">
        <v>41</v>
      </c>
      <c r="G32" s="37"/>
      <c r="H32" s="37"/>
      <c r="I32" s="151" t="s">
        <v>40</v>
      </c>
      <c r="J32" s="151" t="s">
        <v>42</v>
      </c>
      <c r="K32" s="37"/>
      <c r="L32" s="62"/>
      <c r="S32" s="37"/>
      <c r="T32" s="37"/>
      <c r="U32" s="37"/>
      <c r="V32" s="37"/>
      <c r="W32" s="37"/>
      <c r="X32" s="37"/>
      <c r="Y32" s="37"/>
      <c r="Z32" s="37"/>
      <c r="AA32" s="37"/>
      <c r="AB32" s="37"/>
      <c r="AC32" s="37"/>
      <c r="AD32" s="37"/>
      <c r="AE32" s="37"/>
    </row>
    <row r="33" spans="1:31" s="2" customFormat="1" ht="14.4" customHeight="1" hidden="1">
      <c r="A33" s="37"/>
      <c r="B33" s="43"/>
      <c r="C33" s="37"/>
      <c r="D33" s="152" t="s">
        <v>43</v>
      </c>
      <c r="E33" s="139" t="s">
        <v>44</v>
      </c>
      <c r="F33" s="153">
        <f>ROUND((SUM(BE122:BE174)),2)</f>
        <v>0</v>
      </c>
      <c r="G33" s="37"/>
      <c r="H33" s="37"/>
      <c r="I33" s="154">
        <v>0.21</v>
      </c>
      <c r="J33" s="153">
        <f>ROUND(((SUM(BE122:BE174))*I33),2)</f>
        <v>0</v>
      </c>
      <c r="K33" s="37"/>
      <c r="L33" s="62"/>
      <c r="S33" s="37"/>
      <c r="T33" s="37"/>
      <c r="U33" s="37"/>
      <c r="V33" s="37"/>
      <c r="W33" s="37"/>
      <c r="X33" s="37"/>
      <c r="Y33" s="37"/>
      <c r="Z33" s="37"/>
      <c r="AA33" s="37"/>
      <c r="AB33" s="37"/>
      <c r="AC33" s="37"/>
      <c r="AD33" s="37"/>
      <c r="AE33" s="37"/>
    </row>
    <row r="34" spans="1:31" s="2" customFormat="1" ht="14.4" customHeight="1" hidden="1">
      <c r="A34" s="37"/>
      <c r="B34" s="43"/>
      <c r="C34" s="37"/>
      <c r="D34" s="37"/>
      <c r="E34" s="139" t="s">
        <v>45</v>
      </c>
      <c r="F34" s="153">
        <f>ROUND((SUM(BF122:BF174)),2)</f>
        <v>0</v>
      </c>
      <c r="G34" s="37"/>
      <c r="H34" s="37"/>
      <c r="I34" s="154">
        <v>0.15</v>
      </c>
      <c r="J34" s="153">
        <f>ROUND(((SUM(BF122:BF174))*I34),2)</f>
        <v>0</v>
      </c>
      <c r="K34" s="37"/>
      <c r="L34" s="62"/>
      <c r="S34" s="37"/>
      <c r="T34" s="37"/>
      <c r="U34" s="37"/>
      <c r="V34" s="37"/>
      <c r="W34" s="37"/>
      <c r="X34" s="37"/>
      <c r="Y34" s="37"/>
      <c r="Z34" s="37"/>
      <c r="AA34" s="37"/>
      <c r="AB34" s="37"/>
      <c r="AC34" s="37"/>
      <c r="AD34" s="37"/>
      <c r="AE34" s="37"/>
    </row>
    <row r="35" spans="1:31" s="2" customFormat="1" ht="14.4" customHeight="1" hidden="1">
      <c r="A35" s="37"/>
      <c r="B35" s="43"/>
      <c r="C35" s="37"/>
      <c r="D35" s="37"/>
      <c r="E35" s="139" t="s">
        <v>46</v>
      </c>
      <c r="F35" s="153">
        <f>ROUND((SUM(BG122:BG174)),2)</f>
        <v>0</v>
      </c>
      <c r="G35" s="37"/>
      <c r="H35" s="37"/>
      <c r="I35" s="154">
        <v>0.21</v>
      </c>
      <c r="J35" s="153">
        <f>0</f>
        <v>0</v>
      </c>
      <c r="K35" s="37"/>
      <c r="L35" s="62"/>
      <c r="S35" s="37"/>
      <c r="T35" s="37"/>
      <c r="U35" s="37"/>
      <c r="V35" s="37"/>
      <c r="W35" s="37"/>
      <c r="X35" s="37"/>
      <c r="Y35" s="37"/>
      <c r="Z35" s="37"/>
      <c r="AA35" s="37"/>
      <c r="AB35" s="37"/>
      <c r="AC35" s="37"/>
      <c r="AD35" s="37"/>
      <c r="AE35" s="37"/>
    </row>
    <row r="36" spans="1:31" s="2" customFormat="1" ht="14.4" customHeight="1" hidden="1">
      <c r="A36" s="37"/>
      <c r="B36" s="43"/>
      <c r="C36" s="37"/>
      <c r="D36" s="37"/>
      <c r="E36" s="139" t="s">
        <v>47</v>
      </c>
      <c r="F36" s="153">
        <f>ROUND((SUM(BH122:BH174)),2)</f>
        <v>0</v>
      </c>
      <c r="G36" s="37"/>
      <c r="H36" s="37"/>
      <c r="I36" s="154">
        <v>0.15</v>
      </c>
      <c r="J36" s="153">
        <f>0</f>
        <v>0</v>
      </c>
      <c r="K36" s="37"/>
      <c r="L36" s="62"/>
      <c r="S36" s="37"/>
      <c r="T36" s="37"/>
      <c r="U36" s="37"/>
      <c r="V36" s="37"/>
      <c r="W36" s="37"/>
      <c r="X36" s="37"/>
      <c r="Y36" s="37"/>
      <c r="Z36" s="37"/>
      <c r="AA36" s="37"/>
      <c r="AB36" s="37"/>
      <c r="AC36" s="37"/>
      <c r="AD36" s="37"/>
      <c r="AE36" s="37"/>
    </row>
    <row r="37" spans="1:31" s="2" customFormat="1" ht="14.4" customHeight="1" hidden="1">
      <c r="A37" s="37"/>
      <c r="B37" s="43"/>
      <c r="C37" s="37"/>
      <c r="D37" s="37"/>
      <c r="E37" s="139" t="s">
        <v>48</v>
      </c>
      <c r="F37" s="153">
        <f>ROUND((SUM(BI122:BI174)),2)</f>
        <v>0</v>
      </c>
      <c r="G37" s="37"/>
      <c r="H37" s="37"/>
      <c r="I37" s="154">
        <v>0</v>
      </c>
      <c r="J37" s="153">
        <f>0</f>
        <v>0</v>
      </c>
      <c r="K37" s="37"/>
      <c r="L37" s="62"/>
      <c r="S37" s="37"/>
      <c r="T37" s="37"/>
      <c r="U37" s="37"/>
      <c r="V37" s="37"/>
      <c r="W37" s="37"/>
      <c r="X37" s="37"/>
      <c r="Y37" s="37"/>
      <c r="Z37" s="37"/>
      <c r="AA37" s="37"/>
      <c r="AB37" s="37"/>
      <c r="AC37" s="37"/>
      <c r="AD37" s="37"/>
      <c r="AE37" s="37"/>
    </row>
    <row r="38" spans="1:31" s="2" customFormat="1" ht="6.95" customHeight="1" hidden="1">
      <c r="A38" s="37"/>
      <c r="B38" s="43"/>
      <c r="C38" s="37"/>
      <c r="D38" s="37"/>
      <c r="E38" s="37"/>
      <c r="F38" s="37"/>
      <c r="G38" s="37"/>
      <c r="H38" s="37"/>
      <c r="I38" s="37"/>
      <c r="J38" s="37"/>
      <c r="K38" s="37"/>
      <c r="L38" s="62"/>
      <c r="S38" s="37"/>
      <c r="T38" s="37"/>
      <c r="U38" s="37"/>
      <c r="V38" s="37"/>
      <c r="W38" s="37"/>
      <c r="X38" s="37"/>
      <c r="Y38" s="37"/>
      <c r="Z38" s="37"/>
      <c r="AA38" s="37"/>
      <c r="AB38" s="37"/>
      <c r="AC38" s="37"/>
      <c r="AD38" s="37"/>
      <c r="AE38" s="37"/>
    </row>
    <row r="39" spans="1:31" s="2" customFormat="1" ht="25.4" customHeight="1" hidden="1">
      <c r="A39" s="37"/>
      <c r="B39" s="43"/>
      <c r="C39" s="155"/>
      <c r="D39" s="156" t="s">
        <v>49</v>
      </c>
      <c r="E39" s="157"/>
      <c r="F39" s="157"/>
      <c r="G39" s="158" t="s">
        <v>50</v>
      </c>
      <c r="H39" s="159" t="s">
        <v>51</v>
      </c>
      <c r="I39" s="157"/>
      <c r="J39" s="160">
        <f>SUM(J30:J37)</f>
        <v>0</v>
      </c>
      <c r="K39" s="161"/>
      <c r="L39" s="62"/>
      <c r="S39" s="37"/>
      <c r="T39" s="37"/>
      <c r="U39" s="37"/>
      <c r="V39" s="37"/>
      <c r="W39" s="37"/>
      <c r="X39" s="37"/>
      <c r="Y39" s="37"/>
      <c r="Z39" s="37"/>
      <c r="AA39" s="37"/>
      <c r="AB39" s="37"/>
      <c r="AC39" s="37"/>
      <c r="AD39" s="37"/>
      <c r="AE39" s="37"/>
    </row>
    <row r="40" spans="1:31" s="2" customFormat="1" ht="14.4" customHeight="1" hidden="1">
      <c r="A40" s="37"/>
      <c r="B40" s="43"/>
      <c r="C40" s="37"/>
      <c r="D40" s="37"/>
      <c r="E40" s="37"/>
      <c r="F40" s="37"/>
      <c r="G40" s="37"/>
      <c r="H40" s="37"/>
      <c r="I40" s="37"/>
      <c r="J40" s="37"/>
      <c r="K40" s="37"/>
      <c r="L40" s="62"/>
      <c r="S40" s="37"/>
      <c r="T40" s="37"/>
      <c r="U40" s="37"/>
      <c r="V40" s="37"/>
      <c r="W40" s="37"/>
      <c r="X40" s="37"/>
      <c r="Y40" s="37"/>
      <c r="Z40" s="37"/>
      <c r="AA40" s="37"/>
      <c r="AB40" s="37"/>
      <c r="AC40" s="37"/>
      <c r="AD40" s="37"/>
      <c r="AE40" s="37"/>
    </row>
    <row r="41" spans="2:12" s="1" customFormat="1" ht="14.4" customHeight="1" hidden="1">
      <c r="B41" s="19"/>
      <c r="L41" s="19"/>
    </row>
    <row r="42" spans="2:12" s="1" customFormat="1" ht="14.4" customHeight="1" hidden="1">
      <c r="B42" s="19"/>
      <c r="L42" s="19"/>
    </row>
    <row r="43" spans="2:12" s="1" customFormat="1" ht="14.4" customHeight="1" hidden="1">
      <c r="B43" s="19"/>
      <c r="L43" s="19"/>
    </row>
    <row r="44" spans="2:12" s="1" customFormat="1" ht="14.4" customHeight="1" hidden="1">
      <c r="B44" s="19"/>
      <c r="L44" s="19"/>
    </row>
    <row r="45" spans="2:12" s="1" customFormat="1" ht="14.4" customHeight="1" hidden="1">
      <c r="B45" s="19"/>
      <c r="L45" s="19"/>
    </row>
    <row r="46" spans="2:12" s="1" customFormat="1" ht="14.4" customHeight="1" hidden="1">
      <c r="B46" s="19"/>
      <c r="L46" s="19"/>
    </row>
    <row r="47" spans="2:12" s="1" customFormat="1" ht="14.4" customHeight="1" hidden="1">
      <c r="B47" s="19"/>
      <c r="L47" s="19"/>
    </row>
    <row r="48" spans="2:12" s="1" customFormat="1" ht="14.4" customHeight="1" hidden="1">
      <c r="B48" s="19"/>
      <c r="L48" s="19"/>
    </row>
    <row r="49" spans="2:12" s="1" customFormat="1" ht="14.4" customHeight="1" hidden="1">
      <c r="B49" s="19"/>
      <c r="L49" s="19"/>
    </row>
    <row r="50" spans="2:12" s="2" customFormat="1" ht="14.4" customHeight="1" hidden="1">
      <c r="B50" s="62"/>
      <c r="D50" s="162" t="s">
        <v>52</v>
      </c>
      <c r="E50" s="163"/>
      <c r="F50" s="163"/>
      <c r="G50" s="162" t="s">
        <v>53</v>
      </c>
      <c r="H50" s="163"/>
      <c r="I50" s="163"/>
      <c r="J50" s="163"/>
      <c r="K50" s="163"/>
      <c r="L50" s="62"/>
    </row>
    <row r="51" spans="2:12" ht="12" hidden="1">
      <c r="B51" s="19"/>
      <c r="L51" s="19"/>
    </row>
    <row r="52" spans="2:12" ht="12" hidden="1">
      <c r="B52" s="19"/>
      <c r="L52" s="19"/>
    </row>
    <row r="53" spans="2:12" ht="12" hidden="1">
      <c r="B53" s="19"/>
      <c r="L53" s="19"/>
    </row>
    <row r="54" spans="2:12" ht="12" hidden="1">
      <c r="B54" s="19"/>
      <c r="L54" s="19"/>
    </row>
    <row r="55" spans="2:12" ht="12" hidden="1">
      <c r="B55" s="19"/>
      <c r="L55" s="19"/>
    </row>
    <row r="56" spans="2:12" ht="12" hidden="1">
      <c r="B56" s="19"/>
      <c r="L56" s="19"/>
    </row>
    <row r="57" spans="2:12" ht="12" hidden="1">
      <c r="B57" s="19"/>
      <c r="L57" s="19"/>
    </row>
    <row r="58" spans="2:12" ht="12" hidden="1">
      <c r="B58" s="19"/>
      <c r="L58" s="19"/>
    </row>
    <row r="59" spans="2:12" ht="12" hidden="1">
      <c r="B59" s="19"/>
      <c r="L59" s="19"/>
    </row>
    <row r="60" spans="2:12" ht="12" hidden="1">
      <c r="B60" s="19"/>
      <c r="L60" s="19"/>
    </row>
    <row r="61" spans="1:31" s="2" customFormat="1" ht="12" hidden="1">
      <c r="A61" s="37"/>
      <c r="B61" s="43"/>
      <c r="C61" s="37"/>
      <c r="D61" s="164" t="s">
        <v>54</v>
      </c>
      <c r="E61" s="165"/>
      <c r="F61" s="166" t="s">
        <v>55</v>
      </c>
      <c r="G61" s="164" t="s">
        <v>54</v>
      </c>
      <c r="H61" s="165"/>
      <c r="I61" s="165"/>
      <c r="J61" s="167" t="s">
        <v>55</v>
      </c>
      <c r="K61" s="165"/>
      <c r="L61" s="62"/>
      <c r="S61" s="37"/>
      <c r="T61" s="37"/>
      <c r="U61" s="37"/>
      <c r="V61" s="37"/>
      <c r="W61" s="37"/>
      <c r="X61" s="37"/>
      <c r="Y61" s="37"/>
      <c r="Z61" s="37"/>
      <c r="AA61" s="37"/>
      <c r="AB61" s="37"/>
      <c r="AC61" s="37"/>
      <c r="AD61" s="37"/>
      <c r="AE61" s="37"/>
    </row>
    <row r="62" spans="2:12" ht="12" hidden="1">
      <c r="B62" s="19"/>
      <c r="L62" s="19"/>
    </row>
    <row r="63" spans="2:12" ht="12" hidden="1">
      <c r="B63" s="19"/>
      <c r="L63" s="19"/>
    </row>
    <row r="64" spans="2:12" ht="12" hidden="1">
      <c r="B64" s="19"/>
      <c r="L64" s="19"/>
    </row>
    <row r="65" spans="1:31" s="2" customFormat="1" ht="12" hidden="1">
      <c r="A65" s="37"/>
      <c r="B65" s="43"/>
      <c r="C65" s="37"/>
      <c r="D65" s="162" t="s">
        <v>56</v>
      </c>
      <c r="E65" s="168"/>
      <c r="F65" s="168"/>
      <c r="G65" s="162" t="s">
        <v>57</v>
      </c>
      <c r="H65" s="168"/>
      <c r="I65" s="168"/>
      <c r="J65" s="168"/>
      <c r="K65" s="168"/>
      <c r="L65" s="62"/>
      <c r="S65" s="37"/>
      <c r="T65" s="37"/>
      <c r="U65" s="37"/>
      <c r="V65" s="37"/>
      <c r="W65" s="37"/>
      <c r="X65" s="37"/>
      <c r="Y65" s="37"/>
      <c r="Z65" s="37"/>
      <c r="AA65" s="37"/>
      <c r="AB65" s="37"/>
      <c r="AC65" s="37"/>
      <c r="AD65" s="37"/>
      <c r="AE65" s="37"/>
    </row>
    <row r="66" spans="2:12" ht="12" hidden="1">
      <c r="B66" s="19"/>
      <c r="L66" s="19"/>
    </row>
    <row r="67" spans="2:12" ht="12" hidden="1">
      <c r="B67" s="19"/>
      <c r="L67" s="19"/>
    </row>
    <row r="68" spans="2:12" ht="12" hidden="1">
      <c r="B68" s="19"/>
      <c r="L68" s="19"/>
    </row>
    <row r="69" spans="2:12" ht="12" hidden="1">
      <c r="B69" s="19"/>
      <c r="L69" s="19"/>
    </row>
    <row r="70" spans="2:12" ht="12" hidden="1">
      <c r="B70" s="19"/>
      <c r="L70" s="19"/>
    </row>
    <row r="71" spans="2:12" ht="12" hidden="1">
      <c r="B71" s="19"/>
      <c r="L71" s="19"/>
    </row>
    <row r="72" spans="2:12" ht="12" hidden="1">
      <c r="B72" s="19"/>
      <c r="L72" s="19"/>
    </row>
    <row r="73" spans="2:12" ht="12" hidden="1">
      <c r="B73" s="19"/>
      <c r="L73" s="19"/>
    </row>
    <row r="74" spans="2:12" ht="12" hidden="1">
      <c r="B74" s="19"/>
      <c r="L74" s="19"/>
    </row>
    <row r="75" spans="2:12" ht="12" hidden="1">
      <c r="B75" s="19"/>
      <c r="L75" s="19"/>
    </row>
    <row r="76" spans="1:31" s="2" customFormat="1" ht="12" hidden="1">
      <c r="A76" s="37"/>
      <c r="B76" s="43"/>
      <c r="C76" s="37"/>
      <c r="D76" s="164" t="s">
        <v>54</v>
      </c>
      <c r="E76" s="165"/>
      <c r="F76" s="166" t="s">
        <v>55</v>
      </c>
      <c r="G76" s="164" t="s">
        <v>54</v>
      </c>
      <c r="H76" s="165"/>
      <c r="I76" s="165"/>
      <c r="J76" s="167" t="s">
        <v>55</v>
      </c>
      <c r="K76" s="165"/>
      <c r="L76" s="62"/>
      <c r="S76" s="37"/>
      <c r="T76" s="37"/>
      <c r="U76" s="37"/>
      <c r="V76" s="37"/>
      <c r="W76" s="37"/>
      <c r="X76" s="37"/>
      <c r="Y76" s="37"/>
      <c r="Z76" s="37"/>
      <c r="AA76" s="37"/>
      <c r="AB76" s="37"/>
      <c r="AC76" s="37"/>
      <c r="AD76" s="37"/>
      <c r="AE76" s="37"/>
    </row>
    <row r="77" spans="1:31" s="2" customFormat="1" ht="14.4" customHeight="1" hidden="1">
      <c r="A77" s="37"/>
      <c r="B77" s="169"/>
      <c r="C77" s="170"/>
      <c r="D77" s="170"/>
      <c r="E77" s="170"/>
      <c r="F77" s="170"/>
      <c r="G77" s="170"/>
      <c r="H77" s="170"/>
      <c r="I77" s="170"/>
      <c r="J77" s="170"/>
      <c r="K77" s="170"/>
      <c r="L77" s="62"/>
      <c r="S77" s="37"/>
      <c r="T77" s="37"/>
      <c r="U77" s="37"/>
      <c r="V77" s="37"/>
      <c r="W77" s="37"/>
      <c r="X77" s="37"/>
      <c r="Y77" s="37"/>
      <c r="Z77" s="37"/>
      <c r="AA77" s="37"/>
      <c r="AB77" s="37"/>
      <c r="AC77" s="37"/>
      <c r="AD77" s="37"/>
      <c r="AE77" s="37"/>
    </row>
    <row r="78" ht="12" hidden="1"/>
    <row r="79" ht="12" hidden="1"/>
    <row r="80" ht="12" hidden="1"/>
    <row r="81" spans="1:31" s="2" customFormat="1" ht="6.95" customHeight="1">
      <c r="A81" s="37"/>
      <c r="B81" s="171"/>
      <c r="C81" s="172"/>
      <c r="D81" s="172"/>
      <c r="E81" s="172"/>
      <c r="F81" s="172"/>
      <c r="G81" s="172"/>
      <c r="H81" s="172"/>
      <c r="I81" s="172"/>
      <c r="J81" s="172"/>
      <c r="K81" s="172"/>
      <c r="L81" s="62"/>
      <c r="S81" s="37"/>
      <c r="T81" s="37"/>
      <c r="U81" s="37"/>
      <c r="V81" s="37"/>
      <c r="W81" s="37"/>
      <c r="X81" s="37"/>
      <c r="Y81" s="37"/>
      <c r="Z81" s="37"/>
      <c r="AA81" s="37"/>
      <c r="AB81" s="37"/>
      <c r="AC81" s="37"/>
      <c r="AD81" s="37"/>
      <c r="AE81" s="37"/>
    </row>
    <row r="82" spans="1:31" s="2" customFormat="1" ht="24.95" customHeight="1">
      <c r="A82" s="37"/>
      <c r="B82" s="38"/>
      <c r="C82" s="22" t="s">
        <v>110</v>
      </c>
      <c r="D82" s="39"/>
      <c r="E82" s="39"/>
      <c r="F82" s="39"/>
      <c r="G82" s="39"/>
      <c r="H82" s="39"/>
      <c r="I82" s="39"/>
      <c r="J82" s="39"/>
      <c r="K82" s="39"/>
      <c r="L82" s="62"/>
      <c r="S82" s="37"/>
      <c r="T82" s="37"/>
      <c r="U82" s="37"/>
      <c r="V82" s="37"/>
      <c r="W82" s="37"/>
      <c r="X82" s="37"/>
      <c r="Y82" s="37"/>
      <c r="Z82" s="37"/>
      <c r="AA82" s="37"/>
      <c r="AB82" s="37"/>
      <c r="AC82" s="37"/>
      <c r="AD82" s="37"/>
      <c r="AE82" s="37"/>
    </row>
    <row r="83" spans="1:31" s="2" customFormat="1" ht="6.95" customHeight="1">
      <c r="A83" s="37"/>
      <c r="B83" s="38"/>
      <c r="C83" s="39"/>
      <c r="D83" s="39"/>
      <c r="E83" s="39"/>
      <c r="F83" s="39"/>
      <c r="G83" s="39"/>
      <c r="H83" s="39"/>
      <c r="I83" s="39"/>
      <c r="J83" s="39"/>
      <c r="K83" s="39"/>
      <c r="L83" s="62"/>
      <c r="S83" s="37"/>
      <c r="T83" s="37"/>
      <c r="U83" s="37"/>
      <c r="V83" s="37"/>
      <c r="W83" s="37"/>
      <c r="X83" s="37"/>
      <c r="Y83" s="37"/>
      <c r="Z83" s="37"/>
      <c r="AA83" s="37"/>
      <c r="AB83" s="37"/>
      <c r="AC83" s="37"/>
      <c r="AD83" s="37"/>
      <c r="AE83" s="37"/>
    </row>
    <row r="84" spans="1:31" s="2" customFormat="1" ht="12" customHeight="1">
      <c r="A84" s="37"/>
      <c r="B84" s="38"/>
      <c r="C84" s="31" t="s">
        <v>16</v>
      </c>
      <c r="D84" s="39"/>
      <c r="E84" s="39"/>
      <c r="F84" s="39"/>
      <c r="G84" s="39"/>
      <c r="H84" s="39"/>
      <c r="I84" s="39"/>
      <c r="J84" s="39"/>
      <c r="K84" s="39"/>
      <c r="L84" s="62"/>
      <c r="S84" s="37"/>
      <c r="T84" s="37"/>
      <c r="U84" s="37"/>
      <c r="V84" s="37"/>
      <c r="W84" s="37"/>
      <c r="X84" s="37"/>
      <c r="Y84" s="37"/>
      <c r="Z84" s="37"/>
      <c r="AA84" s="37"/>
      <c r="AB84" s="37"/>
      <c r="AC84" s="37"/>
      <c r="AD84" s="37"/>
      <c r="AE84" s="37"/>
    </row>
    <row r="85" spans="1:31" s="2" customFormat="1" ht="16.5" customHeight="1">
      <c r="A85" s="37"/>
      <c r="B85" s="38"/>
      <c r="C85" s="39"/>
      <c r="D85" s="39"/>
      <c r="E85" s="173" t="str">
        <f>E7</f>
        <v>Cheb, stavební úprava komunikace ulice Nová</v>
      </c>
      <c r="F85" s="31"/>
      <c r="G85" s="31"/>
      <c r="H85" s="31"/>
      <c r="I85" s="39"/>
      <c r="J85" s="39"/>
      <c r="K85" s="39"/>
      <c r="L85" s="62"/>
      <c r="S85" s="37"/>
      <c r="T85" s="37"/>
      <c r="U85" s="37"/>
      <c r="V85" s="37"/>
      <c r="W85" s="37"/>
      <c r="X85" s="37"/>
      <c r="Y85" s="37"/>
      <c r="Z85" s="37"/>
      <c r="AA85" s="37"/>
      <c r="AB85" s="37"/>
      <c r="AC85" s="37"/>
      <c r="AD85" s="37"/>
      <c r="AE85" s="37"/>
    </row>
    <row r="86" spans="1:31" s="2" customFormat="1" ht="12" customHeight="1">
      <c r="A86" s="37"/>
      <c r="B86" s="38"/>
      <c r="C86" s="31" t="s">
        <v>108</v>
      </c>
      <c r="D86" s="39"/>
      <c r="E86" s="39"/>
      <c r="F86" s="39"/>
      <c r="G86" s="39"/>
      <c r="H86" s="39"/>
      <c r="I86" s="39"/>
      <c r="J86" s="39"/>
      <c r="K86" s="39"/>
      <c r="L86" s="62"/>
      <c r="S86" s="37"/>
      <c r="T86" s="37"/>
      <c r="U86" s="37"/>
      <c r="V86" s="37"/>
      <c r="W86" s="37"/>
      <c r="X86" s="37"/>
      <c r="Y86" s="37"/>
      <c r="Z86" s="37"/>
      <c r="AA86" s="37"/>
      <c r="AB86" s="37"/>
      <c r="AC86" s="37"/>
      <c r="AD86" s="37"/>
      <c r="AE86" s="37"/>
    </row>
    <row r="87" spans="1:31" s="2" customFormat="1" ht="16.5" customHeight="1">
      <c r="A87" s="37"/>
      <c r="B87" s="38"/>
      <c r="C87" s="39"/>
      <c r="D87" s="39"/>
      <c r="E87" s="75" t="str">
        <f>E9</f>
        <v>VRN - VRN Vedlejší rozpočtové náklady</v>
      </c>
      <c r="F87" s="39"/>
      <c r="G87" s="39"/>
      <c r="H87" s="39"/>
      <c r="I87" s="39"/>
      <c r="J87" s="39"/>
      <c r="K87" s="39"/>
      <c r="L87" s="62"/>
      <c r="S87" s="37"/>
      <c r="T87" s="37"/>
      <c r="U87" s="37"/>
      <c r="V87" s="37"/>
      <c r="W87" s="37"/>
      <c r="X87" s="37"/>
      <c r="Y87" s="37"/>
      <c r="Z87" s="37"/>
      <c r="AA87" s="37"/>
      <c r="AB87" s="37"/>
      <c r="AC87" s="37"/>
      <c r="AD87" s="37"/>
      <c r="AE87" s="37"/>
    </row>
    <row r="88" spans="1:31" s="2" customFormat="1" ht="6.95" customHeight="1">
      <c r="A88" s="37"/>
      <c r="B88" s="38"/>
      <c r="C88" s="39"/>
      <c r="D88" s="39"/>
      <c r="E88" s="39"/>
      <c r="F88" s="39"/>
      <c r="G88" s="39"/>
      <c r="H88" s="39"/>
      <c r="I88" s="39"/>
      <c r="J88" s="39"/>
      <c r="K88" s="39"/>
      <c r="L88" s="62"/>
      <c r="S88" s="37"/>
      <c r="T88" s="37"/>
      <c r="U88" s="37"/>
      <c r="V88" s="37"/>
      <c r="W88" s="37"/>
      <c r="X88" s="37"/>
      <c r="Y88" s="37"/>
      <c r="Z88" s="37"/>
      <c r="AA88" s="37"/>
      <c r="AB88" s="37"/>
      <c r="AC88" s="37"/>
      <c r="AD88" s="37"/>
      <c r="AE88" s="37"/>
    </row>
    <row r="89" spans="1:31" s="2" customFormat="1" ht="12" customHeight="1">
      <c r="A89" s="37"/>
      <c r="B89" s="38"/>
      <c r="C89" s="31" t="s">
        <v>22</v>
      </c>
      <c r="D89" s="39"/>
      <c r="E89" s="39"/>
      <c r="F89" s="26" t="str">
        <f>F12</f>
        <v>Cheb</v>
      </c>
      <c r="G89" s="39"/>
      <c r="H89" s="39"/>
      <c r="I89" s="31" t="s">
        <v>24</v>
      </c>
      <c r="J89" s="78" t="str">
        <f>IF(J12="","",J12)</f>
        <v>3. 2. 2023</v>
      </c>
      <c r="K89" s="39"/>
      <c r="L89" s="62"/>
      <c r="S89" s="37"/>
      <c r="T89" s="37"/>
      <c r="U89" s="37"/>
      <c r="V89" s="37"/>
      <c r="W89" s="37"/>
      <c r="X89" s="37"/>
      <c r="Y89" s="37"/>
      <c r="Z89" s="37"/>
      <c r="AA89" s="37"/>
      <c r="AB89" s="37"/>
      <c r="AC89" s="37"/>
      <c r="AD89" s="37"/>
      <c r="AE89" s="37"/>
    </row>
    <row r="90" spans="1:31" s="2" customFormat="1" ht="6.95" customHeight="1">
      <c r="A90" s="37"/>
      <c r="B90" s="38"/>
      <c r="C90" s="39"/>
      <c r="D90" s="39"/>
      <c r="E90" s="39"/>
      <c r="F90" s="39"/>
      <c r="G90" s="39"/>
      <c r="H90" s="39"/>
      <c r="I90" s="39"/>
      <c r="J90" s="39"/>
      <c r="K90" s="39"/>
      <c r="L90" s="62"/>
      <c r="S90" s="37"/>
      <c r="T90" s="37"/>
      <c r="U90" s="37"/>
      <c r="V90" s="37"/>
      <c r="W90" s="37"/>
      <c r="X90" s="37"/>
      <c r="Y90" s="37"/>
      <c r="Z90" s="37"/>
      <c r="AA90" s="37"/>
      <c r="AB90" s="37"/>
      <c r="AC90" s="37"/>
      <c r="AD90" s="37"/>
      <c r="AE90" s="37"/>
    </row>
    <row r="91" spans="1:31" s="2" customFormat="1" ht="15.15" customHeight="1">
      <c r="A91" s="37"/>
      <c r="B91" s="38"/>
      <c r="C91" s="31" t="s">
        <v>26</v>
      </c>
      <c r="D91" s="39"/>
      <c r="E91" s="39"/>
      <c r="F91" s="26" t="str">
        <f>E15</f>
        <v>Město Cheb</v>
      </c>
      <c r="G91" s="39"/>
      <c r="H91" s="39"/>
      <c r="I91" s="31" t="s">
        <v>32</v>
      </c>
      <c r="J91" s="35" t="str">
        <f>E21</f>
        <v>DSVA s.r.o.</v>
      </c>
      <c r="K91" s="39"/>
      <c r="L91" s="62"/>
      <c r="S91" s="37"/>
      <c r="T91" s="37"/>
      <c r="U91" s="37"/>
      <c r="V91" s="37"/>
      <c r="W91" s="37"/>
      <c r="X91" s="37"/>
      <c r="Y91" s="37"/>
      <c r="Z91" s="37"/>
      <c r="AA91" s="37"/>
      <c r="AB91" s="37"/>
      <c r="AC91" s="37"/>
      <c r="AD91" s="37"/>
      <c r="AE91" s="37"/>
    </row>
    <row r="92" spans="1:31" s="2" customFormat="1" ht="15.15" customHeight="1">
      <c r="A92" s="37"/>
      <c r="B92" s="38"/>
      <c r="C92" s="31" t="s">
        <v>30</v>
      </c>
      <c r="D92" s="39"/>
      <c r="E92" s="39"/>
      <c r="F92" s="26" t="str">
        <f>IF(E18="","",E18)</f>
        <v>Vyplň údaj</v>
      </c>
      <c r="G92" s="39"/>
      <c r="H92" s="39"/>
      <c r="I92" s="31" t="s">
        <v>35</v>
      </c>
      <c r="J92" s="35" t="str">
        <f>E24</f>
        <v>DSVA s.r.o.</v>
      </c>
      <c r="K92" s="39"/>
      <c r="L92" s="62"/>
      <c r="S92" s="37"/>
      <c r="T92" s="37"/>
      <c r="U92" s="37"/>
      <c r="V92" s="37"/>
      <c r="W92" s="37"/>
      <c r="X92" s="37"/>
      <c r="Y92" s="37"/>
      <c r="Z92" s="37"/>
      <c r="AA92" s="37"/>
      <c r="AB92" s="37"/>
      <c r="AC92" s="37"/>
      <c r="AD92" s="37"/>
      <c r="AE92" s="37"/>
    </row>
    <row r="93" spans="1:31" s="2" customFormat="1" ht="10.3" customHeight="1">
      <c r="A93" s="37"/>
      <c r="B93" s="38"/>
      <c r="C93" s="39"/>
      <c r="D93" s="39"/>
      <c r="E93" s="39"/>
      <c r="F93" s="39"/>
      <c r="G93" s="39"/>
      <c r="H93" s="39"/>
      <c r="I93" s="39"/>
      <c r="J93" s="39"/>
      <c r="K93" s="39"/>
      <c r="L93" s="62"/>
      <c r="S93" s="37"/>
      <c r="T93" s="37"/>
      <c r="U93" s="37"/>
      <c r="V93" s="37"/>
      <c r="W93" s="37"/>
      <c r="X93" s="37"/>
      <c r="Y93" s="37"/>
      <c r="Z93" s="37"/>
      <c r="AA93" s="37"/>
      <c r="AB93" s="37"/>
      <c r="AC93" s="37"/>
      <c r="AD93" s="37"/>
      <c r="AE93" s="37"/>
    </row>
    <row r="94" spans="1:31" s="2" customFormat="1" ht="29.25" customHeight="1">
      <c r="A94" s="37"/>
      <c r="B94" s="38"/>
      <c r="C94" s="174" t="s">
        <v>111</v>
      </c>
      <c r="D94" s="175"/>
      <c r="E94" s="175"/>
      <c r="F94" s="175"/>
      <c r="G94" s="175"/>
      <c r="H94" s="175"/>
      <c r="I94" s="175"/>
      <c r="J94" s="176" t="s">
        <v>112</v>
      </c>
      <c r="K94" s="175"/>
      <c r="L94" s="62"/>
      <c r="S94" s="37"/>
      <c r="T94" s="37"/>
      <c r="U94" s="37"/>
      <c r="V94" s="37"/>
      <c r="W94" s="37"/>
      <c r="X94" s="37"/>
      <c r="Y94" s="37"/>
      <c r="Z94" s="37"/>
      <c r="AA94" s="37"/>
      <c r="AB94" s="37"/>
      <c r="AC94" s="37"/>
      <c r="AD94" s="37"/>
      <c r="AE94" s="37"/>
    </row>
    <row r="95" spans="1:31" s="2" customFormat="1" ht="10.3" customHeight="1">
      <c r="A95" s="37"/>
      <c r="B95" s="38"/>
      <c r="C95" s="39"/>
      <c r="D95" s="39"/>
      <c r="E95" s="39"/>
      <c r="F95" s="39"/>
      <c r="G95" s="39"/>
      <c r="H95" s="39"/>
      <c r="I95" s="39"/>
      <c r="J95" s="39"/>
      <c r="K95" s="39"/>
      <c r="L95" s="62"/>
      <c r="S95" s="37"/>
      <c r="T95" s="37"/>
      <c r="U95" s="37"/>
      <c r="V95" s="37"/>
      <c r="W95" s="37"/>
      <c r="X95" s="37"/>
      <c r="Y95" s="37"/>
      <c r="Z95" s="37"/>
      <c r="AA95" s="37"/>
      <c r="AB95" s="37"/>
      <c r="AC95" s="37"/>
      <c r="AD95" s="37"/>
      <c r="AE95" s="37"/>
    </row>
    <row r="96" spans="1:47" s="2" customFormat="1" ht="22.8" customHeight="1">
      <c r="A96" s="37"/>
      <c r="B96" s="38"/>
      <c r="C96" s="177" t="s">
        <v>113</v>
      </c>
      <c r="D96" s="39"/>
      <c r="E96" s="39"/>
      <c r="F96" s="39"/>
      <c r="G96" s="39"/>
      <c r="H96" s="39"/>
      <c r="I96" s="39"/>
      <c r="J96" s="109">
        <f>J122</f>
        <v>0</v>
      </c>
      <c r="K96" s="39"/>
      <c r="L96" s="62"/>
      <c r="S96" s="37"/>
      <c r="T96" s="37"/>
      <c r="U96" s="37"/>
      <c r="V96" s="37"/>
      <c r="W96" s="37"/>
      <c r="X96" s="37"/>
      <c r="Y96" s="37"/>
      <c r="Z96" s="37"/>
      <c r="AA96" s="37"/>
      <c r="AB96" s="37"/>
      <c r="AC96" s="37"/>
      <c r="AD96" s="37"/>
      <c r="AE96" s="37"/>
      <c r="AU96" s="16" t="s">
        <v>114</v>
      </c>
    </row>
    <row r="97" spans="1:31" s="9" customFormat="1" ht="24.95" customHeight="1">
      <c r="A97" s="9"/>
      <c r="B97" s="178"/>
      <c r="C97" s="179"/>
      <c r="D97" s="180" t="s">
        <v>2135</v>
      </c>
      <c r="E97" s="181"/>
      <c r="F97" s="181"/>
      <c r="G97" s="181"/>
      <c r="H97" s="181"/>
      <c r="I97" s="181"/>
      <c r="J97" s="182">
        <f>J123</f>
        <v>0</v>
      </c>
      <c r="K97" s="179"/>
      <c r="L97" s="183"/>
      <c r="S97" s="9"/>
      <c r="T97" s="9"/>
      <c r="U97" s="9"/>
      <c r="V97" s="9"/>
      <c r="W97" s="9"/>
      <c r="X97" s="9"/>
      <c r="Y97" s="9"/>
      <c r="Z97" s="9"/>
      <c r="AA97" s="9"/>
      <c r="AB97" s="9"/>
      <c r="AC97" s="9"/>
      <c r="AD97" s="9"/>
      <c r="AE97" s="9"/>
    </row>
    <row r="98" spans="1:31" s="10" customFormat="1" ht="19.9" customHeight="1">
      <c r="A98" s="10"/>
      <c r="B98" s="184"/>
      <c r="C98" s="185"/>
      <c r="D98" s="186" t="s">
        <v>2136</v>
      </c>
      <c r="E98" s="187"/>
      <c r="F98" s="187"/>
      <c r="G98" s="187"/>
      <c r="H98" s="187"/>
      <c r="I98" s="187"/>
      <c r="J98" s="188">
        <f>J124</f>
        <v>0</v>
      </c>
      <c r="K98" s="185"/>
      <c r="L98" s="189"/>
      <c r="S98" s="10"/>
      <c r="T98" s="10"/>
      <c r="U98" s="10"/>
      <c r="V98" s="10"/>
      <c r="W98" s="10"/>
      <c r="X98" s="10"/>
      <c r="Y98" s="10"/>
      <c r="Z98" s="10"/>
      <c r="AA98" s="10"/>
      <c r="AB98" s="10"/>
      <c r="AC98" s="10"/>
      <c r="AD98" s="10"/>
      <c r="AE98" s="10"/>
    </row>
    <row r="99" spans="1:31" s="10" customFormat="1" ht="19.9" customHeight="1">
      <c r="A99" s="10"/>
      <c r="B99" s="184"/>
      <c r="C99" s="185"/>
      <c r="D99" s="186" t="s">
        <v>2137</v>
      </c>
      <c r="E99" s="187"/>
      <c r="F99" s="187"/>
      <c r="G99" s="187"/>
      <c r="H99" s="187"/>
      <c r="I99" s="187"/>
      <c r="J99" s="188">
        <f>J144</f>
        <v>0</v>
      </c>
      <c r="K99" s="185"/>
      <c r="L99" s="189"/>
      <c r="S99" s="10"/>
      <c r="T99" s="10"/>
      <c r="U99" s="10"/>
      <c r="V99" s="10"/>
      <c r="W99" s="10"/>
      <c r="X99" s="10"/>
      <c r="Y99" s="10"/>
      <c r="Z99" s="10"/>
      <c r="AA99" s="10"/>
      <c r="AB99" s="10"/>
      <c r="AC99" s="10"/>
      <c r="AD99" s="10"/>
      <c r="AE99" s="10"/>
    </row>
    <row r="100" spans="1:31" s="10" customFormat="1" ht="19.9" customHeight="1">
      <c r="A100" s="10"/>
      <c r="B100" s="184"/>
      <c r="C100" s="185"/>
      <c r="D100" s="186" t="s">
        <v>2138</v>
      </c>
      <c r="E100" s="187"/>
      <c r="F100" s="187"/>
      <c r="G100" s="187"/>
      <c r="H100" s="187"/>
      <c r="I100" s="187"/>
      <c r="J100" s="188">
        <f>J155</f>
        <v>0</v>
      </c>
      <c r="K100" s="185"/>
      <c r="L100" s="189"/>
      <c r="S100" s="10"/>
      <c r="T100" s="10"/>
      <c r="U100" s="10"/>
      <c r="V100" s="10"/>
      <c r="W100" s="10"/>
      <c r="X100" s="10"/>
      <c r="Y100" s="10"/>
      <c r="Z100" s="10"/>
      <c r="AA100" s="10"/>
      <c r="AB100" s="10"/>
      <c r="AC100" s="10"/>
      <c r="AD100" s="10"/>
      <c r="AE100" s="10"/>
    </row>
    <row r="101" spans="1:31" s="10" customFormat="1" ht="19.9" customHeight="1">
      <c r="A101" s="10"/>
      <c r="B101" s="184"/>
      <c r="C101" s="185"/>
      <c r="D101" s="186" t="s">
        <v>2139</v>
      </c>
      <c r="E101" s="187"/>
      <c r="F101" s="187"/>
      <c r="G101" s="187"/>
      <c r="H101" s="187"/>
      <c r="I101" s="187"/>
      <c r="J101" s="188">
        <f>J163</f>
        <v>0</v>
      </c>
      <c r="K101" s="185"/>
      <c r="L101" s="189"/>
      <c r="S101" s="10"/>
      <c r="T101" s="10"/>
      <c r="U101" s="10"/>
      <c r="V101" s="10"/>
      <c r="W101" s="10"/>
      <c r="X101" s="10"/>
      <c r="Y101" s="10"/>
      <c r="Z101" s="10"/>
      <c r="AA101" s="10"/>
      <c r="AB101" s="10"/>
      <c r="AC101" s="10"/>
      <c r="AD101" s="10"/>
      <c r="AE101" s="10"/>
    </row>
    <row r="102" spans="1:31" s="10" customFormat="1" ht="19.9" customHeight="1">
      <c r="A102" s="10"/>
      <c r="B102" s="184"/>
      <c r="C102" s="185"/>
      <c r="D102" s="186" t="s">
        <v>2140</v>
      </c>
      <c r="E102" s="187"/>
      <c r="F102" s="187"/>
      <c r="G102" s="187"/>
      <c r="H102" s="187"/>
      <c r="I102" s="187"/>
      <c r="J102" s="188">
        <f>J170</f>
        <v>0</v>
      </c>
      <c r="K102" s="185"/>
      <c r="L102" s="189"/>
      <c r="S102" s="10"/>
      <c r="T102" s="10"/>
      <c r="U102" s="10"/>
      <c r="V102" s="10"/>
      <c r="W102" s="10"/>
      <c r="X102" s="10"/>
      <c r="Y102" s="10"/>
      <c r="Z102" s="10"/>
      <c r="AA102" s="10"/>
      <c r="AB102" s="10"/>
      <c r="AC102" s="10"/>
      <c r="AD102" s="10"/>
      <c r="AE102" s="10"/>
    </row>
    <row r="103" spans="1:31" s="2" customFormat="1" ht="21.8" customHeight="1">
      <c r="A103" s="37"/>
      <c r="B103" s="38"/>
      <c r="C103" s="39"/>
      <c r="D103" s="39"/>
      <c r="E103" s="39"/>
      <c r="F103" s="39"/>
      <c r="G103" s="39"/>
      <c r="H103" s="39"/>
      <c r="I103" s="39"/>
      <c r="J103" s="39"/>
      <c r="K103" s="39"/>
      <c r="L103" s="62"/>
      <c r="S103" s="37"/>
      <c r="T103" s="37"/>
      <c r="U103" s="37"/>
      <c r="V103" s="37"/>
      <c r="W103" s="37"/>
      <c r="X103" s="37"/>
      <c r="Y103" s="37"/>
      <c r="Z103" s="37"/>
      <c r="AA103" s="37"/>
      <c r="AB103" s="37"/>
      <c r="AC103" s="37"/>
      <c r="AD103" s="37"/>
      <c r="AE103" s="37"/>
    </row>
    <row r="104" spans="1:31" s="2" customFormat="1" ht="6.95" customHeight="1">
      <c r="A104" s="37"/>
      <c r="B104" s="65"/>
      <c r="C104" s="66"/>
      <c r="D104" s="66"/>
      <c r="E104" s="66"/>
      <c r="F104" s="66"/>
      <c r="G104" s="66"/>
      <c r="H104" s="66"/>
      <c r="I104" s="66"/>
      <c r="J104" s="66"/>
      <c r="K104" s="66"/>
      <c r="L104" s="62"/>
      <c r="S104" s="37"/>
      <c r="T104" s="37"/>
      <c r="U104" s="37"/>
      <c r="V104" s="37"/>
      <c r="W104" s="37"/>
      <c r="X104" s="37"/>
      <c r="Y104" s="37"/>
      <c r="Z104" s="37"/>
      <c r="AA104" s="37"/>
      <c r="AB104" s="37"/>
      <c r="AC104" s="37"/>
      <c r="AD104" s="37"/>
      <c r="AE104" s="37"/>
    </row>
    <row r="108" spans="1:31" s="2" customFormat="1" ht="6.95" customHeight="1">
      <c r="A108" s="37"/>
      <c r="B108" s="67"/>
      <c r="C108" s="68"/>
      <c r="D108" s="68"/>
      <c r="E108" s="68"/>
      <c r="F108" s="68"/>
      <c r="G108" s="68"/>
      <c r="H108" s="68"/>
      <c r="I108" s="68"/>
      <c r="J108" s="68"/>
      <c r="K108" s="68"/>
      <c r="L108" s="62"/>
      <c r="S108" s="37"/>
      <c r="T108" s="37"/>
      <c r="U108" s="37"/>
      <c r="V108" s="37"/>
      <c r="W108" s="37"/>
      <c r="X108" s="37"/>
      <c r="Y108" s="37"/>
      <c r="Z108" s="37"/>
      <c r="AA108" s="37"/>
      <c r="AB108" s="37"/>
      <c r="AC108" s="37"/>
      <c r="AD108" s="37"/>
      <c r="AE108" s="37"/>
    </row>
    <row r="109" spans="1:31" s="2" customFormat="1" ht="24.95" customHeight="1">
      <c r="A109" s="37"/>
      <c r="B109" s="38"/>
      <c r="C109" s="22" t="s">
        <v>120</v>
      </c>
      <c r="D109" s="39"/>
      <c r="E109" s="39"/>
      <c r="F109" s="39"/>
      <c r="G109" s="39"/>
      <c r="H109" s="39"/>
      <c r="I109" s="39"/>
      <c r="J109" s="39"/>
      <c r="K109" s="39"/>
      <c r="L109" s="62"/>
      <c r="S109" s="37"/>
      <c r="T109" s="37"/>
      <c r="U109" s="37"/>
      <c r="V109" s="37"/>
      <c r="W109" s="37"/>
      <c r="X109" s="37"/>
      <c r="Y109" s="37"/>
      <c r="Z109" s="37"/>
      <c r="AA109" s="37"/>
      <c r="AB109" s="37"/>
      <c r="AC109" s="37"/>
      <c r="AD109" s="37"/>
      <c r="AE109" s="37"/>
    </row>
    <row r="110" spans="1:31" s="2" customFormat="1" ht="6.95" customHeight="1">
      <c r="A110" s="37"/>
      <c r="B110" s="38"/>
      <c r="C110" s="39"/>
      <c r="D110" s="39"/>
      <c r="E110" s="39"/>
      <c r="F110" s="39"/>
      <c r="G110" s="39"/>
      <c r="H110" s="39"/>
      <c r="I110" s="39"/>
      <c r="J110" s="39"/>
      <c r="K110" s="39"/>
      <c r="L110" s="62"/>
      <c r="S110" s="37"/>
      <c r="T110" s="37"/>
      <c r="U110" s="37"/>
      <c r="V110" s="37"/>
      <c r="W110" s="37"/>
      <c r="X110" s="37"/>
      <c r="Y110" s="37"/>
      <c r="Z110" s="37"/>
      <c r="AA110" s="37"/>
      <c r="AB110" s="37"/>
      <c r="AC110" s="37"/>
      <c r="AD110" s="37"/>
      <c r="AE110" s="37"/>
    </row>
    <row r="111" spans="1:31" s="2" customFormat="1" ht="12" customHeight="1">
      <c r="A111" s="37"/>
      <c r="B111" s="38"/>
      <c r="C111" s="31" t="s">
        <v>16</v>
      </c>
      <c r="D111" s="39"/>
      <c r="E111" s="39"/>
      <c r="F111" s="39"/>
      <c r="G111" s="39"/>
      <c r="H111" s="39"/>
      <c r="I111" s="39"/>
      <c r="J111" s="39"/>
      <c r="K111" s="39"/>
      <c r="L111" s="62"/>
      <c r="S111" s="37"/>
      <c r="T111" s="37"/>
      <c r="U111" s="37"/>
      <c r="V111" s="37"/>
      <c r="W111" s="37"/>
      <c r="X111" s="37"/>
      <c r="Y111" s="37"/>
      <c r="Z111" s="37"/>
      <c r="AA111" s="37"/>
      <c r="AB111" s="37"/>
      <c r="AC111" s="37"/>
      <c r="AD111" s="37"/>
      <c r="AE111" s="37"/>
    </row>
    <row r="112" spans="1:31" s="2" customFormat="1" ht="16.5" customHeight="1">
      <c r="A112" s="37"/>
      <c r="B112" s="38"/>
      <c r="C112" s="39"/>
      <c r="D112" s="39"/>
      <c r="E112" s="173" t="str">
        <f>E7</f>
        <v>Cheb, stavební úprava komunikace ulice Nová</v>
      </c>
      <c r="F112" s="31"/>
      <c r="G112" s="31"/>
      <c r="H112" s="31"/>
      <c r="I112" s="39"/>
      <c r="J112" s="39"/>
      <c r="K112" s="39"/>
      <c r="L112" s="62"/>
      <c r="S112" s="37"/>
      <c r="T112" s="37"/>
      <c r="U112" s="37"/>
      <c r="V112" s="37"/>
      <c r="W112" s="37"/>
      <c r="X112" s="37"/>
      <c r="Y112" s="37"/>
      <c r="Z112" s="37"/>
      <c r="AA112" s="37"/>
      <c r="AB112" s="37"/>
      <c r="AC112" s="37"/>
      <c r="AD112" s="37"/>
      <c r="AE112" s="37"/>
    </row>
    <row r="113" spans="1:31" s="2" customFormat="1" ht="12" customHeight="1">
      <c r="A113" s="37"/>
      <c r="B113" s="38"/>
      <c r="C113" s="31" t="s">
        <v>108</v>
      </c>
      <c r="D113" s="39"/>
      <c r="E113" s="39"/>
      <c r="F113" s="39"/>
      <c r="G113" s="39"/>
      <c r="H113" s="39"/>
      <c r="I113" s="39"/>
      <c r="J113" s="39"/>
      <c r="K113" s="39"/>
      <c r="L113" s="62"/>
      <c r="S113" s="37"/>
      <c r="T113" s="37"/>
      <c r="U113" s="37"/>
      <c r="V113" s="37"/>
      <c r="W113" s="37"/>
      <c r="X113" s="37"/>
      <c r="Y113" s="37"/>
      <c r="Z113" s="37"/>
      <c r="AA113" s="37"/>
      <c r="AB113" s="37"/>
      <c r="AC113" s="37"/>
      <c r="AD113" s="37"/>
      <c r="AE113" s="37"/>
    </row>
    <row r="114" spans="1:31" s="2" customFormat="1" ht="16.5" customHeight="1">
      <c r="A114" s="37"/>
      <c r="B114" s="38"/>
      <c r="C114" s="39"/>
      <c r="D114" s="39"/>
      <c r="E114" s="75" t="str">
        <f>E9</f>
        <v>VRN - VRN Vedlejší rozpočtové náklady</v>
      </c>
      <c r="F114" s="39"/>
      <c r="G114" s="39"/>
      <c r="H114" s="39"/>
      <c r="I114" s="39"/>
      <c r="J114" s="39"/>
      <c r="K114" s="39"/>
      <c r="L114" s="62"/>
      <c r="S114" s="37"/>
      <c r="T114" s="37"/>
      <c r="U114" s="37"/>
      <c r="V114" s="37"/>
      <c r="W114" s="37"/>
      <c r="X114" s="37"/>
      <c r="Y114" s="37"/>
      <c r="Z114" s="37"/>
      <c r="AA114" s="37"/>
      <c r="AB114" s="37"/>
      <c r="AC114" s="37"/>
      <c r="AD114" s="37"/>
      <c r="AE114" s="37"/>
    </row>
    <row r="115" spans="1:31" s="2" customFormat="1" ht="6.95" customHeight="1">
      <c r="A115" s="37"/>
      <c r="B115" s="38"/>
      <c r="C115" s="39"/>
      <c r="D115" s="39"/>
      <c r="E115" s="39"/>
      <c r="F115" s="39"/>
      <c r="G115" s="39"/>
      <c r="H115" s="39"/>
      <c r="I115" s="39"/>
      <c r="J115" s="39"/>
      <c r="K115" s="39"/>
      <c r="L115" s="62"/>
      <c r="S115" s="37"/>
      <c r="T115" s="37"/>
      <c r="U115" s="37"/>
      <c r="V115" s="37"/>
      <c r="W115" s="37"/>
      <c r="X115" s="37"/>
      <c r="Y115" s="37"/>
      <c r="Z115" s="37"/>
      <c r="AA115" s="37"/>
      <c r="AB115" s="37"/>
      <c r="AC115" s="37"/>
      <c r="AD115" s="37"/>
      <c r="AE115" s="37"/>
    </row>
    <row r="116" spans="1:31" s="2" customFormat="1" ht="12" customHeight="1">
      <c r="A116" s="37"/>
      <c r="B116" s="38"/>
      <c r="C116" s="31" t="s">
        <v>22</v>
      </c>
      <c r="D116" s="39"/>
      <c r="E116" s="39"/>
      <c r="F116" s="26" t="str">
        <f>F12</f>
        <v>Cheb</v>
      </c>
      <c r="G116" s="39"/>
      <c r="H116" s="39"/>
      <c r="I116" s="31" t="s">
        <v>24</v>
      </c>
      <c r="J116" s="78" t="str">
        <f>IF(J12="","",J12)</f>
        <v>3. 2. 2023</v>
      </c>
      <c r="K116" s="39"/>
      <c r="L116" s="62"/>
      <c r="S116" s="37"/>
      <c r="T116" s="37"/>
      <c r="U116" s="37"/>
      <c r="V116" s="37"/>
      <c r="W116" s="37"/>
      <c r="X116" s="37"/>
      <c r="Y116" s="37"/>
      <c r="Z116" s="37"/>
      <c r="AA116" s="37"/>
      <c r="AB116" s="37"/>
      <c r="AC116" s="37"/>
      <c r="AD116" s="37"/>
      <c r="AE116" s="37"/>
    </row>
    <row r="117" spans="1:31" s="2" customFormat="1" ht="6.95" customHeight="1">
      <c r="A117" s="37"/>
      <c r="B117" s="38"/>
      <c r="C117" s="39"/>
      <c r="D117" s="39"/>
      <c r="E117" s="39"/>
      <c r="F117" s="39"/>
      <c r="G117" s="39"/>
      <c r="H117" s="39"/>
      <c r="I117" s="39"/>
      <c r="J117" s="39"/>
      <c r="K117" s="39"/>
      <c r="L117" s="62"/>
      <c r="S117" s="37"/>
      <c r="T117" s="37"/>
      <c r="U117" s="37"/>
      <c r="V117" s="37"/>
      <c r="W117" s="37"/>
      <c r="X117" s="37"/>
      <c r="Y117" s="37"/>
      <c r="Z117" s="37"/>
      <c r="AA117" s="37"/>
      <c r="AB117" s="37"/>
      <c r="AC117" s="37"/>
      <c r="AD117" s="37"/>
      <c r="AE117" s="37"/>
    </row>
    <row r="118" spans="1:31" s="2" customFormat="1" ht="15.15" customHeight="1">
      <c r="A118" s="37"/>
      <c r="B118" s="38"/>
      <c r="C118" s="31" t="s">
        <v>26</v>
      </c>
      <c r="D118" s="39"/>
      <c r="E118" s="39"/>
      <c r="F118" s="26" t="str">
        <f>E15</f>
        <v>Město Cheb</v>
      </c>
      <c r="G118" s="39"/>
      <c r="H118" s="39"/>
      <c r="I118" s="31" t="s">
        <v>32</v>
      </c>
      <c r="J118" s="35" t="str">
        <f>E21</f>
        <v>DSVA s.r.o.</v>
      </c>
      <c r="K118" s="39"/>
      <c r="L118" s="62"/>
      <c r="S118" s="37"/>
      <c r="T118" s="37"/>
      <c r="U118" s="37"/>
      <c r="V118" s="37"/>
      <c r="W118" s="37"/>
      <c r="X118" s="37"/>
      <c r="Y118" s="37"/>
      <c r="Z118" s="37"/>
      <c r="AA118" s="37"/>
      <c r="AB118" s="37"/>
      <c r="AC118" s="37"/>
      <c r="AD118" s="37"/>
      <c r="AE118" s="37"/>
    </row>
    <row r="119" spans="1:31" s="2" customFormat="1" ht="15.15" customHeight="1">
      <c r="A119" s="37"/>
      <c r="B119" s="38"/>
      <c r="C119" s="31" t="s">
        <v>30</v>
      </c>
      <c r="D119" s="39"/>
      <c r="E119" s="39"/>
      <c r="F119" s="26" t="str">
        <f>IF(E18="","",E18)</f>
        <v>Vyplň údaj</v>
      </c>
      <c r="G119" s="39"/>
      <c r="H119" s="39"/>
      <c r="I119" s="31" t="s">
        <v>35</v>
      </c>
      <c r="J119" s="35" t="str">
        <f>E24</f>
        <v>DSVA s.r.o.</v>
      </c>
      <c r="K119" s="39"/>
      <c r="L119" s="62"/>
      <c r="S119" s="37"/>
      <c r="T119" s="37"/>
      <c r="U119" s="37"/>
      <c r="V119" s="37"/>
      <c r="W119" s="37"/>
      <c r="X119" s="37"/>
      <c r="Y119" s="37"/>
      <c r="Z119" s="37"/>
      <c r="AA119" s="37"/>
      <c r="AB119" s="37"/>
      <c r="AC119" s="37"/>
      <c r="AD119" s="37"/>
      <c r="AE119" s="37"/>
    </row>
    <row r="120" spans="1:31" s="2" customFormat="1" ht="10.3" customHeight="1">
      <c r="A120" s="37"/>
      <c r="B120" s="38"/>
      <c r="C120" s="39"/>
      <c r="D120" s="39"/>
      <c r="E120" s="39"/>
      <c r="F120" s="39"/>
      <c r="G120" s="39"/>
      <c r="H120" s="39"/>
      <c r="I120" s="39"/>
      <c r="J120" s="39"/>
      <c r="K120" s="39"/>
      <c r="L120" s="62"/>
      <c r="S120" s="37"/>
      <c r="T120" s="37"/>
      <c r="U120" s="37"/>
      <c r="V120" s="37"/>
      <c r="W120" s="37"/>
      <c r="X120" s="37"/>
      <c r="Y120" s="37"/>
      <c r="Z120" s="37"/>
      <c r="AA120" s="37"/>
      <c r="AB120" s="37"/>
      <c r="AC120" s="37"/>
      <c r="AD120" s="37"/>
      <c r="AE120" s="37"/>
    </row>
    <row r="121" spans="1:31" s="11" customFormat="1" ht="29.25" customHeight="1">
      <c r="A121" s="190"/>
      <c r="B121" s="191"/>
      <c r="C121" s="192" t="s">
        <v>121</v>
      </c>
      <c r="D121" s="193" t="s">
        <v>64</v>
      </c>
      <c r="E121" s="193" t="s">
        <v>60</v>
      </c>
      <c r="F121" s="193" t="s">
        <v>61</v>
      </c>
      <c r="G121" s="193" t="s">
        <v>122</v>
      </c>
      <c r="H121" s="193" t="s">
        <v>123</v>
      </c>
      <c r="I121" s="193" t="s">
        <v>124</v>
      </c>
      <c r="J121" s="194" t="s">
        <v>112</v>
      </c>
      <c r="K121" s="195" t="s">
        <v>125</v>
      </c>
      <c r="L121" s="196"/>
      <c r="M121" s="99" t="s">
        <v>1</v>
      </c>
      <c r="N121" s="100" t="s">
        <v>43</v>
      </c>
      <c r="O121" s="100" t="s">
        <v>126</v>
      </c>
      <c r="P121" s="100" t="s">
        <v>127</v>
      </c>
      <c r="Q121" s="100" t="s">
        <v>128</v>
      </c>
      <c r="R121" s="100" t="s">
        <v>129</v>
      </c>
      <c r="S121" s="100" t="s">
        <v>130</v>
      </c>
      <c r="T121" s="101" t="s">
        <v>131</v>
      </c>
      <c r="U121" s="190"/>
      <c r="V121" s="190"/>
      <c r="W121" s="190"/>
      <c r="X121" s="190"/>
      <c r="Y121" s="190"/>
      <c r="Z121" s="190"/>
      <c r="AA121" s="190"/>
      <c r="AB121" s="190"/>
      <c r="AC121" s="190"/>
      <c r="AD121" s="190"/>
      <c r="AE121" s="190"/>
    </row>
    <row r="122" spans="1:63" s="2" customFormat="1" ht="22.8" customHeight="1">
      <c r="A122" s="37"/>
      <c r="B122" s="38"/>
      <c r="C122" s="106" t="s">
        <v>132</v>
      </c>
      <c r="D122" s="39"/>
      <c r="E122" s="39"/>
      <c r="F122" s="39"/>
      <c r="G122" s="39"/>
      <c r="H122" s="39"/>
      <c r="I122" s="39"/>
      <c r="J122" s="197">
        <f>BK122</f>
        <v>0</v>
      </c>
      <c r="K122" s="39"/>
      <c r="L122" s="43"/>
      <c r="M122" s="102"/>
      <c r="N122" s="198"/>
      <c r="O122" s="103"/>
      <c r="P122" s="199">
        <f>P123</f>
        <v>0</v>
      </c>
      <c r="Q122" s="103"/>
      <c r="R122" s="199">
        <f>R123</f>
        <v>0</v>
      </c>
      <c r="S122" s="103"/>
      <c r="T122" s="200">
        <f>T123</f>
        <v>0</v>
      </c>
      <c r="U122" s="37"/>
      <c r="V122" s="37"/>
      <c r="W122" s="37"/>
      <c r="X122" s="37"/>
      <c r="Y122" s="37"/>
      <c r="Z122" s="37"/>
      <c r="AA122" s="37"/>
      <c r="AB122" s="37"/>
      <c r="AC122" s="37"/>
      <c r="AD122" s="37"/>
      <c r="AE122" s="37"/>
      <c r="AT122" s="16" t="s">
        <v>78</v>
      </c>
      <c r="AU122" s="16" t="s">
        <v>114</v>
      </c>
      <c r="BK122" s="201">
        <f>BK123</f>
        <v>0</v>
      </c>
    </row>
    <row r="123" spans="1:63" s="12" customFormat="1" ht="25.9" customHeight="1">
      <c r="A123" s="12"/>
      <c r="B123" s="202"/>
      <c r="C123" s="203"/>
      <c r="D123" s="204" t="s">
        <v>78</v>
      </c>
      <c r="E123" s="205" t="s">
        <v>104</v>
      </c>
      <c r="F123" s="205" t="s">
        <v>1703</v>
      </c>
      <c r="G123" s="203"/>
      <c r="H123" s="203"/>
      <c r="I123" s="206"/>
      <c r="J123" s="207">
        <f>BK123</f>
        <v>0</v>
      </c>
      <c r="K123" s="203"/>
      <c r="L123" s="208"/>
      <c r="M123" s="209"/>
      <c r="N123" s="210"/>
      <c r="O123" s="210"/>
      <c r="P123" s="211">
        <f>P124+P144+P155+P163+P170</f>
        <v>0</v>
      </c>
      <c r="Q123" s="210"/>
      <c r="R123" s="211">
        <f>R124+R144+R155+R163+R170</f>
        <v>0</v>
      </c>
      <c r="S123" s="210"/>
      <c r="T123" s="212">
        <f>T124+T144+T155+T163+T170</f>
        <v>0</v>
      </c>
      <c r="U123" s="12"/>
      <c r="V123" s="12"/>
      <c r="W123" s="12"/>
      <c r="X123" s="12"/>
      <c r="Y123" s="12"/>
      <c r="Z123" s="12"/>
      <c r="AA123" s="12"/>
      <c r="AB123" s="12"/>
      <c r="AC123" s="12"/>
      <c r="AD123" s="12"/>
      <c r="AE123" s="12"/>
      <c r="AR123" s="213" t="s">
        <v>165</v>
      </c>
      <c r="AT123" s="214" t="s">
        <v>78</v>
      </c>
      <c r="AU123" s="214" t="s">
        <v>79</v>
      </c>
      <c r="AY123" s="213" t="s">
        <v>135</v>
      </c>
      <c r="BK123" s="215">
        <f>BK124+BK144+BK155+BK163+BK170</f>
        <v>0</v>
      </c>
    </row>
    <row r="124" spans="1:63" s="12" customFormat="1" ht="22.8" customHeight="1">
      <c r="A124" s="12"/>
      <c r="B124" s="202"/>
      <c r="C124" s="203"/>
      <c r="D124" s="204" t="s">
        <v>78</v>
      </c>
      <c r="E124" s="216" t="s">
        <v>2141</v>
      </c>
      <c r="F124" s="216" t="s">
        <v>2142</v>
      </c>
      <c r="G124" s="203"/>
      <c r="H124" s="203"/>
      <c r="I124" s="206"/>
      <c r="J124" s="217">
        <f>BK124</f>
        <v>0</v>
      </c>
      <c r="K124" s="203"/>
      <c r="L124" s="208"/>
      <c r="M124" s="209"/>
      <c r="N124" s="210"/>
      <c r="O124" s="210"/>
      <c r="P124" s="211">
        <f>SUM(P125:P143)</f>
        <v>0</v>
      </c>
      <c r="Q124" s="210"/>
      <c r="R124" s="211">
        <f>SUM(R125:R143)</f>
        <v>0</v>
      </c>
      <c r="S124" s="210"/>
      <c r="T124" s="212">
        <f>SUM(T125:T143)</f>
        <v>0</v>
      </c>
      <c r="U124" s="12"/>
      <c r="V124" s="12"/>
      <c r="W124" s="12"/>
      <c r="X124" s="12"/>
      <c r="Y124" s="12"/>
      <c r="Z124" s="12"/>
      <c r="AA124" s="12"/>
      <c r="AB124" s="12"/>
      <c r="AC124" s="12"/>
      <c r="AD124" s="12"/>
      <c r="AE124" s="12"/>
      <c r="AR124" s="213" t="s">
        <v>165</v>
      </c>
      <c r="AT124" s="214" t="s">
        <v>78</v>
      </c>
      <c r="AU124" s="214" t="s">
        <v>87</v>
      </c>
      <c r="AY124" s="213" t="s">
        <v>135</v>
      </c>
      <c r="BK124" s="215">
        <f>SUM(BK125:BK143)</f>
        <v>0</v>
      </c>
    </row>
    <row r="125" spans="1:65" s="2" customFormat="1" ht="16.5" customHeight="1">
      <c r="A125" s="37"/>
      <c r="B125" s="38"/>
      <c r="C125" s="218" t="s">
        <v>87</v>
      </c>
      <c r="D125" s="218" t="s">
        <v>137</v>
      </c>
      <c r="E125" s="219" t="s">
        <v>2143</v>
      </c>
      <c r="F125" s="220" t="s">
        <v>2144</v>
      </c>
      <c r="G125" s="221" t="s">
        <v>1684</v>
      </c>
      <c r="H125" s="222">
        <v>1</v>
      </c>
      <c r="I125" s="223"/>
      <c r="J125" s="224">
        <f>ROUND(I125*H125,2)</f>
        <v>0</v>
      </c>
      <c r="K125" s="225"/>
      <c r="L125" s="43"/>
      <c r="M125" s="226" t="s">
        <v>1</v>
      </c>
      <c r="N125" s="227" t="s">
        <v>44</v>
      </c>
      <c r="O125" s="90"/>
      <c r="P125" s="228">
        <f>O125*H125</f>
        <v>0</v>
      </c>
      <c r="Q125" s="228">
        <v>0</v>
      </c>
      <c r="R125" s="228">
        <f>Q125*H125</f>
        <v>0</v>
      </c>
      <c r="S125" s="228">
        <v>0</v>
      </c>
      <c r="T125" s="229">
        <f>S125*H125</f>
        <v>0</v>
      </c>
      <c r="U125" s="37"/>
      <c r="V125" s="37"/>
      <c r="W125" s="37"/>
      <c r="X125" s="37"/>
      <c r="Y125" s="37"/>
      <c r="Z125" s="37"/>
      <c r="AA125" s="37"/>
      <c r="AB125" s="37"/>
      <c r="AC125" s="37"/>
      <c r="AD125" s="37"/>
      <c r="AE125" s="37"/>
      <c r="AR125" s="230" t="s">
        <v>1636</v>
      </c>
      <c r="AT125" s="230" t="s">
        <v>137</v>
      </c>
      <c r="AU125" s="230" t="s">
        <v>21</v>
      </c>
      <c r="AY125" s="16" t="s">
        <v>135</v>
      </c>
      <c r="BE125" s="231">
        <f>IF(N125="základní",J125,0)</f>
        <v>0</v>
      </c>
      <c r="BF125" s="231">
        <f>IF(N125="snížená",J125,0)</f>
        <v>0</v>
      </c>
      <c r="BG125" s="231">
        <f>IF(N125="zákl. přenesená",J125,0)</f>
        <v>0</v>
      </c>
      <c r="BH125" s="231">
        <f>IF(N125="sníž. přenesená",J125,0)</f>
        <v>0</v>
      </c>
      <c r="BI125" s="231">
        <f>IF(N125="nulová",J125,0)</f>
        <v>0</v>
      </c>
      <c r="BJ125" s="16" t="s">
        <v>87</v>
      </c>
      <c r="BK125" s="231">
        <f>ROUND(I125*H125,2)</f>
        <v>0</v>
      </c>
      <c r="BL125" s="16" t="s">
        <v>1636</v>
      </c>
      <c r="BM125" s="230" t="s">
        <v>2145</v>
      </c>
    </row>
    <row r="126" spans="1:47" s="2" customFormat="1" ht="12">
      <c r="A126" s="37"/>
      <c r="B126" s="38"/>
      <c r="C126" s="39"/>
      <c r="D126" s="232" t="s">
        <v>143</v>
      </c>
      <c r="E126" s="39"/>
      <c r="F126" s="233" t="s">
        <v>2146</v>
      </c>
      <c r="G126" s="39"/>
      <c r="H126" s="39"/>
      <c r="I126" s="234"/>
      <c r="J126" s="39"/>
      <c r="K126" s="39"/>
      <c r="L126" s="43"/>
      <c r="M126" s="235"/>
      <c r="N126" s="236"/>
      <c r="O126" s="90"/>
      <c r="P126" s="90"/>
      <c r="Q126" s="90"/>
      <c r="R126" s="90"/>
      <c r="S126" s="90"/>
      <c r="T126" s="91"/>
      <c r="U126" s="37"/>
      <c r="V126" s="37"/>
      <c r="W126" s="37"/>
      <c r="X126" s="37"/>
      <c r="Y126" s="37"/>
      <c r="Z126" s="37"/>
      <c r="AA126" s="37"/>
      <c r="AB126" s="37"/>
      <c r="AC126" s="37"/>
      <c r="AD126" s="37"/>
      <c r="AE126" s="37"/>
      <c r="AT126" s="16" t="s">
        <v>143</v>
      </c>
      <c r="AU126" s="16" t="s">
        <v>21</v>
      </c>
    </row>
    <row r="127" spans="1:65" s="2" customFormat="1" ht="16.5" customHeight="1">
      <c r="A127" s="37"/>
      <c r="B127" s="38"/>
      <c r="C127" s="218" t="s">
        <v>21</v>
      </c>
      <c r="D127" s="218" t="s">
        <v>137</v>
      </c>
      <c r="E127" s="219" t="s">
        <v>2147</v>
      </c>
      <c r="F127" s="220" t="s">
        <v>2148</v>
      </c>
      <c r="G127" s="221" t="s">
        <v>1684</v>
      </c>
      <c r="H127" s="222">
        <v>1</v>
      </c>
      <c r="I127" s="223"/>
      <c r="J127" s="224">
        <f>ROUND(I127*H127,2)</f>
        <v>0</v>
      </c>
      <c r="K127" s="225"/>
      <c r="L127" s="43"/>
      <c r="M127" s="226" t="s">
        <v>1</v>
      </c>
      <c r="N127" s="227" t="s">
        <v>44</v>
      </c>
      <c r="O127" s="90"/>
      <c r="P127" s="228">
        <f>O127*H127</f>
        <v>0</v>
      </c>
      <c r="Q127" s="228">
        <v>0</v>
      </c>
      <c r="R127" s="228">
        <f>Q127*H127</f>
        <v>0</v>
      </c>
      <c r="S127" s="228">
        <v>0</v>
      </c>
      <c r="T127" s="229">
        <f>S127*H127</f>
        <v>0</v>
      </c>
      <c r="U127" s="37"/>
      <c r="V127" s="37"/>
      <c r="W127" s="37"/>
      <c r="X127" s="37"/>
      <c r="Y127" s="37"/>
      <c r="Z127" s="37"/>
      <c r="AA127" s="37"/>
      <c r="AB127" s="37"/>
      <c r="AC127" s="37"/>
      <c r="AD127" s="37"/>
      <c r="AE127" s="37"/>
      <c r="AR127" s="230" t="s">
        <v>1636</v>
      </c>
      <c r="AT127" s="230" t="s">
        <v>137</v>
      </c>
      <c r="AU127" s="230" t="s">
        <v>21</v>
      </c>
      <c r="AY127" s="16" t="s">
        <v>135</v>
      </c>
      <c r="BE127" s="231">
        <f>IF(N127="základní",J127,0)</f>
        <v>0</v>
      </c>
      <c r="BF127" s="231">
        <f>IF(N127="snížená",J127,0)</f>
        <v>0</v>
      </c>
      <c r="BG127" s="231">
        <f>IF(N127="zákl. přenesená",J127,0)</f>
        <v>0</v>
      </c>
      <c r="BH127" s="231">
        <f>IF(N127="sníž. přenesená",J127,0)</f>
        <v>0</v>
      </c>
      <c r="BI127" s="231">
        <f>IF(N127="nulová",J127,0)</f>
        <v>0</v>
      </c>
      <c r="BJ127" s="16" t="s">
        <v>87</v>
      </c>
      <c r="BK127" s="231">
        <f>ROUND(I127*H127,2)</f>
        <v>0</v>
      </c>
      <c r="BL127" s="16" t="s">
        <v>1636</v>
      </c>
      <c r="BM127" s="230" t="s">
        <v>2149</v>
      </c>
    </row>
    <row r="128" spans="1:47" s="2" customFormat="1" ht="12">
      <c r="A128" s="37"/>
      <c r="B128" s="38"/>
      <c r="C128" s="39"/>
      <c r="D128" s="232" t="s">
        <v>143</v>
      </c>
      <c r="E128" s="39"/>
      <c r="F128" s="233" t="s">
        <v>2150</v>
      </c>
      <c r="G128" s="39"/>
      <c r="H128" s="39"/>
      <c r="I128" s="234"/>
      <c r="J128" s="39"/>
      <c r="K128" s="39"/>
      <c r="L128" s="43"/>
      <c r="M128" s="235"/>
      <c r="N128" s="236"/>
      <c r="O128" s="90"/>
      <c r="P128" s="90"/>
      <c r="Q128" s="90"/>
      <c r="R128" s="90"/>
      <c r="S128" s="90"/>
      <c r="T128" s="91"/>
      <c r="U128" s="37"/>
      <c r="V128" s="37"/>
      <c r="W128" s="37"/>
      <c r="X128" s="37"/>
      <c r="Y128" s="37"/>
      <c r="Z128" s="37"/>
      <c r="AA128" s="37"/>
      <c r="AB128" s="37"/>
      <c r="AC128" s="37"/>
      <c r="AD128" s="37"/>
      <c r="AE128" s="37"/>
      <c r="AT128" s="16" t="s">
        <v>143</v>
      </c>
      <c r="AU128" s="16" t="s">
        <v>21</v>
      </c>
    </row>
    <row r="129" spans="1:65" s="2" customFormat="1" ht="16.5" customHeight="1">
      <c r="A129" s="37"/>
      <c r="B129" s="38"/>
      <c r="C129" s="218" t="s">
        <v>152</v>
      </c>
      <c r="D129" s="218" t="s">
        <v>137</v>
      </c>
      <c r="E129" s="219" t="s">
        <v>2151</v>
      </c>
      <c r="F129" s="220" t="s">
        <v>2152</v>
      </c>
      <c r="G129" s="221" t="s">
        <v>1684</v>
      </c>
      <c r="H129" s="222">
        <v>1</v>
      </c>
      <c r="I129" s="223"/>
      <c r="J129" s="224">
        <f>ROUND(I129*H129,2)</f>
        <v>0</v>
      </c>
      <c r="K129" s="225"/>
      <c r="L129" s="43"/>
      <c r="M129" s="226" t="s">
        <v>1</v>
      </c>
      <c r="N129" s="227" t="s">
        <v>44</v>
      </c>
      <c r="O129" s="90"/>
      <c r="P129" s="228">
        <f>O129*H129</f>
        <v>0</v>
      </c>
      <c r="Q129" s="228">
        <v>0</v>
      </c>
      <c r="R129" s="228">
        <f>Q129*H129</f>
        <v>0</v>
      </c>
      <c r="S129" s="228">
        <v>0</v>
      </c>
      <c r="T129" s="229">
        <f>S129*H129</f>
        <v>0</v>
      </c>
      <c r="U129" s="37"/>
      <c r="V129" s="37"/>
      <c r="W129" s="37"/>
      <c r="X129" s="37"/>
      <c r="Y129" s="37"/>
      <c r="Z129" s="37"/>
      <c r="AA129" s="37"/>
      <c r="AB129" s="37"/>
      <c r="AC129" s="37"/>
      <c r="AD129" s="37"/>
      <c r="AE129" s="37"/>
      <c r="AR129" s="230" t="s">
        <v>1636</v>
      </c>
      <c r="AT129" s="230" t="s">
        <v>137</v>
      </c>
      <c r="AU129" s="230" t="s">
        <v>21</v>
      </c>
      <c r="AY129" s="16" t="s">
        <v>135</v>
      </c>
      <c r="BE129" s="231">
        <f>IF(N129="základní",J129,0)</f>
        <v>0</v>
      </c>
      <c r="BF129" s="231">
        <f>IF(N129="snížená",J129,0)</f>
        <v>0</v>
      </c>
      <c r="BG129" s="231">
        <f>IF(N129="zákl. přenesená",J129,0)</f>
        <v>0</v>
      </c>
      <c r="BH129" s="231">
        <f>IF(N129="sníž. přenesená",J129,0)</f>
        <v>0</v>
      </c>
      <c r="BI129" s="231">
        <f>IF(N129="nulová",J129,0)</f>
        <v>0</v>
      </c>
      <c r="BJ129" s="16" t="s">
        <v>87</v>
      </c>
      <c r="BK129" s="231">
        <f>ROUND(I129*H129,2)</f>
        <v>0</v>
      </c>
      <c r="BL129" s="16" t="s">
        <v>1636</v>
      </c>
      <c r="BM129" s="230" t="s">
        <v>2153</v>
      </c>
    </row>
    <row r="130" spans="1:47" s="2" customFormat="1" ht="12">
      <c r="A130" s="37"/>
      <c r="B130" s="38"/>
      <c r="C130" s="39"/>
      <c r="D130" s="232" t="s">
        <v>143</v>
      </c>
      <c r="E130" s="39"/>
      <c r="F130" s="233" t="s">
        <v>2154</v>
      </c>
      <c r="G130" s="39"/>
      <c r="H130" s="39"/>
      <c r="I130" s="234"/>
      <c r="J130" s="39"/>
      <c r="K130" s="39"/>
      <c r="L130" s="43"/>
      <c r="M130" s="235"/>
      <c r="N130" s="236"/>
      <c r="O130" s="90"/>
      <c r="P130" s="90"/>
      <c r="Q130" s="90"/>
      <c r="R130" s="90"/>
      <c r="S130" s="90"/>
      <c r="T130" s="91"/>
      <c r="U130" s="37"/>
      <c r="V130" s="37"/>
      <c r="W130" s="37"/>
      <c r="X130" s="37"/>
      <c r="Y130" s="37"/>
      <c r="Z130" s="37"/>
      <c r="AA130" s="37"/>
      <c r="AB130" s="37"/>
      <c r="AC130" s="37"/>
      <c r="AD130" s="37"/>
      <c r="AE130" s="37"/>
      <c r="AT130" s="16" t="s">
        <v>143</v>
      </c>
      <c r="AU130" s="16" t="s">
        <v>21</v>
      </c>
    </row>
    <row r="131" spans="1:65" s="2" customFormat="1" ht="16.5" customHeight="1">
      <c r="A131" s="37"/>
      <c r="B131" s="38"/>
      <c r="C131" s="218" t="s">
        <v>141</v>
      </c>
      <c r="D131" s="218" t="s">
        <v>137</v>
      </c>
      <c r="E131" s="219" t="s">
        <v>2155</v>
      </c>
      <c r="F131" s="220" t="s">
        <v>2156</v>
      </c>
      <c r="G131" s="221" t="s">
        <v>1684</v>
      </c>
      <c r="H131" s="222">
        <v>1</v>
      </c>
      <c r="I131" s="223"/>
      <c r="J131" s="224">
        <f>ROUND(I131*H131,2)</f>
        <v>0</v>
      </c>
      <c r="K131" s="225"/>
      <c r="L131" s="43"/>
      <c r="M131" s="226" t="s">
        <v>1</v>
      </c>
      <c r="N131" s="227" t="s">
        <v>44</v>
      </c>
      <c r="O131" s="90"/>
      <c r="P131" s="228">
        <f>O131*H131</f>
        <v>0</v>
      </c>
      <c r="Q131" s="228">
        <v>0</v>
      </c>
      <c r="R131" s="228">
        <f>Q131*H131</f>
        <v>0</v>
      </c>
      <c r="S131" s="228">
        <v>0</v>
      </c>
      <c r="T131" s="229">
        <f>S131*H131</f>
        <v>0</v>
      </c>
      <c r="U131" s="37"/>
      <c r="V131" s="37"/>
      <c r="W131" s="37"/>
      <c r="X131" s="37"/>
      <c r="Y131" s="37"/>
      <c r="Z131" s="37"/>
      <c r="AA131" s="37"/>
      <c r="AB131" s="37"/>
      <c r="AC131" s="37"/>
      <c r="AD131" s="37"/>
      <c r="AE131" s="37"/>
      <c r="AR131" s="230" t="s">
        <v>1636</v>
      </c>
      <c r="AT131" s="230" t="s">
        <v>137</v>
      </c>
      <c r="AU131" s="230" t="s">
        <v>21</v>
      </c>
      <c r="AY131" s="16" t="s">
        <v>135</v>
      </c>
      <c r="BE131" s="231">
        <f>IF(N131="základní",J131,0)</f>
        <v>0</v>
      </c>
      <c r="BF131" s="231">
        <f>IF(N131="snížená",J131,0)</f>
        <v>0</v>
      </c>
      <c r="BG131" s="231">
        <f>IF(N131="zákl. přenesená",J131,0)</f>
        <v>0</v>
      </c>
      <c r="BH131" s="231">
        <f>IF(N131="sníž. přenesená",J131,0)</f>
        <v>0</v>
      </c>
      <c r="BI131" s="231">
        <f>IF(N131="nulová",J131,0)</f>
        <v>0</v>
      </c>
      <c r="BJ131" s="16" t="s">
        <v>87</v>
      </c>
      <c r="BK131" s="231">
        <f>ROUND(I131*H131,2)</f>
        <v>0</v>
      </c>
      <c r="BL131" s="16" t="s">
        <v>1636</v>
      </c>
      <c r="BM131" s="230" t="s">
        <v>2157</v>
      </c>
    </row>
    <row r="132" spans="1:47" s="2" customFormat="1" ht="12">
      <c r="A132" s="37"/>
      <c r="B132" s="38"/>
      <c r="C132" s="39"/>
      <c r="D132" s="232" t="s">
        <v>143</v>
      </c>
      <c r="E132" s="39"/>
      <c r="F132" s="233" t="s">
        <v>2158</v>
      </c>
      <c r="G132" s="39"/>
      <c r="H132" s="39"/>
      <c r="I132" s="234"/>
      <c r="J132" s="39"/>
      <c r="K132" s="39"/>
      <c r="L132" s="43"/>
      <c r="M132" s="235"/>
      <c r="N132" s="236"/>
      <c r="O132" s="90"/>
      <c r="P132" s="90"/>
      <c r="Q132" s="90"/>
      <c r="R132" s="90"/>
      <c r="S132" s="90"/>
      <c r="T132" s="91"/>
      <c r="U132" s="37"/>
      <c r="V132" s="37"/>
      <c r="W132" s="37"/>
      <c r="X132" s="37"/>
      <c r="Y132" s="37"/>
      <c r="Z132" s="37"/>
      <c r="AA132" s="37"/>
      <c r="AB132" s="37"/>
      <c r="AC132" s="37"/>
      <c r="AD132" s="37"/>
      <c r="AE132" s="37"/>
      <c r="AT132" s="16" t="s">
        <v>143</v>
      </c>
      <c r="AU132" s="16" t="s">
        <v>21</v>
      </c>
    </row>
    <row r="133" spans="1:65" s="2" customFormat="1" ht="16.5" customHeight="1">
      <c r="A133" s="37"/>
      <c r="B133" s="38"/>
      <c r="C133" s="218" t="s">
        <v>165</v>
      </c>
      <c r="D133" s="218" t="s">
        <v>137</v>
      </c>
      <c r="E133" s="219" t="s">
        <v>2159</v>
      </c>
      <c r="F133" s="220" t="s">
        <v>2160</v>
      </c>
      <c r="G133" s="221" t="s">
        <v>1684</v>
      </c>
      <c r="H133" s="222">
        <v>1</v>
      </c>
      <c r="I133" s="223"/>
      <c r="J133" s="224">
        <f>ROUND(I133*H133,2)</f>
        <v>0</v>
      </c>
      <c r="K133" s="225"/>
      <c r="L133" s="43"/>
      <c r="M133" s="226" t="s">
        <v>1</v>
      </c>
      <c r="N133" s="227" t="s">
        <v>44</v>
      </c>
      <c r="O133" s="90"/>
      <c r="P133" s="228">
        <f>O133*H133</f>
        <v>0</v>
      </c>
      <c r="Q133" s="228">
        <v>0</v>
      </c>
      <c r="R133" s="228">
        <f>Q133*H133</f>
        <v>0</v>
      </c>
      <c r="S133" s="228">
        <v>0</v>
      </c>
      <c r="T133" s="229">
        <f>S133*H133</f>
        <v>0</v>
      </c>
      <c r="U133" s="37"/>
      <c r="V133" s="37"/>
      <c r="W133" s="37"/>
      <c r="X133" s="37"/>
      <c r="Y133" s="37"/>
      <c r="Z133" s="37"/>
      <c r="AA133" s="37"/>
      <c r="AB133" s="37"/>
      <c r="AC133" s="37"/>
      <c r="AD133" s="37"/>
      <c r="AE133" s="37"/>
      <c r="AR133" s="230" t="s">
        <v>1636</v>
      </c>
      <c r="AT133" s="230" t="s">
        <v>137</v>
      </c>
      <c r="AU133" s="230" t="s">
        <v>21</v>
      </c>
      <c r="AY133" s="16" t="s">
        <v>135</v>
      </c>
      <c r="BE133" s="231">
        <f>IF(N133="základní",J133,0)</f>
        <v>0</v>
      </c>
      <c r="BF133" s="231">
        <f>IF(N133="snížená",J133,0)</f>
        <v>0</v>
      </c>
      <c r="BG133" s="231">
        <f>IF(N133="zákl. přenesená",J133,0)</f>
        <v>0</v>
      </c>
      <c r="BH133" s="231">
        <f>IF(N133="sníž. přenesená",J133,0)</f>
        <v>0</v>
      </c>
      <c r="BI133" s="231">
        <f>IF(N133="nulová",J133,0)</f>
        <v>0</v>
      </c>
      <c r="BJ133" s="16" t="s">
        <v>87</v>
      </c>
      <c r="BK133" s="231">
        <f>ROUND(I133*H133,2)</f>
        <v>0</v>
      </c>
      <c r="BL133" s="16" t="s">
        <v>1636</v>
      </c>
      <c r="BM133" s="230" t="s">
        <v>2161</v>
      </c>
    </row>
    <row r="134" spans="1:47" s="2" customFormat="1" ht="12">
      <c r="A134" s="37"/>
      <c r="B134" s="38"/>
      <c r="C134" s="39"/>
      <c r="D134" s="232" t="s">
        <v>143</v>
      </c>
      <c r="E134" s="39"/>
      <c r="F134" s="233" t="s">
        <v>2162</v>
      </c>
      <c r="G134" s="39"/>
      <c r="H134" s="39"/>
      <c r="I134" s="234"/>
      <c r="J134" s="39"/>
      <c r="K134" s="39"/>
      <c r="L134" s="43"/>
      <c r="M134" s="235"/>
      <c r="N134" s="236"/>
      <c r="O134" s="90"/>
      <c r="P134" s="90"/>
      <c r="Q134" s="90"/>
      <c r="R134" s="90"/>
      <c r="S134" s="90"/>
      <c r="T134" s="91"/>
      <c r="U134" s="37"/>
      <c r="V134" s="37"/>
      <c r="W134" s="37"/>
      <c r="X134" s="37"/>
      <c r="Y134" s="37"/>
      <c r="Z134" s="37"/>
      <c r="AA134" s="37"/>
      <c r="AB134" s="37"/>
      <c r="AC134" s="37"/>
      <c r="AD134" s="37"/>
      <c r="AE134" s="37"/>
      <c r="AT134" s="16" t="s">
        <v>143</v>
      </c>
      <c r="AU134" s="16" t="s">
        <v>21</v>
      </c>
    </row>
    <row r="135" spans="1:65" s="2" customFormat="1" ht="16.5" customHeight="1">
      <c r="A135" s="37"/>
      <c r="B135" s="38"/>
      <c r="C135" s="218" t="s">
        <v>170</v>
      </c>
      <c r="D135" s="218" t="s">
        <v>137</v>
      </c>
      <c r="E135" s="219" t="s">
        <v>2163</v>
      </c>
      <c r="F135" s="220" t="s">
        <v>2164</v>
      </c>
      <c r="G135" s="221" t="s">
        <v>1684</v>
      </c>
      <c r="H135" s="222">
        <v>1</v>
      </c>
      <c r="I135" s="223"/>
      <c r="J135" s="224">
        <f>ROUND(I135*H135,2)</f>
        <v>0</v>
      </c>
      <c r="K135" s="225"/>
      <c r="L135" s="43"/>
      <c r="M135" s="226" t="s">
        <v>1</v>
      </c>
      <c r="N135" s="227" t="s">
        <v>44</v>
      </c>
      <c r="O135" s="90"/>
      <c r="P135" s="228">
        <f>O135*H135</f>
        <v>0</v>
      </c>
      <c r="Q135" s="228">
        <v>0</v>
      </c>
      <c r="R135" s="228">
        <f>Q135*H135</f>
        <v>0</v>
      </c>
      <c r="S135" s="228">
        <v>0</v>
      </c>
      <c r="T135" s="229">
        <f>S135*H135</f>
        <v>0</v>
      </c>
      <c r="U135" s="37"/>
      <c r="V135" s="37"/>
      <c r="W135" s="37"/>
      <c r="X135" s="37"/>
      <c r="Y135" s="37"/>
      <c r="Z135" s="37"/>
      <c r="AA135" s="37"/>
      <c r="AB135" s="37"/>
      <c r="AC135" s="37"/>
      <c r="AD135" s="37"/>
      <c r="AE135" s="37"/>
      <c r="AR135" s="230" t="s">
        <v>1636</v>
      </c>
      <c r="AT135" s="230" t="s">
        <v>137</v>
      </c>
      <c r="AU135" s="230" t="s">
        <v>21</v>
      </c>
      <c r="AY135" s="16" t="s">
        <v>135</v>
      </c>
      <c r="BE135" s="231">
        <f>IF(N135="základní",J135,0)</f>
        <v>0</v>
      </c>
      <c r="BF135" s="231">
        <f>IF(N135="snížená",J135,0)</f>
        <v>0</v>
      </c>
      <c r="BG135" s="231">
        <f>IF(N135="zákl. přenesená",J135,0)</f>
        <v>0</v>
      </c>
      <c r="BH135" s="231">
        <f>IF(N135="sníž. přenesená",J135,0)</f>
        <v>0</v>
      </c>
      <c r="BI135" s="231">
        <f>IF(N135="nulová",J135,0)</f>
        <v>0</v>
      </c>
      <c r="BJ135" s="16" t="s">
        <v>87</v>
      </c>
      <c r="BK135" s="231">
        <f>ROUND(I135*H135,2)</f>
        <v>0</v>
      </c>
      <c r="BL135" s="16" t="s">
        <v>1636</v>
      </c>
      <c r="BM135" s="230" t="s">
        <v>2165</v>
      </c>
    </row>
    <row r="136" spans="1:47" s="2" customFormat="1" ht="12">
      <c r="A136" s="37"/>
      <c r="B136" s="38"/>
      <c r="C136" s="39"/>
      <c r="D136" s="232" t="s">
        <v>143</v>
      </c>
      <c r="E136" s="39"/>
      <c r="F136" s="233" t="s">
        <v>2166</v>
      </c>
      <c r="G136" s="39"/>
      <c r="H136" s="39"/>
      <c r="I136" s="234"/>
      <c r="J136" s="39"/>
      <c r="K136" s="39"/>
      <c r="L136" s="43"/>
      <c r="M136" s="235"/>
      <c r="N136" s="236"/>
      <c r="O136" s="90"/>
      <c r="P136" s="90"/>
      <c r="Q136" s="90"/>
      <c r="R136" s="90"/>
      <c r="S136" s="90"/>
      <c r="T136" s="91"/>
      <c r="U136" s="37"/>
      <c r="V136" s="37"/>
      <c r="W136" s="37"/>
      <c r="X136" s="37"/>
      <c r="Y136" s="37"/>
      <c r="Z136" s="37"/>
      <c r="AA136" s="37"/>
      <c r="AB136" s="37"/>
      <c r="AC136" s="37"/>
      <c r="AD136" s="37"/>
      <c r="AE136" s="37"/>
      <c r="AT136" s="16" t="s">
        <v>143</v>
      </c>
      <c r="AU136" s="16" t="s">
        <v>21</v>
      </c>
    </row>
    <row r="137" spans="1:65" s="2" customFormat="1" ht="16.5" customHeight="1">
      <c r="A137" s="37"/>
      <c r="B137" s="38"/>
      <c r="C137" s="218" t="s">
        <v>176</v>
      </c>
      <c r="D137" s="218" t="s">
        <v>137</v>
      </c>
      <c r="E137" s="219" t="s">
        <v>1633</v>
      </c>
      <c r="F137" s="220" t="s">
        <v>2167</v>
      </c>
      <c r="G137" s="221" t="s">
        <v>1684</v>
      </c>
      <c r="H137" s="222">
        <v>1</v>
      </c>
      <c r="I137" s="223"/>
      <c r="J137" s="224">
        <f>ROUND(I137*H137,2)</f>
        <v>0</v>
      </c>
      <c r="K137" s="225"/>
      <c r="L137" s="43"/>
      <c r="M137" s="226" t="s">
        <v>1</v>
      </c>
      <c r="N137" s="227" t="s">
        <v>44</v>
      </c>
      <c r="O137" s="90"/>
      <c r="P137" s="228">
        <f>O137*H137</f>
        <v>0</v>
      </c>
      <c r="Q137" s="228">
        <v>0</v>
      </c>
      <c r="R137" s="228">
        <f>Q137*H137</f>
        <v>0</v>
      </c>
      <c r="S137" s="228">
        <v>0</v>
      </c>
      <c r="T137" s="229">
        <f>S137*H137</f>
        <v>0</v>
      </c>
      <c r="U137" s="37"/>
      <c r="V137" s="37"/>
      <c r="W137" s="37"/>
      <c r="X137" s="37"/>
      <c r="Y137" s="37"/>
      <c r="Z137" s="37"/>
      <c r="AA137" s="37"/>
      <c r="AB137" s="37"/>
      <c r="AC137" s="37"/>
      <c r="AD137" s="37"/>
      <c r="AE137" s="37"/>
      <c r="AR137" s="230" t="s">
        <v>2168</v>
      </c>
      <c r="AT137" s="230" t="s">
        <v>137</v>
      </c>
      <c r="AU137" s="230" t="s">
        <v>21</v>
      </c>
      <c r="AY137" s="16" t="s">
        <v>135</v>
      </c>
      <c r="BE137" s="231">
        <f>IF(N137="základní",J137,0)</f>
        <v>0</v>
      </c>
      <c r="BF137" s="231">
        <f>IF(N137="snížená",J137,0)</f>
        <v>0</v>
      </c>
      <c r="BG137" s="231">
        <f>IF(N137="zákl. přenesená",J137,0)</f>
        <v>0</v>
      </c>
      <c r="BH137" s="231">
        <f>IF(N137="sníž. přenesená",J137,0)</f>
        <v>0</v>
      </c>
      <c r="BI137" s="231">
        <f>IF(N137="nulová",J137,0)</f>
        <v>0</v>
      </c>
      <c r="BJ137" s="16" t="s">
        <v>87</v>
      </c>
      <c r="BK137" s="231">
        <f>ROUND(I137*H137,2)</f>
        <v>0</v>
      </c>
      <c r="BL137" s="16" t="s">
        <v>2168</v>
      </c>
      <c r="BM137" s="230" t="s">
        <v>2169</v>
      </c>
    </row>
    <row r="138" spans="1:47" s="2" customFormat="1" ht="12">
      <c r="A138" s="37"/>
      <c r="B138" s="38"/>
      <c r="C138" s="39"/>
      <c r="D138" s="232" t="s">
        <v>143</v>
      </c>
      <c r="E138" s="39"/>
      <c r="F138" s="233" t="s">
        <v>2170</v>
      </c>
      <c r="G138" s="39"/>
      <c r="H138" s="39"/>
      <c r="I138" s="234"/>
      <c r="J138" s="39"/>
      <c r="K138" s="39"/>
      <c r="L138" s="43"/>
      <c r="M138" s="235"/>
      <c r="N138" s="236"/>
      <c r="O138" s="90"/>
      <c r="P138" s="90"/>
      <c r="Q138" s="90"/>
      <c r="R138" s="90"/>
      <c r="S138" s="90"/>
      <c r="T138" s="91"/>
      <c r="U138" s="37"/>
      <c r="V138" s="37"/>
      <c r="W138" s="37"/>
      <c r="X138" s="37"/>
      <c r="Y138" s="37"/>
      <c r="Z138" s="37"/>
      <c r="AA138" s="37"/>
      <c r="AB138" s="37"/>
      <c r="AC138" s="37"/>
      <c r="AD138" s="37"/>
      <c r="AE138" s="37"/>
      <c r="AT138" s="16" t="s">
        <v>143</v>
      </c>
      <c r="AU138" s="16" t="s">
        <v>21</v>
      </c>
    </row>
    <row r="139" spans="1:65" s="2" customFormat="1" ht="21.75" customHeight="1">
      <c r="A139" s="37"/>
      <c r="B139" s="38"/>
      <c r="C139" s="218" t="s">
        <v>181</v>
      </c>
      <c r="D139" s="218" t="s">
        <v>137</v>
      </c>
      <c r="E139" s="219" t="s">
        <v>2171</v>
      </c>
      <c r="F139" s="220" t="s">
        <v>2172</v>
      </c>
      <c r="G139" s="221" t="s">
        <v>1684</v>
      </c>
      <c r="H139" s="222">
        <v>1</v>
      </c>
      <c r="I139" s="223"/>
      <c r="J139" s="224">
        <f>ROUND(I139*H139,2)</f>
        <v>0</v>
      </c>
      <c r="K139" s="225"/>
      <c r="L139" s="43"/>
      <c r="M139" s="226" t="s">
        <v>1</v>
      </c>
      <c r="N139" s="227" t="s">
        <v>44</v>
      </c>
      <c r="O139" s="90"/>
      <c r="P139" s="228">
        <f>O139*H139</f>
        <v>0</v>
      </c>
      <c r="Q139" s="228">
        <v>0</v>
      </c>
      <c r="R139" s="228">
        <f>Q139*H139</f>
        <v>0</v>
      </c>
      <c r="S139" s="228">
        <v>0</v>
      </c>
      <c r="T139" s="229">
        <f>S139*H139</f>
        <v>0</v>
      </c>
      <c r="U139" s="37"/>
      <c r="V139" s="37"/>
      <c r="W139" s="37"/>
      <c r="X139" s="37"/>
      <c r="Y139" s="37"/>
      <c r="Z139" s="37"/>
      <c r="AA139" s="37"/>
      <c r="AB139" s="37"/>
      <c r="AC139" s="37"/>
      <c r="AD139" s="37"/>
      <c r="AE139" s="37"/>
      <c r="AR139" s="230" t="s">
        <v>1636</v>
      </c>
      <c r="AT139" s="230" t="s">
        <v>137</v>
      </c>
      <c r="AU139" s="230" t="s">
        <v>21</v>
      </c>
      <c r="AY139" s="16" t="s">
        <v>135</v>
      </c>
      <c r="BE139" s="231">
        <f>IF(N139="základní",J139,0)</f>
        <v>0</v>
      </c>
      <c r="BF139" s="231">
        <f>IF(N139="snížená",J139,0)</f>
        <v>0</v>
      </c>
      <c r="BG139" s="231">
        <f>IF(N139="zákl. přenesená",J139,0)</f>
        <v>0</v>
      </c>
      <c r="BH139" s="231">
        <f>IF(N139="sníž. přenesená",J139,0)</f>
        <v>0</v>
      </c>
      <c r="BI139" s="231">
        <f>IF(N139="nulová",J139,0)</f>
        <v>0</v>
      </c>
      <c r="BJ139" s="16" t="s">
        <v>87</v>
      </c>
      <c r="BK139" s="231">
        <f>ROUND(I139*H139,2)</f>
        <v>0</v>
      </c>
      <c r="BL139" s="16" t="s">
        <v>1636</v>
      </c>
      <c r="BM139" s="230" t="s">
        <v>2173</v>
      </c>
    </row>
    <row r="140" spans="1:47" s="2" customFormat="1" ht="12">
      <c r="A140" s="37"/>
      <c r="B140" s="38"/>
      <c r="C140" s="39"/>
      <c r="D140" s="232" t="s">
        <v>143</v>
      </c>
      <c r="E140" s="39"/>
      <c r="F140" s="233" t="s">
        <v>2174</v>
      </c>
      <c r="G140" s="39"/>
      <c r="H140" s="39"/>
      <c r="I140" s="234"/>
      <c r="J140" s="39"/>
      <c r="K140" s="39"/>
      <c r="L140" s="43"/>
      <c r="M140" s="235"/>
      <c r="N140" s="236"/>
      <c r="O140" s="90"/>
      <c r="P140" s="90"/>
      <c r="Q140" s="90"/>
      <c r="R140" s="90"/>
      <c r="S140" s="90"/>
      <c r="T140" s="91"/>
      <c r="U140" s="37"/>
      <c r="V140" s="37"/>
      <c r="W140" s="37"/>
      <c r="X140" s="37"/>
      <c r="Y140" s="37"/>
      <c r="Z140" s="37"/>
      <c r="AA140" s="37"/>
      <c r="AB140" s="37"/>
      <c r="AC140" s="37"/>
      <c r="AD140" s="37"/>
      <c r="AE140" s="37"/>
      <c r="AT140" s="16" t="s">
        <v>143</v>
      </c>
      <c r="AU140" s="16" t="s">
        <v>21</v>
      </c>
    </row>
    <row r="141" spans="1:65" s="2" customFormat="1" ht="21.75" customHeight="1">
      <c r="A141" s="37"/>
      <c r="B141" s="38"/>
      <c r="C141" s="218" t="s">
        <v>187</v>
      </c>
      <c r="D141" s="218" t="s">
        <v>137</v>
      </c>
      <c r="E141" s="219" t="s">
        <v>2175</v>
      </c>
      <c r="F141" s="220" t="s">
        <v>2176</v>
      </c>
      <c r="G141" s="221" t="s">
        <v>1684</v>
      </c>
      <c r="H141" s="222">
        <v>1</v>
      </c>
      <c r="I141" s="223"/>
      <c r="J141" s="224">
        <f>ROUND(I141*H141,2)</f>
        <v>0</v>
      </c>
      <c r="K141" s="225"/>
      <c r="L141" s="43"/>
      <c r="M141" s="226" t="s">
        <v>1</v>
      </c>
      <c r="N141" s="227" t="s">
        <v>44</v>
      </c>
      <c r="O141" s="90"/>
      <c r="P141" s="228">
        <f>O141*H141</f>
        <v>0</v>
      </c>
      <c r="Q141" s="228">
        <v>0</v>
      </c>
      <c r="R141" s="228">
        <f>Q141*H141</f>
        <v>0</v>
      </c>
      <c r="S141" s="228">
        <v>0</v>
      </c>
      <c r="T141" s="229">
        <f>S141*H141</f>
        <v>0</v>
      </c>
      <c r="U141" s="37"/>
      <c r="V141" s="37"/>
      <c r="W141" s="37"/>
      <c r="X141" s="37"/>
      <c r="Y141" s="37"/>
      <c r="Z141" s="37"/>
      <c r="AA141" s="37"/>
      <c r="AB141" s="37"/>
      <c r="AC141" s="37"/>
      <c r="AD141" s="37"/>
      <c r="AE141" s="37"/>
      <c r="AR141" s="230" t="s">
        <v>141</v>
      </c>
      <c r="AT141" s="230" t="s">
        <v>137</v>
      </c>
      <c r="AU141" s="230" t="s">
        <v>21</v>
      </c>
      <c r="AY141" s="16" t="s">
        <v>135</v>
      </c>
      <c r="BE141" s="231">
        <f>IF(N141="základní",J141,0)</f>
        <v>0</v>
      </c>
      <c r="BF141" s="231">
        <f>IF(N141="snížená",J141,0)</f>
        <v>0</v>
      </c>
      <c r="BG141" s="231">
        <f>IF(N141="zákl. přenesená",J141,0)</f>
        <v>0</v>
      </c>
      <c r="BH141" s="231">
        <f>IF(N141="sníž. přenesená",J141,0)</f>
        <v>0</v>
      </c>
      <c r="BI141" s="231">
        <f>IF(N141="nulová",J141,0)</f>
        <v>0</v>
      </c>
      <c r="BJ141" s="16" t="s">
        <v>87</v>
      </c>
      <c r="BK141" s="231">
        <f>ROUND(I141*H141,2)</f>
        <v>0</v>
      </c>
      <c r="BL141" s="16" t="s">
        <v>141</v>
      </c>
      <c r="BM141" s="230" t="s">
        <v>2177</v>
      </c>
    </row>
    <row r="142" spans="1:47" s="2" customFormat="1" ht="12">
      <c r="A142" s="37"/>
      <c r="B142" s="38"/>
      <c r="C142" s="39"/>
      <c r="D142" s="232" t="s">
        <v>143</v>
      </c>
      <c r="E142" s="39"/>
      <c r="F142" s="233" t="s">
        <v>2178</v>
      </c>
      <c r="G142" s="39"/>
      <c r="H142" s="39"/>
      <c r="I142" s="234"/>
      <c r="J142" s="39"/>
      <c r="K142" s="39"/>
      <c r="L142" s="43"/>
      <c r="M142" s="235"/>
      <c r="N142" s="236"/>
      <c r="O142" s="90"/>
      <c r="P142" s="90"/>
      <c r="Q142" s="90"/>
      <c r="R142" s="90"/>
      <c r="S142" s="90"/>
      <c r="T142" s="91"/>
      <c r="U142" s="37"/>
      <c r="V142" s="37"/>
      <c r="W142" s="37"/>
      <c r="X142" s="37"/>
      <c r="Y142" s="37"/>
      <c r="Z142" s="37"/>
      <c r="AA142" s="37"/>
      <c r="AB142" s="37"/>
      <c r="AC142" s="37"/>
      <c r="AD142" s="37"/>
      <c r="AE142" s="37"/>
      <c r="AT142" s="16" t="s">
        <v>143</v>
      </c>
      <c r="AU142" s="16" t="s">
        <v>21</v>
      </c>
    </row>
    <row r="143" spans="1:65" s="2" customFormat="1" ht="24.15" customHeight="1">
      <c r="A143" s="37"/>
      <c r="B143" s="38"/>
      <c r="C143" s="218" t="s">
        <v>193</v>
      </c>
      <c r="D143" s="218" t="s">
        <v>137</v>
      </c>
      <c r="E143" s="219" t="s">
        <v>2179</v>
      </c>
      <c r="F143" s="220" t="s">
        <v>2180</v>
      </c>
      <c r="G143" s="221" t="s">
        <v>1142</v>
      </c>
      <c r="H143" s="222">
        <v>8</v>
      </c>
      <c r="I143" s="223"/>
      <c r="J143" s="224">
        <f>ROUND(I143*H143,2)</f>
        <v>0</v>
      </c>
      <c r="K143" s="225"/>
      <c r="L143" s="43"/>
      <c r="M143" s="226" t="s">
        <v>1</v>
      </c>
      <c r="N143" s="227" t="s">
        <v>44</v>
      </c>
      <c r="O143" s="90"/>
      <c r="P143" s="228">
        <f>O143*H143</f>
        <v>0</v>
      </c>
      <c r="Q143" s="228">
        <v>0</v>
      </c>
      <c r="R143" s="228">
        <f>Q143*H143</f>
        <v>0</v>
      </c>
      <c r="S143" s="228">
        <v>0</v>
      </c>
      <c r="T143" s="229">
        <f>S143*H143</f>
        <v>0</v>
      </c>
      <c r="U143" s="37"/>
      <c r="V143" s="37"/>
      <c r="W143" s="37"/>
      <c r="X143" s="37"/>
      <c r="Y143" s="37"/>
      <c r="Z143" s="37"/>
      <c r="AA143" s="37"/>
      <c r="AB143" s="37"/>
      <c r="AC143" s="37"/>
      <c r="AD143" s="37"/>
      <c r="AE143" s="37"/>
      <c r="AR143" s="230" t="s">
        <v>1636</v>
      </c>
      <c r="AT143" s="230" t="s">
        <v>137</v>
      </c>
      <c r="AU143" s="230" t="s">
        <v>21</v>
      </c>
      <c r="AY143" s="16" t="s">
        <v>135</v>
      </c>
      <c r="BE143" s="231">
        <f>IF(N143="základní",J143,0)</f>
        <v>0</v>
      </c>
      <c r="BF143" s="231">
        <f>IF(N143="snížená",J143,0)</f>
        <v>0</v>
      </c>
      <c r="BG143" s="231">
        <f>IF(N143="zákl. přenesená",J143,0)</f>
        <v>0</v>
      </c>
      <c r="BH143" s="231">
        <f>IF(N143="sníž. přenesená",J143,0)</f>
        <v>0</v>
      </c>
      <c r="BI143" s="231">
        <f>IF(N143="nulová",J143,0)</f>
        <v>0</v>
      </c>
      <c r="BJ143" s="16" t="s">
        <v>87</v>
      </c>
      <c r="BK143" s="231">
        <f>ROUND(I143*H143,2)</f>
        <v>0</v>
      </c>
      <c r="BL143" s="16" t="s">
        <v>1636</v>
      </c>
      <c r="BM143" s="230" t="s">
        <v>2181</v>
      </c>
    </row>
    <row r="144" spans="1:63" s="12" customFormat="1" ht="22.8" customHeight="1">
      <c r="A144" s="12"/>
      <c r="B144" s="202"/>
      <c r="C144" s="203"/>
      <c r="D144" s="204" t="s">
        <v>78</v>
      </c>
      <c r="E144" s="216" t="s">
        <v>2182</v>
      </c>
      <c r="F144" s="216" t="s">
        <v>2183</v>
      </c>
      <c r="G144" s="203"/>
      <c r="H144" s="203"/>
      <c r="I144" s="206"/>
      <c r="J144" s="217">
        <f>BK144</f>
        <v>0</v>
      </c>
      <c r="K144" s="203"/>
      <c r="L144" s="208"/>
      <c r="M144" s="209"/>
      <c r="N144" s="210"/>
      <c r="O144" s="210"/>
      <c r="P144" s="211">
        <f>SUM(P145:P154)</f>
        <v>0</v>
      </c>
      <c r="Q144" s="210"/>
      <c r="R144" s="211">
        <f>SUM(R145:R154)</f>
        <v>0</v>
      </c>
      <c r="S144" s="210"/>
      <c r="T144" s="212">
        <f>SUM(T145:T154)</f>
        <v>0</v>
      </c>
      <c r="U144" s="12"/>
      <c r="V144" s="12"/>
      <c r="W144" s="12"/>
      <c r="X144" s="12"/>
      <c r="Y144" s="12"/>
      <c r="Z144" s="12"/>
      <c r="AA144" s="12"/>
      <c r="AB144" s="12"/>
      <c r="AC144" s="12"/>
      <c r="AD144" s="12"/>
      <c r="AE144" s="12"/>
      <c r="AR144" s="213" t="s">
        <v>165</v>
      </c>
      <c r="AT144" s="214" t="s">
        <v>78</v>
      </c>
      <c r="AU144" s="214" t="s">
        <v>87</v>
      </c>
      <c r="AY144" s="213" t="s">
        <v>135</v>
      </c>
      <c r="BK144" s="215">
        <f>SUM(BK145:BK154)</f>
        <v>0</v>
      </c>
    </row>
    <row r="145" spans="1:65" s="2" customFormat="1" ht="16.5" customHeight="1">
      <c r="A145" s="37"/>
      <c r="B145" s="38"/>
      <c r="C145" s="218" t="s">
        <v>199</v>
      </c>
      <c r="D145" s="218" t="s">
        <v>137</v>
      </c>
      <c r="E145" s="219" t="s">
        <v>2184</v>
      </c>
      <c r="F145" s="220" t="s">
        <v>2185</v>
      </c>
      <c r="G145" s="221" t="s">
        <v>1684</v>
      </c>
      <c r="H145" s="222">
        <v>1</v>
      </c>
      <c r="I145" s="223"/>
      <c r="J145" s="224">
        <f>ROUND(I145*H145,2)</f>
        <v>0</v>
      </c>
      <c r="K145" s="225"/>
      <c r="L145" s="43"/>
      <c r="M145" s="226" t="s">
        <v>1</v>
      </c>
      <c r="N145" s="227" t="s">
        <v>44</v>
      </c>
      <c r="O145" s="90"/>
      <c r="P145" s="228">
        <f>O145*H145</f>
        <v>0</v>
      </c>
      <c r="Q145" s="228">
        <v>0</v>
      </c>
      <c r="R145" s="228">
        <f>Q145*H145</f>
        <v>0</v>
      </c>
      <c r="S145" s="228">
        <v>0</v>
      </c>
      <c r="T145" s="229">
        <f>S145*H145</f>
        <v>0</v>
      </c>
      <c r="U145" s="37"/>
      <c r="V145" s="37"/>
      <c r="W145" s="37"/>
      <c r="X145" s="37"/>
      <c r="Y145" s="37"/>
      <c r="Z145" s="37"/>
      <c r="AA145" s="37"/>
      <c r="AB145" s="37"/>
      <c r="AC145" s="37"/>
      <c r="AD145" s="37"/>
      <c r="AE145" s="37"/>
      <c r="AR145" s="230" t="s">
        <v>1636</v>
      </c>
      <c r="AT145" s="230" t="s">
        <v>137</v>
      </c>
      <c r="AU145" s="230" t="s">
        <v>21</v>
      </c>
      <c r="AY145" s="16" t="s">
        <v>135</v>
      </c>
      <c r="BE145" s="231">
        <f>IF(N145="základní",J145,0)</f>
        <v>0</v>
      </c>
      <c r="BF145" s="231">
        <f>IF(N145="snížená",J145,0)</f>
        <v>0</v>
      </c>
      <c r="BG145" s="231">
        <f>IF(N145="zákl. přenesená",J145,0)</f>
        <v>0</v>
      </c>
      <c r="BH145" s="231">
        <f>IF(N145="sníž. přenesená",J145,0)</f>
        <v>0</v>
      </c>
      <c r="BI145" s="231">
        <f>IF(N145="nulová",J145,0)</f>
        <v>0</v>
      </c>
      <c r="BJ145" s="16" t="s">
        <v>87</v>
      </c>
      <c r="BK145" s="231">
        <f>ROUND(I145*H145,2)</f>
        <v>0</v>
      </c>
      <c r="BL145" s="16" t="s">
        <v>1636</v>
      </c>
      <c r="BM145" s="230" t="s">
        <v>2186</v>
      </c>
    </row>
    <row r="146" spans="1:47" s="2" customFormat="1" ht="12">
      <c r="A146" s="37"/>
      <c r="B146" s="38"/>
      <c r="C146" s="39"/>
      <c r="D146" s="232" t="s">
        <v>143</v>
      </c>
      <c r="E146" s="39"/>
      <c r="F146" s="233" t="s">
        <v>2187</v>
      </c>
      <c r="G146" s="39"/>
      <c r="H146" s="39"/>
      <c r="I146" s="234"/>
      <c r="J146" s="39"/>
      <c r="K146" s="39"/>
      <c r="L146" s="43"/>
      <c r="M146" s="235"/>
      <c r="N146" s="236"/>
      <c r="O146" s="90"/>
      <c r="P146" s="90"/>
      <c r="Q146" s="90"/>
      <c r="R146" s="90"/>
      <c r="S146" s="90"/>
      <c r="T146" s="91"/>
      <c r="U146" s="37"/>
      <c r="V146" s="37"/>
      <c r="W146" s="37"/>
      <c r="X146" s="37"/>
      <c r="Y146" s="37"/>
      <c r="Z146" s="37"/>
      <c r="AA146" s="37"/>
      <c r="AB146" s="37"/>
      <c r="AC146" s="37"/>
      <c r="AD146" s="37"/>
      <c r="AE146" s="37"/>
      <c r="AT146" s="16" t="s">
        <v>143</v>
      </c>
      <c r="AU146" s="16" t="s">
        <v>21</v>
      </c>
    </row>
    <row r="147" spans="1:65" s="2" customFormat="1" ht="16.5" customHeight="1">
      <c r="A147" s="37"/>
      <c r="B147" s="38"/>
      <c r="C147" s="218" t="s">
        <v>205</v>
      </c>
      <c r="D147" s="218" t="s">
        <v>137</v>
      </c>
      <c r="E147" s="219" t="s">
        <v>2188</v>
      </c>
      <c r="F147" s="220" t="s">
        <v>2189</v>
      </c>
      <c r="G147" s="221" t="s">
        <v>1684</v>
      </c>
      <c r="H147" s="222">
        <v>1</v>
      </c>
      <c r="I147" s="223"/>
      <c r="J147" s="224">
        <f>ROUND(I147*H147,2)</f>
        <v>0</v>
      </c>
      <c r="K147" s="225"/>
      <c r="L147" s="43"/>
      <c r="M147" s="226" t="s">
        <v>1</v>
      </c>
      <c r="N147" s="227" t="s">
        <v>44</v>
      </c>
      <c r="O147" s="90"/>
      <c r="P147" s="228">
        <f>O147*H147</f>
        <v>0</v>
      </c>
      <c r="Q147" s="228">
        <v>0</v>
      </c>
      <c r="R147" s="228">
        <f>Q147*H147</f>
        <v>0</v>
      </c>
      <c r="S147" s="228">
        <v>0</v>
      </c>
      <c r="T147" s="229">
        <f>S147*H147</f>
        <v>0</v>
      </c>
      <c r="U147" s="37"/>
      <c r="V147" s="37"/>
      <c r="W147" s="37"/>
      <c r="X147" s="37"/>
      <c r="Y147" s="37"/>
      <c r="Z147" s="37"/>
      <c r="AA147" s="37"/>
      <c r="AB147" s="37"/>
      <c r="AC147" s="37"/>
      <c r="AD147" s="37"/>
      <c r="AE147" s="37"/>
      <c r="AR147" s="230" t="s">
        <v>1636</v>
      </c>
      <c r="AT147" s="230" t="s">
        <v>137</v>
      </c>
      <c r="AU147" s="230" t="s">
        <v>21</v>
      </c>
      <c r="AY147" s="16" t="s">
        <v>135</v>
      </c>
      <c r="BE147" s="231">
        <f>IF(N147="základní",J147,0)</f>
        <v>0</v>
      </c>
      <c r="BF147" s="231">
        <f>IF(N147="snížená",J147,0)</f>
        <v>0</v>
      </c>
      <c r="BG147" s="231">
        <f>IF(N147="zákl. přenesená",J147,0)</f>
        <v>0</v>
      </c>
      <c r="BH147" s="231">
        <f>IF(N147="sníž. přenesená",J147,0)</f>
        <v>0</v>
      </c>
      <c r="BI147" s="231">
        <f>IF(N147="nulová",J147,0)</f>
        <v>0</v>
      </c>
      <c r="BJ147" s="16" t="s">
        <v>87</v>
      </c>
      <c r="BK147" s="231">
        <f>ROUND(I147*H147,2)</f>
        <v>0</v>
      </c>
      <c r="BL147" s="16" t="s">
        <v>1636</v>
      </c>
      <c r="BM147" s="230" t="s">
        <v>2190</v>
      </c>
    </row>
    <row r="148" spans="1:47" s="2" customFormat="1" ht="12">
      <c r="A148" s="37"/>
      <c r="B148" s="38"/>
      <c r="C148" s="39"/>
      <c r="D148" s="232" t="s">
        <v>143</v>
      </c>
      <c r="E148" s="39"/>
      <c r="F148" s="233" t="s">
        <v>2191</v>
      </c>
      <c r="G148" s="39"/>
      <c r="H148" s="39"/>
      <c r="I148" s="234"/>
      <c r="J148" s="39"/>
      <c r="K148" s="39"/>
      <c r="L148" s="43"/>
      <c r="M148" s="235"/>
      <c r="N148" s="236"/>
      <c r="O148" s="90"/>
      <c r="P148" s="90"/>
      <c r="Q148" s="90"/>
      <c r="R148" s="90"/>
      <c r="S148" s="90"/>
      <c r="T148" s="91"/>
      <c r="U148" s="37"/>
      <c r="V148" s="37"/>
      <c r="W148" s="37"/>
      <c r="X148" s="37"/>
      <c r="Y148" s="37"/>
      <c r="Z148" s="37"/>
      <c r="AA148" s="37"/>
      <c r="AB148" s="37"/>
      <c r="AC148" s="37"/>
      <c r="AD148" s="37"/>
      <c r="AE148" s="37"/>
      <c r="AT148" s="16" t="s">
        <v>143</v>
      </c>
      <c r="AU148" s="16" t="s">
        <v>21</v>
      </c>
    </row>
    <row r="149" spans="1:65" s="2" customFormat="1" ht="21.75" customHeight="1">
      <c r="A149" s="37"/>
      <c r="B149" s="38"/>
      <c r="C149" s="218" t="s">
        <v>211</v>
      </c>
      <c r="D149" s="218" t="s">
        <v>137</v>
      </c>
      <c r="E149" s="219" t="s">
        <v>2192</v>
      </c>
      <c r="F149" s="220" t="s">
        <v>2193</v>
      </c>
      <c r="G149" s="221" t="s">
        <v>1684</v>
      </c>
      <c r="H149" s="222">
        <v>1</v>
      </c>
      <c r="I149" s="223"/>
      <c r="J149" s="224">
        <f>ROUND(I149*H149,2)</f>
        <v>0</v>
      </c>
      <c r="K149" s="225"/>
      <c r="L149" s="43"/>
      <c r="M149" s="226" t="s">
        <v>1</v>
      </c>
      <c r="N149" s="227" t="s">
        <v>44</v>
      </c>
      <c r="O149" s="90"/>
      <c r="P149" s="228">
        <f>O149*H149</f>
        <v>0</v>
      </c>
      <c r="Q149" s="228">
        <v>0</v>
      </c>
      <c r="R149" s="228">
        <f>Q149*H149</f>
        <v>0</v>
      </c>
      <c r="S149" s="228">
        <v>0</v>
      </c>
      <c r="T149" s="229">
        <f>S149*H149</f>
        <v>0</v>
      </c>
      <c r="U149" s="37"/>
      <c r="V149" s="37"/>
      <c r="W149" s="37"/>
      <c r="X149" s="37"/>
      <c r="Y149" s="37"/>
      <c r="Z149" s="37"/>
      <c r="AA149" s="37"/>
      <c r="AB149" s="37"/>
      <c r="AC149" s="37"/>
      <c r="AD149" s="37"/>
      <c r="AE149" s="37"/>
      <c r="AR149" s="230" t="s">
        <v>1636</v>
      </c>
      <c r="AT149" s="230" t="s">
        <v>137</v>
      </c>
      <c r="AU149" s="230" t="s">
        <v>21</v>
      </c>
      <c r="AY149" s="16" t="s">
        <v>135</v>
      </c>
      <c r="BE149" s="231">
        <f>IF(N149="základní",J149,0)</f>
        <v>0</v>
      </c>
      <c r="BF149" s="231">
        <f>IF(N149="snížená",J149,0)</f>
        <v>0</v>
      </c>
      <c r="BG149" s="231">
        <f>IF(N149="zákl. přenesená",J149,0)</f>
        <v>0</v>
      </c>
      <c r="BH149" s="231">
        <f>IF(N149="sníž. přenesená",J149,0)</f>
        <v>0</v>
      </c>
      <c r="BI149" s="231">
        <f>IF(N149="nulová",J149,0)</f>
        <v>0</v>
      </c>
      <c r="BJ149" s="16" t="s">
        <v>87</v>
      </c>
      <c r="BK149" s="231">
        <f>ROUND(I149*H149,2)</f>
        <v>0</v>
      </c>
      <c r="BL149" s="16" t="s">
        <v>1636</v>
      </c>
      <c r="BM149" s="230" t="s">
        <v>2194</v>
      </c>
    </row>
    <row r="150" spans="1:47" s="2" customFormat="1" ht="12">
      <c r="A150" s="37"/>
      <c r="B150" s="38"/>
      <c r="C150" s="39"/>
      <c r="D150" s="232" t="s">
        <v>143</v>
      </c>
      <c r="E150" s="39"/>
      <c r="F150" s="233" t="s">
        <v>2195</v>
      </c>
      <c r="G150" s="39"/>
      <c r="H150" s="39"/>
      <c r="I150" s="234"/>
      <c r="J150" s="39"/>
      <c r="K150" s="39"/>
      <c r="L150" s="43"/>
      <c r="M150" s="235"/>
      <c r="N150" s="236"/>
      <c r="O150" s="90"/>
      <c r="P150" s="90"/>
      <c r="Q150" s="90"/>
      <c r="R150" s="90"/>
      <c r="S150" s="90"/>
      <c r="T150" s="91"/>
      <c r="U150" s="37"/>
      <c r="V150" s="37"/>
      <c r="W150" s="37"/>
      <c r="X150" s="37"/>
      <c r="Y150" s="37"/>
      <c r="Z150" s="37"/>
      <c r="AA150" s="37"/>
      <c r="AB150" s="37"/>
      <c r="AC150" s="37"/>
      <c r="AD150" s="37"/>
      <c r="AE150" s="37"/>
      <c r="AT150" s="16" t="s">
        <v>143</v>
      </c>
      <c r="AU150" s="16" t="s">
        <v>21</v>
      </c>
    </row>
    <row r="151" spans="1:65" s="2" customFormat="1" ht="16.5" customHeight="1">
      <c r="A151" s="37"/>
      <c r="B151" s="38"/>
      <c r="C151" s="218" t="s">
        <v>217</v>
      </c>
      <c r="D151" s="218" t="s">
        <v>137</v>
      </c>
      <c r="E151" s="219" t="s">
        <v>2196</v>
      </c>
      <c r="F151" s="220" t="s">
        <v>2197</v>
      </c>
      <c r="G151" s="221" t="s">
        <v>140</v>
      </c>
      <c r="H151" s="222">
        <v>2</v>
      </c>
      <c r="I151" s="223"/>
      <c r="J151" s="224">
        <f>ROUND(I151*H151,2)</f>
        <v>0</v>
      </c>
      <c r="K151" s="225"/>
      <c r="L151" s="43"/>
      <c r="M151" s="226" t="s">
        <v>1</v>
      </c>
      <c r="N151" s="227" t="s">
        <v>44</v>
      </c>
      <c r="O151" s="90"/>
      <c r="P151" s="228">
        <f>O151*H151</f>
        <v>0</v>
      </c>
      <c r="Q151" s="228">
        <v>0</v>
      </c>
      <c r="R151" s="228">
        <f>Q151*H151</f>
        <v>0</v>
      </c>
      <c r="S151" s="228">
        <v>0</v>
      </c>
      <c r="T151" s="229">
        <f>S151*H151</f>
        <v>0</v>
      </c>
      <c r="U151" s="37"/>
      <c r="V151" s="37"/>
      <c r="W151" s="37"/>
      <c r="X151" s="37"/>
      <c r="Y151" s="37"/>
      <c r="Z151" s="37"/>
      <c r="AA151" s="37"/>
      <c r="AB151" s="37"/>
      <c r="AC151" s="37"/>
      <c r="AD151" s="37"/>
      <c r="AE151" s="37"/>
      <c r="AR151" s="230" t="s">
        <v>1636</v>
      </c>
      <c r="AT151" s="230" t="s">
        <v>137</v>
      </c>
      <c r="AU151" s="230" t="s">
        <v>21</v>
      </c>
      <c r="AY151" s="16" t="s">
        <v>135</v>
      </c>
      <c r="BE151" s="231">
        <f>IF(N151="základní",J151,0)</f>
        <v>0</v>
      </c>
      <c r="BF151" s="231">
        <f>IF(N151="snížená",J151,0)</f>
        <v>0</v>
      </c>
      <c r="BG151" s="231">
        <f>IF(N151="zákl. přenesená",J151,0)</f>
        <v>0</v>
      </c>
      <c r="BH151" s="231">
        <f>IF(N151="sníž. přenesená",J151,0)</f>
        <v>0</v>
      </c>
      <c r="BI151" s="231">
        <f>IF(N151="nulová",J151,0)</f>
        <v>0</v>
      </c>
      <c r="BJ151" s="16" t="s">
        <v>87</v>
      </c>
      <c r="BK151" s="231">
        <f>ROUND(I151*H151,2)</f>
        <v>0</v>
      </c>
      <c r="BL151" s="16" t="s">
        <v>1636</v>
      </c>
      <c r="BM151" s="230" t="s">
        <v>2198</v>
      </c>
    </row>
    <row r="152" spans="1:47" s="2" customFormat="1" ht="12">
      <c r="A152" s="37"/>
      <c r="B152" s="38"/>
      <c r="C152" s="39"/>
      <c r="D152" s="232" t="s">
        <v>143</v>
      </c>
      <c r="E152" s="39"/>
      <c r="F152" s="233" t="s">
        <v>2199</v>
      </c>
      <c r="G152" s="39"/>
      <c r="H152" s="39"/>
      <c r="I152" s="234"/>
      <c r="J152" s="39"/>
      <c r="K152" s="39"/>
      <c r="L152" s="43"/>
      <c r="M152" s="235"/>
      <c r="N152" s="236"/>
      <c r="O152" s="90"/>
      <c r="P152" s="90"/>
      <c r="Q152" s="90"/>
      <c r="R152" s="90"/>
      <c r="S152" s="90"/>
      <c r="T152" s="91"/>
      <c r="U152" s="37"/>
      <c r="V152" s="37"/>
      <c r="W152" s="37"/>
      <c r="X152" s="37"/>
      <c r="Y152" s="37"/>
      <c r="Z152" s="37"/>
      <c r="AA152" s="37"/>
      <c r="AB152" s="37"/>
      <c r="AC152" s="37"/>
      <c r="AD152" s="37"/>
      <c r="AE152" s="37"/>
      <c r="AT152" s="16" t="s">
        <v>143</v>
      </c>
      <c r="AU152" s="16" t="s">
        <v>21</v>
      </c>
    </row>
    <row r="153" spans="1:65" s="2" customFormat="1" ht="16.5" customHeight="1">
      <c r="A153" s="37"/>
      <c r="B153" s="38"/>
      <c r="C153" s="218" t="s">
        <v>8</v>
      </c>
      <c r="D153" s="218" t="s">
        <v>137</v>
      </c>
      <c r="E153" s="219" t="s">
        <v>2200</v>
      </c>
      <c r="F153" s="220" t="s">
        <v>2201</v>
      </c>
      <c r="G153" s="221" t="s">
        <v>1684</v>
      </c>
      <c r="H153" s="222">
        <v>1</v>
      </c>
      <c r="I153" s="223"/>
      <c r="J153" s="224">
        <f>ROUND(I153*H153,2)</f>
        <v>0</v>
      </c>
      <c r="K153" s="225"/>
      <c r="L153" s="43"/>
      <c r="M153" s="226" t="s">
        <v>1</v>
      </c>
      <c r="N153" s="227" t="s">
        <v>44</v>
      </c>
      <c r="O153" s="90"/>
      <c r="P153" s="228">
        <f>O153*H153</f>
        <v>0</v>
      </c>
      <c r="Q153" s="228">
        <v>0</v>
      </c>
      <c r="R153" s="228">
        <f>Q153*H153</f>
        <v>0</v>
      </c>
      <c r="S153" s="228">
        <v>0</v>
      </c>
      <c r="T153" s="229">
        <f>S153*H153</f>
        <v>0</v>
      </c>
      <c r="U153" s="37"/>
      <c r="V153" s="37"/>
      <c r="W153" s="37"/>
      <c r="X153" s="37"/>
      <c r="Y153" s="37"/>
      <c r="Z153" s="37"/>
      <c r="AA153" s="37"/>
      <c r="AB153" s="37"/>
      <c r="AC153" s="37"/>
      <c r="AD153" s="37"/>
      <c r="AE153" s="37"/>
      <c r="AR153" s="230" t="s">
        <v>1636</v>
      </c>
      <c r="AT153" s="230" t="s">
        <v>137</v>
      </c>
      <c r="AU153" s="230" t="s">
        <v>21</v>
      </c>
      <c r="AY153" s="16" t="s">
        <v>135</v>
      </c>
      <c r="BE153" s="231">
        <f>IF(N153="základní",J153,0)</f>
        <v>0</v>
      </c>
      <c r="BF153" s="231">
        <f>IF(N153="snížená",J153,0)</f>
        <v>0</v>
      </c>
      <c r="BG153" s="231">
        <f>IF(N153="zákl. přenesená",J153,0)</f>
        <v>0</v>
      </c>
      <c r="BH153" s="231">
        <f>IF(N153="sníž. přenesená",J153,0)</f>
        <v>0</v>
      </c>
      <c r="BI153" s="231">
        <f>IF(N153="nulová",J153,0)</f>
        <v>0</v>
      </c>
      <c r="BJ153" s="16" t="s">
        <v>87</v>
      </c>
      <c r="BK153" s="231">
        <f>ROUND(I153*H153,2)</f>
        <v>0</v>
      </c>
      <c r="BL153" s="16" t="s">
        <v>1636</v>
      </c>
      <c r="BM153" s="230" t="s">
        <v>2202</v>
      </c>
    </row>
    <row r="154" spans="1:47" s="2" customFormat="1" ht="12">
      <c r="A154" s="37"/>
      <c r="B154" s="38"/>
      <c r="C154" s="39"/>
      <c r="D154" s="232" t="s">
        <v>143</v>
      </c>
      <c r="E154" s="39"/>
      <c r="F154" s="233" t="s">
        <v>2203</v>
      </c>
      <c r="G154" s="39"/>
      <c r="H154" s="39"/>
      <c r="I154" s="234"/>
      <c r="J154" s="39"/>
      <c r="K154" s="39"/>
      <c r="L154" s="43"/>
      <c r="M154" s="235"/>
      <c r="N154" s="236"/>
      <c r="O154" s="90"/>
      <c r="P154" s="90"/>
      <c r="Q154" s="90"/>
      <c r="R154" s="90"/>
      <c r="S154" s="90"/>
      <c r="T154" s="91"/>
      <c r="U154" s="37"/>
      <c r="V154" s="37"/>
      <c r="W154" s="37"/>
      <c r="X154" s="37"/>
      <c r="Y154" s="37"/>
      <c r="Z154" s="37"/>
      <c r="AA154" s="37"/>
      <c r="AB154" s="37"/>
      <c r="AC154" s="37"/>
      <c r="AD154" s="37"/>
      <c r="AE154" s="37"/>
      <c r="AT154" s="16" t="s">
        <v>143</v>
      </c>
      <c r="AU154" s="16" t="s">
        <v>21</v>
      </c>
    </row>
    <row r="155" spans="1:63" s="12" customFormat="1" ht="22.8" customHeight="1">
      <c r="A155" s="12"/>
      <c r="B155" s="202"/>
      <c r="C155" s="203"/>
      <c r="D155" s="204" t="s">
        <v>78</v>
      </c>
      <c r="E155" s="216" t="s">
        <v>2204</v>
      </c>
      <c r="F155" s="216" t="s">
        <v>2205</v>
      </c>
      <c r="G155" s="203"/>
      <c r="H155" s="203"/>
      <c r="I155" s="206"/>
      <c r="J155" s="217">
        <f>BK155</f>
        <v>0</v>
      </c>
      <c r="K155" s="203"/>
      <c r="L155" s="208"/>
      <c r="M155" s="209"/>
      <c r="N155" s="210"/>
      <c r="O155" s="210"/>
      <c r="P155" s="211">
        <f>SUM(P156:P162)</f>
        <v>0</v>
      </c>
      <c r="Q155" s="210"/>
      <c r="R155" s="211">
        <f>SUM(R156:R162)</f>
        <v>0</v>
      </c>
      <c r="S155" s="210"/>
      <c r="T155" s="212">
        <f>SUM(T156:T162)</f>
        <v>0</v>
      </c>
      <c r="U155" s="12"/>
      <c r="V155" s="12"/>
      <c r="W155" s="12"/>
      <c r="X155" s="12"/>
      <c r="Y155" s="12"/>
      <c r="Z155" s="12"/>
      <c r="AA155" s="12"/>
      <c r="AB155" s="12"/>
      <c r="AC155" s="12"/>
      <c r="AD155" s="12"/>
      <c r="AE155" s="12"/>
      <c r="AR155" s="213" t="s">
        <v>165</v>
      </c>
      <c r="AT155" s="214" t="s">
        <v>78</v>
      </c>
      <c r="AU155" s="214" t="s">
        <v>87</v>
      </c>
      <c r="AY155" s="213" t="s">
        <v>135</v>
      </c>
      <c r="BK155" s="215">
        <f>SUM(BK156:BK162)</f>
        <v>0</v>
      </c>
    </row>
    <row r="156" spans="1:65" s="2" customFormat="1" ht="16.5" customHeight="1">
      <c r="A156" s="37"/>
      <c r="B156" s="38"/>
      <c r="C156" s="218" t="s">
        <v>227</v>
      </c>
      <c r="D156" s="218" t="s">
        <v>137</v>
      </c>
      <c r="E156" s="219" t="s">
        <v>2206</v>
      </c>
      <c r="F156" s="220" t="s">
        <v>2207</v>
      </c>
      <c r="G156" s="221" t="s">
        <v>1684</v>
      </c>
      <c r="H156" s="222">
        <v>1</v>
      </c>
      <c r="I156" s="223"/>
      <c r="J156" s="224">
        <f>ROUND(I156*H156,2)</f>
        <v>0</v>
      </c>
      <c r="K156" s="225"/>
      <c r="L156" s="43"/>
      <c r="M156" s="226" t="s">
        <v>1</v>
      </c>
      <c r="N156" s="227" t="s">
        <v>44</v>
      </c>
      <c r="O156" s="90"/>
      <c r="P156" s="228">
        <f>O156*H156</f>
        <v>0</v>
      </c>
      <c r="Q156" s="228">
        <v>0</v>
      </c>
      <c r="R156" s="228">
        <f>Q156*H156</f>
        <v>0</v>
      </c>
      <c r="S156" s="228">
        <v>0</v>
      </c>
      <c r="T156" s="229">
        <f>S156*H156</f>
        <v>0</v>
      </c>
      <c r="U156" s="37"/>
      <c r="V156" s="37"/>
      <c r="W156" s="37"/>
      <c r="X156" s="37"/>
      <c r="Y156" s="37"/>
      <c r="Z156" s="37"/>
      <c r="AA156" s="37"/>
      <c r="AB156" s="37"/>
      <c r="AC156" s="37"/>
      <c r="AD156" s="37"/>
      <c r="AE156" s="37"/>
      <c r="AR156" s="230" t="s">
        <v>1636</v>
      </c>
      <c r="AT156" s="230" t="s">
        <v>137</v>
      </c>
      <c r="AU156" s="230" t="s">
        <v>21</v>
      </c>
      <c r="AY156" s="16" t="s">
        <v>135</v>
      </c>
      <c r="BE156" s="231">
        <f>IF(N156="základní",J156,0)</f>
        <v>0</v>
      </c>
      <c r="BF156" s="231">
        <f>IF(N156="snížená",J156,0)</f>
        <v>0</v>
      </c>
      <c r="BG156" s="231">
        <f>IF(N156="zákl. přenesená",J156,0)</f>
        <v>0</v>
      </c>
      <c r="BH156" s="231">
        <f>IF(N156="sníž. přenesená",J156,0)</f>
        <v>0</v>
      </c>
      <c r="BI156" s="231">
        <f>IF(N156="nulová",J156,0)</f>
        <v>0</v>
      </c>
      <c r="BJ156" s="16" t="s">
        <v>87</v>
      </c>
      <c r="BK156" s="231">
        <f>ROUND(I156*H156,2)</f>
        <v>0</v>
      </c>
      <c r="BL156" s="16" t="s">
        <v>1636</v>
      </c>
      <c r="BM156" s="230" t="s">
        <v>2208</v>
      </c>
    </row>
    <row r="157" spans="1:47" s="2" customFormat="1" ht="12">
      <c r="A157" s="37"/>
      <c r="B157" s="38"/>
      <c r="C157" s="39"/>
      <c r="D157" s="232" t="s">
        <v>143</v>
      </c>
      <c r="E157" s="39"/>
      <c r="F157" s="233" t="s">
        <v>2209</v>
      </c>
      <c r="G157" s="39"/>
      <c r="H157" s="39"/>
      <c r="I157" s="234"/>
      <c r="J157" s="39"/>
      <c r="K157" s="39"/>
      <c r="L157" s="43"/>
      <c r="M157" s="235"/>
      <c r="N157" s="236"/>
      <c r="O157" s="90"/>
      <c r="P157" s="90"/>
      <c r="Q157" s="90"/>
      <c r="R157" s="90"/>
      <c r="S157" s="90"/>
      <c r="T157" s="91"/>
      <c r="U157" s="37"/>
      <c r="V157" s="37"/>
      <c r="W157" s="37"/>
      <c r="X157" s="37"/>
      <c r="Y157" s="37"/>
      <c r="Z157" s="37"/>
      <c r="AA157" s="37"/>
      <c r="AB157" s="37"/>
      <c r="AC157" s="37"/>
      <c r="AD157" s="37"/>
      <c r="AE157" s="37"/>
      <c r="AT157" s="16" t="s">
        <v>143</v>
      </c>
      <c r="AU157" s="16" t="s">
        <v>21</v>
      </c>
    </row>
    <row r="158" spans="1:65" s="2" customFormat="1" ht="16.5" customHeight="1">
      <c r="A158" s="37"/>
      <c r="B158" s="38"/>
      <c r="C158" s="218" t="s">
        <v>232</v>
      </c>
      <c r="D158" s="218" t="s">
        <v>137</v>
      </c>
      <c r="E158" s="219" t="s">
        <v>2210</v>
      </c>
      <c r="F158" s="220" t="s">
        <v>2211</v>
      </c>
      <c r="G158" s="221" t="s">
        <v>1684</v>
      </c>
      <c r="H158" s="222">
        <v>5</v>
      </c>
      <c r="I158" s="223"/>
      <c r="J158" s="224">
        <f>ROUND(I158*H158,2)</f>
        <v>0</v>
      </c>
      <c r="K158" s="225"/>
      <c r="L158" s="43"/>
      <c r="M158" s="226" t="s">
        <v>1</v>
      </c>
      <c r="N158" s="227" t="s">
        <v>44</v>
      </c>
      <c r="O158" s="90"/>
      <c r="P158" s="228">
        <f>O158*H158</f>
        <v>0</v>
      </c>
      <c r="Q158" s="228">
        <v>0</v>
      </c>
      <c r="R158" s="228">
        <f>Q158*H158</f>
        <v>0</v>
      </c>
      <c r="S158" s="228">
        <v>0</v>
      </c>
      <c r="T158" s="229">
        <f>S158*H158</f>
        <v>0</v>
      </c>
      <c r="U158" s="37"/>
      <c r="V158" s="37"/>
      <c r="W158" s="37"/>
      <c r="X158" s="37"/>
      <c r="Y158" s="37"/>
      <c r="Z158" s="37"/>
      <c r="AA158" s="37"/>
      <c r="AB158" s="37"/>
      <c r="AC158" s="37"/>
      <c r="AD158" s="37"/>
      <c r="AE158" s="37"/>
      <c r="AR158" s="230" t="s">
        <v>141</v>
      </c>
      <c r="AT158" s="230" t="s">
        <v>137</v>
      </c>
      <c r="AU158" s="230" t="s">
        <v>21</v>
      </c>
      <c r="AY158" s="16" t="s">
        <v>135</v>
      </c>
      <c r="BE158" s="231">
        <f>IF(N158="základní",J158,0)</f>
        <v>0</v>
      </c>
      <c r="BF158" s="231">
        <f>IF(N158="snížená",J158,0)</f>
        <v>0</v>
      </c>
      <c r="BG158" s="231">
        <f>IF(N158="zákl. přenesená",J158,0)</f>
        <v>0</v>
      </c>
      <c r="BH158" s="231">
        <f>IF(N158="sníž. přenesená",J158,0)</f>
        <v>0</v>
      </c>
      <c r="BI158" s="231">
        <f>IF(N158="nulová",J158,0)</f>
        <v>0</v>
      </c>
      <c r="BJ158" s="16" t="s">
        <v>87</v>
      </c>
      <c r="BK158" s="231">
        <f>ROUND(I158*H158,2)</f>
        <v>0</v>
      </c>
      <c r="BL158" s="16" t="s">
        <v>141</v>
      </c>
      <c r="BM158" s="230" t="s">
        <v>2212</v>
      </c>
    </row>
    <row r="159" spans="1:65" s="2" customFormat="1" ht="16.5" customHeight="1">
      <c r="A159" s="37"/>
      <c r="B159" s="38"/>
      <c r="C159" s="218" t="s">
        <v>236</v>
      </c>
      <c r="D159" s="218" t="s">
        <v>137</v>
      </c>
      <c r="E159" s="219" t="s">
        <v>2213</v>
      </c>
      <c r="F159" s="220" t="s">
        <v>2214</v>
      </c>
      <c r="G159" s="221" t="s">
        <v>1684</v>
      </c>
      <c r="H159" s="222">
        <v>1</v>
      </c>
      <c r="I159" s="223"/>
      <c r="J159" s="224">
        <f>ROUND(I159*H159,2)</f>
        <v>0</v>
      </c>
      <c r="K159" s="225"/>
      <c r="L159" s="43"/>
      <c r="M159" s="226" t="s">
        <v>1</v>
      </c>
      <c r="N159" s="227" t="s">
        <v>44</v>
      </c>
      <c r="O159" s="90"/>
      <c r="P159" s="228">
        <f>O159*H159</f>
        <v>0</v>
      </c>
      <c r="Q159" s="228">
        <v>0</v>
      </c>
      <c r="R159" s="228">
        <f>Q159*H159</f>
        <v>0</v>
      </c>
      <c r="S159" s="228">
        <v>0</v>
      </c>
      <c r="T159" s="229">
        <f>S159*H159</f>
        <v>0</v>
      </c>
      <c r="U159" s="37"/>
      <c r="V159" s="37"/>
      <c r="W159" s="37"/>
      <c r="X159" s="37"/>
      <c r="Y159" s="37"/>
      <c r="Z159" s="37"/>
      <c r="AA159" s="37"/>
      <c r="AB159" s="37"/>
      <c r="AC159" s="37"/>
      <c r="AD159" s="37"/>
      <c r="AE159" s="37"/>
      <c r="AR159" s="230" t="s">
        <v>1636</v>
      </c>
      <c r="AT159" s="230" t="s">
        <v>137</v>
      </c>
      <c r="AU159" s="230" t="s">
        <v>21</v>
      </c>
      <c r="AY159" s="16" t="s">
        <v>135</v>
      </c>
      <c r="BE159" s="231">
        <f>IF(N159="základní",J159,0)</f>
        <v>0</v>
      </c>
      <c r="BF159" s="231">
        <f>IF(N159="snížená",J159,0)</f>
        <v>0</v>
      </c>
      <c r="BG159" s="231">
        <f>IF(N159="zákl. přenesená",J159,0)</f>
        <v>0</v>
      </c>
      <c r="BH159" s="231">
        <f>IF(N159="sníž. přenesená",J159,0)</f>
        <v>0</v>
      </c>
      <c r="BI159" s="231">
        <f>IF(N159="nulová",J159,0)</f>
        <v>0</v>
      </c>
      <c r="BJ159" s="16" t="s">
        <v>87</v>
      </c>
      <c r="BK159" s="231">
        <f>ROUND(I159*H159,2)</f>
        <v>0</v>
      </c>
      <c r="BL159" s="16" t="s">
        <v>1636</v>
      </c>
      <c r="BM159" s="230" t="s">
        <v>2215</v>
      </c>
    </row>
    <row r="160" spans="1:47" s="2" customFormat="1" ht="12">
      <c r="A160" s="37"/>
      <c r="B160" s="38"/>
      <c r="C160" s="39"/>
      <c r="D160" s="232" t="s">
        <v>143</v>
      </c>
      <c r="E160" s="39"/>
      <c r="F160" s="233" t="s">
        <v>2216</v>
      </c>
      <c r="G160" s="39"/>
      <c r="H160" s="39"/>
      <c r="I160" s="234"/>
      <c r="J160" s="39"/>
      <c r="K160" s="39"/>
      <c r="L160" s="43"/>
      <c r="M160" s="235"/>
      <c r="N160" s="236"/>
      <c r="O160" s="90"/>
      <c r="P160" s="90"/>
      <c r="Q160" s="90"/>
      <c r="R160" s="90"/>
      <c r="S160" s="90"/>
      <c r="T160" s="91"/>
      <c r="U160" s="37"/>
      <c r="V160" s="37"/>
      <c r="W160" s="37"/>
      <c r="X160" s="37"/>
      <c r="Y160" s="37"/>
      <c r="Z160" s="37"/>
      <c r="AA160" s="37"/>
      <c r="AB160" s="37"/>
      <c r="AC160" s="37"/>
      <c r="AD160" s="37"/>
      <c r="AE160" s="37"/>
      <c r="AT160" s="16" t="s">
        <v>143</v>
      </c>
      <c r="AU160" s="16" t="s">
        <v>21</v>
      </c>
    </row>
    <row r="161" spans="1:65" s="2" customFormat="1" ht="16.5" customHeight="1">
      <c r="A161" s="37"/>
      <c r="B161" s="38"/>
      <c r="C161" s="218" t="s">
        <v>242</v>
      </c>
      <c r="D161" s="218" t="s">
        <v>137</v>
      </c>
      <c r="E161" s="219" t="s">
        <v>2217</v>
      </c>
      <c r="F161" s="220" t="s">
        <v>2218</v>
      </c>
      <c r="G161" s="221" t="s">
        <v>1684</v>
      </c>
      <c r="H161" s="222">
        <v>1</v>
      </c>
      <c r="I161" s="223"/>
      <c r="J161" s="224">
        <f>ROUND(I161*H161,2)</f>
        <v>0</v>
      </c>
      <c r="K161" s="225"/>
      <c r="L161" s="43"/>
      <c r="M161" s="226" t="s">
        <v>1</v>
      </c>
      <c r="N161" s="227" t="s">
        <v>44</v>
      </c>
      <c r="O161" s="90"/>
      <c r="P161" s="228">
        <f>O161*H161</f>
        <v>0</v>
      </c>
      <c r="Q161" s="228">
        <v>0</v>
      </c>
      <c r="R161" s="228">
        <f>Q161*H161</f>
        <v>0</v>
      </c>
      <c r="S161" s="228">
        <v>0</v>
      </c>
      <c r="T161" s="229">
        <f>S161*H161</f>
        <v>0</v>
      </c>
      <c r="U161" s="37"/>
      <c r="V161" s="37"/>
      <c r="W161" s="37"/>
      <c r="X161" s="37"/>
      <c r="Y161" s="37"/>
      <c r="Z161" s="37"/>
      <c r="AA161" s="37"/>
      <c r="AB161" s="37"/>
      <c r="AC161" s="37"/>
      <c r="AD161" s="37"/>
      <c r="AE161" s="37"/>
      <c r="AR161" s="230" t="s">
        <v>1636</v>
      </c>
      <c r="AT161" s="230" t="s">
        <v>137</v>
      </c>
      <c r="AU161" s="230" t="s">
        <v>21</v>
      </c>
      <c r="AY161" s="16" t="s">
        <v>135</v>
      </c>
      <c r="BE161" s="231">
        <f>IF(N161="základní",J161,0)</f>
        <v>0</v>
      </c>
      <c r="BF161" s="231">
        <f>IF(N161="snížená",J161,0)</f>
        <v>0</v>
      </c>
      <c r="BG161" s="231">
        <f>IF(N161="zákl. přenesená",J161,0)</f>
        <v>0</v>
      </c>
      <c r="BH161" s="231">
        <f>IF(N161="sníž. přenesená",J161,0)</f>
        <v>0</v>
      </c>
      <c r="BI161" s="231">
        <f>IF(N161="nulová",J161,0)</f>
        <v>0</v>
      </c>
      <c r="BJ161" s="16" t="s">
        <v>87</v>
      </c>
      <c r="BK161" s="231">
        <f>ROUND(I161*H161,2)</f>
        <v>0</v>
      </c>
      <c r="BL161" s="16" t="s">
        <v>1636</v>
      </c>
      <c r="BM161" s="230" t="s">
        <v>2219</v>
      </c>
    </row>
    <row r="162" spans="1:47" s="2" customFormat="1" ht="12">
      <c r="A162" s="37"/>
      <c r="B162" s="38"/>
      <c r="C162" s="39"/>
      <c r="D162" s="232" t="s">
        <v>143</v>
      </c>
      <c r="E162" s="39"/>
      <c r="F162" s="233" t="s">
        <v>2220</v>
      </c>
      <c r="G162" s="39"/>
      <c r="H162" s="39"/>
      <c r="I162" s="234"/>
      <c r="J162" s="39"/>
      <c r="K162" s="39"/>
      <c r="L162" s="43"/>
      <c r="M162" s="235"/>
      <c r="N162" s="236"/>
      <c r="O162" s="90"/>
      <c r="P162" s="90"/>
      <c r="Q162" s="90"/>
      <c r="R162" s="90"/>
      <c r="S162" s="90"/>
      <c r="T162" s="91"/>
      <c r="U162" s="37"/>
      <c r="V162" s="37"/>
      <c r="W162" s="37"/>
      <c r="X162" s="37"/>
      <c r="Y162" s="37"/>
      <c r="Z162" s="37"/>
      <c r="AA162" s="37"/>
      <c r="AB162" s="37"/>
      <c r="AC162" s="37"/>
      <c r="AD162" s="37"/>
      <c r="AE162" s="37"/>
      <c r="AT162" s="16" t="s">
        <v>143</v>
      </c>
      <c r="AU162" s="16" t="s">
        <v>21</v>
      </c>
    </row>
    <row r="163" spans="1:63" s="12" customFormat="1" ht="22.8" customHeight="1">
      <c r="A163" s="12"/>
      <c r="B163" s="202"/>
      <c r="C163" s="203"/>
      <c r="D163" s="204" t="s">
        <v>78</v>
      </c>
      <c r="E163" s="216" t="s">
        <v>2221</v>
      </c>
      <c r="F163" s="216" t="s">
        <v>2222</v>
      </c>
      <c r="G163" s="203"/>
      <c r="H163" s="203"/>
      <c r="I163" s="206"/>
      <c r="J163" s="217">
        <f>BK163</f>
        <v>0</v>
      </c>
      <c r="K163" s="203"/>
      <c r="L163" s="208"/>
      <c r="M163" s="209"/>
      <c r="N163" s="210"/>
      <c r="O163" s="210"/>
      <c r="P163" s="211">
        <f>SUM(P164:P169)</f>
        <v>0</v>
      </c>
      <c r="Q163" s="210"/>
      <c r="R163" s="211">
        <f>SUM(R164:R169)</f>
        <v>0</v>
      </c>
      <c r="S163" s="210"/>
      <c r="T163" s="212">
        <f>SUM(T164:T169)</f>
        <v>0</v>
      </c>
      <c r="U163" s="12"/>
      <c r="V163" s="12"/>
      <c r="W163" s="12"/>
      <c r="X163" s="12"/>
      <c r="Y163" s="12"/>
      <c r="Z163" s="12"/>
      <c r="AA163" s="12"/>
      <c r="AB163" s="12"/>
      <c r="AC163" s="12"/>
      <c r="AD163" s="12"/>
      <c r="AE163" s="12"/>
      <c r="AR163" s="213" t="s">
        <v>165</v>
      </c>
      <c r="AT163" s="214" t="s">
        <v>78</v>
      </c>
      <c r="AU163" s="214" t="s">
        <v>87</v>
      </c>
      <c r="AY163" s="213" t="s">
        <v>135</v>
      </c>
      <c r="BK163" s="215">
        <f>SUM(BK164:BK169)</f>
        <v>0</v>
      </c>
    </row>
    <row r="164" spans="1:65" s="2" customFormat="1" ht="16.5" customHeight="1">
      <c r="A164" s="37"/>
      <c r="B164" s="38"/>
      <c r="C164" s="218" t="s">
        <v>250</v>
      </c>
      <c r="D164" s="218" t="s">
        <v>137</v>
      </c>
      <c r="E164" s="219" t="s">
        <v>2223</v>
      </c>
      <c r="F164" s="220" t="s">
        <v>2224</v>
      </c>
      <c r="G164" s="221" t="s">
        <v>1684</v>
      </c>
      <c r="H164" s="222">
        <v>1</v>
      </c>
      <c r="I164" s="223"/>
      <c r="J164" s="224">
        <f>ROUND(I164*H164,2)</f>
        <v>0</v>
      </c>
      <c r="K164" s="225"/>
      <c r="L164" s="43"/>
      <c r="M164" s="226" t="s">
        <v>1</v>
      </c>
      <c r="N164" s="227" t="s">
        <v>44</v>
      </c>
      <c r="O164" s="90"/>
      <c r="P164" s="228">
        <f>O164*H164</f>
        <v>0</v>
      </c>
      <c r="Q164" s="228">
        <v>0</v>
      </c>
      <c r="R164" s="228">
        <f>Q164*H164</f>
        <v>0</v>
      </c>
      <c r="S164" s="228">
        <v>0</v>
      </c>
      <c r="T164" s="229">
        <f>S164*H164</f>
        <v>0</v>
      </c>
      <c r="U164" s="37"/>
      <c r="V164" s="37"/>
      <c r="W164" s="37"/>
      <c r="X164" s="37"/>
      <c r="Y164" s="37"/>
      <c r="Z164" s="37"/>
      <c r="AA164" s="37"/>
      <c r="AB164" s="37"/>
      <c r="AC164" s="37"/>
      <c r="AD164" s="37"/>
      <c r="AE164" s="37"/>
      <c r="AR164" s="230" t="s">
        <v>1636</v>
      </c>
      <c r="AT164" s="230" t="s">
        <v>137</v>
      </c>
      <c r="AU164" s="230" t="s">
        <v>21</v>
      </c>
      <c r="AY164" s="16" t="s">
        <v>135</v>
      </c>
      <c r="BE164" s="231">
        <f>IF(N164="základní",J164,0)</f>
        <v>0</v>
      </c>
      <c r="BF164" s="231">
        <f>IF(N164="snížená",J164,0)</f>
        <v>0</v>
      </c>
      <c r="BG164" s="231">
        <f>IF(N164="zákl. přenesená",J164,0)</f>
        <v>0</v>
      </c>
      <c r="BH164" s="231">
        <f>IF(N164="sníž. přenesená",J164,0)</f>
        <v>0</v>
      </c>
      <c r="BI164" s="231">
        <f>IF(N164="nulová",J164,0)</f>
        <v>0</v>
      </c>
      <c r="BJ164" s="16" t="s">
        <v>87</v>
      </c>
      <c r="BK164" s="231">
        <f>ROUND(I164*H164,2)</f>
        <v>0</v>
      </c>
      <c r="BL164" s="16" t="s">
        <v>1636</v>
      </c>
      <c r="BM164" s="230" t="s">
        <v>2225</v>
      </c>
    </row>
    <row r="165" spans="1:47" s="2" customFormat="1" ht="12">
      <c r="A165" s="37"/>
      <c r="B165" s="38"/>
      <c r="C165" s="39"/>
      <c r="D165" s="232" t="s">
        <v>143</v>
      </c>
      <c r="E165" s="39"/>
      <c r="F165" s="233" t="s">
        <v>2226</v>
      </c>
      <c r="G165" s="39"/>
      <c r="H165" s="39"/>
      <c r="I165" s="234"/>
      <c r="J165" s="39"/>
      <c r="K165" s="39"/>
      <c r="L165" s="43"/>
      <c r="M165" s="235"/>
      <c r="N165" s="236"/>
      <c r="O165" s="90"/>
      <c r="P165" s="90"/>
      <c r="Q165" s="90"/>
      <c r="R165" s="90"/>
      <c r="S165" s="90"/>
      <c r="T165" s="91"/>
      <c r="U165" s="37"/>
      <c r="V165" s="37"/>
      <c r="W165" s="37"/>
      <c r="X165" s="37"/>
      <c r="Y165" s="37"/>
      <c r="Z165" s="37"/>
      <c r="AA165" s="37"/>
      <c r="AB165" s="37"/>
      <c r="AC165" s="37"/>
      <c r="AD165" s="37"/>
      <c r="AE165" s="37"/>
      <c r="AT165" s="16" t="s">
        <v>143</v>
      </c>
      <c r="AU165" s="16" t="s">
        <v>21</v>
      </c>
    </row>
    <row r="166" spans="1:65" s="2" customFormat="1" ht="16.5" customHeight="1">
      <c r="A166" s="37"/>
      <c r="B166" s="38"/>
      <c r="C166" s="218" t="s">
        <v>7</v>
      </c>
      <c r="D166" s="218" t="s">
        <v>137</v>
      </c>
      <c r="E166" s="219" t="s">
        <v>2227</v>
      </c>
      <c r="F166" s="220" t="s">
        <v>2228</v>
      </c>
      <c r="G166" s="221" t="s">
        <v>1684</v>
      </c>
      <c r="H166" s="222">
        <v>1</v>
      </c>
      <c r="I166" s="223"/>
      <c r="J166" s="224">
        <f>ROUND(I166*H166,2)</f>
        <v>0</v>
      </c>
      <c r="K166" s="225"/>
      <c r="L166" s="43"/>
      <c r="M166" s="226" t="s">
        <v>1</v>
      </c>
      <c r="N166" s="227" t="s">
        <v>44</v>
      </c>
      <c r="O166" s="90"/>
      <c r="P166" s="228">
        <f>O166*H166</f>
        <v>0</v>
      </c>
      <c r="Q166" s="228">
        <v>0</v>
      </c>
      <c r="R166" s="228">
        <f>Q166*H166</f>
        <v>0</v>
      </c>
      <c r="S166" s="228">
        <v>0</v>
      </c>
      <c r="T166" s="229">
        <f>S166*H166</f>
        <v>0</v>
      </c>
      <c r="U166" s="37"/>
      <c r="V166" s="37"/>
      <c r="W166" s="37"/>
      <c r="X166" s="37"/>
      <c r="Y166" s="37"/>
      <c r="Z166" s="37"/>
      <c r="AA166" s="37"/>
      <c r="AB166" s="37"/>
      <c r="AC166" s="37"/>
      <c r="AD166" s="37"/>
      <c r="AE166" s="37"/>
      <c r="AR166" s="230" t="s">
        <v>1636</v>
      </c>
      <c r="AT166" s="230" t="s">
        <v>137</v>
      </c>
      <c r="AU166" s="230" t="s">
        <v>21</v>
      </c>
      <c r="AY166" s="16" t="s">
        <v>135</v>
      </c>
      <c r="BE166" s="231">
        <f>IF(N166="základní",J166,0)</f>
        <v>0</v>
      </c>
      <c r="BF166" s="231">
        <f>IF(N166="snížená",J166,0)</f>
        <v>0</v>
      </c>
      <c r="BG166" s="231">
        <f>IF(N166="zákl. přenesená",J166,0)</f>
        <v>0</v>
      </c>
      <c r="BH166" s="231">
        <f>IF(N166="sníž. přenesená",J166,0)</f>
        <v>0</v>
      </c>
      <c r="BI166" s="231">
        <f>IF(N166="nulová",J166,0)</f>
        <v>0</v>
      </c>
      <c r="BJ166" s="16" t="s">
        <v>87</v>
      </c>
      <c r="BK166" s="231">
        <f>ROUND(I166*H166,2)</f>
        <v>0</v>
      </c>
      <c r="BL166" s="16" t="s">
        <v>1636</v>
      </c>
      <c r="BM166" s="230" t="s">
        <v>2229</v>
      </c>
    </row>
    <row r="167" spans="1:47" s="2" customFormat="1" ht="12">
      <c r="A167" s="37"/>
      <c r="B167" s="38"/>
      <c r="C167" s="39"/>
      <c r="D167" s="232" t="s">
        <v>143</v>
      </c>
      <c r="E167" s="39"/>
      <c r="F167" s="233" t="s">
        <v>2230</v>
      </c>
      <c r="G167" s="39"/>
      <c r="H167" s="39"/>
      <c r="I167" s="234"/>
      <c r="J167" s="39"/>
      <c r="K167" s="39"/>
      <c r="L167" s="43"/>
      <c r="M167" s="235"/>
      <c r="N167" s="236"/>
      <c r="O167" s="90"/>
      <c r="P167" s="90"/>
      <c r="Q167" s="90"/>
      <c r="R167" s="90"/>
      <c r="S167" s="90"/>
      <c r="T167" s="91"/>
      <c r="U167" s="37"/>
      <c r="V167" s="37"/>
      <c r="W167" s="37"/>
      <c r="X167" s="37"/>
      <c r="Y167" s="37"/>
      <c r="Z167" s="37"/>
      <c r="AA167" s="37"/>
      <c r="AB167" s="37"/>
      <c r="AC167" s="37"/>
      <c r="AD167" s="37"/>
      <c r="AE167" s="37"/>
      <c r="AT167" s="16" t="s">
        <v>143</v>
      </c>
      <c r="AU167" s="16" t="s">
        <v>21</v>
      </c>
    </row>
    <row r="168" spans="1:65" s="2" customFormat="1" ht="16.5" customHeight="1">
      <c r="A168" s="37"/>
      <c r="B168" s="38"/>
      <c r="C168" s="218" t="s">
        <v>259</v>
      </c>
      <c r="D168" s="218" t="s">
        <v>137</v>
      </c>
      <c r="E168" s="219" t="s">
        <v>2231</v>
      </c>
      <c r="F168" s="220" t="s">
        <v>2232</v>
      </c>
      <c r="G168" s="221" t="s">
        <v>1684</v>
      </c>
      <c r="H168" s="222">
        <v>1</v>
      </c>
      <c r="I168" s="223"/>
      <c r="J168" s="224">
        <f>ROUND(I168*H168,2)</f>
        <v>0</v>
      </c>
      <c r="K168" s="225"/>
      <c r="L168" s="43"/>
      <c r="M168" s="226" t="s">
        <v>1</v>
      </c>
      <c r="N168" s="227" t="s">
        <v>44</v>
      </c>
      <c r="O168" s="90"/>
      <c r="P168" s="228">
        <f>O168*H168</f>
        <v>0</v>
      </c>
      <c r="Q168" s="228">
        <v>0</v>
      </c>
      <c r="R168" s="228">
        <f>Q168*H168</f>
        <v>0</v>
      </c>
      <c r="S168" s="228">
        <v>0</v>
      </c>
      <c r="T168" s="229">
        <f>S168*H168</f>
        <v>0</v>
      </c>
      <c r="U168" s="37"/>
      <c r="V168" s="37"/>
      <c r="W168" s="37"/>
      <c r="X168" s="37"/>
      <c r="Y168" s="37"/>
      <c r="Z168" s="37"/>
      <c r="AA168" s="37"/>
      <c r="AB168" s="37"/>
      <c r="AC168" s="37"/>
      <c r="AD168" s="37"/>
      <c r="AE168" s="37"/>
      <c r="AR168" s="230" t="s">
        <v>1636</v>
      </c>
      <c r="AT168" s="230" t="s">
        <v>137</v>
      </c>
      <c r="AU168" s="230" t="s">
        <v>21</v>
      </c>
      <c r="AY168" s="16" t="s">
        <v>135</v>
      </c>
      <c r="BE168" s="231">
        <f>IF(N168="základní",J168,0)</f>
        <v>0</v>
      </c>
      <c r="BF168" s="231">
        <f>IF(N168="snížená",J168,0)</f>
        <v>0</v>
      </c>
      <c r="BG168" s="231">
        <f>IF(N168="zákl. přenesená",J168,0)</f>
        <v>0</v>
      </c>
      <c r="BH168" s="231">
        <f>IF(N168="sníž. přenesená",J168,0)</f>
        <v>0</v>
      </c>
      <c r="BI168" s="231">
        <f>IF(N168="nulová",J168,0)</f>
        <v>0</v>
      </c>
      <c r="BJ168" s="16" t="s">
        <v>87</v>
      </c>
      <c r="BK168" s="231">
        <f>ROUND(I168*H168,2)</f>
        <v>0</v>
      </c>
      <c r="BL168" s="16" t="s">
        <v>1636</v>
      </c>
      <c r="BM168" s="230" t="s">
        <v>2233</v>
      </c>
    </row>
    <row r="169" spans="1:47" s="2" customFormat="1" ht="12">
      <c r="A169" s="37"/>
      <c r="B169" s="38"/>
      <c r="C169" s="39"/>
      <c r="D169" s="232" t="s">
        <v>143</v>
      </c>
      <c r="E169" s="39"/>
      <c r="F169" s="233" t="s">
        <v>2234</v>
      </c>
      <c r="G169" s="39"/>
      <c r="H169" s="39"/>
      <c r="I169" s="234"/>
      <c r="J169" s="39"/>
      <c r="K169" s="39"/>
      <c r="L169" s="43"/>
      <c r="M169" s="235"/>
      <c r="N169" s="236"/>
      <c r="O169" s="90"/>
      <c r="P169" s="90"/>
      <c r="Q169" s="90"/>
      <c r="R169" s="90"/>
      <c r="S169" s="90"/>
      <c r="T169" s="91"/>
      <c r="U169" s="37"/>
      <c r="V169" s="37"/>
      <c r="W169" s="37"/>
      <c r="X169" s="37"/>
      <c r="Y169" s="37"/>
      <c r="Z169" s="37"/>
      <c r="AA169" s="37"/>
      <c r="AB169" s="37"/>
      <c r="AC169" s="37"/>
      <c r="AD169" s="37"/>
      <c r="AE169" s="37"/>
      <c r="AT169" s="16" t="s">
        <v>143</v>
      </c>
      <c r="AU169" s="16" t="s">
        <v>21</v>
      </c>
    </row>
    <row r="170" spans="1:63" s="12" customFormat="1" ht="22.8" customHeight="1">
      <c r="A170" s="12"/>
      <c r="B170" s="202"/>
      <c r="C170" s="203"/>
      <c r="D170" s="204" t="s">
        <v>78</v>
      </c>
      <c r="E170" s="216" t="s">
        <v>2235</v>
      </c>
      <c r="F170" s="216" t="s">
        <v>2236</v>
      </c>
      <c r="G170" s="203"/>
      <c r="H170" s="203"/>
      <c r="I170" s="206"/>
      <c r="J170" s="217">
        <f>BK170</f>
        <v>0</v>
      </c>
      <c r="K170" s="203"/>
      <c r="L170" s="208"/>
      <c r="M170" s="209"/>
      <c r="N170" s="210"/>
      <c r="O170" s="210"/>
      <c r="P170" s="211">
        <f>SUM(P171:P174)</f>
        <v>0</v>
      </c>
      <c r="Q170" s="210"/>
      <c r="R170" s="211">
        <f>SUM(R171:R174)</f>
        <v>0</v>
      </c>
      <c r="S170" s="210"/>
      <c r="T170" s="212">
        <f>SUM(T171:T174)</f>
        <v>0</v>
      </c>
      <c r="U170" s="12"/>
      <c r="V170" s="12"/>
      <c r="W170" s="12"/>
      <c r="X170" s="12"/>
      <c r="Y170" s="12"/>
      <c r="Z170" s="12"/>
      <c r="AA170" s="12"/>
      <c r="AB170" s="12"/>
      <c r="AC170" s="12"/>
      <c r="AD170" s="12"/>
      <c r="AE170" s="12"/>
      <c r="AR170" s="213" t="s">
        <v>165</v>
      </c>
      <c r="AT170" s="214" t="s">
        <v>78</v>
      </c>
      <c r="AU170" s="214" t="s">
        <v>87</v>
      </c>
      <c r="AY170" s="213" t="s">
        <v>135</v>
      </c>
      <c r="BK170" s="215">
        <f>SUM(BK171:BK174)</f>
        <v>0</v>
      </c>
    </row>
    <row r="171" spans="1:65" s="2" customFormat="1" ht="16.5" customHeight="1">
      <c r="A171" s="37"/>
      <c r="B171" s="38"/>
      <c r="C171" s="218" t="s">
        <v>265</v>
      </c>
      <c r="D171" s="218" t="s">
        <v>137</v>
      </c>
      <c r="E171" s="219" t="s">
        <v>2237</v>
      </c>
      <c r="F171" s="220" t="s">
        <v>2238</v>
      </c>
      <c r="G171" s="221" t="s">
        <v>1142</v>
      </c>
      <c r="H171" s="222">
        <v>20</v>
      </c>
      <c r="I171" s="223"/>
      <c r="J171" s="224">
        <f>ROUND(I171*H171,2)</f>
        <v>0</v>
      </c>
      <c r="K171" s="225"/>
      <c r="L171" s="43"/>
      <c r="M171" s="226" t="s">
        <v>1</v>
      </c>
      <c r="N171" s="227" t="s">
        <v>44</v>
      </c>
      <c r="O171" s="90"/>
      <c r="P171" s="228">
        <f>O171*H171</f>
        <v>0</v>
      </c>
      <c r="Q171" s="228">
        <v>0</v>
      </c>
      <c r="R171" s="228">
        <f>Q171*H171</f>
        <v>0</v>
      </c>
      <c r="S171" s="228">
        <v>0</v>
      </c>
      <c r="T171" s="229">
        <f>S171*H171</f>
        <v>0</v>
      </c>
      <c r="U171" s="37"/>
      <c r="V171" s="37"/>
      <c r="W171" s="37"/>
      <c r="X171" s="37"/>
      <c r="Y171" s="37"/>
      <c r="Z171" s="37"/>
      <c r="AA171" s="37"/>
      <c r="AB171" s="37"/>
      <c r="AC171" s="37"/>
      <c r="AD171" s="37"/>
      <c r="AE171" s="37"/>
      <c r="AR171" s="230" t="s">
        <v>1636</v>
      </c>
      <c r="AT171" s="230" t="s">
        <v>137</v>
      </c>
      <c r="AU171" s="230" t="s">
        <v>21</v>
      </c>
      <c r="AY171" s="16" t="s">
        <v>135</v>
      </c>
      <c r="BE171" s="231">
        <f>IF(N171="základní",J171,0)</f>
        <v>0</v>
      </c>
      <c r="BF171" s="231">
        <f>IF(N171="snížená",J171,0)</f>
        <v>0</v>
      </c>
      <c r="BG171" s="231">
        <f>IF(N171="zákl. přenesená",J171,0)</f>
        <v>0</v>
      </c>
      <c r="BH171" s="231">
        <f>IF(N171="sníž. přenesená",J171,0)</f>
        <v>0</v>
      </c>
      <c r="BI171" s="231">
        <f>IF(N171="nulová",J171,0)</f>
        <v>0</v>
      </c>
      <c r="BJ171" s="16" t="s">
        <v>87</v>
      </c>
      <c r="BK171" s="231">
        <f>ROUND(I171*H171,2)</f>
        <v>0</v>
      </c>
      <c r="BL171" s="16" t="s">
        <v>1636</v>
      </c>
      <c r="BM171" s="230" t="s">
        <v>2239</v>
      </c>
    </row>
    <row r="172" spans="1:47" s="2" customFormat="1" ht="12">
      <c r="A172" s="37"/>
      <c r="B172" s="38"/>
      <c r="C172" s="39"/>
      <c r="D172" s="232" t="s">
        <v>143</v>
      </c>
      <c r="E172" s="39"/>
      <c r="F172" s="233" t="s">
        <v>2240</v>
      </c>
      <c r="G172" s="39"/>
      <c r="H172" s="39"/>
      <c r="I172" s="234"/>
      <c r="J172" s="39"/>
      <c r="K172" s="39"/>
      <c r="L172" s="43"/>
      <c r="M172" s="235"/>
      <c r="N172" s="236"/>
      <c r="O172" s="90"/>
      <c r="P172" s="90"/>
      <c r="Q172" s="90"/>
      <c r="R172" s="90"/>
      <c r="S172" s="90"/>
      <c r="T172" s="91"/>
      <c r="U172" s="37"/>
      <c r="V172" s="37"/>
      <c r="W172" s="37"/>
      <c r="X172" s="37"/>
      <c r="Y172" s="37"/>
      <c r="Z172" s="37"/>
      <c r="AA172" s="37"/>
      <c r="AB172" s="37"/>
      <c r="AC172" s="37"/>
      <c r="AD172" s="37"/>
      <c r="AE172" s="37"/>
      <c r="AT172" s="16" t="s">
        <v>143</v>
      </c>
      <c r="AU172" s="16" t="s">
        <v>21</v>
      </c>
    </row>
    <row r="173" spans="1:65" s="2" customFormat="1" ht="16.5" customHeight="1">
      <c r="A173" s="37"/>
      <c r="B173" s="38"/>
      <c r="C173" s="218" t="s">
        <v>273</v>
      </c>
      <c r="D173" s="218" t="s">
        <v>137</v>
      </c>
      <c r="E173" s="219" t="s">
        <v>2241</v>
      </c>
      <c r="F173" s="220" t="s">
        <v>2238</v>
      </c>
      <c r="G173" s="221" t="s">
        <v>1328</v>
      </c>
      <c r="H173" s="222">
        <v>30</v>
      </c>
      <c r="I173" s="223"/>
      <c r="J173" s="224">
        <f>ROUND(I173*H173,2)</f>
        <v>0</v>
      </c>
      <c r="K173" s="225"/>
      <c r="L173" s="43"/>
      <c r="M173" s="226" t="s">
        <v>1</v>
      </c>
      <c r="N173" s="227" t="s">
        <v>44</v>
      </c>
      <c r="O173" s="90"/>
      <c r="P173" s="228">
        <f>O173*H173</f>
        <v>0</v>
      </c>
      <c r="Q173" s="228">
        <v>0</v>
      </c>
      <c r="R173" s="228">
        <f>Q173*H173</f>
        <v>0</v>
      </c>
      <c r="S173" s="228">
        <v>0</v>
      </c>
      <c r="T173" s="229">
        <f>S173*H173</f>
        <v>0</v>
      </c>
      <c r="U173" s="37"/>
      <c r="V173" s="37"/>
      <c r="W173" s="37"/>
      <c r="X173" s="37"/>
      <c r="Y173" s="37"/>
      <c r="Z173" s="37"/>
      <c r="AA173" s="37"/>
      <c r="AB173" s="37"/>
      <c r="AC173" s="37"/>
      <c r="AD173" s="37"/>
      <c r="AE173" s="37"/>
      <c r="AR173" s="230" t="s">
        <v>1636</v>
      </c>
      <c r="AT173" s="230" t="s">
        <v>137</v>
      </c>
      <c r="AU173" s="230" t="s">
        <v>21</v>
      </c>
      <c r="AY173" s="16" t="s">
        <v>135</v>
      </c>
      <c r="BE173" s="231">
        <f>IF(N173="základní",J173,0)</f>
        <v>0</v>
      </c>
      <c r="BF173" s="231">
        <f>IF(N173="snížená",J173,0)</f>
        <v>0</v>
      </c>
      <c r="BG173" s="231">
        <f>IF(N173="zákl. přenesená",J173,0)</f>
        <v>0</v>
      </c>
      <c r="BH173" s="231">
        <f>IF(N173="sníž. přenesená",J173,0)</f>
        <v>0</v>
      </c>
      <c r="BI173" s="231">
        <f>IF(N173="nulová",J173,0)</f>
        <v>0</v>
      </c>
      <c r="BJ173" s="16" t="s">
        <v>87</v>
      </c>
      <c r="BK173" s="231">
        <f>ROUND(I173*H173,2)</f>
        <v>0</v>
      </c>
      <c r="BL173" s="16" t="s">
        <v>1636</v>
      </c>
      <c r="BM173" s="230" t="s">
        <v>2242</v>
      </c>
    </row>
    <row r="174" spans="1:47" s="2" customFormat="1" ht="12">
      <c r="A174" s="37"/>
      <c r="B174" s="38"/>
      <c r="C174" s="39"/>
      <c r="D174" s="232" t="s">
        <v>143</v>
      </c>
      <c r="E174" s="39"/>
      <c r="F174" s="233" t="s">
        <v>2243</v>
      </c>
      <c r="G174" s="39"/>
      <c r="H174" s="39"/>
      <c r="I174" s="234"/>
      <c r="J174" s="39"/>
      <c r="K174" s="39"/>
      <c r="L174" s="43"/>
      <c r="M174" s="276"/>
      <c r="N174" s="277"/>
      <c r="O174" s="278"/>
      <c r="P174" s="278"/>
      <c r="Q174" s="278"/>
      <c r="R174" s="278"/>
      <c r="S174" s="278"/>
      <c r="T174" s="279"/>
      <c r="U174" s="37"/>
      <c r="V174" s="37"/>
      <c r="W174" s="37"/>
      <c r="X174" s="37"/>
      <c r="Y174" s="37"/>
      <c r="Z174" s="37"/>
      <c r="AA174" s="37"/>
      <c r="AB174" s="37"/>
      <c r="AC174" s="37"/>
      <c r="AD174" s="37"/>
      <c r="AE174" s="37"/>
      <c r="AT174" s="16" t="s">
        <v>143</v>
      </c>
      <c r="AU174" s="16" t="s">
        <v>21</v>
      </c>
    </row>
    <row r="175" spans="1:31" s="2" customFormat="1" ht="6.95" customHeight="1">
      <c r="A175" s="37"/>
      <c r="B175" s="65"/>
      <c r="C175" s="66"/>
      <c r="D175" s="66"/>
      <c r="E175" s="66"/>
      <c r="F175" s="66"/>
      <c r="G175" s="66"/>
      <c r="H175" s="66"/>
      <c r="I175" s="66"/>
      <c r="J175" s="66"/>
      <c r="K175" s="66"/>
      <c r="L175" s="43"/>
      <c r="M175" s="37"/>
      <c r="O175" s="37"/>
      <c r="P175" s="37"/>
      <c r="Q175" s="37"/>
      <c r="R175" s="37"/>
      <c r="S175" s="37"/>
      <c r="T175" s="37"/>
      <c r="U175" s="37"/>
      <c r="V175" s="37"/>
      <c r="W175" s="37"/>
      <c r="X175" s="37"/>
      <c r="Y175" s="37"/>
      <c r="Z175" s="37"/>
      <c r="AA175" s="37"/>
      <c r="AB175" s="37"/>
      <c r="AC175" s="37"/>
      <c r="AD175" s="37"/>
      <c r="AE175" s="37"/>
    </row>
  </sheetData>
  <sheetProtection password="CC35" sheet="1" objects="1" scenarios="1" formatColumns="0" formatRows="0" autoFilter="0"/>
  <autoFilter ref="C121:K174"/>
  <mergeCells count="9">
    <mergeCell ref="E7:H7"/>
    <mergeCell ref="E9:H9"/>
    <mergeCell ref="E18:H18"/>
    <mergeCell ref="E27:H27"/>
    <mergeCell ref="E85:H85"/>
    <mergeCell ref="E87:H87"/>
    <mergeCell ref="E112:H112"/>
    <mergeCell ref="E114:H114"/>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PC-SEVCIK\Jirka</dc:creator>
  <cp:keywords/>
  <dc:description/>
  <cp:lastModifiedBy>PC-SEVCIK\Jirka</cp:lastModifiedBy>
  <dcterms:created xsi:type="dcterms:W3CDTF">2023-02-02T15:32:49Z</dcterms:created>
  <dcterms:modified xsi:type="dcterms:W3CDTF">2023-02-02T15:33:00Z</dcterms:modified>
  <cp:category/>
  <cp:version/>
  <cp:contentType/>
  <cp:contentStatus/>
</cp:coreProperties>
</file>