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V.Ř. , poptávky\2022\Popelnicova stáni 2022\"/>
    </mc:Choice>
  </mc:AlternateContent>
  <bookViews>
    <workbookView xWindow="0" yWindow="0" windowWidth="21600" windowHeight="9600"/>
  </bookViews>
  <sheets>
    <sheet name="Rekapitulace stavby" sheetId="1" r:id="rId1"/>
    <sheet name="09a-2022 - Stání pro kont..." sheetId="2" r:id="rId2"/>
    <sheet name="09b-2022 - Stavební úprav..." sheetId="3" r:id="rId3"/>
    <sheet name="9c-2022 - Výstavba kontej..." sheetId="4" r:id="rId4"/>
  </sheets>
  <definedNames>
    <definedName name="_xlnm._FilterDatabase" localSheetId="1" hidden="1">'09a-2022 - Stání pro kont...'!$C$125:$K$202</definedName>
    <definedName name="_xlnm._FilterDatabase" localSheetId="2" hidden="1">'09b-2022 - Stavební úprav...'!$C$124:$K$197</definedName>
    <definedName name="_xlnm._FilterDatabase" localSheetId="3" hidden="1">'9c-2022 - Výstavba kontej...'!$C$125:$K$205</definedName>
    <definedName name="_xlnm.Print_Titles" localSheetId="1">'09a-2022 - Stání pro kont...'!$125:$125</definedName>
    <definedName name="_xlnm.Print_Titles" localSheetId="2">'09b-2022 - Stavební úprav...'!$124:$124</definedName>
    <definedName name="_xlnm.Print_Titles" localSheetId="3">'9c-2022 - Výstavba kontej...'!$125:$125</definedName>
    <definedName name="_xlnm.Print_Titles" localSheetId="0">'Rekapitulace stavby'!$92:$92</definedName>
    <definedName name="_xlnm.Print_Area" localSheetId="1">'09a-2022 - Stání pro kont...'!$C$4:$J$76,'09a-2022 - Stání pro kont...'!$C$82:$J$107,'09a-2022 - Stání pro kont...'!$C$113:$J$202</definedName>
    <definedName name="_xlnm.Print_Area" localSheetId="2">'09b-2022 - Stavební úprav...'!$C$4:$J$76,'09b-2022 - Stavební úprav...'!$C$82:$J$106,'09b-2022 - Stavební úprav...'!$C$112:$J$197</definedName>
    <definedName name="_xlnm.Print_Area" localSheetId="3">'9c-2022 - Výstavba kontej...'!$C$4:$J$76,'9c-2022 - Výstavba kontej...'!$C$82:$J$107,'9c-2022 - Výstavba kontej...'!$C$113:$J$205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205" i="4"/>
  <c r="BH205" i="4"/>
  <c r="BG205" i="4"/>
  <c r="BF205" i="4"/>
  <c r="T205" i="4"/>
  <c r="T204" i="4"/>
  <c r="R205" i="4"/>
  <c r="R204" i="4" s="1"/>
  <c r="P205" i="4"/>
  <c r="P204" i="4"/>
  <c r="BI203" i="4"/>
  <c r="BH203" i="4"/>
  <c r="BG203" i="4"/>
  <c r="BF203" i="4"/>
  <c r="T203" i="4"/>
  <c r="T202" i="4" s="1"/>
  <c r="R203" i="4"/>
  <c r="R202" i="4"/>
  <c r="P203" i="4"/>
  <c r="P202" i="4" s="1"/>
  <c r="BI201" i="4"/>
  <c r="BH201" i="4"/>
  <c r="BG201" i="4"/>
  <c r="BF201" i="4"/>
  <c r="T201" i="4"/>
  <c r="T200" i="4"/>
  <c r="R201" i="4"/>
  <c r="R200" i="4" s="1"/>
  <c r="R198" i="4" s="1"/>
  <c r="P201" i="4"/>
  <c r="P200" i="4"/>
  <c r="BI199" i="4"/>
  <c r="BH199" i="4"/>
  <c r="BG199" i="4"/>
  <c r="BF199" i="4"/>
  <c r="T199" i="4"/>
  <c r="T198" i="4" s="1"/>
  <c r="R199" i="4"/>
  <c r="P199" i="4"/>
  <c r="P198" i="4" s="1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F120" i="4"/>
  <c r="E118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123" i="4" s="1"/>
  <c r="J17" i="4"/>
  <c r="J15" i="4"/>
  <c r="E15" i="4"/>
  <c r="F122" i="4" s="1"/>
  <c r="J14" i="4"/>
  <c r="J12" i="4"/>
  <c r="J89" i="4" s="1"/>
  <c r="E7" i="4"/>
  <c r="E85" i="4"/>
  <c r="J37" i="3"/>
  <c r="J36" i="3"/>
  <c r="AY96" i="1" s="1"/>
  <c r="J35" i="3"/>
  <c r="AX96" i="1" s="1"/>
  <c r="BI197" i="3"/>
  <c r="BH197" i="3"/>
  <c r="BG197" i="3"/>
  <c r="BF197" i="3"/>
  <c r="T197" i="3"/>
  <c r="T196" i="3" s="1"/>
  <c r="R197" i="3"/>
  <c r="R196" i="3" s="1"/>
  <c r="P197" i="3"/>
  <c r="P196" i="3" s="1"/>
  <c r="BI195" i="3"/>
  <c r="BH195" i="3"/>
  <c r="BG195" i="3"/>
  <c r="BF195" i="3"/>
  <c r="T195" i="3"/>
  <c r="T194" i="3" s="1"/>
  <c r="R195" i="3"/>
  <c r="R194" i="3" s="1"/>
  <c r="P195" i="3"/>
  <c r="P194" i="3" s="1"/>
  <c r="BI193" i="3"/>
  <c r="BH193" i="3"/>
  <c r="BG193" i="3"/>
  <c r="BF193" i="3"/>
  <c r="T193" i="3"/>
  <c r="T192" i="3" s="1"/>
  <c r="R193" i="3"/>
  <c r="R192" i="3"/>
  <c r="P193" i="3"/>
  <c r="P192" i="3" s="1"/>
  <c r="P191" i="3" s="1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122" i="3"/>
  <c r="J23" i="3"/>
  <c r="J21" i="3"/>
  <c r="E21" i="3"/>
  <c r="J91" i="3"/>
  <c r="J20" i="3"/>
  <c r="J18" i="3"/>
  <c r="E18" i="3"/>
  <c r="F122" i="3"/>
  <c r="J17" i="3"/>
  <c r="J15" i="3"/>
  <c r="E15" i="3"/>
  <c r="F91" i="3"/>
  <c r="J14" i="3"/>
  <c r="J12" i="3"/>
  <c r="J89" i="3" s="1"/>
  <c r="E7" i="3"/>
  <c r="E85" i="3" s="1"/>
  <c r="J37" i="2"/>
  <c r="J36" i="2"/>
  <c r="AY95" i="1"/>
  <c r="J35" i="2"/>
  <c r="AX95" i="1"/>
  <c r="BI202" i="2"/>
  <c r="BH202" i="2"/>
  <c r="BG202" i="2"/>
  <c r="BF202" i="2"/>
  <c r="T202" i="2"/>
  <c r="T201" i="2"/>
  <c r="R202" i="2"/>
  <c r="R201" i="2"/>
  <c r="P202" i="2"/>
  <c r="P201" i="2"/>
  <c r="BI200" i="2"/>
  <c r="BH200" i="2"/>
  <c r="BG200" i="2"/>
  <c r="BF200" i="2"/>
  <c r="T200" i="2"/>
  <c r="T199" i="2"/>
  <c r="R200" i="2"/>
  <c r="R199" i="2"/>
  <c r="P200" i="2"/>
  <c r="P199" i="2"/>
  <c r="BI198" i="2"/>
  <c r="BH198" i="2"/>
  <c r="BG198" i="2"/>
  <c r="BF198" i="2"/>
  <c r="T198" i="2"/>
  <c r="T197" i="2"/>
  <c r="T196" i="2" s="1"/>
  <c r="R198" i="2"/>
  <c r="R197" i="2" s="1"/>
  <c r="R196" i="2" s="1"/>
  <c r="P198" i="2"/>
  <c r="P197" i="2"/>
  <c r="P196" i="2" s="1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92" i="2"/>
  <c r="J23" i="2"/>
  <c r="J21" i="2"/>
  <c r="E21" i="2"/>
  <c r="J91" i="2"/>
  <c r="J20" i="2"/>
  <c r="J18" i="2"/>
  <c r="E18" i="2"/>
  <c r="F123" i="2"/>
  <c r="J17" i="2"/>
  <c r="J15" i="2"/>
  <c r="E15" i="2"/>
  <c r="F91" i="2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74" i="2"/>
  <c r="J200" i="2"/>
  <c r="J167" i="2"/>
  <c r="BK183" i="2"/>
  <c r="J153" i="2"/>
  <c r="J132" i="2"/>
  <c r="BK144" i="2"/>
  <c r="BK159" i="2"/>
  <c r="BK156" i="2"/>
  <c r="BK182" i="3"/>
  <c r="BK141" i="3"/>
  <c r="BK193" i="3"/>
  <c r="BK128" i="3"/>
  <c r="BK154" i="3"/>
  <c r="J135" i="3"/>
  <c r="J131" i="3"/>
  <c r="J128" i="3"/>
  <c r="J134" i="3"/>
  <c r="J182" i="3"/>
  <c r="BK135" i="3"/>
  <c r="J179" i="4"/>
  <c r="J181" i="4"/>
  <c r="BK205" i="4"/>
  <c r="BK150" i="4"/>
  <c r="BK189" i="4"/>
  <c r="J186" i="4"/>
  <c r="J180" i="4"/>
  <c r="BK199" i="4"/>
  <c r="J144" i="4"/>
  <c r="J176" i="2"/>
  <c r="J144" i="2"/>
  <c r="BK176" i="2"/>
  <c r="BK202" i="2"/>
  <c r="J183" i="2"/>
  <c r="BK170" i="2"/>
  <c r="BK186" i="2"/>
  <c r="BK195" i="2"/>
  <c r="BK141" i="2"/>
  <c r="J166" i="3"/>
  <c r="J157" i="3"/>
  <c r="BK166" i="3"/>
  <c r="BK140" i="3"/>
  <c r="J195" i="3"/>
  <c r="J197" i="3"/>
  <c r="BK197" i="3"/>
  <c r="BK145" i="3"/>
  <c r="J165" i="3"/>
  <c r="BK203" i="4"/>
  <c r="BK141" i="4"/>
  <c r="BK178" i="4"/>
  <c r="J132" i="4"/>
  <c r="J156" i="4"/>
  <c r="BK192" i="4"/>
  <c r="J138" i="4"/>
  <c r="BK135" i="4"/>
  <c r="J150" i="4"/>
  <c r="J178" i="4"/>
  <c r="J199" i="4"/>
  <c r="J156" i="2"/>
  <c r="J195" i="2"/>
  <c r="BK175" i="2"/>
  <c r="BK150" i="2"/>
  <c r="J159" i="2"/>
  <c r="BK132" i="2"/>
  <c r="BK167" i="2"/>
  <c r="BK198" i="2"/>
  <c r="J198" i="2"/>
  <c r="BK166" i="2"/>
  <c r="BK186" i="3"/>
  <c r="BK160" i="3"/>
  <c r="J140" i="3"/>
  <c r="J148" i="3"/>
  <c r="BK136" i="3"/>
  <c r="BK144" i="3"/>
  <c r="J137" i="3"/>
  <c r="J169" i="3"/>
  <c r="J144" i="3"/>
  <c r="J189" i="4"/>
  <c r="J205" i="4"/>
  <c r="J194" i="4"/>
  <c r="BK169" i="4"/>
  <c r="J203" i="4"/>
  <c r="BK166" i="4"/>
  <c r="J169" i="4"/>
  <c r="BK144" i="4"/>
  <c r="BK163" i="4"/>
  <c r="BK179" i="4"/>
  <c r="J129" i="4"/>
  <c r="J186" i="2"/>
  <c r="J129" i="2"/>
  <c r="J166" i="2"/>
  <c r="BK200" i="2"/>
  <c r="J179" i="2"/>
  <c r="J175" i="2"/>
  <c r="J138" i="2"/>
  <c r="BK189" i="2"/>
  <c r="AS94" i="1"/>
  <c r="J179" i="3"/>
  <c r="J186" i="3"/>
  <c r="J145" i="3"/>
  <c r="BK134" i="3"/>
  <c r="J183" i="3"/>
  <c r="J190" i="3"/>
  <c r="J141" i="3"/>
  <c r="J164" i="3"/>
  <c r="BK181" i="4"/>
  <c r="BK194" i="4"/>
  <c r="BK201" i="4"/>
  <c r="BK129" i="4"/>
  <c r="BK159" i="4"/>
  <c r="J153" i="4"/>
  <c r="BK153" i="4"/>
  <c r="J201" i="4"/>
  <c r="J166" i="4"/>
  <c r="J189" i="2"/>
  <c r="BK153" i="2"/>
  <c r="BK192" i="2"/>
  <c r="BK179" i="2"/>
  <c r="BK147" i="2"/>
  <c r="BK129" i="2"/>
  <c r="J150" i="2"/>
  <c r="BK163" i="2"/>
  <c r="BK138" i="2"/>
  <c r="BK190" i="3"/>
  <c r="BK164" i="3"/>
  <c r="J154" i="3"/>
  <c r="J136" i="3"/>
  <c r="BK176" i="3"/>
  <c r="J176" i="3"/>
  <c r="J160" i="3"/>
  <c r="BK169" i="3"/>
  <c r="BK165" i="3"/>
  <c r="J193" i="3"/>
  <c r="BK137" i="3"/>
  <c r="BK148" i="3"/>
  <c r="BK156" i="4"/>
  <c r="J192" i="4"/>
  <c r="J163" i="4"/>
  <c r="BK197" i="4"/>
  <c r="BK147" i="4"/>
  <c r="BK138" i="4"/>
  <c r="BK182" i="4"/>
  <c r="J141" i="4"/>
  <c r="J135" i="4"/>
  <c r="J192" i="2"/>
  <c r="BK135" i="2"/>
  <c r="J163" i="2"/>
  <c r="BK174" i="2"/>
  <c r="J135" i="2"/>
  <c r="J202" i="2"/>
  <c r="J141" i="2"/>
  <c r="J147" i="2"/>
  <c r="J170" i="2"/>
  <c r="BK195" i="3"/>
  <c r="BK172" i="3"/>
  <c r="J150" i="3"/>
  <c r="J189" i="3"/>
  <c r="BK183" i="3"/>
  <c r="BK179" i="3"/>
  <c r="BK189" i="3"/>
  <c r="BK150" i="3"/>
  <c r="BK157" i="3"/>
  <c r="J172" i="3"/>
  <c r="BK131" i="3"/>
  <c r="J147" i="4"/>
  <c r="J182" i="4"/>
  <c r="BK132" i="4"/>
  <c r="BK180" i="4"/>
  <c r="J173" i="4"/>
  <c r="J197" i="4"/>
  <c r="BK186" i="4"/>
  <c r="J159" i="4"/>
  <c r="BK173" i="4"/>
  <c r="R191" i="3" l="1"/>
  <c r="T191" i="3"/>
  <c r="R128" i="2"/>
  <c r="BK173" i="2"/>
  <c r="J173" i="2"/>
  <c r="J100" i="2" s="1"/>
  <c r="R182" i="2"/>
  <c r="R127" i="3"/>
  <c r="BK128" i="2"/>
  <c r="J128" i="2" s="1"/>
  <c r="J98" i="2" s="1"/>
  <c r="BK162" i="2"/>
  <c r="J162" i="2"/>
  <c r="J99" i="2" s="1"/>
  <c r="R173" i="2"/>
  <c r="P191" i="2"/>
  <c r="T153" i="3"/>
  <c r="R175" i="3"/>
  <c r="R162" i="2"/>
  <c r="BK182" i="2"/>
  <c r="J182" i="2"/>
  <c r="J101" i="2" s="1"/>
  <c r="R191" i="2"/>
  <c r="BK153" i="3"/>
  <c r="J153" i="3"/>
  <c r="J99" i="3" s="1"/>
  <c r="R153" i="3"/>
  <c r="R163" i="3"/>
  <c r="T163" i="3"/>
  <c r="T128" i="4"/>
  <c r="T162" i="4"/>
  <c r="R172" i="4"/>
  <c r="BK193" i="4"/>
  <c r="J193" i="4" s="1"/>
  <c r="J102" i="4" s="1"/>
  <c r="T128" i="2"/>
  <c r="P173" i="2"/>
  <c r="T182" i="2"/>
  <c r="P127" i="3"/>
  <c r="BK163" i="3"/>
  <c r="J163" i="3"/>
  <c r="J100" i="3" s="1"/>
  <c r="P175" i="3"/>
  <c r="BK128" i="4"/>
  <c r="J128" i="4"/>
  <c r="J98" i="4" s="1"/>
  <c r="BK162" i="4"/>
  <c r="J162" i="4"/>
  <c r="J99" i="4"/>
  <c r="R162" i="4"/>
  <c r="T172" i="4"/>
  <c r="R185" i="4"/>
  <c r="T193" i="4"/>
  <c r="P128" i="2"/>
  <c r="T162" i="2"/>
  <c r="P182" i="2"/>
  <c r="T191" i="2"/>
  <c r="BK127" i="3"/>
  <c r="J127" i="3"/>
  <c r="J98" i="3"/>
  <c r="P153" i="3"/>
  <c r="P163" i="3"/>
  <c r="BK175" i="3"/>
  <c r="J175" i="3"/>
  <c r="J101" i="3"/>
  <c r="P128" i="4"/>
  <c r="P162" i="4"/>
  <c r="BK172" i="4"/>
  <c r="J172" i="4"/>
  <c r="J100" i="4" s="1"/>
  <c r="BK185" i="4"/>
  <c r="J185" i="4"/>
  <c r="J101" i="4"/>
  <c r="T185" i="4"/>
  <c r="R193" i="4"/>
  <c r="P162" i="2"/>
  <c r="T173" i="2"/>
  <c r="BK191" i="2"/>
  <c r="J191" i="2"/>
  <c r="J102" i="2"/>
  <c r="T127" i="3"/>
  <c r="T175" i="3"/>
  <c r="R128" i="4"/>
  <c r="R127" i="4"/>
  <c r="R126" i="4"/>
  <c r="P172" i="4"/>
  <c r="P185" i="4"/>
  <c r="P193" i="4"/>
  <c r="BK201" i="2"/>
  <c r="J201" i="2" s="1"/>
  <c r="J106" i="2" s="1"/>
  <c r="BK199" i="2"/>
  <c r="J199" i="2"/>
  <c r="J105" i="2" s="1"/>
  <c r="BK194" i="3"/>
  <c r="J194" i="3"/>
  <c r="J104" i="3"/>
  <c r="BK200" i="4"/>
  <c r="J200" i="4"/>
  <c r="J104" i="4"/>
  <c r="BK197" i="2"/>
  <c r="J197" i="2" s="1"/>
  <c r="J104" i="2" s="1"/>
  <c r="BK192" i="3"/>
  <c r="BK191" i="3" s="1"/>
  <c r="J192" i="3"/>
  <c r="J103" i="3" s="1"/>
  <c r="BK204" i="4"/>
  <c r="J204" i="4"/>
  <c r="J106" i="4"/>
  <c r="BK196" i="3"/>
  <c r="J196" i="3"/>
  <c r="J105" i="3"/>
  <c r="BK198" i="4"/>
  <c r="J198" i="4" s="1"/>
  <c r="J103" i="4" s="1"/>
  <c r="BK202" i="4"/>
  <c r="J202" i="4"/>
  <c r="J105" i="4" s="1"/>
  <c r="F91" i="4"/>
  <c r="BE150" i="4"/>
  <c r="BE166" i="4"/>
  <c r="BE182" i="4"/>
  <c r="BE186" i="4"/>
  <c r="BE189" i="4"/>
  <c r="BE194" i="4"/>
  <c r="BE201" i="4"/>
  <c r="E116" i="4"/>
  <c r="J122" i="4"/>
  <c r="BE169" i="4"/>
  <c r="BE180" i="4"/>
  <c r="F92" i="4"/>
  <c r="J123" i="4"/>
  <c r="BE135" i="4"/>
  <c r="BE181" i="4"/>
  <c r="J120" i="4"/>
  <c r="BE156" i="4"/>
  <c r="BE159" i="4"/>
  <c r="BE178" i="4"/>
  <c r="BK126" i="3"/>
  <c r="BE132" i="4"/>
  <c r="BE173" i="4"/>
  <c r="BE138" i="4"/>
  <c r="BE147" i="4"/>
  <c r="BE179" i="4"/>
  <c r="BE203" i="4"/>
  <c r="BE141" i="4"/>
  <c r="BE153" i="4"/>
  <c r="BE192" i="4"/>
  <c r="BE205" i="4"/>
  <c r="BE129" i="4"/>
  <c r="BE144" i="4"/>
  <c r="BE163" i="4"/>
  <c r="BE197" i="4"/>
  <c r="BE199" i="4"/>
  <c r="J119" i="3"/>
  <c r="BK196" i="2"/>
  <c r="J196" i="2" s="1"/>
  <c r="J103" i="2" s="1"/>
  <c r="F121" i="3"/>
  <c r="BE128" i="3"/>
  <c r="BE135" i="3"/>
  <c r="BE164" i="3"/>
  <c r="BE176" i="3"/>
  <c r="BE183" i="3"/>
  <c r="BE186" i="3"/>
  <c r="E115" i="3"/>
  <c r="J121" i="3"/>
  <c r="BE144" i="3"/>
  <c r="BE145" i="3"/>
  <c r="BE160" i="3"/>
  <c r="BE136" i="3"/>
  <c r="BE148" i="3"/>
  <c r="BE150" i="3"/>
  <c r="BE179" i="3"/>
  <c r="F92" i="3"/>
  <c r="BE154" i="3"/>
  <c r="BE166" i="3"/>
  <c r="BE169" i="3"/>
  <c r="BE189" i="3"/>
  <c r="BE190" i="3"/>
  <c r="BE193" i="3"/>
  <c r="BE197" i="3"/>
  <c r="J92" i="3"/>
  <c r="BE157" i="3"/>
  <c r="BE195" i="3"/>
  <c r="BE141" i="3"/>
  <c r="BE165" i="3"/>
  <c r="BE172" i="3"/>
  <c r="BE182" i="3"/>
  <c r="BE131" i="3"/>
  <c r="BE134" i="3"/>
  <c r="BE137" i="3"/>
  <c r="BE140" i="3"/>
  <c r="F92" i="2"/>
  <c r="J123" i="2"/>
  <c r="BE135" i="2"/>
  <c r="J120" i="2"/>
  <c r="BE144" i="2"/>
  <c r="BE147" i="2"/>
  <c r="BE179" i="2"/>
  <c r="E116" i="2"/>
  <c r="BE129" i="2"/>
  <c r="BE192" i="2"/>
  <c r="BE195" i="2"/>
  <c r="F122" i="2"/>
  <c r="BE132" i="2"/>
  <c r="BE150" i="2"/>
  <c r="BE159" i="2"/>
  <c r="BE183" i="2"/>
  <c r="BE186" i="2"/>
  <c r="J122" i="2"/>
  <c r="BE138" i="2"/>
  <c r="BE163" i="2"/>
  <c r="BE166" i="2"/>
  <c r="BE167" i="2"/>
  <c r="BE170" i="2"/>
  <c r="BE176" i="2"/>
  <c r="BE189" i="2"/>
  <c r="BE198" i="2"/>
  <c r="BE200" i="2"/>
  <c r="BE153" i="2"/>
  <c r="BE156" i="2"/>
  <c r="BE202" i="2"/>
  <c r="BE141" i="2"/>
  <c r="BE174" i="2"/>
  <c r="BE175" i="2"/>
  <c r="F35" i="2"/>
  <c r="BB95" i="1"/>
  <c r="F35" i="4"/>
  <c r="BB97" i="1" s="1"/>
  <c r="F37" i="2"/>
  <c r="BD95" i="1"/>
  <c r="F34" i="3"/>
  <c r="BA96" i="1" s="1"/>
  <c r="F34" i="4"/>
  <c r="BA97" i="1"/>
  <c r="J34" i="2"/>
  <c r="AW95" i="1" s="1"/>
  <c r="F36" i="4"/>
  <c r="BC97" i="1"/>
  <c r="J34" i="3"/>
  <c r="AW96" i="1" s="1"/>
  <c r="F35" i="3"/>
  <c r="BB96" i="1"/>
  <c r="F36" i="2"/>
  <c r="BC95" i="1" s="1"/>
  <c r="F37" i="3"/>
  <c r="BD96" i="1"/>
  <c r="F37" i="4"/>
  <c r="BD97" i="1" s="1"/>
  <c r="F34" i="2"/>
  <c r="BA95" i="1"/>
  <c r="F36" i="3"/>
  <c r="BC96" i="1" s="1"/>
  <c r="J34" i="4"/>
  <c r="AW97" i="1"/>
  <c r="BK125" i="3" l="1"/>
  <c r="J125" i="3" s="1"/>
  <c r="J30" i="3" s="1"/>
  <c r="AG96" i="1" s="1"/>
  <c r="AN96" i="1" s="1"/>
  <c r="J191" i="3"/>
  <c r="J102" i="3" s="1"/>
  <c r="BK127" i="2"/>
  <c r="J127" i="2" s="1"/>
  <c r="J97" i="2" s="1"/>
  <c r="P126" i="3"/>
  <c r="P125" i="3"/>
  <c r="AU96" i="1" s="1"/>
  <c r="T126" i="3"/>
  <c r="T125" i="3" s="1"/>
  <c r="P127" i="4"/>
  <c r="P126" i="4" s="1"/>
  <c r="AU97" i="1" s="1"/>
  <c r="T127" i="4"/>
  <c r="T126" i="4"/>
  <c r="R126" i="3"/>
  <c r="R125" i="3"/>
  <c r="P127" i="2"/>
  <c r="P126" i="2"/>
  <c r="AU95" i="1" s="1"/>
  <c r="T127" i="2"/>
  <c r="T126" i="2" s="1"/>
  <c r="R127" i="2"/>
  <c r="R126" i="2" s="1"/>
  <c r="BK127" i="4"/>
  <c r="J127" i="4" s="1"/>
  <c r="J97" i="4" s="1"/>
  <c r="J126" i="3"/>
  <c r="J97" i="3"/>
  <c r="BK126" i="2"/>
  <c r="J126" i="2"/>
  <c r="J96" i="2" s="1"/>
  <c r="J33" i="2"/>
  <c r="AV95" i="1" s="1"/>
  <c r="AT95" i="1" s="1"/>
  <c r="BB94" i="1"/>
  <c r="W31" i="1"/>
  <c r="F33" i="4"/>
  <c r="AZ97" i="1"/>
  <c r="BD94" i="1"/>
  <c r="W33" i="1"/>
  <c r="F33" i="3"/>
  <c r="AZ96" i="1"/>
  <c r="BC94" i="1"/>
  <c r="W32" i="1"/>
  <c r="F33" i="2"/>
  <c r="AZ95" i="1" s="1"/>
  <c r="BA94" i="1"/>
  <c r="AW94" i="1"/>
  <c r="AK30" i="1" s="1"/>
  <c r="J33" i="3"/>
  <c r="AV96" i="1" s="1"/>
  <c r="AT96" i="1" s="1"/>
  <c r="J33" i="4"/>
  <c r="AV97" i="1" s="1"/>
  <c r="AT97" i="1" s="1"/>
  <c r="J96" i="3" l="1"/>
  <c r="BK126" i="4"/>
  <c r="J126" i="4"/>
  <c r="J96" i="4"/>
  <c r="J39" i="3"/>
  <c r="AU94" i="1"/>
  <c r="AZ94" i="1"/>
  <c r="W29" i="1" s="1"/>
  <c r="AY94" i="1"/>
  <c r="J30" i="2"/>
  <c r="AG95" i="1"/>
  <c r="W30" i="1"/>
  <c r="AX94" i="1"/>
  <c r="J39" i="2" l="1"/>
  <c r="AN95" i="1"/>
  <c r="J30" i="4"/>
  <c r="AG97" i="1" s="1"/>
  <c r="AG94" i="1" s="1"/>
  <c r="AK26" i="1" s="1"/>
  <c r="AK35" i="1" s="1"/>
  <c r="AV94" i="1"/>
  <c r="AK29" i="1" s="1"/>
  <c r="J39" i="4" l="1"/>
  <c r="AN97" i="1"/>
  <c r="AT94" i="1"/>
  <c r="AN94" i="1"/>
</calcChain>
</file>

<file path=xl/sharedStrings.xml><?xml version="1.0" encoding="utf-8"?>
<sst xmlns="http://schemas.openxmlformats.org/spreadsheetml/2006/main" count="2890" uniqueCount="411">
  <si>
    <t>Export Komplet</t>
  </si>
  <si>
    <t/>
  </si>
  <si>
    <t>2.0</t>
  </si>
  <si>
    <t>ZAMOK</t>
  </si>
  <si>
    <t>False</t>
  </si>
  <si>
    <t>{9187ded1-7afc-44ce-9383-893b50565361}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</si>
  <si>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</si>
  <si>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</si>
  <si>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</si>
  <si>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</si>
  <si>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</si>
  <si>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</si>
  <si>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</si>
  <si>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</si>
  <si>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09-2022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</si>
  <si>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</si>
  <si>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</si>
  <si>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Stání pro kontejnéry komunálního odpadu - v lokalitě Cheb</t>
  </si>
  <si>
    <t>KSO:</t>
  </si>
  <si>
    <t>CC-CZ:</t>
  </si>
  <si>
    <t>Místo:</t>
  </si>
  <si>
    <t>Lokalita Cheb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</si>
  <si>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</si>
  <si>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</si>
  <si>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</si>
  <si>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</si>
  <si>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</si>
  <si>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</si>
  <si>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</si>
  <si>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</si>
  <si>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</si>
  <si>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</si>
  <si>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</si>
  <si>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</si>
  <si>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</si>
  <si>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</si>
  <si>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</si>
  <si>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</si>
  <si>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</si>
  <si>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</si>
  <si>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</si>
  <si>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</si>
  <si>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</si>
  <si>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</si>
  <si>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</si>
  <si>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</si>
  <si>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</si>
  <si>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</si>
  <si>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</si>
  <si>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</si>
  <si>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</si>
  <si>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</si>
  <si>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</si>
  <si>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</si>
  <si>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</si>
  <si>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</si>
  <si>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</si>
  <si>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</si>
  <si>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</si>
  <si>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</si>
  <si>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</si>
  <si>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</si>
  <si>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</si>
  <si>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</si>
  <si>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</si>
  <si>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</si>
  <si>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</si>
  <si>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</si>
  <si>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</si>
  <si>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</si>
  <si>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</si>
  <si>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</si>
  <si>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</si>
  <si>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</si>
  <si>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</si>
  <si>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</si>
  <si>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</si>
  <si>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</si>
  <si>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09a-2022</t>
  </si>
  <si>
    <t>Stání pro kontejnéry komunálního odpadu - Pelhřimov</t>
  </si>
  <si>
    <t>STA</t>
  </si>
  <si>
    <t>1</t>
  </si>
  <si>
    <t>{026fcc69-b510-4d98-b1f6-63f855aef25d}</t>
  </si>
  <si>
    <t>2</t>
  </si>
  <si>
    <t>09b-2022</t>
  </si>
  <si>
    <t>Stavební úpravy popelnicobého stání před objektem Dyleňská 24,Cheb</t>
  </si>
  <si>
    <t>{be883564-c0f4-462d-a70f-7d0612591470}</t>
  </si>
  <si>
    <t>9c-2022</t>
  </si>
  <si>
    <t>Výstavba kontejnérového stání na p.p.č. 1480/1,k.ú.Starý Hroznatov</t>
  </si>
  <si>
    <t>{9a55bee5-5026-4f67-8fff-36c97de3748c}</t>
  </si>
  <si>
    <t>KRYCÍ LIST SOUPISU PRACÍ</t>
  </si>
  <si>
    <t>Objekt:</t>
  </si>
  <si>
    <t>09a-2022 - Stání pro kontejnéry komunálního odpadu - Pelhřimov</t>
  </si>
  <si>
    <t>Pelhřimov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</si>
  <si>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</si>
  <si>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</si>
  <si>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</si>
  <si>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</si>
  <si>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</si>
  <si>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</si>
  <si>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</si>
  <si>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</si>
  <si>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</si>
  <si>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</si>
  <si>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</si>
  <si>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</si>
  <si>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</si>
  <si>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</si>
  <si>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</si>
  <si>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</si>
  <si>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</si>
  <si>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</si>
  <si>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</si>
  <si>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</si>
  <si>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</si>
  <si>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</si>
  <si>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</si>
  <si>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</si>
  <si>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</si>
  <si>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</si>
  <si>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</si>
  <si>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</si>
  <si>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</si>
  <si>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</si>
  <si>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</si>
  <si>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</si>
  <si>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</si>
  <si>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</si>
  <si>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121151104</t>
  </si>
  <si>
    <t>Sejmutí ornice strojně při souvislé ploše do 100 m2, tl. vrstvy přes 200 do 250 mm</t>
  </si>
  <si>
    <t>m2</t>
  </si>
  <si>
    <t>1324499028</t>
  </si>
  <si>
    <t>VV</t>
  </si>
  <si>
    <t>7,5*4,5</t>
  </si>
  <si>
    <t>Součet</t>
  </si>
  <si>
    <t>5</t>
  </si>
  <si>
    <t>122251101</t>
  </si>
  <si>
    <t>Odkopávky a prokopávky nezapažené strojně v hornině třídy těžitelnosti I skupiny 3 do 20 m3</t>
  </si>
  <si>
    <t>m3</t>
  </si>
  <si>
    <t>-186517849</t>
  </si>
  <si>
    <t>7,5*4,5*0,3</t>
  </si>
  <si>
    <t>14</t>
  </si>
  <si>
    <t>132251101</t>
  </si>
  <si>
    <t>Hloubení nezapažených rýh šířky do 800 mm strojně s urovnáním dna do předepsaného profilu a spádu v hornině třídy těžitelnosti I skupiny 3 do 20 m3</t>
  </si>
  <si>
    <t>-1816710696</t>
  </si>
  <si>
    <t>(6,7+4)*1*0,4</t>
  </si>
  <si>
    <t>6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</si>
  <si>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</si>
  <si>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</si>
  <si>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-726475920</t>
  </si>
  <si>
    <t>10,125+4,28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</si>
  <si>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</si>
  <si>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</si>
  <si>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</si>
  <si>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1297936365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</si>
  <si>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</si>
  <si>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</si>
  <si>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</si>
  <si>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-442348443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</si>
  <si>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</si>
  <si>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</si>
  <si>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</si>
  <si>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</si>
  <si>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416415449</t>
  </si>
  <si>
    <t>(10,125+4,28)*1,6</t>
  </si>
  <si>
    <t>9</t>
  </si>
  <si>
    <t>171251201</t>
  </si>
  <si>
    <t>Uložení sypaniny na skládky nebo meziskládky bez hutnění s upravením uložené sypaniny do předepsaného tvaru</t>
  </si>
  <si>
    <t>-1787918629</t>
  </si>
  <si>
    <t>12</t>
  </si>
  <si>
    <t>181311103</t>
  </si>
  <si>
    <t>Rozprostření a urovnání ornice v rovině nebo ve svahu sklonu do 1:5 ručně při souvislé ploše, tl. vrstvy do 200 mm</t>
  </si>
  <si>
    <t>-1336202418</t>
  </si>
  <si>
    <t>7,5+4,5*2*1,5</t>
  </si>
  <si>
    <t>13</t>
  </si>
  <si>
    <t>M</t>
  </si>
  <si>
    <t>10371500</t>
  </si>
  <si>
    <t>substrát pro trávníky VL</t>
  </si>
  <si>
    <t>-59658178</t>
  </si>
  <si>
    <t>12*2*1*0,1</t>
  </si>
  <si>
    <t>11</t>
  </si>
  <si>
    <t>181911102</t>
  </si>
  <si>
    <t>Úprava pláně vyrovnáním výškových rozdílů ručně v hornině třídy těžitelnosti I skupiny 1 a 2 se zhutněním</t>
  </si>
  <si>
    <t>1452652319</t>
  </si>
  <si>
    <t>Zakládání</t>
  </si>
  <si>
    <t>271532212</t>
  </si>
  <si>
    <t>Podsyp pod základové konstrukce se zhutněním a urovnáním povrchu z kameniva hrubého, frakce 16 - 32 mm</t>
  </si>
  <si>
    <t>-1794331438</t>
  </si>
  <si>
    <t>(6,7+4)*0,1*0,4</t>
  </si>
  <si>
    <t>17</t>
  </si>
  <si>
    <t>272361821</t>
  </si>
  <si>
    <t>Výztuž základů kleneb z betonářské oceli 10 505 (R) nebo BSt 500</t>
  </si>
  <si>
    <t>-1432327414</t>
  </si>
  <si>
    <t>16</t>
  </si>
  <si>
    <t>274311611</t>
  </si>
  <si>
    <t>Základy z betonu prostého pasy z betonu kamenem prokládaného tř. C 16/20</t>
  </si>
  <si>
    <t>-1174346054</t>
  </si>
  <si>
    <t>(6,7+4)*1*0,5</t>
  </si>
  <si>
    <t>18</t>
  </si>
  <si>
    <t>279113143</t>
  </si>
  <si>
    <t>Základové zdi z tvárnic ztraceného bednění včetně výplně z betonu  bez zvláštních nároků na vliv prostředí třídy C 20/25, tloušťky zdiva přes 200 do 250 mm</t>
  </si>
  <si>
    <t>-1487409787</t>
  </si>
  <si>
    <t>(6,7+4)*0,5</t>
  </si>
  <si>
    <t>3</t>
  </si>
  <si>
    <t>Svislé a kompletní konstrukce</t>
  </si>
  <si>
    <t>24</t>
  </si>
  <si>
    <t>338121125</t>
  </si>
  <si>
    <t>Osazování sloupků a vzpěr plotových železobetonových se zabetonováním patky, o objemu přes 0,15 do 0,20 m3</t>
  </si>
  <si>
    <t>kus</t>
  </si>
  <si>
    <t>90558173</t>
  </si>
  <si>
    <t>25</t>
  </si>
  <si>
    <t>59231011</t>
  </si>
  <si>
    <t>sloupek betonový plotový rohový pro skládané plné ploty šedý 150x150x4000mm</t>
  </si>
  <si>
    <t>-636171884</t>
  </si>
  <si>
    <t>26</t>
  </si>
  <si>
    <t>13010404</t>
  </si>
  <si>
    <t>úhelník ocelový rovnostranný jakost S235JR (11 375) 30x30x3mm</t>
  </si>
  <si>
    <t>-952415099</t>
  </si>
  <si>
    <t>12*1,5*1,6*0,001</t>
  </si>
  <si>
    <t>27</t>
  </si>
  <si>
    <t>60511109</t>
  </si>
  <si>
    <t>řezivo jehličnaté smrk, borovice š přes 80mm tl 24mm dl 2-3m</t>
  </si>
  <si>
    <t>ks</t>
  </si>
  <si>
    <t>-104144721</t>
  </si>
  <si>
    <t>11*6</t>
  </si>
  <si>
    <t>Komunikace pozemní</t>
  </si>
  <si>
    <t>19</t>
  </si>
  <si>
    <t>564851011</t>
  </si>
  <si>
    <t>Podklad ze štěrkodrti ŠD s rozprostřením a zhutněním plochy jednotlivě do 100 m2, po zhutnění tl. 150 mm</t>
  </si>
  <si>
    <t>650142827</t>
  </si>
  <si>
    <t>20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</si>
  <si>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</si>
  <si>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</si>
  <si>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-39118386</t>
  </si>
  <si>
    <t>7*4</t>
  </si>
  <si>
    <t>BET.K08C01</t>
  </si>
  <si>
    <t>BEST-KLASIKO/8CM PŘÍRODNÍ</t>
  </si>
  <si>
    <t>1708023117</t>
  </si>
  <si>
    <t>28*1,03 'Přepočtené koeficientem množství</t>
  </si>
  <si>
    <t>Ostatní konstrukce a práce, bourání</t>
  </si>
  <si>
    <t>22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</si>
  <si>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</si>
  <si>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</si>
  <si>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m</t>
  </si>
  <si>
    <t>-1328588380</t>
  </si>
  <si>
    <t>7+4</t>
  </si>
  <si>
    <t>23</t>
  </si>
  <si>
    <t>BTB.24111</t>
  </si>
  <si>
    <t>obrubník betonový chodníkový Standard 100x10x25cm</t>
  </si>
  <si>
    <t>384469704</t>
  </si>
  <si>
    <t>VRN</t>
  </si>
  <si>
    <t>Vedlejší rozpočtové náklady</t>
  </si>
  <si>
    <t>VRN2</t>
  </si>
  <si>
    <t>Příprava staveniště</t>
  </si>
  <si>
    <t>020001000</t>
  </si>
  <si>
    <t>kpl</t>
  </si>
  <si>
    <t>1024</t>
  </si>
  <si>
    <t>1776343413</t>
  </si>
  <si>
    <t>VRN3</t>
  </si>
  <si>
    <t>Zařízení staveniště</t>
  </si>
  <si>
    <t>030001000</t>
  </si>
  <si>
    <t>2038494217</t>
  </si>
  <si>
    <t>VRN4</t>
  </si>
  <si>
    <t>Inženýrská činnost</t>
  </si>
  <si>
    <t>040001000</t>
  </si>
  <si>
    <t>466116283</t>
  </si>
  <si>
    <t>09b-2022 - Stavební úpravy popelnicobého stání před objektem Dyleňská 24,Cheb</t>
  </si>
  <si>
    <t>Cheb</t>
  </si>
  <si>
    <t xml:space="preserve">    997 - Přesun sutě</t>
  </si>
  <si>
    <t>30</t>
  </si>
  <si>
    <t>113201111</t>
  </si>
  <si>
    <t>Vytrhání obrub  s vybouráním lože, s přemístěním hmot na skládku na vzdálenost do 3 m nebo s naložením na dopravní prostředek chodníkových ležatých</t>
  </si>
  <si>
    <t>-1181595439</t>
  </si>
  <si>
    <t>122311101</t>
  </si>
  <si>
    <t>Odkopávky a prokopávky ručně zapažené i nezapažené v hornině třídy těžitelnosti II skupiny 4</t>
  </si>
  <si>
    <t>577686722</t>
  </si>
  <si>
    <t>7*3*0,2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</si>
  <si>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</si>
  <si>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</si>
  <si>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1315663939</t>
  </si>
  <si>
    <t>-391730935</t>
  </si>
  <si>
    <t>167111101</t>
  </si>
  <si>
    <t>Nakládání, skládání a překládání neulehlého výkopku nebo sypaniny ručně nakládání, z hornin třídy těžitelnosti I, skupiny 1 až 3</t>
  </si>
  <si>
    <t>-678565518</t>
  </si>
  <si>
    <t>1224069153</t>
  </si>
  <si>
    <t>4,2*1,6</t>
  </si>
  <si>
    <t>260353829</t>
  </si>
  <si>
    <t>926793494</t>
  </si>
  <si>
    <t>10*1</t>
  </si>
  <si>
    <t>1635408302</t>
  </si>
  <si>
    <t>181411131</t>
  </si>
  <si>
    <t>Založení trávníku na půdě předem připravené plochy do 1000 m2 výsevem včetně utažení parkového v rovině nebo na svahu do 1:5</t>
  </si>
  <si>
    <t>-1300331439</t>
  </si>
  <si>
    <t>28</t>
  </si>
  <si>
    <t>00572410</t>
  </si>
  <si>
    <t>osivo směs travní parková</t>
  </si>
  <si>
    <t>kg</t>
  </si>
  <si>
    <t>53400685</t>
  </si>
  <si>
    <t>10*0,02 'Přepočtené koeficientem množství</t>
  </si>
  <si>
    <t>-569449740</t>
  </si>
  <si>
    <t>7*3</t>
  </si>
  <si>
    <t>725403213</t>
  </si>
  <si>
    <t>1880431258</t>
  </si>
  <si>
    <t>BET.K06C01</t>
  </si>
  <si>
    <t>BEST-KLASIKO/6CM PŘÍRODNÍ</t>
  </si>
  <si>
    <t>1933093643</t>
  </si>
  <si>
    <t>7*3*1,15</t>
  </si>
  <si>
    <t>31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</si>
  <si>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</si>
  <si>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</si>
  <si>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-959645820</t>
  </si>
  <si>
    <t>32</t>
  </si>
  <si>
    <t>PSB.30011400</t>
  </si>
  <si>
    <t>Chodníkový obrubník 1000x80x250 mm</t>
  </si>
  <si>
    <t>-1697548930</t>
  </si>
  <si>
    <t>962033111</t>
  </si>
  <si>
    <t>Bourání zdiva nadzákladového z tvárnic ztraceného bednění včetně výplně z betonu a výztuže objemu do 1 m3</t>
  </si>
  <si>
    <t>-15904032</t>
  </si>
  <si>
    <t>5*1,8*0,2</t>
  </si>
  <si>
    <t>965042141</t>
  </si>
  <si>
    <t>Bourání mazanin betonových nebo z litého asfaltu tl. do 100 mm, plochy přes 4 m2</t>
  </si>
  <si>
    <t>-1501867223</t>
  </si>
  <si>
    <t>7*3*0,15</t>
  </si>
  <si>
    <t>977311113</t>
  </si>
  <si>
    <t>Řezání stávajících betonových mazanin bez vyztužení hloubky přes 100 do 150 mm</t>
  </si>
  <si>
    <t>977546470</t>
  </si>
  <si>
    <t>997</t>
  </si>
  <si>
    <t>Přesun sutě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</si>
  <si>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</si>
  <si>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</si>
  <si>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-1398261492</t>
  </si>
  <si>
    <t>1,8*5*0,2+7*3*0,15</t>
  </si>
  <si>
    <t>997013509</t>
  </si>
  <si>
    <t>Odvoz suti a vybouraných hmot na skládku nebo meziskládku  se složením, na vzdálenost Příplatek k ceně za každý další i započatý 1 km přes 1 km</t>
  </si>
  <si>
    <t>-2031032802</t>
  </si>
  <si>
    <t>10,71*10</t>
  </si>
  <si>
    <t>997013511</t>
  </si>
  <si>
    <t>Odvoz suti a vybouraných hmot z meziskládky na skládku  s naložením a se složením, na vzdálenost do 1 km</t>
  </si>
  <si>
    <t>1288924875</t>
  </si>
  <si>
    <t>997013601</t>
  </si>
  <si>
    <t>Poplatek za uložení stavebního odpadu na skládce (skládkovné) z prostého betonu zatříděného do Katalogu odpadů pod kódem 17 01 01</t>
  </si>
  <si>
    <t>1687813696</t>
  </si>
  <si>
    <t>6,93</t>
  </si>
  <si>
    <t>997013602</t>
  </si>
  <si>
    <t>Poplatek za uložení stavebního odpadu na skládce (skládkovné) z armovaného betonu zatříděného do Katalogu odpadů pod kódem 17 01 01</t>
  </si>
  <si>
    <t>352847045</t>
  </si>
  <si>
    <t>3,78</t>
  </si>
  <si>
    <t>IP 01</t>
  </si>
  <si>
    <t xml:space="preserve">Zámečnícké práce </t>
  </si>
  <si>
    <t>-1935590876</t>
  </si>
  <si>
    <t>29</t>
  </si>
  <si>
    <t>IP 02</t>
  </si>
  <si>
    <t xml:space="preserve">Demontáž stávají ocel. konstrukce </t>
  </si>
  <si>
    <t>1813085479</t>
  </si>
  <si>
    <t>1828474382</t>
  </si>
  <si>
    <t>-732862193</t>
  </si>
  <si>
    <t>-1401087942</t>
  </si>
  <si>
    <t>9c-2022 - Výstavba kontejnérového stání na p.p.č. 1480/1,k.ú.Starý Hroznatov</t>
  </si>
  <si>
    <t>Starý Hroznatov</t>
  </si>
  <si>
    <t>640335567</t>
  </si>
  <si>
    <t>9*5,5</t>
  </si>
  <si>
    <t>1041929750</t>
  </si>
  <si>
    <t>8,5*5,5*0,3</t>
  </si>
  <si>
    <t>1180003776</t>
  </si>
  <si>
    <t>(16,8+10,8)*1,2*0,4</t>
  </si>
  <si>
    <t>1486622966</t>
  </si>
  <si>
    <t>14,025+13,248</t>
  </si>
  <si>
    <t>1386007307</t>
  </si>
  <si>
    <t>-780494870</t>
  </si>
  <si>
    <t>965189286</t>
  </si>
  <si>
    <t>(14,025+13,273)*1,6</t>
  </si>
  <si>
    <t>-2014644376</t>
  </si>
  <si>
    <t>-1558130398</t>
  </si>
  <si>
    <t>5,5+5,5*2*1,5</t>
  </si>
  <si>
    <t>-585766140</t>
  </si>
  <si>
    <t>22*0,1</t>
  </si>
  <si>
    <t>526166951</t>
  </si>
  <si>
    <t>8,5*5,5</t>
  </si>
  <si>
    <t>964032936</t>
  </si>
  <si>
    <t>(16,8+10,8)*0,1*0,4</t>
  </si>
  <si>
    <t>-722654087</t>
  </si>
  <si>
    <t>0,350</t>
  </si>
  <si>
    <t>274313611</t>
  </si>
  <si>
    <t>Základy z betonu prostého pasy betonu kamenem neprokládaného tř. C 16/20</t>
  </si>
  <si>
    <t>-217554647</t>
  </si>
  <si>
    <t>(16,8+10,8)*0,4*1,2</t>
  </si>
  <si>
    <t>311113212</t>
  </si>
  <si>
    <t>Nadzákladové zdi z tvárnic ztraceného bednění  štípaných, včetně výplně z betonu třídy C 16/20 přírodních, tloušťky zdiva 200 mm</t>
  </si>
  <si>
    <t>-597959390</t>
  </si>
  <si>
    <t>(16,8+10,8)*0,6 " nad základ</t>
  </si>
  <si>
    <t>0,4*1,6*5 " piliře</t>
  </si>
  <si>
    <t>0,8*1,6*4 " rohy</t>
  </si>
  <si>
    <t>-1526503438</t>
  </si>
  <si>
    <t>-1362430716</t>
  </si>
  <si>
    <t>1406838008</t>
  </si>
  <si>
    <t>539262250</t>
  </si>
  <si>
    <t>348272515</t>
  </si>
  <si>
    <t>Ploty z tvárnic betonových  plotová stříška lepená mrazuvzdorným lepidlem z tvarovek hladkých nebo štípaných, sedlového tvaru přírodních, tloušťka zdiva 295 mm</t>
  </si>
  <si>
    <t>1190395991</t>
  </si>
  <si>
    <t>10,8+16,8</t>
  </si>
  <si>
    <t>-1474271442</t>
  </si>
  <si>
    <t>8,5*5,5+3*1,2</t>
  </si>
  <si>
    <t>-1967873355</t>
  </si>
  <si>
    <t>-328307300</t>
  </si>
  <si>
    <t>-487702821</t>
  </si>
  <si>
    <t>-1015581634</t>
  </si>
  <si>
    <t xml:space="preserve">Plotový dílec 100*210-230 vč. kotvení </t>
  </si>
  <si>
    <t>-2117115169</t>
  </si>
  <si>
    <t>767482425</t>
  </si>
  <si>
    <t>1853391898</t>
  </si>
  <si>
    <t>527040529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</si>
</sst>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BE5" sqref="BE5:BE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1"/>
      <c r="AQ5" s="21"/>
      <c r="AR5" s="19"/>
      <c r="BE5" s="26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1"/>
      <c r="AQ6" s="21"/>
      <c r="AR6" s="19"/>
      <c r="BE6" s="26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9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0">
        <v>44799</v>
      </c>
      <c r="AO8" s="21"/>
      <c r="AP8" s="21"/>
      <c r="AQ8" s="21"/>
      <c r="AR8" s="19"/>
      <c r="BE8" s="26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9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6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6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9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269"/>
      <c r="BS13" s="16" t="s">
        <v>6</v>
      </c>
    </row>
    <row r="14" spans="1:74" ht="12.75">
      <c r="B14" s="20"/>
      <c r="C14" s="21"/>
      <c r="D14" s="21"/>
      <c r="E14" s="274" t="s">
        <v>28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6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9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6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69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9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6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69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9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9"/>
    </row>
    <row r="23" spans="1:71" s="1" customFormat="1" ht="16.5" customHeight="1">
      <c r="B23" s="20"/>
      <c r="C23" s="21"/>
      <c r="D23" s="21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1"/>
      <c r="AP23" s="21"/>
      <c r="AQ23" s="21"/>
      <c r="AR23" s="19"/>
      <c r="BE23" s="26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9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7">
        <f>ROUND(AG94,2)</f>
        <v>0</v>
      </c>
      <c r="AL26" s="278"/>
      <c r="AM26" s="278"/>
      <c r="AN26" s="278"/>
      <c r="AO26" s="278"/>
      <c r="AP26" s="35"/>
      <c r="AQ26" s="35"/>
      <c r="AR26" s="38"/>
      <c r="BE26" s="26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9" t="s">
        <v>34</v>
      </c>
      <c r="M28" s="279"/>
      <c r="N28" s="279"/>
      <c r="O28" s="279"/>
      <c r="P28" s="279"/>
      <c r="Q28" s="35"/>
      <c r="R28" s="35"/>
      <c r="S28" s="35"/>
      <c r="T28" s="35"/>
      <c r="U28" s="35"/>
      <c r="V28" s="35"/>
      <c r="W28" s="279" t="s">
        <v>35</v>
      </c>
      <c r="X28" s="279"/>
      <c r="Y28" s="279"/>
      <c r="Z28" s="279"/>
      <c r="AA28" s="279"/>
      <c r="AB28" s="279"/>
      <c r="AC28" s="279"/>
      <c r="AD28" s="279"/>
      <c r="AE28" s="279"/>
      <c r="AF28" s="35"/>
      <c r="AG28" s="35"/>
      <c r="AH28" s="35"/>
      <c r="AI28" s="35"/>
      <c r="AJ28" s="35"/>
      <c r="AK28" s="279" t="s">
        <v>36</v>
      </c>
      <c r="AL28" s="279"/>
      <c r="AM28" s="279"/>
      <c r="AN28" s="279"/>
      <c r="AO28" s="279"/>
      <c r="AP28" s="35"/>
      <c r="AQ28" s="35"/>
      <c r="AR28" s="38"/>
      <c r="BE28" s="269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63">
        <v>0.21</v>
      </c>
      <c r="M29" s="262"/>
      <c r="N29" s="262"/>
      <c r="O29" s="262"/>
      <c r="P29" s="262"/>
      <c r="Q29" s="40"/>
      <c r="R29" s="40"/>
      <c r="S29" s="40"/>
      <c r="T29" s="40"/>
      <c r="U29" s="40"/>
      <c r="V29" s="40"/>
      <c r="W29" s="261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40"/>
      <c r="AG29" s="40"/>
      <c r="AH29" s="40"/>
      <c r="AI29" s="40"/>
      <c r="AJ29" s="40"/>
      <c r="AK29" s="261">
        <f>ROUND(AV94, 2)</f>
        <v>0</v>
      </c>
      <c r="AL29" s="262"/>
      <c r="AM29" s="262"/>
      <c r="AN29" s="262"/>
      <c r="AO29" s="262"/>
      <c r="AP29" s="40"/>
      <c r="AQ29" s="40"/>
      <c r="AR29" s="41"/>
      <c r="BE29" s="270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63">
        <v>0.15</v>
      </c>
      <c r="M30" s="262"/>
      <c r="N30" s="262"/>
      <c r="O30" s="262"/>
      <c r="P30" s="262"/>
      <c r="Q30" s="40"/>
      <c r="R30" s="40"/>
      <c r="S30" s="40"/>
      <c r="T30" s="40"/>
      <c r="U30" s="40"/>
      <c r="V30" s="40"/>
      <c r="W30" s="261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40"/>
      <c r="AG30" s="40"/>
      <c r="AH30" s="40"/>
      <c r="AI30" s="40"/>
      <c r="AJ30" s="40"/>
      <c r="AK30" s="261">
        <f>ROUND(AW94, 2)</f>
        <v>0</v>
      </c>
      <c r="AL30" s="262"/>
      <c r="AM30" s="262"/>
      <c r="AN30" s="262"/>
      <c r="AO30" s="262"/>
      <c r="AP30" s="40"/>
      <c r="AQ30" s="40"/>
      <c r="AR30" s="41"/>
      <c r="BE30" s="270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63">
        <v>0.21</v>
      </c>
      <c r="M31" s="262"/>
      <c r="N31" s="262"/>
      <c r="O31" s="262"/>
      <c r="P31" s="262"/>
      <c r="Q31" s="40"/>
      <c r="R31" s="40"/>
      <c r="S31" s="40"/>
      <c r="T31" s="40"/>
      <c r="U31" s="40"/>
      <c r="V31" s="40"/>
      <c r="W31" s="261">
        <f>ROUND(BB94,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40"/>
      <c r="AG31" s="40"/>
      <c r="AH31" s="40"/>
      <c r="AI31" s="40"/>
      <c r="AJ31" s="40"/>
      <c r="AK31" s="261">
        <v>0</v>
      </c>
      <c r="AL31" s="262"/>
      <c r="AM31" s="262"/>
      <c r="AN31" s="262"/>
      <c r="AO31" s="262"/>
      <c r="AP31" s="40"/>
      <c r="AQ31" s="40"/>
      <c r="AR31" s="41"/>
      <c r="BE31" s="270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63">
        <v>0.15</v>
      </c>
      <c r="M32" s="262"/>
      <c r="N32" s="262"/>
      <c r="O32" s="262"/>
      <c r="P32" s="262"/>
      <c r="Q32" s="40"/>
      <c r="R32" s="40"/>
      <c r="S32" s="40"/>
      <c r="T32" s="40"/>
      <c r="U32" s="40"/>
      <c r="V32" s="40"/>
      <c r="W32" s="261">
        <f>ROUND(BC94,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40"/>
      <c r="AG32" s="40"/>
      <c r="AH32" s="40"/>
      <c r="AI32" s="40"/>
      <c r="AJ32" s="40"/>
      <c r="AK32" s="261">
        <v>0</v>
      </c>
      <c r="AL32" s="262"/>
      <c r="AM32" s="262"/>
      <c r="AN32" s="262"/>
      <c r="AO32" s="262"/>
      <c r="AP32" s="40"/>
      <c r="AQ32" s="40"/>
      <c r="AR32" s="41"/>
      <c r="BE32" s="270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63">
        <v>0</v>
      </c>
      <c r="M33" s="262"/>
      <c r="N33" s="262"/>
      <c r="O33" s="262"/>
      <c r="P33" s="262"/>
      <c r="Q33" s="40"/>
      <c r="R33" s="40"/>
      <c r="S33" s="40"/>
      <c r="T33" s="40"/>
      <c r="U33" s="40"/>
      <c r="V33" s="40"/>
      <c r="W33" s="261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40"/>
      <c r="AG33" s="40"/>
      <c r="AH33" s="40"/>
      <c r="AI33" s="40"/>
      <c r="AJ33" s="40"/>
      <c r="AK33" s="261">
        <v>0</v>
      </c>
      <c r="AL33" s="262"/>
      <c r="AM33" s="262"/>
      <c r="AN33" s="262"/>
      <c r="AO33" s="262"/>
      <c r="AP33" s="40"/>
      <c r="AQ33" s="40"/>
      <c r="AR33" s="41"/>
      <c r="BE33" s="270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9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64" t="s">
        <v>45</v>
      </c>
      <c r="Y35" s="265"/>
      <c r="Z35" s="265"/>
      <c r="AA35" s="265"/>
      <c r="AB35" s="265"/>
      <c r="AC35" s="44"/>
      <c r="AD35" s="44"/>
      <c r="AE35" s="44"/>
      <c r="AF35" s="44"/>
      <c r="AG35" s="44"/>
      <c r="AH35" s="44"/>
      <c r="AI35" s="44"/>
      <c r="AJ35" s="44"/>
      <c r="AK35" s="266">
        <f>SUM(AK26:AK33)</f>
        <v>0</v>
      </c>
      <c r="AL35" s="265"/>
      <c r="AM35" s="265"/>
      <c r="AN35" s="265"/>
      <c r="AO35" s="26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09-2022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0" t="str">
        <f>K6</f>
        <v>Stání pro kontejnéry komunálního odpadu - v lokalitě Cheb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Lokalita Cheb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2">
        <f>IF(AN8= "","",AN8)</f>
        <v>44799</v>
      </c>
      <c r="AN87" s="252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3" t="str">
        <f>IF(E17="","",E17)</f>
        <v xml:space="preserve"> </v>
      </c>
      <c r="AN89" s="254"/>
      <c r="AO89" s="254"/>
      <c r="AP89" s="254"/>
      <c r="AQ89" s="35"/>
      <c r="AR89" s="38"/>
      <c r="AS89" s="255" t="s">
        <v>53</v>
      </c>
      <c r="AT89" s="256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53" t="str">
        <f>IF(E20="","",E20)</f>
        <v xml:space="preserve"> </v>
      </c>
      <c r="AN90" s="254"/>
      <c r="AO90" s="254"/>
      <c r="AP90" s="254"/>
      <c r="AQ90" s="35"/>
      <c r="AR90" s="38"/>
      <c r="AS90" s="257"/>
      <c r="AT90" s="258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9"/>
      <c r="AT91" s="260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3" t="s">
        <v>54</v>
      </c>
      <c r="D92" s="244"/>
      <c r="E92" s="244"/>
      <c r="F92" s="244"/>
      <c r="G92" s="244"/>
      <c r="H92" s="72"/>
      <c r="I92" s="245" t="s">
        <v>55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56</v>
      </c>
      <c r="AH92" s="244"/>
      <c r="AI92" s="244"/>
      <c r="AJ92" s="244"/>
      <c r="AK92" s="244"/>
      <c r="AL92" s="244"/>
      <c r="AM92" s="244"/>
      <c r="AN92" s="245" t="s">
        <v>57</v>
      </c>
      <c r="AO92" s="244"/>
      <c r="AP92" s="247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48">
        <f>ROUND(SUM(AG95:AG97),2)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24.75" customHeight="1">
      <c r="A95" s="92" t="s">
        <v>77</v>
      </c>
      <c r="B95" s="93"/>
      <c r="C95" s="94"/>
      <c r="D95" s="242" t="s">
        <v>78</v>
      </c>
      <c r="E95" s="242"/>
      <c r="F95" s="242"/>
      <c r="G95" s="242"/>
      <c r="H95" s="242"/>
      <c r="I95" s="95"/>
      <c r="J95" s="242" t="s">
        <v>79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0">
        <f>'09a-2022 - Stání pro kont...'!J30</f>
        <v>0</v>
      </c>
      <c r="AH95" s="241"/>
      <c r="AI95" s="241"/>
      <c r="AJ95" s="241"/>
      <c r="AK95" s="241"/>
      <c r="AL95" s="241"/>
      <c r="AM95" s="241"/>
      <c r="AN95" s="240">
        <f>SUM(AG95,AT95)</f>
        <v>0</v>
      </c>
      <c r="AO95" s="241"/>
      <c r="AP95" s="241"/>
      <c r="AQ95" s="96" t="s">
        <v>80</v>
      </c>
      <c r="AR95" s="97"/>
      <c r="AS95" s="98">
        <v>0</v>
      </c>
      <c r="AT95" s="99">
        <f>ROUND(SUM(AV95:AW95),2)</f>
        <v>0</v>
      </c>
      <c r="AU95" s="100">
        <f>'09a-2022 - Stání pro kont...'!P126</f>
        <v>0</v>
      </c>
      <c r="AV95" s="99">
        <f>'09a-2022 - Stání pro kont...'!J33</f>
        <v>0</v>
      </c>
      <c r="AW95" s="99">
        <f>'09a-2022 - Stání pro kont...'!J34</f>
        <v>0</v>
      </c>
      <c r="AX95" s="99">
        <f>'09a-2022 - Stání pro kont...'!J35</f>
        <v>0</v>
      </c>
      <c r="AY95" s="99">
        <f>'09a-2022 - Stání pro kont...'!J36</f>
        <v>0</v>
      </c>
      <c r="AZ95" s="99">
        <f>'09a-2022 - Stání pro kont...'!F33</f>
        <v>0</v>
      </c>
      <c r="BA95" s="99">
        <f>'09a-2022 - Stání pro kont...'!F34</f>
        <v>0</v>
      </c>
      <c r="BB95" s="99">
        <f>'09a-2022 - Stání pro kont...'!F35</f>
        <v>0</v>
      </c>
      <c r="BC95" s="99">
        <f>'09a-2022 - Stání pro kont...'!F36</f>
        <v>0</v>
      </c>
      <c r="BD95" s="101">
        <f>'09a-2022 - Stání pro kont...'!F37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7" customFormat="1" ht="24.75" customHeight="1">
      <c r="A96" s="92" t="s">
        <v>77</v>
      </c>
      <c r="B96" s="93"/>
      <c r="C96" s="94"/>
      <c r="D96" s="242" t="s">
        <v>84</v>
      </c>
      <c r="E96" s="242"/>
      <c r="F96" s="242"/>
      <c r="G96" s="242"/>
      <c r="H96" s="242"/>
      <c r="I96" s="95"/>
      <c r="J96" s="242" t="s">
        <v>85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0">
        <f>'09b-2022 - Stavební úprav...'!J30</f>
        <v>0</v>
      </c>
      <c r="AH96" s="241"/>
      <c r="AI96" s="241"/>
      <c r="AJ96" s="241"/>
      <c r="AK96" s="241"/>
      <c r="AL96" s="241"/>
      <c r="AM96" s="241"/>
      <c r="AN96" s="240">
        <f>SUM(AG96,AT96)</f>
        <v>0</v>
      </c>
      <c r="AO96" s="241"/>
      <c r="AP96" s="241"/>
      <c r="AQ96" s="96" t="s">
        <v>80</v>
      </c>
      <c r="AR96" s="97"/>
      <c r="AS96" s="98">
        <v>0</v>
      </c>
      <c r="AT96" s="99">
        <f>ROUND(SUM(AV96:AW96),2)</f>
        <v>0</v>
      </c>
      <c r="AU96" s="100">
        <f>'09b-2022 - Stavební úprav...'!P125</f>
        <v>0</v>
      </c>
      <c r="AV96" s="99">
        <f>'09b-2022 - Stavební úprav...'!J33</f>
        <v>0</v>
      </c>
      <c r="AW96" s="99">
        <f>'09b-2022 - Stavební úprav...'!J34</f>
        <v>0</v>
      </c>
      <c r="AX96" s="99">
        <f>'09b-2022 - Stavební úprav...'!J35</f>
        <v>0</v>
      </c>
      <c r="AY96" s="99">
        <f>'09b-2022 - Stavební úprav...'!J36</f>
        <v>0</v>
      </c>
      <c r="AZ96" s="99">
        <f>'09b-2022 - Stavební úprav...'!F33</f>
        <v>0</v>
      </c>
      <c r="BA96" s="99">
        <f>'09b-2022 - Stavební úprav...'!F34</f>
        <v>0</v>
      </c>
      <c r="BB96" s="99">
        <f>'09b-2022 - Stavební úprav...'!F35</f>
        <v>0</v>
      </c>
      <c r="BC96" s="99">
        <f>'09b-2022 - Stavební úprav...'!F36</f>
        <v>0</v>
      </c>
      <c r="BD96" s="101">
        <f>'09b-2022 - Stavební úprav...'!F37</f>
        <v>0</v>
      </c>
      <c r="BT96" s="102" t="s">
        <v>81</v>
      </c>
      <c r="BV96" s="102" t="s">
        <v>75</v>
      </c>
      <c r="BW96" s="102" t="s">
        <v>86</v>
      </c>
      <c r="BX96" s="102" t="s">
        <v>5</v>
      </c>
      <c r="CL96" s="102" t="s">
        <v>1</v>
      </c>
      <c r="CM96" s="102" t="s">
        <v>83</v>
      </c>
    </row>
    <row r="97" spans="1:91" s="7" customFormat="1" ht="24.75" customHeight="1">
      <c r="A97" s="92" t="s">
        <v>77</v>
      </c>
      <c r="B97" s="93"/>
      <c r="C97" s="94"/>
      <c r="D97" s="242" t="s">
        <v>87</v>
      </c>
      <c r="E97" s="242"/>
      <c r="F97" s="242"/>
      <c r="G97" s="242"/>
      <c r="H97" s="242"/>
      <c r="I97" s="95"/>
      <c r="J97" s="242" t="s">
        <v>88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0">
        <f>'9c-2022 - Výstavba kontej...'!J30</f>
        <v>0</v>
      </c>
      <c r="AH97" s="241"/>
      <c r="AI97" s="241"/>
      <c r="AJ97" s="241"/>
      <c r="AK97" s="241"/>
      <c r="AL97" s="241"/>
      <c r="AM97" s="241"/>
      <c r="AN97" s="240">
        <f>SUM(AG97,AT97)</f>
        <v>0</v>
      </c>
      <c r="AO97" s="241"/>
      <c r="AP97" s="241"/>
      <c r="AQ97" s="96" t="s">
        <v>80</v>
      </c>
      <c r="AR97" s="97"/>
      <c r="AS97" s="103">
        <v>0</v>
      </c>
      <c r="AT97" s="104">
        <f>ROUND(SUM(AV97:AW97),2)</f>
        <v>0</v>
      </c>
      <c r="AU97" s="105">
        <f>'9c-2022 - Výstavba kontej...'!P126</f>
        <v>0</v>
      </c>
      <c r="AV97" s="104">
        <f>'9c-2022 - Výstavba kontej...'!J33</f>
        <v>0</v>
      </c>
      <c r="AW97" s="104">
        <f>'9c-2022 - Výstavba kontej...'!J34</f>
        <v>0</v>
      </c>
      <c r="AX97" s="104">
        <f>'9c-2022 - Výstavba kontej...'!J35</f>
        <v>0</v>
      </c>
      <c r="AY97" s="104">
        <f>'9c-2022 - Výstavba kontej...'!J36</f>
        <v>0</v>
      </c>
      <c r="AZ97" s="104">
        <f>'9c-2022 - Výstavba kontej...'!F33</f>
        <v>0</v>
      </c>
      <c r="BA97" s="104">
        <f>'9c-2022 - Výstavba kontej...'!F34</f>
        <v>0</v>
      </c>
      <c r="BB97" s="104">
        <f>'9c-2022 - Výstavba kontej...'!F35</f>
        <v>0</v>
      </c>
      <c r="BC97" s="104">
        <f>'9c-2022 - Výstavba kontej...'!F36</f>
        <v>0</v>
      </c>
      <c r="BD97" s="106">
        <f>'9c-2022 - Výstavba kontej...'!F37</f>
        <v>0</v>
      </c>
      <c r="BT97" s="102" t="s">
        <v>81</v>
      </c>
      <c r="BV97" s="102" t="s">
        <v>75</v>
      </c>
      <c r="BW97" s="102" t="s">
        <v>89</v>
      </c>
      <c r="BX97" s="102" t="s">
        <v>5</v>
      </c>
      <c r="CL97" s="102" t="s">
        <v>1</v>
      </c>
      <c r="CM97" s="102" t="s">
        <v>83</v>
      </c>
    </row>
    <row r="98" spans="1:91" s="2" customFormat="1" ht="30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L+VakvycUeUqJ05TVuMTtJO2qFCMh3Nst3m74w2D/0YBQkG9Nyz1+o+VH9DDUqs3VO+ImQAkuXNVF7pjfirxmA==" saltValue="mNNc/xkxu65O6QWffDV4wXjBb+7UqDuxCCA1bT43eGfmV19RhBgBN71bTYisPyMR2wqIsQMuHp9L+z/Xxx06q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9a-2022 - Stání pro kont...'!C2" display="/"/>
    <hyperlink ref="A96" location="'09b-2022 - Stavební úprav...'!C2" display="/"/>
    <hyperlink ref="A97" location="'9c-2022 - Výstavba kontej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82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90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3" t="str">
        <f>'Rekapitulace stavby'!K6</f>
        <v>Stání pro kontejnéry komunálního odpadu - v lokalitě Cheb</v>
      </c>
      <c r="F7" s="284"/>
      <c r="G7" s="284"/>
      <c r="H7" s="284"/>
      <c r="L7" s="19"/>
    </row>
    <row r="8" spans="1:46" s="2" customFormat="1" ht="12" customHeight="1">
      <c r="A8" s="33"/>
      <c r="B8" s="38"/>
      <c r="C8" s="33"/>
      <c r="D8" s="111" t="s">
        <v>91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85" t="s">
        <v>92</v>
      </c>
      <c r="F9" s="286"/>
      <c r="G9" s="286"/>
      <c r="H9" s="28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93</v>
      </c>
      <c r="G12" s="33"/>
      <c r="H12" s="33"/>
      <c r="I12" s="111" t="s">
        <v>22</v>
      </c>
      <c r="J12" s="113">
        <f>'Rekapitulace stavby'!AN8</f>
        <v>44799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7" t="str">
        <f>'Rekapitulace stavby'!E14</f>
        <v>Vyplň údaj</v>
      </c>
      <c r="F18" s="288"/>
      <c r="G18" s="288"/>
      <c r="H18" s="288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9" t="s">
        <v>1</v>
      </c>
      <c r="F27" s="289"/>
      <c r="G27" s="289"/>
      <c r="H27" s="28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ROUND((SUM(BE126:BE202)),  2)</f>
        <v>0</v>
      </c>
      <c r="G33" s="33"/>
      <c r="H33" s="33"/>
      <c r="I33" s="123">
        <v>0.21</v>
      </c>
      <c r="J33" s="122">
        <f>ROUND(((SUM(BE126:BE202))*I33),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ROUND((SUM(BF126:BF202)),  2)</f>
        <v>0</v>
      </c>
      <c r="G34" s="33"/>
      <c r="H34" s="33"/>
      <c r="I34" s="123">
        <v>0.15</v>
      </c>
      <c r="J34" s="122">
        <f>ROUND(((SUM(BF126:BF202))*I34),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ROUND((SUM(BG126:BG202)),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ROUND((SUM(BH126:BH202)),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ROUND((SUM(BI126:BI202)),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94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1" t="str">
        <f>E7</f>
        <v>Stání pro kontejnéry komunálního odpadu - v lokalitě Cheb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0" t="str">
        <f>E9</f>
        <v>09a-2022 - Stání pro kontejnéry komunálního odpadu - Pelhřimov</v>
      </c>
      <c r="F87" s="280"/>
      <c r="G87" s="280"/>
      <c r="H87" s="28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Pelhřimov</v>
      </c>
      <c r="G89" s="35"/>
      <c r="H89" s="35"/>
      <c r="I89" s="28" t="s">
        <v>22</v>
      </c>
      <c r="J89" s="65">
        <f>IF(J12="","",J12)</f>
        <v>44799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95</v>
      </c>
      <c r="D94" s="143"/>
      <c r="E94" s="143"/>
      <c r="F94" s="143"/>
      <c r="G94" s="143"/>
      <c r="H94" s="143"/>
      <c r="I94" s="143"/>
      <c r="J94" s="144" t="s">
        <v>96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97</v>
      </c>
      <c r="D96" s="35"/>
      <c r="E96" s="35"/>
      <c r="F96" s="35"/>
      <c r="G96" s="35"/>
      <c r="H96" s="35"/>
      <c r="I96" s="35"/>
      <c r="J96" s="83">
        <f>J126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98</v>
      </c>
    </row>
    <row r="97" spans="1:31" s="9" customFormat="1" ht="24.95" customHeight="1">
      <c r="B97" s="146"/>
      <c r="C97" s="147"/>
      <c r="D97" s="148" t="s">
        <v>99</v>
      </c>
      <c r="E97" s="149"/>
      <c r="F97" s="149"/>
      <c r="G97" s="149"/>
      <c r="H97" s="149"/>
      <c r="I97" s="149"/>
      <c r="J97" s="150">
        <f>J127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100</v>
      </c>
      <c r="E98" s="155"/>
      <c r="F98" s="155"/>
      <c r="G98" s="155"/>
      <c r="H98" s="155"/>
      <c r="I98" s="155"/>
      <c r="J98" s="156">
        <f>J128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101</v>
      </c>
      <c r="E99" s="155"/>
      <c r="F99" s="155"/>
      <c r="G99" s="155"/>
      <c r="H99" s="155"/>
      <c r="I99" s="155"/>
      <c r="J99" s="156">
        <f>J162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102</v>
      </c>
      <c r="E100" s="155"/>
      <c r="F100" s="155"/>
      <c r="G100" s="155"/>
      <c r="H100" s="155"/>
      <c r="I100" s="155"/>
      <c r="J100" s="156">
        <f>J173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103</v>
      </c>
      <c r="E101" s="155"/>
      <c r="F101" s="155"/>
      <c r="G101" s="155"/>
      <c r="H101" s="155"/>
      <c r="I101" s="155"/>
      <c r="J101" s="156">
        <f>J182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104</v>
      </c>
      <c r="E102" s="155"/>
      <c r="F102" s="155"/>
      <c r="G102" s="155"/>
      <c r="H102" s="155"/>
      <c r="I102" s="155"/>
      <c r="J102" s="156">
        <f>J191</f>
        <v>0</v>
      </c>
      <c r="K102" s="153"/>
      <c r="L102" s="157"/>
    </row>
    <row r="103" spans="1:31" s="9" customFormat="1" ht="24.95" customHeight="1">
      <c r="B103" s="146"/>
      <c r="C103" s="147"/>
      <c r="D103" s="148" t="s">
        <v>105</v>
      </c>
      <c r="E103" s="149"/>
      <c r="F103" s="149"/>
      <c r="G103" s="149"/>
      <c r="H103" s="149"/>
      <c r="I103" s="149"/>
      <c r="J103" s="150">
        <f>J196</f>
        <v>0</v>
      </c>
      <c r="K103" s="147"/>
      <c r="L103" s="151"/>
    </row>
    <row r="104" spans="1:31" s="10" customFormat="1" ht="19.899999999999999" customHeight="1">
      <c r="B104" s="152"/>
      <c r="C104" s="153"/>
      <c r="D104" s="154" t="s">
        <v>106</v>
      </c>
      <c r="E104" s="155"/>
      <c r="F104" s="155"/>
      <c r="G104" s="155"/>
      <c r="H104" s="155"/>
      <c r="I104" s="155"/>
      <c r="J104" s="156">
        <f>J197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107</v>
      </c>
      <c r="E105" s="155"/>
      <c r="F105" s="155"/>
      <c r="G105" s="155"/>
      <c r="H105" s="155"/>
      <c r="I105" s="155"/>
      <c r="J105" s="156">
        <f>J199</f>
        <v>0</v>
      </c>
      <c r="K105" s="153"/>
      <c r="L105" s="157"/>
    </row>
    <row r="106" spans="1:31" s="10" customFormat="1" ht="19.899999999999999" customHeight="1">
      <c r="B106" s="152"/>
      <c r="C106" s="153"/>
      <c r="D106" s="154" t="s">
        <v>108</v>
      </c>
      <c r="E106" s="155"/>
      <c r="F106" s="155"/>
      <c r="G106" s="155"/>
      <c r="H106" s="155"/>
      <c r="I106" s="155"/>
      <c r="J106" s="156">
        <f>J201</f>
        <v>0</v>
      </c>
      <c r="K106" s="153"/>
      <c r="L106" s="157"/>
    </row>
    <row r="107" spans="1:31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109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281" t="str">
        <f>E7</f>
        <v>Stání pro kontejnéry komunálního odpadu - v lokalitě Cheb</v>
      </c>
      <c r="F116" s="282"/>
      <c r="G116" s="282"/>
      <c r="H116" s="282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91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30" customHeight="1">
      <c r="A118" s="33"/>
      <c r="B118" s="34"/>
      <c r="C118" s="35"/>
      <c r="D118" s="35"/>
      <c r="E118" s="250" t="str">
        <f>E9</f>
        <v>09a-2022 - Stání pro kontejnéry komunálního odpadu - Pelhřimov</v>
      </c>
      <c r="F118" s="280"/>
      <c r="G118" s="280"/>
      <c r="H118" s="280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F12</f>
        <v>Pelhřimov</v>
      </c>
      <c r="G120" s="35"/>
      <c r="H120" s="35"/>
      <c r="I120" s="28" t="s">
        <v>22</v>
      </c>
      <c r="J120" s="65">
        <f>IF(J12="","",J12)</f>
        <v>44799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23</v>
      </c>
      <c r="D122" s="35"/>
      <c r="E122" s="35"/>
      <c r="F122" s="26" t="str">
        <f>E15</f>
        <v xml:space="preserve"> </v>
      </c>
      <c r="G122" s="35"/>
      <c r="H122" s="35"/>
      <c r="I122" s="28" t="s">
        <v>29</v>
      </c>
      <c r="J122" s="31" t="str">
        <f>E21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5"/>
      <c r="E123" s="35"/>
      <c r="F123" s="26" t="str">
        <f>IF(E18="","",E18)</f>
        <v>Vyplň údaj</v>
      </c>
      <c r="G123" s="35"/>
      <c r="H123" s="35"/>
      <c r="I123" s="28" t="s">
        <v>31</v>
      </c>
      <c r="J123" s="31" t="str">
        <f>E24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58"/>
      <c r="B125" s="159"/>
      <c r="C125" s="160" t="s">
        <v>110</v>
      </c>
      <c r="D125" s="161" t="s">
        <v>58</v>
      </c>
      <c r="E125" s="161" t="s">
        <v>54</v>
      </c>
      <c r="F125" s="161" t="s">
        <v>55</v>
      </c>
      <c r="G125" s="161" t="s">
        <v>111</v>
      </c>
      <c r="H125" s="161" t="s">
        <v>112</v>
      </c>
      <c r="I125" s="161" t="s">
        <v>113</v>
      </c>
      <c r="J125" s="162" t="s">
        <v>96</v>
      </c>
      <c r="K125" s="163" t="s">
        <v>114</v>
      </c>
      <c r="L125" s="164"/>
      <c r="M125" s="74" t="s">
        <v>1</v>
      </c>
      <c r="N125" s="75" t="s">
        <v>37</v>
      </c>
      <c r="O125" s="75" t="s">
        <v>115</v>
      </c>
      <c r="P125" s="75" t="s">
        <v>116</v>
      </c>
      <c r="Q125" s="75" t="s">
        <v>117</v>
      </c>
      <c r="R125" s="75" t="s">
        <v>118</v>
      </c>
      <c r="S125" s="75" t="s">
        <v>119</v>
      </c>
      <c r="T125" s="76" t="s">
        <v>120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pans="1:63" s="2" customFormat="1" ht="22.9" customHeight="1">
      <c r="A126" s="33"/>
      <c r="B126" s="34"/>
      <c r="C126" s="81" t="s">
        <v>121</v>
      </c>
      <c r="D126" s="35"/>
      <c r="E126" s="35"/>
      <c r="F126" s="35"/>
      <c r="G126" s="35"/>
      <c r="H126" s="35"/>
      <c r="I126" s="35"/>
      <c r="J126" s="165">
        <f>BK126</f>
        <v>0</v>
      </c>
      <c r="K126" s="35"/>
      <c r="L126" s="38"/>
      <c r="M126" s="77"/>
      <c r="N126" s="166"/>
      <c r="O126" s="78"/>
      <c r="P126" s="167">
        <f>P127+P196</f>
        <v>0</v>
      </c>
      <c r="Q126" s="78"/>
      <c r="R126" s="167">
        <f>R127+R196</f>
        <v>68.659401500000001</v>
      </c>
      <c r="S126" s="78"/>
      <c r="T126" s="168">
        <f>T127+T196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72</v>
      </c>
      <c r="AU126" s="16" t="s">
        <v>98</v>
      </c>
      <c r="BK126" s="169">
        <f>BK127+BK196</f>
        <v>0</v>
      </c>
    </row>
    <row r="127" spans="1:63" s="12" customFormat="1" ht="25.9" customHeight="1">
      <c r="B127" s="170"/>
      <c r="C127" s="171"/>
      <c r="D127" s="172" t="s">
        <v>72</v>
      </c>
      <c r="E127" s="173" t="s">
        <v>122</v>
      </c>
      <c r="F127" s="173" t="s">
        <v>123</v>
      </c>
      <c r="G127" s="171"/>
      <c r="H127" s="171"/>
      <c r="I127" s="174"/>
      <c r="J127" s="175">
        <f>BK127</f>
        <v>0</v>
      </c>
      <c r="K127" s="171"/>
      <c r="L127" s="176"/>
      <c r="M127" s="177"/>
      <c r="N127" s="178"/>
      <c r="O127" s="178"/>
      <c r="P127" s="179">
        <f>P128+P162+P173+P182+P191</f>
        <v>0</v>
      </c>
      <c r="Q127" s="178"/>
      <c r="R127" s="179">
        <f>R128+R162+R173+R182+R191</f>
        <v>68.659401500000001</v>
      </c>
      <c r="S127" s="178"/>
      <c r="T127" s="180">
        <f>T128+T162+T173+T182+T191</f>
        <v>0</v>
      </c>
      <c r="AR127" s="181" t="s">
        <v>81</v>
      </c>
      <c r="AT127" s="182" t="s">
        <v>72</v>
      </c>
      <c r="AU127" s="182" t="s">
        <v>73</v>
      </c>
      <c r="AY127" s="181" t="s">
        <v>124</v>
      </c>
      <c r="BK127" s="183">
        <f>BK128+BK162+BK173+BK182+BK191</f>
        <v>0</v>
      </c>
    </row>
    <row r="128" spans="1:63" s="12" customFormat="1" ht="22.9" customHeight="1">
      <c r="B128" s="170"/>
      <c r="C128" s="171"/>
      <c r="D128" s="172" t="s">
        <v>72</v>
      </c>
      <c r="E128" s="184" t="s">
        <v>81</v>
      </c>
      <c r="F128" s="184" t="s">
        <v>125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SUM(P129:P161)</f>
        <v>0</v>
      </c>
      <c r="Q128" s="178"/>
      <c r="R128" s="179">
        <f>SUM(R129:R161)</f>
        <v>0.504</v>
      </c>
      <c r="S128" s="178"/>
      <c r="T128" s="180">
        <f>SUM(T129:T161)</f>
        <v>0</v>
      </c>
      <c r="AR128" s="181" t="s">
        <v>81</v>
      </c>
      <c r="AT128" s="182" t="s">
        <v>72</v>
      </c>
      <c r="AU128" s="182" t="s">
        <v>81</v>
      </c>
      <c r="AY128" s="181" t="s">
        <v>124</v>
      </c>
      <c r="BK128" s="183">
        <f>SUM(BK129:BK161)</f>
        <v>0</v>
      </c>
    </row>
    <row r="129" spans="1:65" s="2" customFormat="1" ht="24.2" customHeight="1">
      <c r="A129" s="33"/>
      <c r="B129" s="34"/>
      <c r="C129" s="186" t="s">
        <v>126</v>
      </c>
      <c r="D129" s="186" t="s">
        <v>127</v>
      </c>
      <c r="E129" s="187" t="s">
        <v>128</v>
      </c>
      <c r="F129" s="188" t="s">
        <v>129</v>
      </c>
      <c r="G129" s="189" t="s">
        <v>130</v>
      </c>
      <c r="H129" s="190">
        <v>33.75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38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126</v>
      </c>
      <c r="AT129" s="198" t="s">
        <v>127</v>
      </c>
      <c r="AU129" s="198" t="s">
        <v>83</v>
      </c>
      <c r="AY129" s="16" t="s">
        <v>124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81</v>
      </c>
      <c r="BK129" s="199">
        <f>ROUND(I129*H129,2)</f>
        <v>0</v>
      </c>
      <c r="BL129" s="16" t="s">
        <v>126</v>
      </c>
      <c r="BM129" s="198" t="s">
        <v>131</v>
      </c>
    </row>
    <row r="130" spans="1:65" s="13" customFormat="1">
      <c r="B130" s="200"/>
      <c r="C130" s="201"/>
      <c r="D130" s="202" t="s">
        <v>132</v>
      </c>
      <c r="E130" s="203" t="s">
        <v>1</v>
      </c>
      <c r="F130" s="204" t="s">
        <v>133</v>
      </c>
      <c r="G130" s="201"/>
      <c r="H130" s="205">
        <v>33.75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132</v>
      </c>
      <c r="AU130" s="211" t="s">
        <v>83</v>
      </c>
      <c r="AV130" s="13" t="s">
        <v>83</v>
      </c>
      <c r="AW130" s="13" t="s">
        <v>30</v>
      </c>
      <c r="AX130" s="13" t="s">
        <v>73</v>
      </c>
      <c r="AY130" s="211" t="s">
        <v>124</v>
      </c>
    </row>
    <row r="131" spans="1:65" s="14" customFormat="1">
      <c r="B131" s="212"/>
      <c r="C131" s="213"/>
      <c r="D131" s="202" t="s">
        <v>132</v>
      </c>
      <c r="E131" s="214" t="s">
        <v>1</v>
      </c>
      <c r="F131" s="215" t="s">
        <v>134</v>
      </c>
      <c r="G131" s="213"/>
      <c r="H131" s="216">
        <v>33.75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132</v>
      </c>
      <c r="AU131" s="222" t="s">
        <v>83</v>
      </c>
      <c r="AV131" s="14" t="s">
        <v>126</v>
      </c>
      <c r="AW131" s="14" t="s">
        <v>30</v>
      </c>
      <c r="AX131" s="14" t="s">
        <v>81</v>
      </c>
      <c r="AY131" s="222" t="s">
        <v>124</v>
      </c>
    </row>
    <row r="132" spans="1:65" s="2" customFormat="1" ht="24.2" customHeight="1">
      <c r="A132" s="33"/>
      <c r="B132" s="34"/>
      <c r="C132" s="186" t="s">
        <v>135</v>
      </c>
      <c r="D132" s="186" t="s">
        <v>127</v>
      </c>
      <c r="E132" s="187" t="s">
        <v>136</v>
      </c>
      <c r="F132" s="188" t="s">
        <v>137</v>
      </c>
      <c r="G132" s="189" t="s">
        <v>138</v>
      </c>
      <c r="H132" s="190">
        <v>10.125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38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126</v>
      </c>
      <c r="AT132" s="198" t="s">
        <v>127</v>
      </c>
      <c r="AU132" s="198" t="s">
        <v>83</v>
      </c>
      <c r="AY132" s="16" t="s">
        <v>124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126</v>
      </c>
      <c r="BM132" s="198" t="s">
        <v>139</v>
      </c>
    </row>
    <row r="133" spans="1:65" s="13" customFormat="1">
      <c r="B133" s="200"/>
      <c r="C133" s="201"/>
      <c r="D133" s="202" t="s">
        <v>132</v>
      </c>
      <c r="E133" s="203" t="s">
        <v>1</v>
      </c>
      <c r="F133" s="204" t="s">
        <v>140</v>
      </c>
      <c r="G133" s="201"/>
      <c r="H133" s="205">
        <v>10.125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132</v>
      </c>
      <c r="AU133" s="211" t="s">
        <v>83</v>
      </c>
      <c r="AV133" s="13" t="s">
        <v>83</v>
      </c>
      <c r="AW133" s="13" t="s">
        <v>30</v>
      </c>
      <c r="AX133" s="13" t="s">
        <v>73</v>
      </c>
      <c r="AY133" s="211" t="s">
        <v>124</v>
      </c>
    </row>
    <row r="134" spans="1:65" s="14" customFormat="1">
      <c r="B134" s="212"/>
      <c r="C134" s="213"/>
      <c r="D134" s="202" t="s">
        <v>132</v>
      </c>
      <c r="E134" s="214" t="s">
        <v>1</v>
      </c>
      <c r="F134" s="215" t="s">
        <v>134</v>
      </c>
      <c r="G134" s="213"/>
      <c r="H134" s="216">
        <v>10.125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132</v>
      </c>
      <c r="AU134" s="222" t="s">
        <v>83</v>
      </c>
      <c r="AV134" s="14" t="s">
        <v>126</v>
      </c>
      <c r="AW134" s="14" t="s">
        <v>30</v>
      </c>
      <c r="AX134" s="14" t="s">
        <v>81</v>
      </c>
      <c r="AY134" s="222" t="s">
        <v>124</v>
      </c>
    </row>
    <row r="135" spans="1:65" s="2" customFormat="1" ht="44.25" customHeight="1">
      <c r="A135" s="33"/>
      <c r="B135" s="34"/>
      <c r="C135" s="186" t="s">
        <v>141</v>
      </c>
      <c r="D135" s="186" t="s">
        <v>127</v>
      </c>
      <c r="E135" s="187" t="s">
        <v>142</v>
      </c>
      <c r="F135" s="188" t="s">
        <v>143</v>
      </c>
      <c r="G135" s="189" t="s">
        <v>138</v>
      </c>
      <c r="H135" s="190">
        <v>4.28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38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126</v>
      </c>
      <c r="AT135" s="198" t="s">
        <v>127</v>
      </c>
      <c r="AU135" s="198" t="s">
        <v>83</v>
      </c>
      <c r="AY135" s="16" t="s">
        <v>124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81</v>
      </c>
      <c r="BK135" s="199">
        <f>ROUND(I135*H135,2)</f>
        <v>0</v>
      </c>
      <c r="BL135" s="16" t="s">
        <v>126</v>
      </c>
      <c r="BM135" s="198" t="s">
        <v>144</v>
      </c>
    </row>
    <row r="136" spans="1:65" s="13" customFormat="1">
      <c r="B136" s="200"/>
      <c r="C136" s="201"/>
      <c r="D136" s="202" t="s">
        <v>132</v>
      </c>
      <c r="E136" s="203" t="s">
        <v>1</v>
      </c>
      <c r="F136" s="204" t="s">
        <v>145</v>
      </c>
      <c r="G136" s="201"/>
      <c r="H136" s="205">
        <v>4.28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132</v>
      </c>
      <c r="AU136" s="211" t="s">
        <v>83</v>
      </c>
      <c r="AV136" s="13" t="s">
        <v>83</v>
      </c>
      <c r="AW136" s="13" t="s">
        <v>30</v>
      </c>
      <c r="AX136" s="13" t="s">
        <v>73</v>
      </c>
      <c r="AY136" s="211" t="s">
        <v>124</v>
      </c>
    </row>
    <row r="137" spans="1:65" s="14" customFormat="1">
      <c r="B137" s="212"/>
      <c r="C137" s="213"/>
      <c r="D137" s="202" t="s">
        <v>132</v>
      </c>
      <c r="E137" s="214" t="s">
        <v>1</v>
      </c>
      <c r="F137" s="215" t="s">
        <v>134</v>
      </c>
      <c r="G137" s="213"/>
      <c r="H137" s="216">
        <v>4.28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132</v>
      </c>
      <c r="AU137" s="222" t="s">
        <v>83</v>
      </c>
      <c r="AV137" s="14" t="s">
        <v>126</v>
      </c>
      <c r="AW137" s="14" t="s">
        <v>30</v>
      </c>
      <c r="AX137" s="14" t="s">
        <v>81</v>
      </c>
      <c r="AY137" s="222" t="s">
        <v>124</v>
      </c>
    </row>
    <row r="138" spans="1:65" s="2" customFormat="1" ht="66.75" customHeight="1">
      <c r="A138" s="33"/>
      <c r="B138" s="34"/>
      <c r="C138" s="186" t="s">
        <v>146</v>
      </c>
      <c r="D138" s="186" t="s">
        <v>127</v>
      </c>
      <c r="E138" s="187" t="s">
        <v>147</v>
      </c>
      <c r="F138" s="188" t="s">
        <v>148</v>
      </c>
      <c r="G138" s="189" t="s">
        <v>138</v>
      </c>
      <c r="H138" s="190">
        <v>14.404999999999999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38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126</v>
      </c>
      <c r="AT138" s="198" t="s">
        <v>127</v>
      </c>
      <c r="AU138" s="198" t="s">
        <v>83</v>
      </c>
      <c r="AY138" s="16" t="s">
        <v>124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81</v>
      </c>
      <c r="BK138" s="199">
        <f>ROUND(I138*H138,2)</f>
        <v>0</v>
      </c>
      <c r="BL138" s="16" t="s">
        <v>126</v>
      </c>
      <c r="BM138" s="198" t="s">
        <v>149</v>
      </c>
    </row>
    <row r="139" spans="1:65" s="13" customFormat="1">
      <c r="B139" s="200"/>
      <c r="C139" s="201"/>
      <c r="D139" s="202" t="s">
        <v>132</v>
      </c>
      <c r="E139" s="203" t="s">
        <v>1</v>
      </c>
      <c r="F139" s="204" t="s">
        <v>150</v>
      </c>
      <c r="G139" s="201"/>
      <c r="H139" s="205">
        <v>14.404999999999999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132</v>
      </c>
      <c r="AU139" s="211" t="s">
        <v>83</v>
      </c>
      <c r="AV139" s="13" t="s">
        <v>83</v>
      </c>
      <c r="AW139" s="13" t="s">
        <v>30</v>
      </c>
      <c r="AX139" s="13" t="s">
        <v>73</v>
      </c>
      <c r="AY139" s="211" t="s">
        <v>124</v>
      </c>
    </row>
    <row r="140" spans="1:65" s="14" customFormat="1">
      <c r="B140" s="212"/>
      <c r="C140" s="213"/>
      <c r="D140" s="202" t="s">
        <v>132</v>
      </c>
      <c r="E140" s="214" t="s">
        <v>1</v>
      </c>
      <c r="F140" s="215" t="s">
        <v>134</v>
      </c>
      <c r="G140" s="213"/>
      <c r="H140" s="216">
        <v>14.404999999999999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132</v>
      </c>
      <c r="AU140" s="222" t="s">
        <v>83</v>
      </c>
      <c r="AV140" s="14" t="s">
        <v>126</v>
      </c>
      <c r="AW140" s="14" t="s">
        <v>30</v>
      </c>
      <c r="AX140" s="14" t="s">
        <v>81</v>
      </c>
      <c r="AY140" s="222" t="s">
        <v>124</v>
      </c>
    </row>
    <row r="141" spans="1:65" s="2" customFormat="1" ht="62.65" customHeight="1">
      <c r="A141" s="33"/>
      <c r="B141" s="34"/>
      <c r="C141" s="186" t="s">
        <v>151</v>
      </c>
      <c r="D141" s="186" t="s">
        <v>127</v>
      </c>
      <c r="E141" s="187" t="s">
        <v>152</v>
      </c>
      <c r="F141" s="188" t="s">
        <v>153</v>
      </c>
      <c r="G141" s="189" t="s">
        <v>138</v>
      </c>
      <c r="H141" s="190">
        <v>14.404999999999999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38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126</v>
      </c>
      <c r="AT141" s="198" t="s">
        <v>127</v>
      </c>
      <c r="AU141" s="198" t="s">
        <v>83</v>
      </c>
      <c r="AY141" s="16" t="s">
        <v>124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126</v>
      </c>
      <c r="BM141" s="198" t="s">
        <v>154</v>
      </c>
    </row>
    <row r="142" spans="1:65" s="13" customFormat="1">
      <c r="B142" s="200"/>
      <c r="C142" s="201"/>
      <c r="D142" s="202" t="s">
        <v>132</v>
      </c>
      <c r="E142" s="203" t="s">
        <v>1</v>
      </c>
      <c r="F142" s="204" t="s">
        <v>150</v>
      </c>
      <c r="G142" s="201"/>
      <c r="H142" s="205">
        <v>14.404999999999999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132</v>
      </c>
      <c r="AU142" s="211" t="s">
        <v>83</v>
      </c>
      <c r="AV142" s="13" t="s">
        <v>83</v>
      </c>
      <c r="AW142" s="13" t="s">
        <v>30</v>
      </c>
      <c r="AX142" s="13" t="s">
        <v>73</v>
      </c>
      <c r="AY142" s="211" t="s">
        <v>124</v>
      </c>
    </row>
    <row r="143" spans="1:65" s="14" customFormat="1">
      <c r="B143" s="212"/>
      <c r="C143" s="213"/>
      <c r="D143" s="202" t="s">
        <v>132</v>
      </c>
      <c r="E143" s="214" t="s">
        <v>1</v>
      </c>
      <c r="F143" s="215" t="s">
        <v>134</v>
      </c>
      <c r="G143" s="213"/>
      <c r="H143" s="216">
        <v>14.404999999999999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132</v>
      </c>
      <c r="AU143" s="222" t="s">
        <v>83</v>
      </c>
      <c r="AV143" s="14" t="s">
        <v>126</v>
      </c>
      <c r="AW143" s="14" t="s">
        <v>30</v>
      </c>
      <c r="AX143" s="14" t="s">
        <v>81</v>
      </c>
      <c r="AY143" s="222" t="s">
        <v>124</v>
      </c>
    </row>
    <row r="144" spans="1:65" s="2" customFormat="1" ht="44.25" customHeight="1">
      <c r="A144" s="33"/>
      <c r="B144" s="34"/>
      <c r="C144" s="186" t="s">
        <v>155</v>
      </c>
      <c r="D144" s="186" t="s">
        <v>127</v>
      </c>
      <c r="E144" s="187" t="s">
        <v>156</v>
      </c>
      <c r="F144" s="188" t="s">
        <v>157</v>
      </c>
      <c r="G144" s="189" t="s">
        <v>138</v>
      </c>
      <c r="H144" s="190">
        <v>14.404999999999999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38</v>
      </c>
      <c r="O144" s="70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126</v>
      </c>
      <c r="AT144" s="198" t="s">
        <v>127</v>
      </c>
      <c r="AU144" s="198" t="s">
        <v>83</v>
      </c>
      <c r="AY144" s="16" t="s">
        <v>124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81</v>
      </c>
      <c r="BK144" s="199">
        <f>ROUND(I144*H144,2)</f>
        <v>0</v>
      </c>
      <c r="BL144" s="16" t="s">
        <v>126</v>
      </c>
      <c r="BM144" s="198" t="s">
        <v>158</v>
      </c>
    </row>
    <row r="145" spans="1:65" s="13" customFormat="1">
      <c r="B145" s="200"/>
      <c r="C145" s="201"/>
      <c r="D145" s="202" t="s">
        <v>132</v>
      </c>
      <c r="E145" s="203" t="s">
        <v>1</v>
      </c>
      <c r="F145" s="204" t="s">
        <v>150</v>
      </c>
      <c r="G145" s="201"/>
      <c r="H145" s="205">
        <v>14.404999999999999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132</v>
      </c>
      <c r="AU145" s="211" t="s">
        <v>83</v>
      </c>
      <c r="AV145" s="13" t="s">
        <v>83</v>
      </c>
      <c r="AW145" s="13" t="s">
        <v>30</v>
      </c>
      <c r="AX145" s="13" t="s">
        <v>73</v>
      </c>
      <c r="AY145" s="211" t="s">
        <v>124</v>
      </c>
    </row>
    <row r="146" spans="1:65" s="14" customFormat="1">
      <c r="B146" s="212"/>
      <c r="C146" s="213"/>
      <c r="D146" s="202" t="s">
        <v>132</v>
      </c>
      <c r="E146" s="214" t="s">
        <v>1</v>
      </c>
      <c r="F146" s="215" t="s">
        <v>134</v>
      </c>
      <c r="G146" s="213"/>
      <c r="H146" s="216">
        <v>14.404999999999999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132</v>
      </c>
      <c r="AU146" s="222" t="s">
        <v>83</v>
      </c>
      <c r="AV146" s="14" t="s">
        <v>126</v>
      </c>
      <c r="AW146" s="14" t="s">
        <v>30</v>
      </c>
      <c r="AX146" s="14" t="s">
        <v>81</v>
      </c>
      <c r="AY146" s="222" t="s">
        <v>124</v>
      </c>
    </row>
    <row r="147" spans="1:65" s="2" customFormat="1" ht="44.25" customHeight="1">
      <c r="A147" s="33"/>
      <c r="B147" s="34"/>
      <c r="C147" s="186" t="s">
        <v>159</v>
      </c>
      <c r="D147" s="186" t="s">
        <v>127</v>
      </c>
      <c r="E147" s="187" t="s">
        <v>160</v>
      </c>
      <c r="F147" s="188" t="s">
        <v>161</v>
      </c>
      <c r="G147" s="189" t="s">
        <v>162</v>
      </c>
      <c r="H147" s="190">
        <v>23.047999999999998</v>
      </c>
      <c r="I147" s="191"/>
      <c r="J147" s="192">
        <f>ROUND(I147*H147,2)</f>
        <v>0</v>
      </c>
      <c r="K147" s="193"/>
      <c r="L147" s="38"/>
      <c r="M147" s="194" t="s">
        <v>1</v>
      </c>
      <c r="N147" s="195" t="s">
        <v>38</v>
      </c>
      <c r="O147" s="70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126</v>
      </c>
      <c r="AT147" s="198" t="s">
        <v>127</v>
      </c>
      <c r="AU147" s="198" t="s">
        <v>83</v>
      </c>
      <c r="AY147" s="16" t="s">
        <v>124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81</v>
      </c>
      <c r="BK147" s="199">
        <f>ROUND(I147*H147,2)</f>
        <v>0</v>
      </c>
      <c r="BL147" s="16" t="s">
        <v>126</v>
      </c>
      <c r="BM147" s="198" t="s">
        <v>163</v>
      </c>
    </row>
    <row r="148" spans="1:65" s="13" customFormat="1">
      <c r="B148" s="200"/>
      <c r="C148" s="201"/>
      <c r="D148" s="202" t="s">
        <v>132</v>
      </c>
      <c r="E148" s="203" t="s">
        <v>1</v>
      </c>
      <c r="F148" s="204" t="s">
        <v>164</v>
      </c>
      <c r="G148" s="201"/>
      <c r="H148" s="205">
        <v>23.047999999999998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132</v>
      </c>
      <c r="AU148" s="211" t="s">
        <v>83</v>
      </c>
      <c r="AV148" s="13" t="s">
        <v>83</v>
      </c>
      <c r="AW148" s="13" t="s">
        <v>30</v>
      </c>
      <c r="AX148" s="13" t="s">
        <v>73</v>
      </c>
      <c r="AY148" s="211" t="s">
        <v>124</v>
      </c>
    </row>
    <row r="149" spans="1:65" s="14" customFormat="1">
      <c r="B149" s="212"/>
      <c r="C149" s="213"/>
      <c r="D149" s="202" t="s">
        <v>132</v>
      </c>
      <c r="E149" s="214" t="s">
        <v>1</v>
      </c>
      <c r="F149" s="215" t="s">
        <v>134</v>
      </c>
      <c r="G149" s="213"/>
      <c r="H149" s="216">
        <v>23.047999999999998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132</v>
      </c>
      <c r="AU149" s="222" t="s">
        <v>83</v>
      </c>
      <c r="AV149" s="14" t="s">
        <v>126</v>
      </c>
      <c r="AW149" s="14" t="s">
        <v>30</v>
      </c>
      <c r="AX149" s="14" t="s">
        <v>81</v>
      </c>
      <c r="AY149" s="222" t="s">
        <v>124</v>
      </c>
    </row>
    <row r="150" spans="1:65" s="2" customFormat="1" ht="37.9" customHeight="1">
      <c r="A150" s="33"/>
      <c r="B150" s="34"/>
      <c r="C150" s="186" t="s">
        <v>165</v>
      </c>
      <c r="D150" s="186" t="s">
        <v>127</v>
      </c>
      <c r="E150" s="187" t="s">
        <v>166</v>
      </c>
      <c r="F150" s="188" t="s">
        <v>167</v>
      </c>
      <c r="G150" s="189" t="s">
        <v>138</v>
      </c>
      <c r="H150" s="190">
        <v>14.404999999999999</v>
      </c>
      <c r="I150" s="191"/>
      <c r="J150" s="192">
        <f>ROUND(I150*H150,2)</f>
        <v>0</v>
      </c>
      <c r="K150" s="193"/>
      <c r="L150" s="38"/>
      <c r="M150" s="194" t="s">
        <v>1</v>
      </c>
      <c r="N150" s="195" t="s">
        <v>38</v>
      </c>
      <c r="O150" s="70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126</v>
      </c>
      <c r="AT150" s="198" t="s">
        <v>127</v>
      </c>
      <c r="AU150" s="198" t="s">
        <v>83</v>
      </c>
      <c r="AY150" s="16" t="s">
        <v>124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81</v>
      </c>
      <c r="BK150" s="199">
        <f>ROUND(I150*H150,2)</f>
        <v>0</v>
      </c>
      <c r="BL150" s="16" t="s">
        <v>126</v>
      </c>
      <c r="BM150" s="198" t="s">
        <v>168</v>
      </c>
    </row>
    <row r="151" spans="1:65" s="13" customFormat="1">
      <c r="B151" s="200"/>
      <c r="C151" s="201"/>
      <c r="D151" s="202" t="s">
        <v>132</v>
      </c>
      <c r="E151" s="203" t="s">
        <v>1</v>
      </c>
      <c r="F151" s="204" t="s">
        <v>150</v>
      </c>
      <c r="G151" s="201"/>
      <c r="H151" s="205">
        <v>14.404999999999999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132</v>
      </c>
      <c r="AU151" s="211" t="s">
        <v>83</v>
      </c>
      <c r="AV151" s="13" t="s">
        <v>83</v>
      </c>
      <c r="AW151" s="13" t="s">
        <v>30</v>
      </c>
      <c r="AX151" s="13" t="s">
        <v>73</v>
      </c>
      <c r="AY151" s="211" t="s">
        <v>124</v>
      </c>
    </row>
    <row r="152" spans="1:65" s="14" customFormat="1">
      <c r="B152" s="212"/>
      <c r="C152" s="213"/>
      <c r="D152" s="202" t="s">
        <v>132</v>
      </c>
      <c r="E152" s="214" t="s">
        <v>1</v>
      </c>
      <c r="F152" s="215" t="s">
        <v>134</v>
      </c>
      <c r="G152" s="213"/>
      <c r="H152" s="216">
        <v>14.404999999999999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132</v>
      </c>
      <c r="AU152" s="222" t="s">
        <v>83</v>
      </c>
      <c r="AV152" s="14" t="s">
        <v>126</v>
      </c>
      <c r="AW152" s="14" t="s">
        <v>30</v>
      </c>
      <c r="AX152" s="14" t="s">
        <v>81</v>
      </c>
      <c r="AY152" s="222" t="s">
        <v>124</v>
      </c>
    </row>
    <row r="153" spans="1:65" s="2" customFormat="1" ht="37.9" customHeight="1">
      <c r="A153" s="33"/>
      <c r="B153" s="34"/>
      <c r="C153" s="186" t="s">
        <v>169</v>
      </c>
      <c r="D153" s="186" t="s">
        <v>127</v>
      </c>
      <c r="E153" s="187" t="s">
        <v>170</v>
      </c>
      <c r="F153" s="188" t="s">
        <v>171</v>
      </c>
      <c r="G153" s="189" t="s">
        <v>130</v>
      </c>
      <c r="H153" s="190">
        <v>21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38</v>
      </c>
      <c r="O153" s="70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126</v>
      </c>
      <c r="AT153" s="198" t="s">
        <v>127</v>
      </c>
      <c r="AU153" s="198" t="s">
        <v>83</v>
      </c>
      <c r="AY153" s="16" t="s">
        <v>124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81</v>
      </c>
      <c r="BK153" s="199">
        <f>ROUND(I153*H153,2)</f>
        <v>0</v>
      </c>
      <c r="BL153" s="16" t="s">
        <v>126</v>
      </c>
      <c r="BM153" s="198" t="s">
        <v>172</v>
      </c>
    </row>
    <row r="154" spans="1:65" s="13" customFormat="1">
      <c r="B154" s="200"/>
      <c r="C154" s="201"/>
      <c r="D154" s="202" t="s">
        <v>132</v>
      </c>
      <c r="E154" s="203" t="s">
        <v>1</v>
      </c>
      <c r="F154" s="204" t="s">
        <v>173</v>
      </c>
      <c r="G154" s="201"/>
      <c r="H154" s="205">
        <v>21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132</v>
      </c>
      <c r="AU154" s="211" t="s">
        <v>83</v>
      </c>
      <c r="AV154" s="13" t="s">
        <v>83</v>
      </c>
      <c r="AW154" s="13" t="s">
        <v>30</v>
      </c>
      <c r="AX154" s="13" t="s">
        <v>73</v>
      </c>
      <c r="AY154" s="211" t="s">
        <v>124</v>
      </c>
    </row>
    <row r="155" spans="1:65" s="14" customFormat="1">
      <c r="B155" s="212"/>
      <c r="C155" s="213"/>
      <c r="D155" s="202" t="s">
        <v>132</v>
      </c>
      <c r="E155" s="214" t="s">
        <v>1</v>
      </c>
      <c r="F155" s="215" t="s">
        <v>134</v>
      </c>
      <c r="G155" s="213"/>
      <c r="H155" s="216">
        <v>21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132</v>
      </c>
      <c r="AU155" s="222" t="s">
        <v>83</v>
      </c>
      <c r="AV155" s="14" t="s">
        <v>126</v>
      </c>
      <c r="AW155" s="14" t="s">
        <v>30</v>
      </c>
      <c r="AX155" s="14" t="s">
        <v>81</v>
      </c>
      <c r="AY155" s="222" t="s">
        <v>124</v>
      </c>
    </row>
    <row r="156" spans="1:65" s="2" customFormat="1" ht="16.5" customHeight="1">
      <c r="A156" s="33"/>
      <c r="B156" s="34"/>
      <c r="C156" s="223" t="s">
        <v>174</v>
      </c>
      <c r="D156" s="223" t="s">
        <v>175</v>
      </c>
      <c r="E156" s="224" t="s">
        <v>176</v>
      </c>
      <c r="F156" s="225" t="s">
        <v>177</v>
      </c>
      <c r="G156" s="226" t="s">
        <v>138</v>
      </c>
      <c r="H156" s="227">
        <v>2.4</v>
      </c>
      <c r="I156" s="228"/>
      <c r="J156" s="229">
        <f>ROUND(I156*H156,2)</f>
        <v>0</v>
      </c>
      <c r="K156" s="230"/>
      <c r="L156" s="231"/>
      <c r="M156" s="232" t="s">
        <v>1</v>
      </c>
      <c r="N156" s="233" t="s">
        <v>38</v>
      </c>
      <c r="O156" s="70"/>
      <c r="P156" s="196">
        <f>O156*H156</f>
        <v>0</v>
      </c>
      <c r="Q156" s="196">
        <v>0.21</v>
      </c>
      <c r="R156" s="196">
        <f>Q156*H156</f>
        <v>0.504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155</v>
      </c>
      <c r="AT156" s="198" t="s">
        <v>175</v>
      </c>
      <c r="AU156" s="198" t="s">
        <v>83</v>
      </c>
      <c r="AY156" s="16" t="s">
        <v>124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81</v>
      </c>
      <c r="BK156" s="199">
        <f>ROUND(I156*H156,2)</f>
        <v>0</v>
      </c>
      <c r="BL156" s="16" t="s">
        <v>126</v>
      </c>
      <c r="BM156" s="198" t="s">
        <v>178</v>
      </c>
    </row>
    <row r="157" spans="1:65" s="13" customFormat="1">
      <c r="B157" s="200"/>
      <c r="C157" s="201"/>
      <c r="D157" s="202" t="s">
        <v>132</v>
      </c>
      <c r="E157" s="203" t="s">
        <v>1</v>
      </c>
      <c r="F157" s="204" t="s">
        <v>179</v>
      </c>
      <c r="G157" s="201"/>
      <c r="H157" s="205">
        <v>2.4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132</v>
      </c>
      <c r="AU157" s="211" t="s">
        <v>83</v>
      </c>
      <c r="AV157" s="13" t="s">
        <v>83</v>
      </c>
      <c r="AW157" s="13" t="s">
        <v>30</v>
      </c>
      <c r="AX157" s="13" t="s">
        <v>73</v>
      </c>
      <c r="AY157" s="211" t="s">
        <v>124</v>
      </c>
    </row>
    <row r="158" spans="1:65" s="14" customFormat="1">
      <c r="B158" s="212"/>
      <c r="C158" s="213"/>
      <c r="D158" s="202" t="s">
        <v>132</v>
      </c>
      <c r="E158" s="214" t="s">
        <v>1</v>
      </c>
      <c r="F158" s="215" t="s">
        <v>134</v>
      </c>
      <c r="G158" s="213"/>
      <c r="H158" s="216">
        <v>2.4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132</v>
      </c>
      <c r="AU158" s="222" t="s">
        <v>83</v>
      </c>
      <c r="AV158" s="14" t="s">
        <v>126</v>
      </c>
      <c r="AW158" s="14" t="s">
        <v>30</v>
      </c>
      <c r="AX158" s="14" t="s">
        <v>81</v>
      </c>
      <c r="AY158" s="222" t="s">
        <v>124</v>
      </c>
    </row>
    <row r="159" spans="1:65" s="2" customFormat="1" ht="33" customHeight="1">
      <c r="A159" s="33"/>
      <c r="B159" s="34"/>
      <c r="C159" s="186" t="s">
        <v>180</v>
      </c>
      <c r="D159" s="186" t="s">
        <v>127</v>
      </c>
      <c r="E159" s="187" t="s">
        <v>181</v>
      </c>
      <c r="F159" s="188" t="s">
        <v>182</v>
      </c>
      <c r="G159" s="189" t="s">
        <v>130</v>
      </c>
      <c r="H159" s="190">
        <v>33.75</v>
      </c>
      <c r="I159" s="191"/>
      <c r="J159" s="192">
        <f>ROUND(I159*H159,2)</f>
        <v>0</v>
      </c>
      <c r="K159" s="193"/>
      <c r="L159" s="38"/>
      <c r="M159" s="194" t="s">
        <v>1</v>
      </c>
      <c r="N159" s="195" t="s">
        <v>38</v>
      </c>
      <c r="O159" s="70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126</v>
      </c>
      <c r="AT159" s="198" t="s">
        <v>127</v>
      </c>
      <c r="AU159" s="198" t="s">
        <v>83</v>
      </c>
      <c r="AY159" s="16" t="s">
        <v>124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6" t="s">
        <v>81</v>
      </c>
      <c r="BK159" s="199">
        <f>ROUND(I159*H159,2)</f>
        <v>0</v>
      </c>
      <c r="BL159" s="16" t="s">
        <v>126</v>
      </c>
      <c r="BM159" s="198" t="s">
        <v>183</v>
      </c>
    </row>
    <row r="160" spans="1:65" s="13" customFormat="1">
      <c r="B160" s="200"/>
      <c r="C160" s="201"/>
      <c r="D160" s="202" t="s">
        <v>132</v>
      </c>
      <c r="E160" s="203" t="s">
        <v>1</v>
      </c>
      <c r="F160" s="204" t="s">
        <v>133</v>
      </c>
      <c r="G160" s="201"/>
      <c r="H160" s="205">
        <v>33.75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132</v>
      </c>
      <c r="AU160" s="211" t="s">
        <v>83</v>
      </c>
      <c r="AV160" s="13" t="s">
        <v>83</v>
      </c>
      <c r="AW160" s="13" t="s">
        <v>30</v>
      </c>
      <c r="AX160" s="13" t="s">
        <v>73</v>
      </c>
      <c r="AY160" s="211" t="s">
        <v>124</v>
      </c>
    </row>
    <row r="161" spans="1:65" s="14" customFormat="1">
      <c r="B161" s="212"/>
      <c r="C161" s="213"/>
      <c r="D161" s="202" t="s">
        <v>132</v>
      </c>
      <c r="E161" s="214" t="s">
        <v>1</v>
      </c>
      <c r="F161" s="215" t="s">
        <v>134</v>
      </c>
      <c r="G161" s="213"/>
      <c r="H161" s="216">
        <v>33.75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132</v>
      </c>
      <c r="AU161" s="222" t="s">
        <v>83</v>
      </c>
      <c r="AV161" s="14" t="s">
        <v>126</v>
      </c>
      <c r="AW161" s="14" t="s">
        <v>30</v>
      </c>
      <c r="AX161" s="14" t="s">
        <v>81</v>
      </c>
      <c r="AY161" s="222" t="s">
        <v>124</v>
      </c>
    </row>
    <row r="162" spans="1:65" s="12" customFormat="1" ht="22.9" customHeight="1">
      <c r="B162" s="170"/>
      <c r="C162" s="171"/>
      <c r="D162" s="172" t="s">
        <v>72</v>
      </c>
      <c r="E162" s="184" t="s">
        <v>83</v>
      </c>
      <c r="F162" s="184" t="s">
        <v>184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SUM(P163:P172)</f>
        <v>0</v>
      </c>
      <c r="Q162" s="178"/>
      <c r="R162" s="179">
        <f>SUM(R163:R172)</f>
        <v>17.383191499999999</v>
      </c>
      <c r="S162" s="178"/>
      <c r="T162" s="180">
        <f>SUM(T163:T172)</f>
        <v>0</v>
      </c>
      <c r="AR162" s="181" t="s">
        <v>81</v>
      </c>
      <c r="AT162" s="182" t="s">
        <v>72</v>
      </c>
      <c r="AU162" s="182" t="s">
        <v>81</v>
      </c>
      <c r="AY162" s="181" t="s">
        <v>124</v>
      </c>
      <c r="BK162" s="183">
        <f>SUM(BK163:BK172)</f>
        <v>0</v>
      </c>
    </row>
    <row r="163" spans="1:65" s="2" customFormat="1" ht="37.9" customHeight="1">
      <c r="A163" s="33"/>
      <c r="B163" s="34"/>
      <c r="C163" s="186" t="s">
        <v>8</v>
      </c>
      <c r="D163" s="186" t="s">
        <v>127</v>
      </c>
      <c r="E163" s="187" t="s">
        <v>185</v>
      </c>
      <c r="F163" s="188" t="s">
        <v>186</v>
      </c>
      <c r="G163" s="189" t="s">
        <v>138</v>
      </c>
      <c r="H163" s="190">
        <v>0.42799999999999999</v>
      </c>
      <c r="I163" s="191"/>
      <c r="J163" s="192">
        <f>ROUND(I163*H163,2)</f>
        <v>0</v>
      </c>
      <c r="K163" s="193"/>
      <c r="L163" s="38"/>
      <c r="M163" s="194" t="s">
        <v>1</v>
      </c>
      <c r="N163" s="195" t="s">
        <v>38</v>
      </c>
      <c r="O163" s="70"/>
      <c r="P163" s="196">
        <f>O163*H163</f>
        <v>0</v>
      </c>
      <c r="Q163" s="196">
        <v>2.16</v>
      </c>
      <c r="R163" s="196">
        <f>Q163*H163</f>
        <v>0.92448000000000008</v>
      </c>
      <c r="S163" s="196">
        <v>0</v>
      </c>
      <c r="T163" s="19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126</v>
      </c>
      <c r="AT163" s="198" t="s">
        <v>127</v>
      </c>
      <c r="AU163" s="198" t="s">
        <v>83</v>
      </c>
      <c r="AY163" s="16" t="s">
        <v>124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6" t="s">
        <v>81</v>
      </c>
      <c r="BK163" s="199">
        <f>ROUND(I163*H163,2)</f>
        <v>0</v>
      </c>
      <c r="BL163" s="16" t="s">
        <v>126</v>
      </c>
      <c r="BM163" s="198" t="s">
        <v>187</v>
      </c>
    </row>
    <row r="164" spans="1:65" s="13" customFormat="1">
      <c r="B164" s="200"/>
      <c r="C164" s="201"/>
      <c r="D164" s="202" t="s">
        <v>132</v>
      </c>
      <c r="E164" s="203" t="s">
        <v>1</v>
      </c>
      <c r="F164" s="204" t="s">
        <v>188</v>
      </c>
      <c r="G164" s="201"/>
      <c r="H164" s="205">
        <v>0.42799999999999999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132</v>
      </c>
      <c r="AU164" s="211" t="s">
        <v>83</v>
      </c>
      <c r="AV164" s="13" t="s">
        <v>83</v>
      </c>
      <c r="AW164" s="13" t="s">
        <v>30</v>
      </c>
      <c r="AX164" s="13" t="s">
        <v>73</v>
      </c>
      <c r="AY164" s="211" t="s">
        <v>124</v>
      </c>
    </row>
    <row r="165" spans="1:65" s="14" customFormat="1">
      <c r="B165" s="212"/>
      <c r="C165" s="213"/>
      <c r="D165" s="202" t="s">
        <v>132</v>
      </c>
      <c r="E165" s="214" t="s">
        <v>1</v>
      </c>
      <c r="F165" s="215" t="s">
        <v>134</v>
      </c>
      <c r="G165" s="213"/>
      <c r="H165" s="216">
        <v>0.42799999999999999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132</v>
      </c>
      <c r="AU165" s="222" t="s">
        <v>83</v>
      </c>
      <c r="AV165" s="14" t="s">
        <v>126</v>
      </c>
      <c r="AW165" s="14" t="s">
        <v>30</v>
      </c>
      <c r="AX165" s="14" t="s">
        <v>81</v>
      </c>
      <c r="AY165" s="222" t="s">
        <v>124</v>
      </c>
    </row>
    <row r="166" spans="1:65" s="2" customFormat="1" ht="24.2" customHeight="1">
      <c r="A166" s="33"/>
      <c r="B166" s="34"/>
      <c r="C166" s="186" t="s">
        <v>189</v>
      </c>
      <c r="D166" s="186" t="s">
        <v>127</v>
      </c>
      <c r="E166" s="187" t="s">
        <v>190</v>
      </c>
      <c r="F166" s="188" t="s">
        <v>191</v>
      </c>
      <c r="G166" s="189" t="s">
        <v>162</v>
      </c>
      <c r="H166" s="190">
        <v>0.1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38</v>
      </c>
      <c r="O166" s="70"/>
      <c r="P166" s="196">
        <f>O166*H166</f>
        <v>0</v>
      </c>
      <c r="Q166" s="196">
        <v>1.0606199999999999</v>
      </c>
      <c r="R166" s="196">
        <f>Q166*H166</f>
        <v>0.10606199999999999</v>
      </c>
      <c r="S166" s="196">
        <v>0</v>
      </c>
      <c r="T166" s="19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126</v>
      </c>
      <c r="AT166" s="198" t="s">
        <v>127</v>
      </c>
      <c r="AU166" s="198" t="s">
        <v>83</v>
      </c>
      <c r="AY166" s="16" t="s">
        <v>124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81</v>
      </c>
      <c r="BK166" s="199">
        <f>ROUND(I166*H166,2)</f>
        <v>0</v>
      </c>
      <c r="BL166" s="16" t="s">
        <v>126</v>
      </c>
      <c r="BM166" s="198" t="s">
        <v>192</v>
      </c>
    </row>
    <row r="167" spans="1:65" s="2" customFormat="1" ht="24.2" customHeight="1">
      <c r="A167" s="33"/>
      <c r="B167" s="34"/>
      <c r="C167" s="186" t="s">
        <v>193</v>
      </c>
      <c r="D167" s="186" t="s">
        <v>127</v>
      </c>
      <c r="E167" s="187" t="s">
        <v>194</v>
      </c>
      <c r="F167" s="188" t="s">
        <v>195</v>
      </c>
      <c r="G167" s="189" t="s">
        <v>138</v>
      </c>
      <c r="H167" s="190">
        <v>5.35</v>
      </c>
      <c r="I167" s="191"/>
      <c r="J167" s="192">
        <f>ROUND(I167*H167,2)</f>
        <v>0</v>
      </c>
      <c r="K167" s="193"/>
      <c r="L167" s="38"/>
      <c r="M167" s="194" t="s">
        <v>1</v>
      </c>
      <c r="N167" s="195" t="s">
        <v>38</v>
      </c>
      <c r="O167" s="70"/>
      <c r="P167" s="196">
        <f>O167*H167</f>
        <v>0</v>
      </c>
      <c r="Q167" s="196">
        <v>2.47214</v>
      </c>
      <c r="R167" s="196">
        <f>Q167*H167</f>
        <v>13.225949</v>
      </c>
      <c r="S167" s="196">
        <v>0</v>
      </c>
      <c r="T167" s="19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126</v>
      </c>
      <c r="AT167" s="198" t="s">
        <v>127</v>
      </c>
      <c r="AU167" s="198" t="s">
        <v>83</v>
      </c>
      <c r="AY167" s="16" t="s">
        <v>124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6" t="s">
        <v>81</v>
      </c>
      <c r="BK167" s="199">
        <f>ROUND(I167*H167,2)</f>
        <v>0</v>
      </c>
      <c r="BL167" s="16" t="s">
        <v>126</v>
      </c>
      <c r="BM167" s="198" t="s">
        <v>196</v>
      </c>
    </row>
    <row r="168" spans="1:65" s="13" customFormat="1">
      <c r="B168" s="200"/>
      <c r="C168" s="201"/>
      <c r="D168" s="202" t="s">
        <v>132</v>
      </c>
      <c r="E168" s="203" t="s">
        <v>1</v>
      </c>
      <c r="F168" s="204" t="s">
        <v>197</v>
      </c>
      <c r="G168" s="201"/>
      <c r="H168" s="205">
        <v>5.35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132</v>
      </c>
      <c r="AU168" s="211" t="s">
        <v>83</v>
      </c>
      <c r="AV168" s="13" t="s">
        <v>83</v>
      </c>
      <c r="AW168" s="13" t="s">
        <v>30</v>
      </c>
      <c r="AX168" s="13" t="s">
        <v>73</v>
      </c>
      <c r="AY168" s="211" t="s">
        <v>124</v>
      </c>
    </row>
    <row r="169" spans="1:65" s="14" customFormat="1">
      <c r="B169" s="212"/>
      <c r="C169" s="213"/>
      <c r="D169" s="202" t="s">
        <v>132</v>
      </c>
      <c r="E169" s="214" t="s">
        <v>1</v>
      </c>
      <c r="F169" s="215" t="s">
        <v>134</v>
      </c>
      <c r="G169" s="213"/>
      <c r="H169" s="216">
        <v>5.35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132</v>
      </c>
      <c r="AU169" s="222" t="s">
        <v>83</v>
      </c>
      <c r="AV169" s="14" t="s">
        <v>126</v>
      </c>
      <c r="AW169" s="14" t="s">
        <v>30</v>
      </c>
      <c r="AX169" s="14" t="s">
        <v>81</v>
      </c>
      <c r="AY169" s="222" t="s">
        <v>124</v>
      </c>
    </row>
    <row r="170" spans="1:65" s="2" customFormat="1" ht="44.25" customHeight="1">
      <c r="A170" s="33"/>
      <c r="B170" s="34"/>
      <c r="C170" s="186" t="s">
        <v>198</v>
      </c>
      <c r="D170" s="186" t="s">
        <v>127</v>
      </c>
      <c r="E170" s="187" t="s">
        <v>199</v>
      </c>
      <c r="F170" s="188" t="s">
        <v>200</v>
      </c>
      <c r="G170" s="189" t="s">
        <v>130</v>
      </c>
      <c r="H170" s="190">
        <v>5.35</v>
      </c>
      <c r="I170" s="191"/>
      <c r="J170" s="192">
        <f>ROUND(I170*H170,2)</f>
        <v>0</v>
      </c>
      <c r="K170" s="193"/>
      <c r="L170" s="38"/>
      <c r="M170" s="194" t="s">
        <v>1</v>
      </c>
      <c r="N170" s="195" t="s">
        <v>38</v>
      </c>
      <c r="O170" s="70"/>
      <c r="P170" s="196">
        <f>O170*H170</f>
        <v>0</v>
      </c>
      <c r="Q170" s="196">
        <v>0.58443000000000001</v>
      </c>
      <c r="R170" s="196">
        <f>Q170*H170</f>
        <v>3.1267004999999997</v>
      </c>
      <c r="S170" s="196">
        <v>0</v>
      </c>
      <c r="T170" s="19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126</v>
      </c>
      <c r="AT170" s="198" t="s">
        <v>127</v>
      </c>
      <c r="AU170" s="198" t="s">
        <v>83</v>
      </c>
      <c r="AY170" s="16" t="s">
        <v>124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6" t="s">
        <v>81</v>
      </c>
      <c r="BK170" s="199">
        <f>ROUND(I170*H170,2)</f>
        <v>0</v>
      </c>
      <c r="BL170" s="16" t="s">
        <v>126</v>
      </c>
      <c r="BM170" s="198" t="s">
        <v>201</v>
      </c>
    </row>
    <row r="171" spans="1:65" s="13" customFormat="1">
      <c r="B171" s="200"/>
      <c r="C171" s="201"/>
      <c r="D171" s="202" t="s">
        <v>132</v>
      </c>
      <c r="E171" s="203" t="s">
        <v>1</v>
      </c>
      <c r="F171" s="204" t="s">
        <v>202</v>
      </c>
      <c r="G171" s="201"/>
      <c r="H171" s="205">
        <v>5.35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132</v>
      </c>
      <c r="AU171" s="211" t="s">
        <v>83</v>
      </c>
      <c r="AV171" s="13" t="s">
        <v>83</v>
      </c>
      <c r="AW171" s="13" t="s">
        <v>30</v>
      </c>
      <c r="AX171" s="13" t="s">
        <v>73</v>
      </c>
      <c r="AY171" s="211" t="s">
        <v>124</v>
      </c>
    </row>
    <row r="172" spans="1:65" s="14" customFormat="1">
      <c r="B172" s="212"/>
      <c r="C172" s="213"/>
      <c r="D172" s="202" t="s">
        <v>132</v>
      </c>
      <c r="E172" s="214" t="s">
        <v>1</v>
      </c>
      <c r="F172" s="215" t="s">
        <v>134</v>
      </c>
      <c r="G172" s="213"/>
      <c r="H172" s="216">
        <v>5.35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132</v>
      </c>
      <c r="AU172" s="222" t="s">
        <v>83</v>
      </c>
      <c r="AV172" s="14" t="s">
        <v>126</v>
      </c>
      <c r="AW172" s="14" t="s">
        <v>30</v>
      </c>
      <c r="AX172" s="14" t="s">
        <v>81</v>
      </c>
      <c r="AY172" s="222" t="s">
        <v>124</v>
      </c>
    </row>
    <row r="173" spans="1:65" s="12" customFormat="1" ht="22.9" customHeight="1">
      <c r="B173" s="170"/>
      <c r="C173" s="171"/>
      <c r="D173" s="172" t="s">
        <v>72</v>
      </c>
      <c r="E173" s="184" t="s">
        <v>203</v>
      </c>
      <c r="F173" s="184" t="s">
        <v>204</v>
      </c>
      <c r="G173" s="171"/>
      <c r="H173" s="171"/>
      <c r="I173" s="174"/>
      <c r="J173" s="185">
        <f>BK173</f>
        <v>0</v>
      </c>
      <c r="K173" s="171"/>
      <c r="L173" s="176"/>
      <c r="M173" s="177"/>
      <c r="N173" s="178"/>
      <c r="O173" s="178"/>
      <c r="P173" s="179">
        <f>SUM(P174:P181)</f>
        <v>0</v>
      </c>
      <c r="Q173" s="178"/>
      <c r="R173" s="179">
        <f>SUM(R174:R181)</f>
        <v>39.729600000000005</v>
      </c>
      <c r="S173" s="178"/>
      <c r="T173" s="180">
        <f>SUM(T174:T181)</f>
        <v>0</v>
      </c>
      <c r="AR173" s="181" t="s">
        <v>81</v>
      </c>
      <c r="AT173" s="182" t="s">
        <v>72</v>
      </c>
      <c r="AU173" s="182" t="s">
        <v>81</v>
      </c>
      <c r="AY173" s="181" t="s">
        <v>124</v>
      </c>
      <c r="BK173" s="183">
        <f>SUM(BK174:BK181)</f>
        <v>0</v>
      </c>
    </row>
    <row r="174" spans="1:65" s="2" customFormat="1" ht="37.9" customHeight="1">
      <c r="A174" s="33"/>
      <c r="B174" s="34"/>
      <c r="C174" s="186" t="s">
        <v>205</v>
      </c>
      <c r="D174" s="186" t="s">
        <v>127</v>
      </c>
      <c r="E174" s="187" t="s">
        <v>206</v>
      </c>
      <c r="F174" s="188" t="s">
        <v>207</v>
      </c>
      <c r="G174" s="189" t="s">
        <v>208</v>
      </c>
      <c r="H174" s="190">
        <v>7</v>
      </c>
      <c r="I174" s="191"/>
      <c r="J174" s="192">
        <f>ROUND(I174*H174,2)</f>
        <v>0</v>
      </c>
      <c r="K174" s="193"/>
      <c r="L174" s="38"/>
      <c r="M174" s="194" t="s">
        <v>1</v>
      </c>
      <c r="N174" s="195" t="s">
        <v>38</v>
      </c>
      <c r="O174" s="70"/>
      <c r="P174" s="196">
        <f>O174*H174</f>
        <v>0</v>
      </c>
      <c r="Q174" s="196">
        <v>0.48580000000000001</v>
      </c>
      <c r="R174" s="196">
        <f>Q174*H174</f>
        <v>3.4005999999999998</v>
      </c>
      <c r="S174" s="196">
        <v>0</v>
      </c>
      <c r="T174" s="19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8" t="s">
        <v>126</v>
      </c>
      <c r="AT174" s="198" t="s">
        <v>127</v>
      </c>
      <c r="AU174" s="198" t="s">
        <v>83</v>
      </c>
      <c r="AY174" s="16" t="s">
        <v>124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6" t="s">
        <v>81</v>
      </c>
      <c r="BK174" s="199">
        <f>ROUND(I174*H174,2)</f>
        <v>0</v>
      </c>
      <c r="BL174" s="16" t="s">
        <v>126</v>
      </c>
      <c r="BM174" s="198" t="s">
        <v>209</v>
      </c>
    </row>
    <row r="175" spans="1:65" s="2" customFormat="1" ht="24.2" customHeight="1">
      <c r="A175" s="33"/>
      <c r="B175" s="34"/>
      <c r="C175" s="223" t="s">
        <v>210</v>
      </c>
      <c r="D175" s="223" t="s">
        <v>175</v>
      </c>
      <c r="E175" s="224" t="s">
        <v>211</v>
      </c>
      <c r="F175" s="225" t="s">
        <v>212</v>
      </c>
      <c r="G175" s="226" t="s">
        <v>208</v>
      </c>
      <c r="H175" s="227">
        <v>7</v>
      </c>
      <c r="I175" s="228"/>
      <c r="J175" s="229">
        <f>ROUND(I175*H175,2)</f>
        <v>0</v>
      </c>
      <c r="K175" s="230"/>
      <c r="L175" s="231"/>
      <c r="M175" s="232" t="s">
        <v>1</v>
      </c>
      <c r="N175" s="233" t="s">
        <v>38</v>
      </c>
      <c r="O175" s="70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155</v>
      </c>
      <c r="AT175" s="198" t="s">
        <v>175</v>
      </c>
      <c r="AU175" s="198" t="s">
        <v>83</v>
      </c>
      <c r="AY175" s="16" t="s">
        <v>124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6" t="s">
        <v>81</v>
      </c>
      <c r="BK175" s="199">
        <f>ROUND(I175*H175,2)</f>
        <v>0</v>
      </c>
      <c r="BL175" s="16" t="s">
        <v>126</v>
      </c>
      <c r="BM175" s="198" t="s">
        <v>213</v>
      </c>
    </row>
    <row r="176" spans="1:65" s="2" customFormat="1" ht="24.2" customHeight="1">
      <c r="A176" s="33"/>
      <c r="B176" s="34"/>
      <c r="C176" s="223" t="s">
        <v>214</v>
      </c>
      <c r="D176" s="223" t="s">
        <v>175</v>
      </c>
      <c r="E176" s="224" t="s">
        <v>215</v>
      </c>
      <c r="F176" s="225" t="s">
        <v>216</v>
      </c>
      <c r="G176" s="226" t="s">
        <v>162</v>
      </c>
      <c r="H176" s="227">
        <v>2.9000000000000001E-2</v>
      </c>
      <c r="I176" s="228"/>
      <c r="J176" s="229">
        <f>ROUND(I176*H176,2)</f>
        <v>0</v>
      </c>
      <c r="K176" s="230"/>
      <c r="L176" s="231"/>
      <c r="M176" s="232" t="s">
        <v>1</v>
      </c>
      <c r="N176" s="233" t="s">
        <v>38</v>
      </c>
      <c r="O176" s="70"/>
      <c r="P176" s="196">
        <f>O176*H176</f>
        <v>0</v>
      </c>
      <c r="Q176" s="196">
        <v>1</v>
      </c>
      <c r="R176" s="196">
        <f>Q176*H176</f>
        <v>2.9000000000000001E-2</v>
      </c>
      <c r="S176" s="196">
        <v>0</v>
      </c>
      <c r="T176" s="19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8" t="s">
        <v>155</v>
      </c>
      <c r="AT176" s="198" t="s">
        <v>175</v>
      </c>
      <c r="AU176" s="198" t="s">
        <v>83</v>
      </c>
      <c r="AY176" s="16" t="s">
        <v>124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6" t="s">
        <v>81</v>
      </c>
      <c r="BK176" s="199">
        <f>ROUND(I176*H176,2)</f>
        <v>0</v>
      </c>
      <c r="BL176" s="16" t="s">
        <v>126</v>
      </c>
      <c r="BM176" s="198" t="s">
        <v>217</v>
      </c>
    </row>
    <row r="177" spans="1:65" s="13" customFormat="1">
      <c r="B177" s="200"/>
      <c r="C177" s="201"/>
      <c r="D177" s="202" t="s">
        <v>132</v>
      </c>
      <c r="E177" s="203" t="s">
        <v>1</v>
      </c>
      <c r="F177" s="204" t="s">
        <v>218</v>
      </c>
      <c r="G177" s="201"/>
      <c r="H177" s="205">
        <v>2.9000000000000001E-2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132</v>
      </c>
      <c r="AU177" s="211" t="s">
        <v>83</v>
      </c>
      <c r="AV177" s="13" t="s">
        <v>83</v>
      </c>
      <c r="AW177" s="13" t="s">
        <v>30</v>
      </c>
      <c r="AX177" s="13" t="s">
        <v>73</v>
      </c>
      <c r="AY177" s="211" t="s">
        <v>124</v>
      </c>
    </row>
    <row r="178" spans="1:65" s="14" customFormat="1">
      <c r="B178" s="212"/>
      <c r="C178" s="213"/>
      <c r="D178" s="202" t="s">
        <v>132</v>
      </c>
      <c r="E178" s="214" t="s">
        <v>1</v>
      </c>
      <c r="F178" s="215" t="s">
        <v>134</v>
      </c>
      <c r="G178" s="213"/>
      <c r="H178" s="216">
        <v>2.9000000000000001E-2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132</v>
      </c>
      <c r="AU178" s="222" t="s">
        <v>83</v>
      </c>
      <c r="AV178" s="14" t="s">
        <v>126</v>
      </c>
      <c r="AW178" s="14" t="s">
        <v>30</v>
      </c>
      <c r="AX178" s="14" t="s">
        <v>81</v>
      </c>
      <c r="AY178" s="222" t="s">
        <v>124</v>
      </c>
    </row>
    <row r="179" spans="1:65" s="2" customFormat="1" ht="24.2" customHeight="1">
      <c r="A179" s="33"/>
      <c r="B179" s="34"/>
      <c r="C179" s="223" t="s">
        <v>219</v>
      </c>
      <c r="D179" s="223" t="s">
        <v>175</v>
      </c>
      <c r="E179" s="224" t="s">
        <v>220</v>
      </c>
      <c r="F179" s="225" t="s">
        <v>221</v>
      </c>
      <c r="G179" s="226" t="s">
        <v>222</v>
      </c>
      <c r="H179" s="227">
        <v>66</v>
      </c>
      <c r="I179" s="228"/>
      <c r="J179" s="229">
        <f>ROUND(I179*H179,2)</f>
        <v>0</v>
      </c>
      <c r="K179" s="230"/>
      <c r="L179" s="231"/>
      <c r="M179" s="232" t="s">
        <v>1</v>
      </c>
      <c r="N179" s="233" t="s">
        <v>38</v>
      </c>
      <c r="O179" s="70"/>
      <c r="P179" s="196">
        <f>O179*H179</f>
        <v>0</v>
      </c>
      <c r="Q179" s="196">
        <v>0.55000000000000004</v>
      </c>
      <c r="R179" s="196">
        <f>Q179*H179</f>
        <v>36.300000000000004</v>
      </c>
      <c r="S179" s="196">
        <v>0</v>
      </c>
      <c r="T179" s="19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155</v>
      </c>
      <c r="AT179" s="198" t="s">
        <v>175</v>
      </c>
      <c r="AU179" s="198" t="s">
        <v>83</v>
      </c>
      <c r="AY179" s="16" t="s">
        <v>124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6" t="s">
        <v>81</v>
      </c>
      <c r="BK179" s="199">
        <f>ROUND(I179*H179,2)</f>
        <v>0</v>
      </c>
      <c r="BL179" s="16" t="s">
        <v>126</v>
      </c>
      <c r="BM179" s="198" t="s">
        <v>223</v>
      </c>
    </row>
    <row r="180" spans="1:65" s="13" customFormat="1">
      <c r="B180" s="200"/>
      <c r="C180" s="201"/>
      <c r="D180" s="202" t="s">
        <v>132</v>
      </c>
      <c r="E180" s="203" t="s">
        <v>1</v>
      </c>
      <c r="F180" s="204" t="s">
        <v>224</v>
      </c>
      <c r="G180" s="201"/>
      <c r="H180" s="205">
        <v>66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132</v>
      </c>
      <c r="AU180" s="211" t="s">
        <v>83</v>
      </c>
      <c r="AV180" s="13" t="s">
        <v>83</v>
      </c>
      <c r="AW180" s="13" t="s">
        <v>30</v>
      </c>
      <c r="AX180" s="13" t="s">
        <v>73</v>
      </c>
      <c r="AY180" s="211" t="s">
        <v>124</v>
      </c>
    </row>
    <row r="181" spans="1:65" s="14" customFormat="1">
      <c r="B181" s="212"/>
      <c r="C181" s="213"/>
      <c r="D181" s="202" t="s">
        <v>132</v>
      </c>
      <c r="E181" s="214" t="s">
        <v>1</v>
      </c>
      <c r="F181" s="215" t="s">
        <v>134</v>
      </c>
      <c r="G181" s="213"/>
      <c r="H181" s="216">
        <v>66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132</v>
      </c>
      <c r="AU181" s="222" t="s">
        <v>83</v>
      </c>
      <c r="AV181" s="14" t="s">
        <v>126</v>
      </c>
      <c r="AW181" s="14" t="s">
        <v>30</v>
      </c>
      <c r="AX181" s="14" t="s">
        <v>81</v>
      </c>
      <c r="AY181" s="222" t="s">
        <v>124</v>
      </c>
    </row>
    <row r="182" spans="1:65" s="12" customFormat="1" ht="22.9" customHeight="1">
      <c r="B182" s="170"/>
      <c r="C182" s="171"/>
      <c r="D182" s="172" t="s">
        <v>72</v>
      </c>
      <c r="E182" s="184" t="s">
        <v>135</v>
      </c>
      <c r="F182" s="184" t="s">
        <v>225</v>
      </c>
      <c r="G182" s="171"/>
      <c r="H182" s="171"/>
      <c r="I182" s="174"/>
      <c r="J182" s="185">
        <f>BK182</f>
        <v>0</v>
      </c>
      <c r="K182" s="171"/>
      <c r="L182" s="176"/>
      <c r="M182" s="177"/>
      <c r="N182" s="178"/>
      <c r="O182" s="178"/>
      <c r="P182" s="179">
        <f>SUM(P183:P190)</f>
        <v>0</v>
      </c>
      <c r="Q182" s="178"/>
      <c r="R182" s="179">
        <f>SUM(R183:R190)</f>
        <v>8.2012</v>
      </c>
      <c r="S182" s="178"/>
      <c r="T182" s="180">
        <f>SUM(T183:T190)</f>
        <v>0</v>
      </c>
      <c r="AR182" s="181" t="s">
        <v>81</v>
      </c>
      <c r="AT182" s="182" t="s">
        <v>72</v>
      </c>
      <c r="AU182" s="182" t="s">
        <v>81</v>
      </c>
      <c r="AY182" s="181" t="s">
        <v>124</v>
      </c>
      <c r="BK182" s="183">
        <f>SUM(BK183:BK190)</f>
        <v>0</v>
      </c>
    </row>
    <row r="183" spans="1:65" s="2" customFormat="1" ht="33" customHeight="1">
      <c r="A183" s="33"/>
      <c r="B183" s="34"/>
      <c r="C183" s="186" t="s">
        <v>226</v>
      </c>
      <c r="D183" s="186" t="s">
        <v>127</v>
      </c>
      <c r="E183" s="187" t="s">
        <v>227</v>
      </c>
      <c r="F183" s="188" t="s">
        <v>228</v>
      </c>
      <c r="G183" s="189" t="s">
        <v>130</v>
      </c>
      <c r="H183" s="190">
        <v>33.75</v>
      </c>
      <c r="I183" s="191"/>
      <c r="J183" s="192">
        <f>ROUND(I183*H183,2)</f>
        <v>0</v>
      </c>
      <c r="K183" s="193"/>
      <c r="L183" s="38"/>
      <c r="M183" s="194" t="s">
        <v>1</v>
      </c>
      <c r="N183" s="195" t="s">
        <v>38</v>
      </c>
      <c r="O183" s="70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8" t="s">
        <v>126</v>
      </c>
      <c r="AT183" s="198" t="s">
        <v>127</v>
      </c>
      <c r="AU183" s="198" t="s">
        <v>83</v>
      </c>
      <c r="AY183" s="16" t="s">
        <v>124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6" t="s">
        <v>81</v>
      </c>
      <c r="BK183" s="199">
        <f>ROUND(I183*H183,2)</f>
        <v>0</v>
      </c>
      <c r="BL183" s="16" t="s">
        <v>126</v>
      </c>
      <c r="BM183" s="198" t="s">
        <v>229</v>
      </c>
    </row>
    <row r="184" spans="1:65" s="13" customFormat="1">
      <c r="B184" s="200"/>
      <c r="C184" s="201"/>
      <c r="D184" s="202" t="s">
        <v>132</v>
      </c>
      <c r="E184" s="203" t="s">
        <v>1</v>
      </c>
      <c r="F184" s="204" t="s">
        <v>133</v>
      </c>
      <c r="G184" s="201"/>
      <c r="H184" s="205">
        <v>33.75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132</v>
      </c>
      <c r="AU184" s="211" t="s">
        <v>83</v>
      </c>
      <c r="AV184" s="13" t="s">
        <v>83</v>
      </c>
      <c r="AW184" s="13" t="s">
        <v>30</v>
      </c>
      <c r="AX184" s="13" t="s">
        <v>73</v>
      </c>
      <c r="AY184" s="211" t="s">
        <v>124</v>
      </c>
    </row>
    <row r="185" spans="1:65" s="14" customFormat="1">
      <c r="B185" s="212"/>
      <c r="C185" s="213"/>
      <c r="D185" s="202" t="s">
        <v>132</v>
      </c>
      <c r="E185" s="214" t="s">
        <v>1</v>
      </c>
      <c r="F185" s="215" t="s">
        <v>134</v>
      </c>
      <c r="G185" s="213"/>
      <c r="H185" s="216">
        <v>33.75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132</v>
      </c>
      <c r="AU185" s="222" t="s">
        <v>83</v>
      </c>
      <c r="AV185" s="14" t="s">
        <v>126</v>
      </c>
      <c r="AW185" s="14" t="s">
        <v>30</v>
      </c>
      <c r="AX185" s="14" t="s">
        <v>81</v>
      </c>
      <c r="AY185" s="222" t="s">
        <v>124</v>
      </c>
    </row>
    <row r="186" spans="1:65" s="2" customFormat="1" ht="78" customHeight="1">
      <c r="A186" s="33"/>
      <c r="B186" s="34"/>
      <c r="C186" s="186" t="s">
        <v>230</v>
      </c>
      <c r="D186" s="186" t="s">
        <v>127</v>
      </c>
      <c r="E186" s="187" t="s">
        <v>231</v>
      </c>
      <c r="F186" s="188" t="s">
        <v>232</v>
      </c>
      <c r="G186" s="189" t="s">
        <v>130</v>
      </c>
      <c r="H186" s="190">
        <v>28</v>
      </c>
      <c r="I186" s="191"/>
      <c r="J186" s="192">
        <f>ROUND(I186*H186,2)</f>
        <v>0</v>
      </c>
      <c r="K186" s="193"/>
      <c r="L186" s="38"/>
      <c r="M186" s="194" t="s">
        <v>1</v>
      </c>
      <c r="N186" s="195" t="s">
        <v>38</v>
      </c>
      <c r="O186" s="70"/>
      <c r="P186" s="196">
        <f>O186*H186</f>
        <v>0</v>
      </c>
      <c r="Q186" s="196">
        <v>0.11162</v>
      </c>
      <c r="R186" s="196">
        <f>Q186*H186</f>
        <v>3.1253599999999997</v>
      </c>
      <c r="S186" s="196">
        <v>0</v>
      </c>
      <c r="T186" s="19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8" t="s">
        <v>126</v>
      </c>
      <c r="AT186" s="198" t="s">
        <v>127</v>
      </c>
      <c r="AU186" s="198" t="s">
        <v>83</v>
      </c>
      <c r="AY186" s="16" t="s">
        <v>124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6" t="s">
        <v>81</v>
      </c>
      <c r="BK186" s="199">
        <f>ROUND(I186*H186,2)</f>
        <v>0</v>
      </c>
      <c r="BL186" s="16" t="s">
        <v>126</v>
      </c>
      <c r="BM186" s="198" t="s">
        <v>233</v>
      </c>
    </row>
    <row r="187" spans="1:65" s="13" customFormat="1">
      <c r="B187" s="200"/>
      <c r="C187" s="201"/>
      <c r="D187" s="202" t="s">
        <v>132</v>
      </c>
      <c r="E187" s="203" t="s">
        <v>1</v>
      </c>
      <c r="F187" s="204" t="s">
        <v>234</v>
      </c>
      <c r="G187" s="201"/>
      <c r="H187" s="205">
        <v>28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132</v>
      </c>
      <c r="AU187" s="211" t="s">
        <v>83</v>
      </c>
      <c r="AV187" s="13" t="s">
        <v>83</v>
      </c>
      <c r="AW187" s="13" t="s">
        <v>30</v>
      </c>
      <c r="AX187" s="13" t="s">
        <v>73</v>
      </c>
      <c r="AY187" s="211" t="s">
        <v>124</v>
      </c>
    </row>
    <row r="188" spans="1:65" s="14" customFormat="1">
      <c r="B188" s="212"/>
      <c r="C188" s="213"/>
      <c r="D188" s="202" t="s">
        <v>132</v>
      </c>
      <c r="E188" s="214" t="s">
        <v>1</v>
      </c>
      <c r="F188" s="215" t="s">
        <v>134</v>
      </c>
      <c r="G188" s="213"/>
      <c r="H188" s="216">
        <v>28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132</v>
      </c>
      <c r="AU188" s="222" t="s">
        <v>83</v>
      </c>
      <c r="AV188" s="14" t="s">
        <v>126</v>
      </c>
      <c r="AW188" s="14" t="s">
        <v>30</v>
      </c>
      <c r="AX188" s="14" t="s">
        <v>81</v>
      </c>
      <c r="AY188" s="222" t="s">
        <v>124</v>
      </c>
    </row>
    <row r="189" spans="1:65" s="2" customFormat="1" ht="16.5" customHeight="1">
      <c r="A189" s="33"/>
      <c r="B189" s="34"/>
      <c r="C189" s="223" t="s">
        <v>7</v>
      </c>
      <c r="D189" s="223" t="s">
        <v>175</v>
      </c>
      <c r="E189" s="224" t="s">
        <v>235</v>
      </c>
      <c r="F189" s="225" t="s">
        <v>236</v>
      </c>
      <c r="G189" s="226" t="s">
        <v>130</v>
      </c>
      <c r="H189" s="227">
        <v>28.84</v>
      </c>
      <c r="I189" s="228"/>
      <c r="J189" s="229">
        <f>ROUND(I189*H189,2)</f>
        <v>0</v>
      </c>
      <c r="K189" s="230"/>
      <c r="L189" s="231"/>
      <c r="M189" s="232" t="s">
        <v>1</v>
      </c>
      <c r="N189" s="233" t="s">
        <v>38</v>
      </c>
      <c r="O189" s="70"/>
      <c r="P189" s="196">
        <f>O189*H189</f>
        <v>0</v>
      </c>
      <c r="Q189" s="196">
        <v>0.17599999999999999</v>
      </c>
      <c r="R189" s="196">
        <f>Q189*H189</f>
        <v>5.0758399999999995</v>
      </c>
      <c r="S189" s="196">
        <v>0</v>
      </c>
      <c r="T189" s="19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155</v>
      </c>
      <c r="AT189" s="198" t="s">
        <v>175</v>
      </c>
      <c r="AU189" s="198" t="s">
        <v>83</v>
      </c>
      <c r="AY189" s="16" t="s">
        <v>124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81</v>
      </c>
      <c r="BK189" s="199">
        <f>ROUND(I189*H189,2)</f>
        <v>0</v>
      </c>
      <c r="BL189" s="16" t="s">
        <v>126</v>
      </c>
      <c r="BM189" s="198" t="s">
        <v>237</v>
      </c>
    </row>
    <row r="190" spans="1:65" s="13" customFormat="1">
      <c r="B190" s="200"/>
      <c r="C190" s="201"/>
      <c r="D190" s="202" t="s">
        <v>132</v>
      </c>
      <c r="E190" s="201"/>
      <c r="F190" s="204" t="s">
        <v>238</v>
      </c>
      <c r="G190" s="201"/>
      <c r="H190" s="205">
        <v>28.84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132</v>
      </c>
      <c r="AU190" s="211" t="s">
        <v>83</v>
      </c>
      <c r="AV190" s="13" t="s">
        <v>83</v>
      </c>
      <c r="AW190" s="13" t="s">
        <v>4</v>
      </c>
      <c r="AX190" s="13" t="s">
        <v>81</v>
      </c>
      <c r="AY190" s="211" t="s">
        <v>124</v>
      </c>
    </row>
    <row r="191" spans="1:65" s="12" customFormat="1" ht="22.9" customHeight="1">
      <c r="B191" s="170"/>
      <c r="C191" s="171"/>
      <c r="D191" s="172" t="s">
        <v>72</v>
      </c>
      <c r="E191" s="184" t="s">
        <v>165</v>
      </c>
      <c r="F191" s="184" t="s">
        <v>239</v>
      </c>
      <c r="G191" s="171"/>
      <c r="H191" s="171"/>
      <c r="I191" s="174"/>
      <c r="J191" s="185">
        <f>BK191</f>
        <v>0</v>
      </c>
      <c r="K191" s="171"/>
      <c r="L191" s="176"/>
      <c r="M191" s="177"/>
      <c r="N191" s="178"/>
      <c r="O191" s="178"/>
      <c r="P191" s="179">
        <f>SUM(P192:P195)</f>
        <v>0</v>
      </c>
      <c r="Q191" s="178"/>
      <c r="R191" s="179">
        <f>SUM(R192:R195)</f>
        <v>2.8414099999999998</v>
      </c>
      <c r="S191" s="178"/>
      <c r="T191" s="180">
        <f>SUM(T192:T195)</f>
        <v>0</v>
      </c>
      <c r="AR191" s="181" t="s">
        <v>81</v>
      </c>
      <c r="AT191" s="182" t="s">
        <v>72</v>
      </c>
      <c r="AU191" s="182" t="s">
        <v>81</v>
      </c>
      <c r="AY191" s="181" t="s">
        <v>124</v>
      </c>
      <c r="BK191" s="183">
        <f>SUM(BK192:BK195)</f>
        <v>0</v>
      </c>
    </row>
    <row r="192" spans="1:65" s="2" customFormat="1" ht="49.15" customHeight="1">
      <c r="A192" s="33"/>
      <c r="B192" s="34"/>
      <c r="C192" s="186" t="s">
        <v>240</v>
      </c>
      <c r="D192" s="186" t="s">
        <v>127</v>
      </c>
      <c r="E192" s="187" t="s">
        <v>241</v>
      </c>
      <c r="F192" s="188" t="s">
        <v>242</v>
      </c>
      <c r="G192" s="189" t="s">
        <v>243</v>
      </c>
      <c r="H192" s="190">
        <v>11</v>
      </c>
      <c r="I192" s="191"/>
      <c r="J192" s="192">
        <f>ROUND(I192*H192,2)</f>
        <v>0</v>
      </c>
      <c r="K192" s="193"/>
      <c r="L192" s="38"/>
      <c r="M192" s="194" t="s">
        <v>1</v>
      </c>
      <c r="N192" s="195" t="s">
        <v>38</v>
      </c>
      <c r="O192" s="70"/>
      <c r="P192" s="196">
        <f>O192*H192</f>
        <v>0</v>
      </c>
      <c r="Q192" s="196">
        <v>0.20219000000000001</v>
      </c>
      <c r="R192" s="196">
        <f>Q192*H192</f>
        <v>2.2240899999999999</v>
      </c>
      <c r="S192" s="196">
        <v>0</v>
      </c>
      <c r="T192" s="19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8" t="s">
        <v>126</v>
      </c>
      <c r="AT192" s="198" t="s">
        <v>127</v>
      </c>
      <c r="AU192" s="198" t="s">
        <v>83</v>
      </c>
      <c r="AY192" s="16" t="s">
        <v>124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6" t="s">
        <v>81</v>
      </c>
      <c r="BK192" s="199">
        <f>ROUND(I192*H192,2)</f>
        <v>0</v>
      </c>
      <c r="BL192" s="16" t="s">
        <v>126</v>
      </c>
      <c r="BM192" s="198" t="s">
        <v>244</v>
      </c>
    </row>
    <row r="193" spans="1:65" s="13" customFormat="1">
      <c r="B193" s="200"/>
      <c r="C193" s="201"/>
      <c r="D193" s="202" t="s">
        <v>132</v>
      </c>
      <c r="E193" s="203" t="s">
        <v>1</v>
      </c>
      <c r="F193" s="204" t="s">
        <v>245</v>
      </c>
      <c r="G193" s="201"/>
      <c r="H193" s="205">
        <v>11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132</v>
      </c>
      <c r="AU193" s="211" t="s">
        <v>83</v>
      </c>
      <c r="AV193" s="13" t="s">
        <v>83</v>
      </c>
      <c r="AW193" s="13" t="s">
        <v>30</v>
      </c>
      <c r="AX193" s="13" t="s">
        <v>73</v>
      </c>
      <c r="AY193" s="211" t="s">
        <v>124</v>
      </c>
    </row>
    <row r="194" spans="1:65" s="14" customFormat="1">
      <c r="B194" s="212"/>
      <c r="C194" s="213"/>
      <c r="D194" s="202" t="s">
        <v>132</v>
      </c>
      <c r="E194" s="214" t="s">
        <v>1</v>
      </c>
      <c r="F194" s="215" t="s">
        <v>134</v>
      </c>
      <c r="G194" s="213"/>
      <c r="H194" s="216">
        <v>11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132</v>
      </c>
      <c r="AU194" s="222" t="s">
        <v>83</v>
      </c>
      <c r="AV194" s="14" t="s">
        <v>126</v>
      </c>
      <c r="AW194" s="14" t="s">
        <v>30</v>
      </c>
      <c r="AX194" s="14" t="s">
        <v>81</v>
      </c>
      <c r="AY194" s="222" t="s">
        <v>124</v>
      </c>
    </row>
    <row r="195" spans="1:65" s="2" customFormat="1" ht="21.75" customHeight="1">
      <c r="A195" s="33"/>
      <c r="B195" s="34"/>
      <c r="C195" s="223" t="s">
        <v>246</v>
      </c>
      <c r="D195" s="223" t="s">
        <v>175</v>
      </c>
      <c r="E195" s="224" t="s">
        <v>247</v>
      </c>
      <c r="F195" s="225" t="s">
        <v>248</v>
      </c>
      <c r="G195" s="226" t="s">
        <v>208</v>
      </c>
      <c r="H195" s="227">
        <v>11</v>
      </c>
      <c r="I195" s="228"/>
      <c r="J195" s="229">
        <f>ROUND(I195*H195,2)</f>
        <v>0</v>
      </c>
      <c r="K195" s="230"/>
      <c r="L195" s="231"/>
      <c r="M195" s="232" t="s">
        <v>1</v>
      </c>
      <c r="N195" s="233" t="s">
        <v>38</v>
      </c>
      <c r="O195" s="70"/>
      <c r="P195" s="196">
        <f>O195*H195</f>
        <v>0</v>
      </c>
      <c r="Q195" s="196">
        <v>5.6120000000000003E-2</v>
      </c>
      <c r="R195" s="196">
        <f>Q195*H195</f>
        <v>0.61732000000000009</v>
      </c>
      <c r="S195" s="196">
        <v>0</v>
      </c>
      <c r="T195" s="19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155</v>
      </c>
      <c r="AT195" s="198" t="s">
        <v>175</v>
      </c>
      <c r="AU195" s="198" t="s">
        <v>83</v>
      </c>
      <c r="AY195" s="16" t="s">
        <v>124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6" t="s">
        <v>81</v>
      </c>
      <c r="BK195" s="199">
        <f>ROUND(I195*H195,2)</f>
        <v>0</v>
      </c>
      <c r="BL195" s="16" t="s">
        <v>126</v>
      </c>
      <c r="BM195" s="198" t="s">
        <v>249</v>
      </c>
    </row>
    <row r="196" spans="1:65" s="12" customFormat="1" ht="25.9" customHeight="1">
      <c r="B196" s="170"/>
      <c r="C196" s="171"/>
      <c r="D196" s="172" t="s">
        <v>72</v>
      </c>
      <c r="E196" s="173" t="s">
        <v>250</v>
      </c>
      <c r="F196" s="173" t="s">
        <v>251</v>
      </c>
      <c r="G196" s="171"/>
      <c r="H196" s="171"/>
      <c r="I196" s="174"/>
      <c r="J196" s="175">
        <f>BK196</f>
        <v>0</v>
      </c>
      <c r="K196" s="171"/>
      <c r="L196" s="176"/>
      <c r="M196" s="177"/>
      <c r="N196" s="178"/>
      <c r="O196" s="178"/>
      <c r="P196" s="179">
        <f>P197+P199+P201</f>
        <v>0</v>
      </c>
      <c r="Q196" s="178"/>
      <c r="R196" s="179">
        <f>R197+R199+R201</f>
        <v>0</v>
      </c>
      <c r="S196" s="178"/>
      <c r="T196" s="180">
        <f>T197+T199+T201</f>
        <v>0</v>
      </c>
      <c r="AR196" s="181" t="s">
        <v>135</v>
      </c>
      <c r="AT196" s="182" t="s">
        <v>72</v>
      </c>
      <c r="AU196" s="182" t="s">
        <v>73</v>
      </c>
      <c r="AY196" s="181" t="s">
        <v>124</v>
      </c>
      <c r="BK196" s="183">
        <f>BK197+BK199+BK201</f>
        <v>0</v>
      </c>
    </row>
    <row r="197" spans="1:65" s="12" customFormat="1" ht="22.9" customHeight="1">
      <c r="B197" s="170"/>
      <c r="C197" s="171"/>
      <c r="D197" s="172" t="s">
        <v>72</v>
      </c>
      <c r="E197" s="184" t="s">
        <v>252</v>
      </c>
      <c r="F197" s="184" t="s">
        <v>253</v>
      </c>
      <c r="G197" s="171"/>
      <c r="H197" s="171"/>
      <c r="I197" s="174"/>
      <c r="J197" s="185">
        <f>BK197</f>
        <v>0</v>
      </c>
      <c r="K197" s="171"/>
      <c r="L197" s="176"/>
      <c r="M197" s="177"/>
      <c r="N197" s="178"/>
      <c r="O197" s="178"/>
      <c r="P197" s="179">
        <f>P198</f>
        <v>0</v>
      </c>
      <c r="Q197" s="178"/>
      <c r="R197" s="179">
        <f>R198</f>
        <v>0</v>
      </c>
      <c r="S197" s="178"/>
      <c r="T197" s="180">
        <f>T198</f>
        <v>0</v>
      </c>
      <c r="AR197" s="181" t="s">
        <v>135</v>
      </c>
      <c r="AT197" s="182" t="s">
        <v>72</v>
      </c>
      <c r="AU197" s="182" t="s">
        <v>81</v>
      </c>
      <c r="AY197" s="181" t="s">
        <v>124</v>
      </c>
      <c r="BK197" s="183">
        <f>BK198</f>
        <v>0</v>
      </c>
    </row>
    <row r="198" spans="1:65" s="2" customFormat="1" ht="16.5" customHeight="1">
      <c r="A198" s="33"/>
      <c r="B198" s="34"/>
      <c r="C198" s="186" t="s">
        <v>81</v>
      </c>
      <c r="D198" s="186" t="s">
        <v>127</v>
      </c>
      <c r="E198" s="187" t="s">
        <v>254</v>
      </c>
      <c r="F198" s="188" t="s">
        <v>253</v>
      </c>
      <c r="G198" s="189" t="s">
        <v>255</v>
      </c>
      <c r="H198" s="190">
        <v>1</v>
      </c>
      <c r="I198" s="191"/>
      <c r="J198" s="192">
        <f>ROUND(I198*H198,2)</f>
        <v>0</v>
      </c>
      <c r="K198" s="193"/>
      <c r="L198" s="38"/>
      <c r="M198" s="194" t="s">
        <v>1</v>
      </c>
      <c r="N198" s="195" t="s">
        <v>38</v>
      </c>
      <c r="O198" s="70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8" t="s">
        <v>256</v>
      </c>
      <c r="AT198" s="198" t="s">
        <v>127</v>
      </c>
      <c r="AU198" s="198" t="s">
        <v>83</v>
      </c>
      <c r="AY198" s="16" t="s">
        <v>124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6" t="s">
        <v>81</v>
      </c>
      <c r="BK198" s="199">
        <f>ROUND(I198*H198,2)</f>
        <v>0</v>
      </c>
      <c r="BL198" s="16" t="s">
        <v>256</v>
      </c>
      <c r="BM198" s="198" t="s">
        <v>257</v>
      </c>
    </row>
    <row r="199" spans="1:65" s="12" customFormat="1" ht="22.9" customHeight="1">
      <c r="B199" s="170"/>
      <c r="C199" s="171"/>
      <c r="D199" s="172" t="s">
        <v>72</v>
      </c>
      <c r="E199" s="184" t="s">
        <v>258</v>
      </c>
      <c r="F199" s="184" t="s">
        <v>259</v>
      </c>
      <c r="G199" s="171"/>
      <c r="H199" s="171"/>
      <c r="I199" s="174"/>
      <c r="J199" s="185">
        <f>BK199</f>
        <v>0</v>
      </c>
      <c r="K199" s="171"/>
      <c r="L199" s="176"/>
      <c r="M199" s="177"/>
      <c r="N199" s="178"/>
      <c r="O199" s="178"/>
      <c r="P199" s="179">
        <f>P200</f>
        <v>0</v>
      </c>
      <c r="Q199" s="178"/>
      <c r="R199" s="179">
        <f>R200</f>
        <v>0</v>
      </c>
      <c r="S199" s="178"/>
      <c r="T199" s="180">
        <f>T200</f>
        <v>0</v>
      </c>
      <c r="AR199" s="181" t="s">
        <v>135</v>
      </c>
      <c r="AT199" s="182" t="s">
        <v>72</v>
      </c>
      <c r="AU199" s="182" t="s">
        <v>81</v>
      </c>
      <c r="AY199" s="181" t="s">
        <v>124</v>
      </c>
      <c r="BK199" s="183">
        <f>BK200</f>
        <v>0</v>
      </c>
    </row>
    <row r="200" spans="1:65" s="2" customFormat="1" ht="16.5" customHeight="1">
      <c r="A200" s="33"/>
      <c r="B200" s="34"/>
      <c r="C200" s="186" t="s">
        <v>83</v>
      </c>
      <c r="D200" s="186" t="s">
        <v>127</v>
      </c>
      <c r="E200" s="187" t="s">
        <v>260</v>
      </c>
      <c r="F200" s="188" t="s">
        <v>259</v>
      </c>
      <c r="G200" s="189" t="s">
        <v>255</v>
      </c>
      <c r="H200" s="190">
        <v>1</v>
      </c>
      <c r="I200" s="191"/>
      <c r="J200" s="192">
        <f>ROUND(I200*H200,2)</f>
        <v>0</v>
      </c>
      <c r="K200" s="193"/>
      <c r="L200" s="38"/>
      <c r="M200" s="194" t="s">
        <v>1</v>
      </c>
      <c r="N200" s="195" t="s">
        <v>38</v>
      </c>
      <c r="O200" s="70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8" t="s">
        <v>256</v>
      </c>
      <c r="AT200" s="198" t="s">
        <v>127</v>
      </c>
      <c r="AU200" s="198" t="s">
        <v>83</v>
      </c>
      <c r="AY200" s="16" t="s">
        <v>124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6" t="s">
        <v>81</v>
      </c>
      <c r="BK200" s="199">
        <f>ROUND(I200*H200,2)</f>
        <v>0</v>
      </c>
      <c r="BL200" s="16" t="s">
        <v>256</v>
      </c>
      <c r="BM200" s="198" t="s">
        <v>261</v>
      </c>
    </row>
    <row r="201" spans="1:65" s="12" customFormat="1" ht="22.9" customHeight="1">
      <c r="B201" s="170"/>
      <c r="C201" s="171"/>
      <c r="D201" s="172" t="s">
        <v>72</v>
      </c>
      <c r="E201" s="184" t="s">
        <v>262</v>
      </c>
      <c r="F201" s="184" t="s">
        <v>263</v>
      </c>
      <c r="G201" s="171"/>
      <c r="H201" s="171"/>
      <c r="I201" s="174"/>
      <c r="J201" s="185">
        <f>BK201</f>
        <v>0</v>
      </c>
      <c r="K201" s="171"/>
      <c r="L201" s="176"/>
      <c r="M201" s="177"/>
      <c r="N201" s="178"/>
      <c r="O201" s="178"/>
      <c r="P201" s="179">
        <f>P202</f>
        <v>0</v>
      </c>
      <c r="Q201" s="178"/>
      <c r="R201" s="179">
        <f>R202</f>
        <v>0</v>
      </c>
      <c r="S201" s="178"/>
      <c r="T201" s="180">
        <f>T202</f>
        <v>0</v>
      </c>
      <c r="AR201" s="181" t="s">
        <v>135</v>
      </c>
      <c r="AT201" s="182" t="s">
        <v>72</v>
      </c>
      <c r="AU201" s="182" t="s">
        <v>81</v>
      </c>
      <c r="AY201" s="181" t="s">
        <v>124</v>
      </c>
      <c r="BK201" s="183">
        <f>BK202</f>
        <v>0</v>
      </c>
    </row>
    <row r="202" spans="1:65" s="2" customFormat="1" ht="16.5" customHeight="1">
      <c r="A202" s="33"/>
      <c r="B202" s="34"/>
      <c r="C202" s="186" t="s">
        <v>203</v>
      </c>
      <c r="D202" s="186" t="s">
        <v>127</v>
      </c>
      <c r="E202" s="187" t="s">
        <v>264</v>
      </c>
      <c r="F202" s="188" t="s">
        <v>263</v>
      </c>
      <c r="G202" s="189" t="s">
        <v>255</v>
      </c>
      <c r="H202" s="190">
        <v>1</v>
      </c>
      <c r="I202" s="191"/>
      <c r="J202" s="192">
        <f>ROUND(I202*H202,2)</f>
        <v>0</v>
      </c>
      <c r="K202" s="193"/>
      <c r="L202" s="38"/>
      <c r="M202" s="234" t="s">
        <v>1</v>
      </c>
      <c r="N202" s="235" t="s">
        <v>38</v>
      </c>
      <c r="O202" s="236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8" t="s">
        <v>256</v>
      </c>
      <c r="AT202" s="198" t="s">
        <v>127</v>
      </c>
      <c r="AU202" s="198" t="s">
        <v>83</v>
      </c>
      <c r="AY202" s="16" t="s">
        <v>124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6" t="s">
        <v>81</v>
      </c>
      <c r="BK202" s="199">
        <f>ROUND(I202*H202,2)</f>
        <v>0</v>
      </c>
      <c r="BL202" s="16" t="s">
        <v>256</v>
      </c>
      <c r="BM202" s="198" t="s">
        <v>265</v>
      </c>
    </row>
    <row r="203" spans="1:65" s="2" customFormat="1" ht="6.95" customHeight="1">
      <c r="A203" s="33"/>
      <c r="B203" s="53"/>
      <c r="C203" s="54"/>
      <c r="D203" s="54"/>
      <c r="E203" s="54"/>
      <c r="F203" s="54"/>
      <c r="G203" s="54"/>
      <c r="H203" s="54"/>
      <c r="I203" s="54"/>
      <c r="J203" s="54"/>
      <c r="K203" s="54"/>
      <c r="L203" s="38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sheetProtection algorithmName="SHA-512" hashValue="6A1rwfeX/xFFV5Y9FWBrC5l6ElDkgSpXJ1Tm5QzyWRBxrhXK0/F3GDBoaEBYEO1ndhD9pq9tX6odNSBJSiCy4w==" saltValue="rz/x9XV4PtC4Ahs29nnBPOz0TwxPH+VuJrvaaJeznV/y8t9VWNxTLWJOgkXYNXarHbVzo002pbUPaVZx7SFupA==" spinCount="100000" sheet="1" objects="1" scenarios="1" formatColumns="0" formatRows="0" autoFilter="0"/>
  <autoFilter ref="C125:K20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86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90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3" t="str">
        <f>'Rekapitulace stavby'!K6</f>
        <v>Stání pro kontejnéry komunálního odpadu - v lokalitě Cheb</v>
      </c>
      <c r="F7" s="284"/>
      <c r="G7" s="284"/>
      <c r="H7" s="284"/>
      <c r="L7" s="19"/>
    </row>
    <row r="8" spans="1:46" s="2" customFormat="1" ht="12" customHeight="1">
      <c r="A8" s="33"/>
      <c r="B8" s="38"/>
      <c r="C8" s="33"/>
      <c r="D8" s="111" t="s">
        <v>91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85" t="s">
        <v>266</v>
      </c>
      <c r="F9" s="286"/>
      <c r="G9" s="286"/>
      <c r="H9" s="28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267</v>
      </c>
      <c r="G12" s="33"/>
      <c r="H12" s="33"/>
      <c r="I12" s="111" t="s">
        <v>22</v>
      </c>
      <c r="J12" s="113">
        <f>'Rekapitulace stavby'!AN8</f>
        <v>44799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7" t="str">
        <f>'Rekapitulace stavby'!E14</f>
        <v>Vyplň údaj</v>
      </c>
      <c r="F18" s="288"/>
      <c r="G18" s="288"/>
      <c r="H18" s="288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9" t="s">
        <v>1</v>
      </c>
      <c r="F27" s="289"/>
      <c r="G27" s="289"/>
      <c r="H27" s="28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ROUND((SUM(BE125:BE197)),  2)</f>
        <v>0</v>
      </c>
      <c r="G33" s="33"/>
      <c r="H33" s="33"/>
      <c r="I33" s="123">
        <v>0.21</v>
      </c>
      <c r="J33" s="122">
        <f>ROUND(((SUM(BE125:BE197))*I33),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ROUND((SUM(BF125:BF197)),  2)</f>
        <v>0</v>
      </c>
      <c r="G34" s="33"/>
      <c r="H34" s="33"/>
      <c r="I34" s="123">
        <v>0.15</v>
      </c>
      <c r="J34" s="122">
        <f>ROUND(((SUM(BF125:BF197))*I34),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ROUND((SUM(BG125:BG197)),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ROUND((SUM(BH125:BH197)),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ROUND((SUM(BI125:BI197)),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94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1" t="str">
        <f>E7</f>
        <v>Stání pro kontejnéry komunálního odpadu - v lokalitě Cheb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0" t="str">
        <f>E9</f>
        <v>09b-2022 - Stavební úpravy popelnicobého stání před objektem Dyleňská 24,Cheb</v>
      </c>
      <c r="F87" s="280"/>
      <c r="G87" s="280"/>
      <c r="H87" s="28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Cheb</v>
      </c>
      <c r="G89" s="35"/>
      <c r="H89" s="35"/>
      <c r="I89" s="28" t="s">
        <v>22</v>
      </c>
      <c r="J89" s="65">
        <f>IF(J12="","",J12)</f>
        <v>44799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95</v>
      </c>
      <c r="D94" s="143"/>
      <c r="E94" s="143"/>
      <c r="F94" s="143"/>
      <c r="G94" s="143"/>
      <c r="H94" s="143"/>
      <c r="I94" s="143"/>
      <c r="J94" s="144" t="s">
        <v>96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97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98</v>
      </c>
    </row>
    <row r="97" spans="1:31" s="9" customFormat="1" ht="24.95" customHeight="1">
      <c r="B97" s="146"/>
      <c r="C97" s="147"/>
      <c r="D97" s="148" t="s">
        <v>99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100</v>
      </c>
      <c r="E98" s="155"/>
      <c r="F98" s="155"/>
      <c r="G98" s="155"/>
      <c r="H98" s="155"/>
      <c r="I98" s="155"/>
      <c r="J98" s="156">
        <f>J127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103</v>
      </c>
      <c r="E99" s="155"/>
      <c r="F99" s="155"/>
      <c r="G99" s="155"/>
      <c r="H99" s="155"/>
      <c r="I99" s="155"/>
      <c r="J99" s="156">
        <f>J153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104</v>
      </c>
      <c r="E100" s="155"/>
      <c r="F100" s="155"/>
      <c r="G100" s="155"/>
      <c r="H100" s="155"/>
      <c r="I100" s="155"/>
      <c r="J100" s="156">
        <f>J163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268</v>
      </c>
      <c r="E101" s="155"/>
      <c r="F101" s="155"/>
      <c r="G101" s="155"/>
      <c r="H101" s="155"/>
      <c r="I101" s="155"/>
      <c r="J101" s="156">
        <f>J175</f>
        <v>0</v>
      </c>
      <c r="K101" s="153"/>
      <c r="L101" s="157"/>
    </row>
    <row r="102" spans="1:31" s="9" customFormat="1" ht="24.95" customHeight="1">
      <c r="B102" s="146"/>
      <c r="C102" s="147"/>
      <c r="D102" s="148" t="s">
        <v>105</v>
      </c>
      <c r="E102" s="149"/>
      <c r="F102" s="149"/>
      <c r="G102" s="149"/>
      <c r="H102" s="149"/>
      <c r="I102" s="149"/>
      <c r="J102" s="150">
        <f>J191</f>
        <v>0</v>
      </c>
      <c r="K102" s="147"/>
      <c r="L102" s="151"/>
    </row>
    <row r="103" spans="1:31" s="10" customFormat="1" ht="19.899999999999999" customHeight="1">
      <c r="B103" s="152"/>
      <c r="C103" s="153"/>
      <c r="D103" s="154" t="s">
        <v>106</v>
      </c>
      <c r="E103" s="155"/>
      <c r="F103" s="155"/>
      <c r="G103" s="155"/>
      <c r="H103" s="155"/>
      <c r="I103" s="155"/>
      <c r="J103" s="156">
        <f>J192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107</v>
      </c>
      <c r="E104" s="155"/>
      <c r="F104" s="155"/>
      <c r="G104" s="155"/>
      <c r="H104" s="155"/>
      <c r="I104" s="155"/>
      <c r="J104" s="156">
        <f>J194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108</v>
      </c>
      <c r="E105" s="155"/>
      <c r="F105" s="155"/>
      <c r="G105" s="155"/>
      <c r="H105" s="155"/>
      <c r="I105" s="155"/>
      <c r="J105" s="156">
        <f>J196</f>
        <v>0</v>
      </c>
      <c r="K105" s="153"/>
      <c r="L105" s="157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109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81" t="str">
        <f>E7</f>
        <v>Stání pro kontejnéry komunálního odpadu - v lokalitě Cheb</v>
      </c>
      <c r="F115" s="282"/>
      <c r="G115" s="282"/>
      <c r="H115" s="282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91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30" customHeight="1">
      <c r="A117" s="33"/>
      <c r="B117" s="34"/>
      <c r="C117" s="35"/>
      <c r="D117" s="35"/>
      <c r="E117" s="250" t="str">
        <f>E9</f>
        <v>09b-2022 - Stavební úpravy popelnicobého stání před objektem Dyleňská 24,Cheb</v>
      </c>
      <c r="F117" s="280"/>
      <c r="G117" s="280"/>
      <c r="H117" s="280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F12</f>
        <v>Cheb</v>
      </c>
      <c r="G119" s="35"/>
      <c r="H119" s="35"/>
      <c r="I119" s="28" t="s">
        <v>22</v>
      </c>
      <c r="J119" s="65">
        <f>IF(J12="","",J12)</f>
        <v>44799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23</v>
      </c>
      <c r="D121" s="35"/>
      <c r="E121" s="35"/>
      <c r="F121" s="26" t="str">
        <f>E15</f>
        <v xml:space="preserve"> </v>
      </c>
      <c r="G121" s="35"/>
      <c r="H121" s="35"/>
      <c r="I121" s="28" t="s">
        <v>29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5"/>
      <c r="E122" s="35"/>
      <c r="F122" s="26" t="str">
        <f>IF(E18="","",E18)</f>
        <v>Vyplň údaj</v>
      </c>
      <c r="G122" s="35"/>
      <c r="H122" s="35"/>
      <c r="I122" s="28" t="s">
        <v>31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58"/>
      <c r="B124" s="159"/>
      <c r="C124" s="160" t="s">
        <v>110</v>
      </c>
      <c r="D124" s="161" t="s">
        <v>58</v>
      </c>
      <c r="E124" s="161" t="s">
        <v>54</v>
      </c>
      <c r="F124" s="161" t="s">
        <v>55</v>
      </c>
      <c r="G124" s="161" t="s">
        <v>111</v>
      </c>
      <c r="H124" s="161" t="s">
        <v>112</v>
      </c>
      <c r="I124" s="161" t="s">
        <v>113</v>
      </c>
      <c r="J124" s="162" t="s">
        <v>96</v>
      </c>
      <c r="K124" s="163" t="s">
        <v>114</v>
      </c>
      <c r="L124" s="164"/>
      <c r="M124" s="74" t="s">
        <v>1</v>
      </c>
      <c r="N124" s="75" t="s">
        <v>37</v>
      </c>
      <c r="O124" s="75" t="s">
        <v>115</v>
      </c>
      <c r="P124" s="75" t="s">
        <v>116</v>
      </c>
      <c r="Q124" s="75" t="s">
        <v>117</v>
      </c>
      <c r="R124" s="75" t="s">
        <v>118</v>
      </c>
      <c r="S124" s="75" t="s">
        <v>119</v>
      </c>
      <c r="T124" s="76" t="s">
        <v>120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5" s="2" customFormat="1" ht="22.9" customHeight="1">
      <c r="A125" s="33"/>
      <c r="B125" s="34"/>
      <c r="C125" s="81" t="s">
        <v>121</v>
      </c>
      <c r="D125" s="35"/>
      <c r="E125" s="35"/>
      <c r="F125" s="35"/>
      <c r="G125" s="35"/>
      <c r="H125" s="35"/>
      <c r="I125" s="35"/>
      <c r="J125" s="165">
        <f>BK125</f>
        <v>0</v>
      </c>
      <c r="K125" s="35"/>
      <c r="L125" s="38"/>
      <c r="M125" s="77"/>
      <c r="N125" s="166"/>
      <c r="O125" s="78"/>
      <c r="P125" s="167">
        <f>P126+P191</f>
        <v>0</v>
      </c>
      <c r="Q125" s="78"/>
      <c r="R125" s="167">
        <f>R126+R191</f>
        <v>9.3772300000000008</v>
      </c>
      <c r="S125" s="78"/>
      <c r="T125" s="168">
        <f>T126+T191</f>
        <v>22.045000000000002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72</v>
      </c>
      <c r="AU125" s="16" t="s">
        <v>98</v>
      </c>
      <c r="BK125" s="169">
        <f>BK126+BK191</f>
        <v>0</v>
      </c>
    </row>
    <row r="126" spans="1:65" s="12" customFormat="1" ht="25.9" customHeight="1">
      <c r="B126" s="170"/>
      <c r="C126" s="171"/>
      <c r="D126" s="172" t="s">
        <v>72</v>
      </c>
      <c r="E126" s="173" t="s">
        <v>122</v>
      </c>
      <c r="F126" s="173" t="s">
        <v>123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P127+P153+P163+P175</f>
        <v>0</v>
      </c>
      <c r="Q126" s="178"/>
      <c r="R126" s="179">
        <f>R127+R153+R163+R175</f>
        <v>9.3772300000000008</v>
      </c>
      <c r="S126" s="178"/>
      <c r="T126" s="180">
        <f>T127+T153+T163+T175</f>
        <v>22.045000000000002</v>
      </c>
      <c r="AR126" s="181" t="s">
        <v>81</v>
      </c>
      <c r="AT126" s="182" t="s">
        <v>72</v>
      </c>
      <c r="AU126" s="182" t="s">
        <v>73</v>
      </c>
      <c r="AY126" s="181" t="s">
        <v>124</v>
      </c>
      <c r="BK126" s="183">
        <f>BK127+BK153+BK163+BK175</f>
        <v>0</v>
      </c>
    </row>
    <row r="127" spans="1:65" s="12" customFormat="1" ht="22.9" customHeight="1">
      <c r="B127" s="170"/>
      <c r="C127" s="171"/>
      <c r="D127" s="172" t="s">
        <v>72</v>
      </c>
      <c r="E127" s="184" t="s">
        <v>81</v>
      </c>
      <c r="F127" s="184" t="s">
        <v>125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SUM(P128:P152)</f>
        <v>0</v>
      </c>
      <c r="Q127" s="178"/>
      <c r="R127" s="179">
        <f>SUM(R128:R152)</f>
        <v>0.24023</v>
      </c>
      <c r="S127" s="178"/>
      <c r="T127" s="180">
        <f>SUM(T128:T152)</f>
        <v>3.91</v>
      </c>
      <c r="AR127" s="181" t="s">
        <v>81</v>
      </c>
      <c r="AT127" s="182" t="s">
        <v>72</v>
      </c>
      <c r="AU127" s="182" t="s">
        <v>81</v>
      </c>
      <c r="AY127" s="181" t="s">
        <v>124</v>
      </c>
      <c r="BK127" s="183">
        <f>SUM(BK128:BK152)</f>
        <v>0</v>
      </c>
    </row>
    <row r="128" spans="1:65" s="2" customFormat="1" ht="44.25" customHeight="1">
      <c r="A128" s="33"/>
      <c r="B128" s="34"/>
      <c r="C128" s="186" t="s">
        <v>269</v>
      </c>
      <c r="D128" s="186" t="s">
        <v>127</v>
      </c>
      <c r="E128" s="187" t="s">
        <v>270</v>
      </c>
      <c r="F128" s="188" t="s">
        <v>271</v>
      </c>
      <c r="G128" s="189" t="s">
        <v>243</v>
      </c>
      <c r="H128" s="190">
        <v>17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38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0.23</v>
      </c>
      <c r="T128" s="197">
        <f>S128*H128</f>
        <v>3.91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126</v>
      </c>
      <c r="AT128" s="198" t="s">
        <v>127</v>
      </c>
      <c r="AU128" s="198" t="s">
        <v>83</v>
      </c>
      <c r="AY128" s="16" t="s">
        <v>124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126</v>
      </c>
      <c r="BM128" s="198" t="s">
        <v>272</v>
      </c>
    </row>
    <row r="129" spans="1:65" s="13" customFormat="1">
      <c r="B129" s="200"/>
      <c r="C129" s="201"/>
      <c r="D129" s="202" t="s">
        <v>132</v>
      </c>
      <c r="E129" s="203" t="s">
        <v>1</v>
      </c>
      <c r="F129" s="204" t="s">
        <v>189</v>
      </c>
      <c r="G129" s="201"/>
      <c r="H129" s="205">
        <v>17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132</v>
      </c>
      <c r="AU129" s="211" t="s">
        <v>83</v>
      </c>
      <c r="AV129" s="13" t="s">
        <v>83</v>
      </c>
      <c r="AW129" s="13" t="s">
        <v>30</v>
      </c>
      <c r="AX129" s="13" t="s">
        <v>73</v>
      </c>
      <c r="AY129" s="211" t="s">
        <v>124</v>
      </c>
    </row>
    <row r="130" spans="1:65" s="14" customFormat="1">
      <c r="B130" s="212"/>
      <c r="C130" s="213"/>
      <c r="D130" s="202" t="s">
        <v>132</v>
      </c>
      <c r="E130" s="214" t="s">
        <v>1</v>
      </c>
      <c r="F130" s="215" t="s">
        <v>134</v>
      </c>
      <c r="G130" s="213"/>
      <c r="H130" s="216">
        <v>17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132</v>
      </c>
      <c r="AU130" s="222" t="s">
        <v>83</v>
      </c>
      <c r="AV130" s="14" t="s">
        <v>126</v>
      </c>
      <c r="AW130" s="14" t="s">
        <v>30</v>
      </c>
      <c r="AX130" s="14" t="s">
        <v>81</v>
      </c>
      <c r="AY130" s="222" t="s">
        <v>124</v>
      </c>
    </row>
    <row r="131" spans="1:65" s="2" customFormat="1" ht="33" customHeight="1">
      <c r="A131" s="33"/>
      <c r="B131" s="34"/>
      <c r="C131" s="186" t="s">
        <v>174</v>
      </c>
      <c r="D131" s="186" t="s">
        <v>127</v>
      </c>
      <c r="E131" s="187" t="s">
        <v>273</v>
      </c>
      <c r="F131" s="188" t="s">
        <v>274</v>
      </c>
      <c r="G131" s="189" t="s">
        <v>138</v>
      </c>
      <c r="H131" s="190">
        <v>4.2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38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126</v>
      </c>
      <c r="AT131" s="198" t="s">
        <v>127</v>
      </c>
      <c r="AU131" s="198" t="s">
        <v>83</v>
      </c>
      <c r="AY131" s="16" t="s">
        <v>124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126</v>
      </c>
      <c r="BM131" s="198" t="s">
        <v>275</v>
      </c>
    </row>
    <row r="132" spans="1:65" s="13" customFormat="1">
      <c r="B132" s="200"/>
      <c r="C132" s="201"/>
      <c r="D132" s="202" t="s">
        <v>132</v>
      </c>
      <c r="E132" s="203" t="s">
        <v>1</v>
      </c>
      <c r="F132" s="204" t="s">
        <v>276</v>
      </c>
      <c r="G132" s="201"/>
      <c r="H132" s="205">
        <v>4.2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132</v>
      </c>
      <c r="AU132" s="211" t="s">
        <v>83</v>
      </c>
      <c r="AV132" s="13" t="s">
        <v>83</v>
      </c>
      <c r="AW132" s="13" t="s">
        <v>30</v>
      </c>
      <c r="AX132" s="13" t="s">
        <v>73</v>
      </c>
      <c r="AY132" s="211" t="s">
        <v>124</v>
      </c>
    </row>
    <row r="133" spans="1:65" s="14" customFormat="1">
      <c r="B133" s="212"/>
      <c r="C133" s="213"/>
      <c r="D133" s="202" t="s">
        <v>132</v>
      </c>
      <c r="E133" s="214" t="s">
        <v>1</v>
      </c>
      <c r="F133" s="215" t="s">
        <v>134</v>
      </c>
      <c r="G133" s="213"/>
      <c r="H133" s="216">
        <v>4.2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132</v>
      </c>
      <c r="AU133" s="222" t="s">
        <v>83</v>
      </c>
      <c r="AV133" s="14" t="s">
        <v>126</v>
      </c>
      <c r="AW133" s="14" t="s">
        <v>30</v>
      </c>
      <c r="AX133" s="14" t="s">
        <v>81</v>
      </c>
      <c r="AY133" s="222" t="s">
        <v>124</v>
      </c>
    </row>
    <row r="134" spans="1:65" s="2" customFormat="1" ht="55.5" customHeight="1">
      <c r="A134" s="33"/>
      <c r="B134" s="34"/>
      <c r="C134" s="186" t="s">
        <v>141</v>
      </c>
      <c r="D134" s="186" t="s">
        <v>127</v>
      </c>
      <c r="E134" s="187" t="s">
        <v>277</v>
      </c>
      <c r="F134" s="188" t="s">
        <v>278</v>
      </c>
      <c r="G134" s="189" t="s">
        <v>138</v>
      </c>
      <c r="H134" s="190">
        <v>4.2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38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126</v>
      </c>
      <c r="AT134" s="198" t="s">
        <v>127</v>
      </c>
      <c r="AU134" s="198" t="s">
        <v>83</v>
      </c>
      <c r="AY134" s="16" t="s">
        <v>124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81</v>
      </c>
      <c r="BK134" s="199">
        <f>ROUND(I134*H134,2)</f>
        <v>0</v>
      </c>
      <c r="BL134" s="16" t="s">
        <v>126</v>
      </c>
      <c r="BM134" s="198" t="s">
        <v>279</v>
      </c>
    </row>
    <row r="135" spans="1:65" s="2" customFormat="1" ht="62.65" customHeight="1">
      <c r="A135" s="33"/>
      <c r="B135" s="34"/>
      <c r="C135" s="186" t="s">
        <v>8</v>
      </c>
      <c r="D135" s="186" t="s">
        <v>127</v>
      </c>
      <c r="E135" s="187" t="s">
        <v>152</v>
      </c>
      <c r="F135" s="188" t="s">
        <v>153</v>
      </c>
      <c r="G135" s="189" t="s">
        <v>138</v>
      </c>
      <c r="H135" s="190">
        <v>4.2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38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126</v>
      </c>
      <c r="AT135" s="198" t="s">
        <v>127</v>
      </c>
      <c r="AU135" s="198" t="s">
        <v>83</v>
      </c>
      <c r="AY135" s="16" t="s">
        <v>124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81</v>
      </c>
      <c r="BK135" s="199">
        <f>ROUND(I135*H135,2)</f>
        <v>0</v>
      </c>
      <c r="BL135" s="16" t="s">
        <v>126</v>
      </c>
      <c r="BM135" s="198" t="s">
        <v>280</v>
      </c>
    </row>
    <row r="136" spans="1:65" s="2" customFormat="1" ht="37.9" customHeight="1">
      <c r="A136" s="33"/>
      <c r="B136" s="34"/>
      <c r="C136" s="186" t="s">
        <v>193</v>
      </c>
      <c r="D136" s="186" t="s">
        <v>127</v>
      </c>
      <c r="E136" s="187" t="s">
        <v>281</v>
      </c>
      <c r="F136" s="188" t="s">
        <v>282</v>
      </c>
      <c r="G136" s="189" t="s">
        <v>138</v>
      </c>
      <c r="H136" s="190">
        <v>4.2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38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126</v>
      </c>
      <c r="AT136" s="198" t="s">
        <v>127</v>
      </c>
      <c r="AU136" s="198" t="s">
        <v>83</v>
      </c>
      <c r="AY136" s="16" t="s">
        <v>124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81</v>
      </c>
      <c r="BK136" s="199">
        <f>ROUND(I136*H136,2)</f>
        <v>0</v>
      </c>
      <c r="BL136" s="16" t="s">
        <v>126</v>
      </c>
      <c r="BM136" s="198" t="s">
        <v>283</v>
      </c>
    </row>
    <row r="137" spans="1:65" s="2" customFormat="1" ht="44.25" customHeight="1">
      <c r="A137" s="33"/>
      <c r="B137" s="34"/>
      <c r="C137" s="186" t="s">
        <v>198</v>
      </c>
      <c r="D137" s="186" t="s">
        <v>127</v>
      </c>
      <c r="E137" s="187" t="s">
        <v>160</v>
      </c>
      <c r="F137" s="188" t="s">
        <v>161</v>
      </c>
      <c r="G137" s="189" t="s">
        <v>162</v>
      </c>
      <c r="H137" s="190">
        <v>6.72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38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126</v>
      </c>
      <c r="AT137" s="198" t="s">
        <v>127</v>
      </c>
      <c r="AU137" s="198" t="s">
        <v>83</v>
      </c>
      <c r="AY137" s="16" t="s">
        <v>124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81</v>
      </c>
      <c r="BK137" s="199">
        <f>ROUND(I137*H137,2)</f>
        <v>0</v>
      </c>
      <c r="BL137" s="16" t="s">
        <v>126</v>
      </c>
      <c r="BM137" s="198" t="s">
        <v>284</v>
      </c>
    </row>
    <row r="138" spans="1:65" s="13" customFormat="1">
      <c r="B138" s="200"/>
      <c r="C138" s="201"/>
      <c r="D138" s="202" t="s">
        <v>132</v>
      </c>
      <c r="E138" s="203" t="s">
        <v>1</v>
      </c>
      <c r="F138" s="204" t="s">
        <v>285</v>
      </c>
      <c r="G138" s="201"/>
      <c r="H138" s="205">
        <v>6.72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132</v>
      </c>
      <c r="AU138" s="211" t="s">
        <v>83</v>
      </c>
      <c r="AV138" s="13" t="s">
        <v>83</v>
      </c>
      <c r="AW138" s="13" t="s">
        <v>30</v>
      </c>
      <c r="AX138" s="13" t="s">
        <v>73</v>
      </c>
      <c r="AY138" s="211" t="s">
        <v>124</v>
      </c>
    </row>
    <row r="139" spans="1:65" s="14" customFormat="1">
      <c r="B139" s="212"/>
      <c r="C139" s="213"/>
      <c r="D139" s="202" t="s">
        <v>132</v>
      </c>
      <c r="E139" s="214" t="s">
        <v>1</v>
      </c>
      <c r="F139" s="215" t="s">
        <v>134</v>
      </c>
      <c r="G139" s="213"/>
      <c r="H139" s="216">
        <v>6.72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132</v>
      </c>
      <c r="AU139" s="222" t="s">
        <v>83</v>
      </c>
      <c r="AV139" s="14" t="s">
        <v>126</v>
      </c>
      <c r="AW139" s="14" t="s">
        <v>30</v>
      </c>
      <c r="AX139" s="14" t="s">
        <v>81</v>
      </c>
      <c r="AY139" s="222" t="s">
        <v>124</v>
      </c>
    </row>
    <row r="140" spans="1:65" s="2" customFormat="1" ht="37.9" customHeight="1">
      <c r="A140" s="33"/>
      <c r="B140" s="34"/>
      <c r="C140" s="186" t="s">
        <v>189</v>
      </c>
      <c r="D140" s="186" t="s">
        <v>127</v>
      </c>
      <c r="E140" s="187" t="s">
        <v>166</v>
      </c>
      <c r="F140" s="188" t="s">
        <v>167</v>
      </c>
      <c r="G140" s="189" t="s">
        <v>138</v>
      </c>
      <c r="H140" s="190">
        <v>4.2</v>
      </c>
      <c r="I140" s="191"/>
      <c r="J140" s="192">
        <f>ROUND(I140*H140,2)</f>
        <v>0</v>
      </c>
      <c r="K140" s="193"/>
      <c r="L140" s="38"/>
      <c r="M140" s="194" t="s">
        <v>1</v>
      </c>
      <c r="N140" s="195" t="s">
        <v>38</v>
      </c>
      <c r="O140" s="70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126</v>
      </c>
      <c r="AT140" s="198" t="s">
        <v>127</v>
      </c>
      <c r="AU140" s="198" t="s">
        <v>83</v>
      </c>
      <c r="AY140" s="16" t="s">
        <v>124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81</v>
      </c>
      <c r="BK140" s="199">
        <f>ROUND(I140*H140,2)</f>
        <v>0</v>
      </c>
      <c r="BL140" s="16" t="s">
        <v>126</v>
      </c>
      <c r="BM140" s="198" t="s">
        <v>286</v>
      </c>
    </row>
    <row r="141" spans="1:65" s="2" customFormat="1" ht="37.9" customHeight="1">
      <c r="A141" s="33"/>
      <c r="B141" s="34"/>
      <c r="C141" s="186" t="s">
        <v>205</v>
      </c>
      <c r="D141" s="186" t="s">
        <v>127</v>
      </c>
      <c r="E141" s="187" t="s">
        <v>170</v>
      </c>
      <c r="F141" s="188" t="s">
        <v>171</v>
      </c>
      <c r="G141" s="189" t="s">
        <v>130</v>
      </c>
      <c r="H141" s="190">
        <v>10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38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126</v>
      </c>
      <c r="AT141" s="198" t="s">
        <v>127</v>
      </c>
      <c r="AU141" s="198" t="s">
        <v>83</v>
      </c>
      <c r="AY141" s="16" t="s">
        <v>124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126</v>
      </c>
      <c r="BM141" s="198" t="s">
        <v>287</v>
      </c>
    </row>
    <row r="142" spans="1:65" s="13" customFormat="1">
      <c r="B142" s="200"/>
      <c r="C142" s="201"/>
      <c r="D142" s="202" t="s">
        <v>132</v>
      </c>
      <c r="E142" s="203" t="s">
        <v>1</v>
      </c>
      <c r="F142" s="204" t="s">
        <v>288</v>
      </c>
      <c r="G142" s="201"/>
      <c r="H142" s="205">
        <v>10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132</v>
      </c>
      <c r="AU142" s="211" t="s">
        <v>83</v>
      </c>
      <c r="AV142" s="13" t="s">
        <v>83</v>
      </c>
      <c r="AW142" s="13" t="s">
        <v>30</v>
      </c>
      <c r="AX142" s="13" t="s">
        <v>73</v>
      </c>
      <c r="AY142" s="211" t="s">
        <v>124</v>
      </c>
    </row>
    <row r="143" spans="1:65" s="14" customFormat="1">
      <c r="B143" s="212"/>
      <c r="C143" s="213"/>
      <c r="D143" s="202" t="s">
        <v>132</v>
      </c>
      <c r="E143" s="214" t="s">
        <v>1</v>
      </c>
      <c r="F143" s="215" t="s">
        <v>134</v>
      </c>
      <c r="G143" s="213"/>
      <c r="H143" s="216">
        <v>10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132</v>
      </c>
      <c r="AU143" s="222" t="s">
        <v>83</v>
      </c>
      <c r="AV143" s="14" t="s">
        <v>126</v>
      </c>
      <c r="AW143" s="14" t="s">
        <v>30</v>
      </c>
      <c r="AX143" s="14" t="s">
        <v>81</v>
      </c>
      <c r="AY143" s="222" t="s">
        <v>124</v>
      </c>
    </row>
    <row r="144" spans="1:65" s="2" customFormat="1" ht="16.5" customHeight="1">
      <c r="A144" s="33"/>
      <c r="B144" s="34"/>
      <c r="C144" s="223" t="s">
        <v>210</v>
      </c>
      <c r="D144" s="223" t="s">
        <v>175</v>
      </c>
      <c r="E144" s="224" t="s">
        <v>176</v>
      </c>
      <c r="F144" s="225" t="s">
        <v>177</v>
      </c>
      <c r="G144" s="226" t="s">
        <v>138</v>
      </c>
      <c r="H144" s="227">
        <v>1.143</v>
      </c>
      <c r="I144" s="228"/>
      <c r="J144" s="229">
        <f>ROUND(I144*H144,2)</f>
        <v>0</v>
      </c>
      <c r="K144" s="230"/>
      <c r="L144" s="231"/>
      <c r="M144" s="232" t="s">
        <v>1</v>
      </c>
      <c r="N144" s="233" t="s">
        <v>38</v>
      </c>
      <c r="O144" s="70"/>
      <c r="P144" s="196">
        <f>O144*H144</f>
        <v>0</v>
      </c>
      <c r="Q144" s="196">
        <v>0.21</v>
      </c>
      <c r="R144" s="196">
        <f>Q144*H144</f>
        <v>0.24002999999999999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155</v>
      </c>
      <c r="AT144" s="198" t="s">
        <v>175</v>
      </c>
      <c r="AU144" s="198" t="s">
        <v>83</v>
      </c>
      <c r="AY144" s="16" t="s">
        <v>124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81</v>
      </c>
      <c r="BK144" s="199">
        <f>ROUND(I144*H144,2)</f>
        <v>0</v>
      </c>
      <c r="BL144" s="16" t="s">
        <v>126</v>
      </c>
      <c r="BM144" s="198" t="s">
        <v>289</v>
      </c>
    </row>
    <row r="145" spans="1:65" s="2" customFormat="1" ht="37.9" customHeight="1">
      <c r="A145" s="33"/>
      <c r="B145" s="34"/>
      <c r="C145" s="186" t="s">
        <v>219</v>
      </c>
      <c r="D145" s="186" t="s">
        <v>127</v>
      </c>
      <c r="E145" s="187" t="s">
        <v>290</v>
      </c>
      <c r="F145" s="188" t="s">
        <v>291</v>
      </c>
      <c r="G145" s="189" t="s">
        <v>130</v>
      </c>
      <c r="H145" s="190">
        <v>10</v>
      </c>
      <c r="I145" s="191"/>
      <c r="J145" s="192">
        <f>ROUND(I145*H145,2)</f>
        <v>0</v>
      </c>
      <c r="K145" s="193"/>
      <c r="L145" s="38"/>
      <c r="M145" s="194" t="s">
        <v>1</v>
      </c>
      <c r="N145" s="195" t="s">
        <v>38</v>
      </c>
      <c r="O145" s="70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126</v>
      </c>
      <c r="AT145" s="198" t="s">
        <v>127</v>
      </c>
      <c r="AU145" s="198" t="s">
        <v>83</v>
      </c>
      <c r="AY145" s="16" t="s">
        <v>124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6" t="s">
        <v>81</v>
      </c>
      <c r="BK145" s="199">
        <f>ROUND(I145*H145,2)</f>
        <v>0</v>
      </c>
      <c r="BL145" s="16" t="s">
        <v>126</v>
      </c>
      <c r="BM145" s="198" t="s">
        <v>292</v>
      </c>
    </row>
    <row r="146" spans="1:65" s="13" customFormat="1">
      <c r="B146" s="200"/>
      <c r="C146" s="201"/>
      <c r="D146" s="202" t="s">
        <v>132</v>
      </c>
      <c r="E146" s="203" t="s">
        <v>1</v>
      </c>
      <c r="F146" s="204" t="s">
        <v>288</v>
      </c>
      <c r="G146" s="201"/>
      <c r="H146" s="205">
        <v>10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132</v>
      </c>
      <c r="AU146" s="211" t="s">
        <v>83</v>
      </c>
      <c r="AV146" s="13" t="s">
        <v>83</v>
      </c>
      <c r="AW146" s="13" t="s">
        <v>30</v>
      </c>
      <c r="AX146" s="13" t="s">
        <v>73</v>
      </c>
      <c r="AY146" s="211" t="s">
        <v>124</v>
      </c>
    </row>
    <row r="147" spans="1:65" s="14" customFormat="1">
      <c r="B147" s="212"/>
      <c r="C147" s="213"/>
      <c r="D147" s="202" t="s">
        <v>132</v>
      </c>
      <c r="E147" s="214" t="s">
        <v>1</v>
      </c>
      <c r="F147" s="215" t="s">
        <v>134</v>
      </c>
      <c r="G147" s="213"/>
      <c r="H147" s="216">
        <v>10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132</v>
      </c>
      <c r="AU147" s="222" t="s">
        <v>83</v>
      </c>
      <c r="AV147" s="14" t="s">
        <v>126</v>
      </c>
      <c r="AW147" s="14" t="s">
        <v>30</v>
      </c>
      <c r="AX147" s="14" t="s">
        <v>81</v>
      </c>
      <c r="AY147" s="222" t="s">
        <v>124</v>
      </c>
    </row>
    <row r="148" spans="1:65" s="2" customFormat="1" ht="16.5" customHeight="1">
      <c r="A148" s="33"/>
      <c r="B148" s="34"/>
      <c r="C148" s="223" t="s">
        <v>293</v>
      </c>
      <c r="D148" s="223" t="s">
        <v>175</v>
      </c>
      <c r="E148" s="224" t="s">
        <v>294</v>
      </c>
      <c r="F148" s="225" t="s">
        <v>295</v>
      </c>
      <c r="G148" s="226" t="s">
        <v>296</v>
      </c>
      <c r="H148" s="227">
        <v>0.2</v>
      </c>
      <c r="I148" s="228"/>
      <c r="J148" s="229">
        <f>ROUND(I148*H148,2)</f>
        <v>0</v>
      </c>
      <c r="K148" s="230"/>
      <c r="L148" s="231"/>
      <c r="M148" s="232" t="s">
        <v>1</v>
      </c>
      <c r="N148" s="233" t="s">
        <v>38</v>
      </c>
      <c r="O148" s="70"/>
      <c r="P148" s="196">
        <f>O148*H148</f>
        <v>0</v>
      </c>
      <c r="Q148" s="196">
        <v>1E-3</v>
      </c>
      <c r="R148" s="196">
        <f>Q148*H148</f>
        <v>2.0000000000000001E-4</v>
      </c>
      <c r="S148" s="196">
        <v>0</v>
      </c>
      <c r="T148" s="19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155</v>
      </c>
      <c r="AT148" s="198" t="s">
        <v>175</v>
      </c>
      <c r="AU148" s="198" t="s">
        <v>83</v>
      </c>
      <c r="AY148" s="16" t="s">
        <v>124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81</v>
      </c>
      <c r="BK148" s="199">
        <f>ROUND(I148*H148,2)</f>
        <v>0</v>
      </c>
      <c r="BL148" s="16" t="s">
        <v>126</v>
      </c>
      <c r="BM148" s="198" t="s">
        <v>297</v>
      </c>
    </row>
    <row r="149" spans="1:65" s="13" customFormat="1">
      <c r="B149" s="200"/>
      <c r="C149" s="201"/>
      <c r="D149" s="202" t="s">
        <v>132</v>
      </c>
      <c r="E149" s="201"/>
      <c r="F149" s="204" t="s">
        <v>298</v>
      </c>
      <c r="G149" s="201"/>
      <c r="H149" s="205">
        <v>0.2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132</v>
      </c>
      <c r="AU149" s="211" t="s">
        <v>83</v>
      </c>
      <c r="AV149" s="13" t="s">
        <v>83</v>
      </c>
      <c r="AW149" s="13" t="s">
        <v>4</v>
      </c>
      <c r="AX149" s="13" t="s">
        <v>81</v>
      </c>
      <c r="AY149" s="211" t="s">
        <v>124</v>
      </c>
    </row>
    <row r="150" spans="1:65" s="2" customFormat="1" ht="33" customHeight="1">
      <c r="A150" s="33"/>
      <c r="B150" s="34"/>
      <c r="C150" s="186" t="s">
        <v>214</v>
      </c>
      <c r="D150" s="186" t="s">
        <v>127</v>
      </c>
      <c r="E150" s="187" t="s">
        <v>181</v>
      </c>
      <c r="F150" s="188" t="s">
        <v>182</v>
      </c>
      <c r="G150" s="189" t="s">
        <v>130</v>
      </c>
      <c r="H150" s="190">
        <v>21</v>
      </c>
      <c r="I150" s="191"/>
      <c r="J150" s="192">
        <f>ROUND(I150*H150,2)</f>
        <v>0</v>
      </c>
      <c r="K150" s="193"/>
      <c r="L150" s="38"/>
      <c r="M150" s="194" t="s">
        <v>1</v>
      </c>
      <c r="N150" s="195" t="s">
        <v>38</v>
      </c>
      <c r="O150" s="70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126</v>
      </c>
      <c r="AT150" s="198" t="s">
        <v>127</v>
      </c>
      <c r="AU150" s="198" t="s">
        <v>83</v>
      </c>
      <c r="AY150" s="16" t="s">
        <v>124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81</v>
      </c>
      <c r="BK150" s="199">
        <f>ROUND(I150*H150,2)</f>
        <v>0</v>
      </c>
      <c r="BL150" s="16" t="s">
        <v>126</v>
      </c>
      <c r="BM150" s="198" t="s">
        <v>299</v>
      </c>
    </row>
    <row r="151" spans="1:65" s="13" customFormat="1">
      <c r="B151" s="200"/>
      <c r="C151" s="201"/>
      <c r="D151" s="202" t="s">
        <v>132</v>
      </c>
      <c r="E151" s="203" t="s">
        <v>1</v>
      </c>
      <c r="F151" s="204" t="s">
        <v>300</v>
      </c>
      <c r="G151" s="201"/>
      <c r="H151" s="205">
        <v>21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132</v>
      </c>
      <c r="AU151" s="211" t="s">
        <v>83</v>
      </c>
      <c r="AV151" s="13" t="s">
        <v>83</v>
      </c>
      <c r="AW151" s="13" t="s">
        <v>30</v>
      </c>
      <c r="AX151" s="13" t="s">
        <v>73</v>
      </c>
      <c r="AY151" s="211" t="s">
        <v>124</v>
      </c>
    </row>
    <row r="152" spans="1:65" s="14" customFormat="1">
      <c r="B152" s="212"/>
      <c r="C152" s="213"/>
      <c r="D152" s="202" t="s">
        <v>132</v>
      </c>
      <c r="E152" s="214" t="s">
        <v>1</v>
      </c>
      <c r="F152" s="215" t="s">
        <v>134</v>
      </c>
      <c r="G152" s="213"/>
      <c r="H152" s="216">
        <v>21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132</v>
      </c>
      <c r="AU152" s="222" t="s">
        <v>83</v>
      </c>
      <c r="AV152" s="14" t="s">
        <v>126</v>
      </c>
      <c r="AW152" s="14" t="s">
        <v>30</v>
      </c>
      <c r="AX152" s="14" t="s">
        <v>81</v>
      </c>
      <c r="AY152" s="222" t="s">
        <v>124</v>
      </c>
    </row>
    <row r="153" spans="1:65" s="12" customFormat="1" ht="22.9" customHeight="1">
      <c r="B153" s="170"/>
      <c r="C153" s="171"/>
      <c r="D153" s="172" t="s">
        <v>72</v>
      </c>
      <c r="E153" s="184" t="s">
        <v>135</v>
      </c>
      <c r="F153" s="184" t="s">
        <v>225</v>
      </c>
      <c r="G153" s="171"/>
      <c r="H153" s="171"/>
      <c r="I153" s="174"/>
      <c r="J153" s="185">
        <f>BK153</f>
        <v>0</v>
      </c>
      <c r="K153" s="171"/>
      <c r="L153" s="176"/>
      <c r="M153" s="177"/>
      <c r="N153" s="178"/>
      <c r="O153" s="178"/>
      <c r="P153" s="179">
        <f>SUM(P154:P162)</f>
        <v>0</v>
      </c>
      <c r="Q153" s="178"/>
      <c r="R153" s="179">
        <f>SUM(R154:R162)</f>
        <v>5.5076700000000001</v>
      </c>
      <c r="S153" s="178"/>
      <c r="T153" s="180">
        <f>SUM(T154:T162)</f>
        <v>0</v>
      </c>
      <c r="AR153" s="181" t="s">
        <v>81</v>
      </c>
      <c r="AT153" s="182" t="s">
        <v>72</v>
      </c>
      <c r="AU153" s="182" t="s">
        <v>81</v>
      </c>
      <c r="AY153" s="181" t="s">
        <v>124</v>
      </c>
      <c r="BK153" s="183">
        <f>SUM(BK154:BK162)</f>
        <v>0</v>
      </c>
    </row>
    <row r="154" spans="1:65" s="2" customFormat="1" ht="33" customHeight="1">
      <c r="A154" s="33"/>
      <c r="B154" s="34"/>
      <c r="C154" s="186" t="s">
        <v>226</v>
      </c>
      <c r="D154" s="186" t="s">
        <v>127</v>
      </c>
      <c r="E154" s="187" t="s">
        <v>227</v>
      </c>
      <c r="F154" s="188" t="s">
        <v>228</v>
      </c>
      <c r="G154" s="189" t="s">
        <v>130</v>
      </c>
      <c r="H154" s="190">
        <v>21</v>
      </c>
      <c r="I154" s="191"/>
      <c r="J154" s="192">
        <f>ROUND(I154*H154,2)</f>
        <v>0</v>
      </c>
      <c r="K154" s="193"/>
      <c r="L154" s="38"/>
      <c r="M154" s="194" t="s">
        <v>1</v>
      </c>
      <c r="N154" s="195" t="s">
        <v>38</v>
      </c>
      <c r="O154" s="70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126</v>
      </c>
      <c r="AT154" s="198" t="s">
        <v>127</v>
      </c>
      <c r="AU154" s="198" t="s">
        <v>83</v>
      </c>
      <c r="AY154" s="16" t="s">
        <v>124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6" t="s">
        <v>81</v>
      </c>
      <c r="BK154" s="199">
        <f>ROUND(I154*H154,2)</f>
        <v>0</v>
      </c>
      <c r="BL154" s="16" t="s">
        <v>126</v>
      </c>
      <c r="BM154" s="198" t="s">
        <v>301</v>
      </c>
    </row>
    <row r="155" spans="1:65" s="13" customFormat="1">
      <c r="B155" s="200"/>
      <c r="C155" s="201"/>
      <c r="D155" s="202" t="s">
        <v>132</v>
      </c>
      <c r="E155" s="203" t="s">
        <v>1</v>
      </c>
      <c r="F155" s="204" t="s">
        <v>300</v>
      </c>
      <c r="G155" s="201"/>
      <c r="H155" s="205">
        <v>21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132</v>
      </c>
      <c r="AU155" s="211" t="s">
        <v>83</v>
      </c>
      <c r="AV155" s="13" t="s">
        <v>83</v>
      </c>
      <c r="AW155" s="13" t="s">
        <v>30</v>
      </c>
      <c r="AX155" s="13" t="s">
        <v>73</v>
      </c>
      <c r="AY155" s="211" t="s">
        <v>124</v>
      </c>
    </row>
    <row r="156" spans="1:65" s="14" customFormat="1">
      <c r="B156" s="212"/>
      <c r="C156" s="213"/>
      <c r="D156" s="202" t="s">
        <v>132</v>
      </c>
      <c r="E156" s="214" t="s">
        <v>1</v>
      </c>
      <c r="F156" s="215" t="s">
        <v>134</v>
      </c>
      <c r="G156" s="213"/>
      <c r="H156" s="216">
        <v>21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132</v>
      </c>
      <c r="AU156" s="222" t="s">
        <v>83</v>
      </c>
      <c r="AV156" s="14" t="s">
        <v>126</v>
      </c>
      <c r="AW156" s="14" t="s">
        <v>30</v>
      </c>
      <c r="AX156" s="14" t="s">
        <v>81</v>
      </c>
      <c r="AY156" s="222" t="s">
        <v>124</v>
      </c>
    </row>
    <row r="157" spans="1:65" s="2" customFormat="1" ht="78" customHeight="1">
      <c r="A157" s="33"/>
      <c r="B157" s="34"/>
      <c r="C157" s="186" t="s">
        <v>230</v>
      </c>
      <c r="D157" s="186" t="s">
        <v>127</v>
      </c>
      <c r="E157" s="187" t="s">
        <v>231</v>
      </c>
      <c r="F157" s="188" t="s">
        <v>232</v>
      </c>
      <c r="G157" s="189" t="s">
        <v>130</v>
      </c>
      <c r="H157" s="190">
        <v>21</v>
      </c>
      <c r="I157" s="191"/>
      <c r="J157" s="192">
        <f>ROUND(I157*H157,2)</f>
        <v>0</v>
      </c>
      <c r="K157" s="193"/>
      <c r="L157" s="38"/>
      <c r="M157" s="194" t="s">
        <v>1</v>
      </c>
      <c r="N157" s="195" t="s">
        <v>38</v>
      </c>
      <c r="O157" s="70"/>
      <c r="P157" s="196">
        <f>O157*H157</f>
        <v>0</v>
      </c>
      <c r="Q157" s="196">
        <v>0.11162</v>
      </c>
      <c r="R157" s="196">
        <f>Q157*H157</f>
        <v>2.34402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126</v>
      </c>
      <c r="AT157" s="198" t="s">
        <v>127</v>
      </c>
      <c r="AU157" s="198" t="s">
        <v>83</v>
      </c>
      <c r="AY157" s="16" t="s">
        <v>124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81</v>
      </c>
      <c r="BK157" s="199">
        <f>ROUND(I157*H157,2)</f>
        <v>0</v>
      </c>
      <c r="BL157" s="16" t="s">
        <v>126</v>
      </c>
      <c r="BM157" s="198" t="s">
        <v>302</v>
      </c>
    </row>
    <row r="158" spans="1:65" s="13" customFormat="1">
      <c r="B158" s="200"/>
      <c r="C158" s="201"/>
      <c r="D158" s="202" t="s">
        <v>132</v>
      </c>
      <c r="E158" s="203" t="s">
        <v>1</v>
      </c>
      <c r="F158" s="204" t="s">
        <v>300</v>
      </c>
      <c r="G158" s="201"/>
      <c r="H158" s="205">
        <v>21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132</v>
      </c>
      <c r="AU158" s="211" t="s">
        <v>83</v>
      </c>
      <c r="AV158" s="13" t="s">
        <v>83</v>
      </c>
      <c r="AW158" s="13" t="s">
        <v>30</v>
      </c>
      <c r="AX158" s="13" t="s">
        <v>73</v>
      </c>
      <c r="AY158" s="211" t="s">
        <v>124</v>
      </c>
    </row>
    <row r="159" spans="1:65" s="14" customFormat="1">
      <c r="B159" s="212"/>
      <c r="C159" s="213"/>
      <c r="D159" s="202" t="s">
        <v>132</v>
      </c>
      <c r="E159" s="214" t="s">
        <v>1</v>
      </c>
      <c r="F159" s="215" t="s">
        <v>134</v>
      </c>
      <c r="G159" s="213"/>
      <c r="H159" s="216">
        <v>21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132</v>
      </c>
      <c r="AU159" s="222" t="s">
        <v>83</v>
      </c>
      <c r="AV159" s="14" t="s">
        <v>126</v>
      </c>
      <c r="AW159" s="14" t="s">
        <v>30</v>
      </c>
      <c r="AX159" s="14" t="s">
        <v>81</v>
      </c>
      <c r="AY159" s="222" t="s">
        <v>124</v>
      </c>
    </row>
    <row r="160" spans="1:65" s="2" customFormat="1" ht="16.5" customHeight="1">
      <c r="A160" s="33"/>
      <c r="B160" s="34"/>
      <c r="C160" s="223" t="s">
        <v>240</v>
      </c>
      <c r="D160" s="223" t="s">
        <v>175</v>
      </c>
      <c r="E160" s="224" t="s">
        <v>303</v>
      </c>
      <c r="F160" s="225" t="s">
        <v>304</v>
      </c>
      <c r="G160" s="226" t="s">
        <v>130</v>
      </c>
      <c r="H160" s="227">
        <v>24.15</v>
      </c>
      <c r="I160" s="228"/>
      <c r="J160" s="229">
        <f>ROUND(I160*H160,2)</f>
        <v>0</v>
      </c>
      <c r="K160" s="230"/>
      <c r="L160" s="231"/>
      <c r="M160" s="232" t="s">
        <v>1</v>
      </c>
      <c r="N160" s="233" t="s">
        <v>38</v>
      </c>
      <c r="O160" s="70"/>
      <c r="P160" s="196">
        <f>O160*H160</f>
        <v>0</v>
      </c>
      <c r="Q160" s="196">
        <v>0.13100000000000001</v>
      </c>
      <c r="R160" s="196">
        <f>Q160*H160</f>
        <v>3.1636500000000001</v>
      </c>
      <c r="S160" s="196">
        <v>0</v>
      </c>
      <c r="T160" s="19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155</v>
      </c>
      <c r="AT160" s="198" t="s">
        <v>175</v>
      </c>
      <c r="AU160" s="198" t="s">
        <v>83</v>
      </c>
      <c r="AY160" s="16" t="s">
        <v>124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6" t="s">
        <v>81</v>
      </c>
      <c r="BK160" s="199">
        <f>ROUND(I160*H160,2)</f>
        <v>0</v>
      </c>
      <c r="BL160" s="16" t="s">
        <v>126</v>
      </c>
      <c r="BM160" s="198" t="s">
        <v>305</v>
      </c>
    </row>
    <row r="161" spans="1:65" s="13" customFormat="1">
      <c r="B161" s="200"/>
      <c r="C161" s="201"/>
      <c r="D161" s="202" t="s">
        <v>132</v>
      </c>
      <c r="E161" s="203" t="s">
        <v>1</v>
      </c>
      <c r="F161" s="204" t="s">
        <v>306</v>
      </c>
      <c r="G161" s="201"/>
      <c r="H161" s="205">
        <v>24.15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132</v>
      </c>
      <c r="AU161" s="211" t="s">
        <v>83</v>
      </c>
      <c r="AV161" s="13" t="s">
        <v>83</v>
      </c>
      <c r="AW161" s="13" t="s">
        <v>30</v>
      </c>
      <c r="AX161" s="13" t="s">
        <v>73</v>
      </c>
      <c r="AY161" s="211" t="s">
        <v>124</v>
      </c>
    </row>
    <row r="162" spans="1:65" s="14" customFormat="1">
      <c r="B162" s="212"/>
      <c r="C162" s="213"/>
      <c r="D162" s="202" t="s">
        <v>132</v>
      </c>
      <c r="E162" s="214" t="s">
        <v>1</v>
      </c>
      <c r="F162" s="215" t="s">
        <v>134</v>
      </c>
      <c r="G162" s="213"/>
      <c r="H162" s="216">
        <v>24.15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132</v>
      </c>
      <c r="AU162" s="222" t="s">
        <v>83</v>
      </c>
      <c r="AV162" s="14" t="s">
        <v>126</v>
      </c>
      <c r="AW162" s="14" t="s">
        <v>30</v>
      </c>
      <c r="AX162" s="14" t="s">
        <v>81</v>
      </c>
      <c r="AY162" s="222" t="s">
        <v>124</v>
      </c>
    </row>
    <row r="163" spans="1:65" s="12" customFormat="1" ht="22.9" customHeight="1">
      <c r="B163" s="170"/>
      <c r="C163" s="171"/>
      <c r="D163" s="172" t="s">
        <v>72</v>
      </c>
      <c r="E163" s="184" t="s">
        <v>165</v>
      </c>
      <c r="F163" s="184" t="s">
        <v>239</v>
      </c>
      <c r="G163" s="171"/>
      <c r="H163" s="171"/>
      <c r="I163" s="174"/>
      <c r="J163" s="185">
        <f>BK163</f>
        <v>0</v>
      </c>
      <c r="K163" s="171"/>
      <c r="L163" s="176"/>
      <c r="M163" s="177"/>
      <c r="N163" s="178"/>
      <c r="O163" s="178"/>
      <c r="P163" s="179">
        <f>SUM(P164:P174)</f>
        <v>0</v>
      </c>
      <c r="Q163" s="178"/>
      <c r="R163" s="179">
        <f>SUM(R164:R174)</f>
        <v>3.6293299999999999</v>
      </c>
      <c r="S163" s="178"/>
      <c r="T163" s="180">
        <f>SUM(T164:T174)</f>
        <v>10.71</v>
      </c>
      <c r="AR163" s="181" t="s">
        <v>81</v>
      </c>
      <c r="AT163" s="182" t="s">
        <v>72</v>
      </c>
      <c r="AU163" s="182" t="s">
        <v>81</v>
      </c>
      <c r="AY163" s="181" t="s">
        <v>124</v>
      </c>
      <c r="BK163" s="183">
        <f>SUM(BK164:BK174)</f>
        <v>0</v>
      </c>
    </row>
    <row r="164" spans="1:65" s="2" customFormat="1" ht="49.15" customHeight="1">
      <c r="A164" s="33"/>
      <c r="B164" s="34"/>
      <c r="C164" s="186" t="s">
        <v>307</v>
      </c>
      <c r="D164" s="186" t="s">
        <v>127</v>
      </c>
      <c r="E164" s="187" t="s">
        <v>308</v>
      </c>
      <c r="F164" s="188" t="s">
        <v>309</v>
      </c>
      <c r="G164" s="189" t="s">
        <v>243</v>
      </c>
      <c r="H164" s="190">
        <v>17</v>
      </c>
      <c r="I164" s="191"/>
      <c r="J164" s="192">
        <f>ROUND(I164*H164,2)</f>
        <v>0</v>
      </c>
      <c r="K164" s="193"/>
      <c r="L164" s="38"/>
      <c r="M164" s="194" t="s">
        <v>1</v>
      </c>
      <c r="N164" s="195" t="s">
        <v>38</v>
      </c>
      <c r="O164" s="70"/>
      <c r="P164" s="196">
        <f>O164*H164</f>
        <v>0</v>
      </c>
      <c r="Q164" s="196">
        <v>0.16849</v>
      </c>
      <c r="R164" s="196">
        <f>Q164*H164</f>
        <v>2.8643299999999998</v>
      </c>
      <c r="S164" s="196">
        <v>0</v>
      </c>
      <c r="T164" s="19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126</v>
      </c>
      <c r="AT164" s="198" t="s">
        <v>127</v>
      </c>
      <c r="AU164" s="198" t="s">
        <v>83</v>
      </c>
      <c r="AY164" s="16" t="s">
        <v>124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6" t="s">
        <v>81</v>
      </c>
      <c r="BK164" s="199">
        <f>ROUND(I164*H164,2)</f>
        <v>0</v>
      </c>
      <c r="BL164" s="16" t="s">
        <v>126</v>
      </c>
      <c r="BM164" s="198" t="s">
        <v>310</v>
      </c>
    </row>
    <row r="165" spans="1:65" s="2" customFormat="1" ht="16.5" customHeight="1">
      <c r="A165" s="33"/>
      <c r="B165" s="34"/>
      <c r="C165" s="223" t="s">
        <v>311</v>
      </c>
      <c r="D165" s="223" t="s">
        <v>175</v>
      </c>
      <c r="E165" s="224" t="s">
        <v>312</v>
      </c>
      <c r="F165" s="225" t="s">
        <v>313</v>
      </c>
      <c r="G165" s="226" t="s">
        <v>208</v>
      </c>
      <c r="H165" s="227">
        <v>17</v>
      </c>
      <c r="I165" s="228"/>
      <c r="J165" s="229">
        <f>ROUND(I165*H165,2)</f>
        <v>0</v>
      </c>
      <c r="K165" s="230"/>
      <c r="L165" s="231"/>
      <c r="M165" s="232" t="s">
        <v>1</v>
      </c>
      <c r="N165" s="233" t="s">
        <v>38</v>
      </c>
      <c r="O165" s="70"/>
      <c r="P165" s="196">
        <f>O165*H165</f>
        <v>0</v>
      </c>
      <c r="Q165" s="196">
        <v>4.4999999999999998E-2</v>
      </c>
      <c r="R165" s="196">
        <f>Q165*H165</f>
        <v>0.76500000000000001</v>
      </c>
      <c r="S165" s="196">
        <v>0</v>
      </c>
      <c r="T165" s="19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155</v>
      </c>
      <c r="AT165" s="198" t="s">
        <v>175</v>
      </c>
      <c r="AU165" s="198" t="s">
        <v>83</v>
      </c>
      <c r="AY165" s="16" t="s">
        <v>124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6" t="s">
        <v>81</v>
      </c>
      <c r="BK165" s="199">
        <f>ROUND(I165*H165,2)</f>
        <v>0</v>
      </c>
      <c r="BL165" s="16" t="s">
        <v>126</v>
      </c>
      <c r="BM165" s="198" t="s">
        <v>314</v>
      </c>
    </row>
    <row r="166" spans="1:65" s="2" customFormat="1" ht="37.9" customHeight="1">
      <c r="A166" s="33"/>
      <c r="B166" s="34"/>
      <c r="C166" s="186" t="s">
        <v>126</v>
      </c>
      <c r="D166" s="186" t="s">
        <v>127</v>
      </c>
      <c r="E166" s="187" t="s">
        <v>315</v>
      </c>
      <c r="F166" s="188" t="s">
        <v>316</v>
      </c>
      <c r="G166" s="189" t="s">
        <v>138</v>
      </c>
      <c r="H166" s="190">
        <v>1.8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38</v>
      </c>
      <c r="O166" s="70"/>
      <c r="P166" s="196">
        <f>O166*H166</f>
        <v>0</v>
      </c>
      <c r="Q166" s="196">
        <v>0</v>
      </c>
      <c r="R166" s="196">
        <f>Q166*H166</f>
        <v>0</v>
      </c>
      <c r="S166" s="196">
        <v>2.1</v>
      </c>
      <c r="T166" s="197">
        <f>S166*H166</f>
        <v>3.7800000000000002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126</v>
      </c>
      <c r="AT166" s="198" t="s">
        <v>127</v>
      </c>
      <c r="AU166" s="198" t="s">
        <v>83</v>
      </c>
      <c r="AY166" s="16" t="s">
        <v>124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81</v>
      </c>
      <c r="BK166" s="199">
        <f>ROUND(I166*H166,2)</f>
        <v>0</v>
      </c>
      <c r="BL166" s="16" t="s">
        <v>126</v>
      </c>
      <c r="BM166" s="198" t="s">
        <v>317</v>
      </c>
    </row>
    <row r="167" spans="1:65" s="13" customFormat="1">
      <c r="B167" s="200"/>
      <c r="C167" s="201"/>
      <c r="D167" s="202" t="s">
        <v>132</v>
      </c>
      <c r="E167" s="203" t="s">
        <v>1</v>
      </c>
      <c r="F167" s="204" t="s">
        <v>318</v>
      </c>
      <c r="G167" s="201"/>
      <c r="H167" s="205">
        <v>1.8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132</v>
      </c>
      <c r="AU167" s="211" t="s">
        <v>83</v>
      </c>
      <c r="AV167" s="13" t="s">
        <v>83</v>
      </c>
      <c r="AW167" s="13" t="s">
        <v>30</v>
      </c>
      <c r="AX167" s="13" t="s">
        <v>73</v>
      </c>
      <c r="AY167" s="211" t="s">
        <v>124</v>
      </c>
    </row>
    <row r="168" spans="1:65" s="14" customFormat="1">
      <c r="B168" s="212"/>
      <c r="C168" s="213"/>
      <c r="D168" s="202" t="s">
        <v>132</v>
      </c>
      <c r="E168" s="214" t="s">
        <v>1</v>
      </c>
      <c r="F168" s="215" t="s">
        <v>134</v>
      </c>
      <c r="G168" s="213"/>
      <c r="H168" s="216">
        <v>1.8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132</v>
      </c>
      <c r="AU168" s="222" t="s">
        <v>83</v>
      </c>
      <c r="AV168" s="14" t="s">
        <v>126</v>
      </c>
      <c r="AW168" s="14" t="s">
        <v>30</v>
      </c>
      <c r="AX168" s="14" t="s">
        <v>81</v>
      </c>
      <c r="AY168" s="222" t="s">
        <v>124</v>
      </c>
    </row>
    <row r="169" spans="1:65" s="2" customFormat="1" ht="24.2" customHeight="1">
      <c r="A169" s="33"/>
      <c r="B169" s="34"/>
      <c r="C169" s="186" t="s">
        <v>135</v>
      </c>
      <c r="D169" s="186" t="s">
        <v>127</v>
      </c>
      <c r="E169" s="187" t="s">
        <v>319</v>
      </c>
      <c r="F169" s="188" t="s">
        <v>320</v>
      </c>
      <c r="G169" s="189" t="s">
        <v>138</v>
      </c>
      <c r="H169" s="190">
        <v>3.15</v>
      </c>
      <c r="I169" s="191"/>
      <c r="J169" s="192">
        <f>ROUND(I169*H169,2)</f>
        <v>0</v>
      </c>
      <c r="K169" s="193"/>
      <c r="L169" s="38"/>
      <c r="M169" s="194" t="s">
        <v>1</v>
      </c>
      <c r="N169" s="195" t="s">
        <v>38</v>
      </c>
      <c r="O169" s="70"/>
      <c r="P169" s="196">
        <f>O169*H169</f>
        <v>0</v>
      </c>
      <c r="Q169" s="196">
        <v>0</v>
      </c>
      <c r="R169" s="196">
        <f>Q169*H169</f>
        <v>0</v>
      </c>
      <c r="S169" s="196">
        <v>2.2000000000000002</v>
      </c>
      <c r="T169" s="197">
        <f>S169*H169</f>
        <v>6.9300000000000006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126</v>
      </c>
      <c r="AT169" s="198" t="s">
        <v>127</v>
      </c>
      <c r="AU169" s="198" t="s">
        <v>83</v>
      </c>
      <c r="AY169" s="16" t="s">
        <v>124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81</v>
      </c>
      <c r="BK169" s="199">
        <f>ROUND(I169*H169,2)</f>
        <v>0</v>
      </c>
      <c r="BL169" s="16" t="s">
        <v>126</v>
      </c>
      <c r="BM169" s="198" t="s">
        <v>321</v>
      </c>
    </row>
    <row r="170" spans="1:65" s="13" customFormat="1">
      <c r="B170" s="200"/>
      <c r="C170" s="201"/>
      <c r="D170" s="202" t="s">
        <v>132</v>
      </c>
      <c r="E170" s="203" t="s">
        <v>1</v>
      </c>
      <c r="F170" s="204" t="s">
        <v>322</v>
      </c>
      <c r="G170" s="201"/>
      <c r="H170" s="205">
        <v>3.15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132</v>
      </c>
      <c r="AU170" s="211" t="s">
        <v>83</v>
      </c>
      <c r="AV170" s="13" t="s">
        <v>83</v>
      </c>
      <c r="AW170" s="13" t="s">
        <v>30</v>
      </c>
      <c r="AX170" s="13" t="s">
        <v>73</v>
      </c>
      <c r="AY170" s="211" t="s">
        <v>124</v>
      </c>
    </row>
    <row r="171" spans="1:65" s="14" customFormat="1">
      <c r="B171" s="212"/>
      <c r="C171" s="213"/>
      <c r="D171" s="202" t="s">
        <v>132</v>
      </c>
      <c r="E171" s="214" t="s">
        <v>1</v>
      </c>
      <c r="F171" s="215" t="s">
        <v>134</v>
      </c>
      <c r="G171" s="213"/>
      <c r="H171" s="216">
        <v>3.15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132</v>
      </c>
      <c r="AU171" s="222" t="s">
        <v>83</v>
      </c>
      <c r="AV171" s="14" t="s">
        <v>126</v>
      </c>
      <c r="AW171" s="14" t="s">
        <v>30</v>
      </c>
      <c r="AX171" s="14" t="s">
        <v>81</v>
      </c>
      <c r="AY171" s="222" t="s">
        <v>124</v>
      </c>
    </row>
    <row r="172" spans="1:65" s="2" customFormat="1" ht="24.2" customHeight="1">
      <c r="A172" s="33"/>
      <c r="B172" s="34"/>
      <c r="C172" s="186" t="s">
        <v>146</v>
      </c>
      <c r="D172" s="186" t="s">
        <v>127</v>
      </c>
      <c r="E172" s="187" t="s">
        <v>323</v>
      </c>
      <c r="F172" s="188" t="s">
        <v>324</v>
      </c>
      <c r="G172" s="189" t="s">
        <v>243</v>
      </c>
      <c r="H172" s="190">
        <v>5</v>
      </c>
      <c r="I172" s="191"/>
      <c r="J172" s="192">
        <f>ROUND(I172*H172,2)</f>
        <v>0</v>
      </c>
      <c r="K172" s="193"/>
      <c r="L172" s="38"/>
      <c r="M172" s="194" t="s">
        <v>1</v>
      </c>
      <c r="N172" s="195" t="s">
        <v>38</v>
      </c>
      <c r="O172" s="70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8" t="s">
        <v>126</v>
      </c>
      <c r="AT172" s="198" t="s">
        <v>127</v>
      </c>
      <c r="AU172" s="198" t="s">
        <v>83</v>
      </c>
      <c r="AY172" s="16" t="s">
        <v>124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6" t="s">
        <v>81</v>
      </c>
      <c r="BK172" s="199">
        <f>ROUND(I172*H172,2)</f>
        <v>0</v>
      </c>
      <c r="BL172" s="16" t="s">
        <v>126</v>
      </c>
      <c r="BM172" s="198" t="s">
        <v>325</v>
      </c>
    </row>
    <row r="173" spans="1:65" s="13" customFormat="1">
      <c r="B173" s="200"/>
      <c r="C173" s="201"/>
      <c r="D173" s="202" t="s">
        <v>132</v>
      </c>
      <c r="E173" s="203" t="s">
        <v>1</v>
      </c>
      <c r="F173" s="204" t="s">
        <v>135</v>
      </c>
      <c r="G173" s="201"/>
      <c r="H173" s="205">
        <v>5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132</v>
      </c>
      <c r="AU173" s="211" t="s">
        <v>83</v>
      </c>
      <c r="AV173" s="13" t="s">
        <v>83</v>
      </c>
      <c r="AW173" s="13" t="s">
        <v>30</v>
      </c>
      <c r="AX173" s="13" t="s">
        <v>73</v>
      </c>
      <c r="AY173" s="211" t="s">
        <v>124</v>
      </c>
    </row>
    <row r="174" spans="1:65" s="14" customFormat="1">
      <c r="B174" s="212"/>
      <c r="C174" s="213"/>
      <c r="D174" s="202" t="s">
        <v>132</v>
      </c>
      <c r="E174" s="214" t="s">
        <v>1</v>
      </c>
      <c r="F174" s="215" t="s">
        <v>134</v>
      </c>
      <c r="G174" s="213"/>
      <c r="H174" s="216">
        <v>5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132</v>
      </c>
      <c r="AU174" s="222" t="s">
        <v>83</v>
      </c>
      <c r="AV174" s="14" t="s">
        <v>126</v>
      </c>
      <c r="AW174" s="14" t="s">
        <v>30</v>
      </c>
      <c r="AX174" s="14" t="s">
        <v>81</v>
      </c>
      <c r="AY174" s="222" t="s">
        <v>124</v>
      </c>
    </row>
    <row r="175" spans="1:65" s="12" customFormat="1" ht="22.9" customHeight="1">
      <c r="B175" s="170"/>
      <c r="C175" s="171"/>
      <c r="D175" s="172" t="s">
        <v>72</v>
      </c>
      <c r="E175" s="184" t="s">
        <v>326</v>
      </c>
      <c r="F175" s="184" t="s">
        <v>327</v>
      </c>
      <c r="G175" s="171"/>
      <c r="H175" s="171"/>
      <c r="I175" s="174"/>
      <c r="J175" s="185">
        <f>BK175</f>
        <v>0</v>
      </c>
      <c r="K175" s="171"/>
      <c r="L175" s="176"/>
      <c r="M175" s="177"/>
      <c r="N175" s="178"/>
      <c r="O175" s="178"/>
      <c r="P175" s="179">
        <f>SUM(P176:P190)</f>
        <v>0</v>
      </c>
      <c r="Q175" s="178"/>
      <c r="R175" s="179">
        <f>SUM(R176:R190)</f>
        <v>0</v>
      </c>
      <c r="S175" s="178"/>
      <c r="T175" s="180">
        <f>SUM(T176:T190)</f>
        <v>7.4250000000000007</v>
      </c>
      <c r="AR175" s="181" t="s">
        <v>81</v>
      </c>
      <c r="AT175" s="182" t="s">
        <v>72</v>
      </c>
      <c r="AU175" s="182" t="s">
        <v>81</v>
      </c>
      <c r="AY175" s="181" t="s">
        <v>124</v>
      </c>
      <c r="BK175" s="183">
        <f>SUM(BK176:BK190)</f>
        <v>0</v>
      </c>
    </row>
    <row r="176" spans="1:65" s="2" customFormat="1" ht="49.15" customHeight="1">
      <c r="A176" s="33"/>
      <c r="B176" s="34"/>
      <c r="C176" s="186" t="s">
        <v>151</v>
      </c>
      <c r="D176" s="186" t="s">
        <v>127</v>
      </c>
      <c r="E176" s="187" t="s">
        <v>328</v>
      </c>
      <c r="F176" s="188" t="s">
        <v>329</v>
      </c>
      <c r="G176" s="189" t="s">
        <v>138</v>
      </c>
      <c r="H176" s="190">
        <v>4.95</v>
      </c>
      <c r="I176" s="191"/>
      <c r="J176" s="192">
        <f>ROUND(I176*H176,2)</f>
        <v>0</v>
      </c>
      <c r="K176" s="193"/>
      <c r="L176" s="38"/>
      <c r="M176" s="194" t="s">
        <v>1</v>
      </c>
      <c r="N176" s="195" t="s">
        <v>38</v>
      </c>
      <c r="O176" s="70"/>
      <c r="P176" s="196">
        <f>O176*H176</f>
        <v>0</v>
      </c>
      <c r="Q176" s="196">
        <v>0</v>
      </c>
      <c r="R176" s="196">
        <f>Q176*H176</f>
        <v>0</v>
      </c>
      <c r="S176" s="196">
        <v>1.5</v>
      </c>
      <c r="T176" s="197">
        <f>S176*H176</f>
        <v>7.4250000000000007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8" t="s">
        <v>126</v>
      </c>
      <c r="AT176" s="198" t="s">
        <v>127</v>
      </c>
      <c r="AU176" s="198" t="s">
        <v>83</v>
      </c>
      <c r="AY176" s="16" t="s">
        <v>124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6" t="s">
        <v>81</v>
      </c>
      <c r="BK176" s="199">
        <f>ROUND(I176*H176,2)</f>
        <v>0</v>
      </c>
      <c r="BL176" s="16" t="s">
        <v>126</v>
      </c>
      <c r="BM176" s="198" t="s">
        <v>330</v>
      </c>
    </row>
    <row r="177" spans="1:65" s="13" customFormat="1">
      <c r="B177" s="200"/>
      <c r="C177" s="201"/>
      <c r="D177" s="202" t="s">
        <v>132</v>
      </c>
      <c r="E177" s="203" t="s">
        <v>1</v>
      </c>
      <c r="F177" s="204" t="s">
        <v>331</v>
      </c>
      <c r="G177" s="201"/>
      <c r="H177" s="205">
        <v>4.95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132</v>
      </c>
      <c r="AU177" s="211" t="s">
        <v>83</v>
      </c>
      <c r="AV177" s="13" t="s">
        <v>83</v>
      </c>
      <c r="AW177" s="13" t="s">
        <v>30</v>
      </c>
      <c r="AX177" s="13" t="s">
        <v>73</v>
      </c>
      <c r="AY177" s="211" t="s">
        <v>124</v>
      </c>
    </row>
    <row r="178" spans="1:65" s="14" customFormat="1">
      <c r="B178" s="212"/>
      <c r="C178" s="213"/>
      <c r="D178" s="202" t="s">
        <v>132</v>
      </c>
      <c r="E178" s="214" t="s">
        <v>1</v>
      </c>
      <c r="F178" s="215" t="s">
        <v>134</v>
      </c>
      <c r="G178" s="213"/>
      <c r="H178" s="216">
        <v>4.95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132</v>
      </c>
      <c r="AU178" s="222" t="s">
        <v>83</v>
      </c>
      <c r="AV178" s="14" t="s">
        <v>126</v>
      </c>
      <c r="AW178" s="14" t="s">
        <v>30</v>
      </c>
      <c r="AX178" s="14" t="s">
        <v>81</v>
      </c>
      <c r="AY178" s="222" t="s">
        <v>124</v>
      </c>
    </row>
    <row r="179" spans="1:65" s="2" customFormat="1" ht="44.25" customHeight="1">
      <c r="A179" s="33"/>
      <c r="B179" s="34"/>
      <c r="C179" s="186" t="s">
        <v>165</v>
      </c>
      <c r="D179" s="186" t="s">
        <v>127</v>
      </c>
      <c r="E179" s="187" t="s">
        <v>332</v>
      </c>
      <c r="F179" s="188" t="s">
        <v>333</v>
      </c>
      <c r="G179" s="189" t="s">
        <v>162</v>
      </c>
      <c r="H179" s="190">
        <v>107.1</v>
      </c>
      <c r="I179" s="191"/>
      <c r="J179" s="192">
        <f>ROUND(I179*H179,2)</f>
        <v>0</v>
      </c>
      <c r="K179" s="193"/>
      <c r="L179" s="38"/>
      <c r="M179" s="194" t="s">
        <v>1</v>
      </c>
      <c r="N179" s="195" t="s">
        <v>38</v>
      </c>
      <c r="O179" s="70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126</v>
      </c>
      <c r="AT179" s="198" t="s">
        <v>127</v>
      </c>
      <c r="AU179" s="198" t="s">
        <v>83</v>
      </c>
      <c r="AY179" s="16" t="s">
        <v>124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6" t="s">
        <v>81</v>
      </c>
      <c r="BK179" s="199">
        <f>ROUND(I179*H179,2)</f>
        <v>0</v>
      </c>
      <c r="BL179" s="16" t="s">
        <v>126</v>
      </c>
      <c r="BM179" s="198" t="s">
        <v>334</v>
      </c>
    </row>
    <row r="180" spans="1:65" s="13" customFormat="1">
      <c r="B180" s="200"/>
      <c r="C180" s="201"/>
      <c r="D180" s="202" t="s">
        <v>132</v>
      </c>
      <c r="E180" s="203" t="s">
        <v>1</v>
      </c>
      <c r="F180" s="204" t="s">
        <v>335</v>
      </c>
      <c r="G180" s="201"/>
      <c r="H180" s="205">
        <v>107.1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132</v>
      </c>
      <c r="AU180" s="211" t="s">
        <v>83</v>
      </c>
      <c r="AV180" s="13" t="s">
        <v>83</v>
      </c>
      <c r="AW180" s="13" t="s">
        <v>30</v>
      </c>
      <c r="AX180" s="13" t="s">
        <v>73</v>
      </c>
      <c r="AY180" s="211" t="s">
        <v>124</v>
      </c>
    </row>
    <row r="181" spans="1:65" s="14" customFormat="1">
      <c r="B181" s="212"/>
      <c r="C181" s="213"/>
      <c r="D181" s="202" t="s">
        <v>132</v>
      </c>
      <c r="E181" s="214" t="s">
        <v>1</v>
      </c>
      <c r="F181" s="215" t="s">
        <v>134</v>
      </c>
      <c r="G181" s="213"/>
      <c r="H181" s="216">
        <v>107.1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132</v>
      </c>
      <c r="AU181" s="222" t="s">
        <v>83</v>
      </c>
      <c r="AV181" s="14" t="s">
        <v>126</v>
      </c>
      <c r="AW181" s="14" t="s">
        <v>30</v>
      </c>
      <c r="AX181" s="14" t="s">
        <v>81</v>
      </c>
      <c r="AY181" s="222" t="s">
        <v>124</v>
      </c>
    </row>
    <row r="182" spans="1:65" s="2" customFormat="1" ht="37.9" customHeight="1">
      <c r="A182" s="33"/>
      <c r="B182" s="34"/>
      <c r="C182" s="186" t="s">
        <v>159</v>
      </c>
      <c r="D182" s="186" t="s">
        <v>127</v>
      </c>
      <c r="E182" s="187" t="s">
        <v>336</v>
      </c>
      <c r="F182" s="188" t="s">
        <v>337</v>
      </c>
      <c r="G182" s="189" t="s">
        <v>162</v>
      </c>
      <c r="H182" s="190">
        <v>22.045000000000002</v>
      </c>
      <c r="I182" s="191"/>
      <c r="J182" s="192">
        <f>ROUND(I182*H182,2)</f>
        <v>0</v>
      </c>
      <c r="K182" s="193"/>
      <c r="L182" s="38"/>
      <c r="M182" s="194" t="s">
        <v>1</v>
      </c>
      <c r="N182" s="195" t="s">
        <v>38</v>
      </c>
      <c r="O182" s="70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8" t="s">
        <v>126</v>
      </c>
      <c r="AT182" s="198" t="s">
        <v>127</v>
      </c>
      <c r="AU182" s="198" t="s">
        <v>83</v>
      </c>
      <c r="AY182" s="16" t="s">
        <v>124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6" t="s">
        <v>81</v>
      </c>
      <c r="BK182" s="199">
        <f>ROUND(I182*H182,2)</f>
        <v>0</v>
      </c>
      <c r="BL182" s="16" t="s">
        <v>126</v>
      </c>
      <c r="BM182" s="198" t="s">
        <v>338</v>
      </c>
    </row>
    <row r="183" spans="1:65" s="2" customFormat="1" ht="44.25" customHeight="1">
      <c r="A183" s="33"/>
      <c r="B183" s="34"/>
      <c r="C183" s="186" t="s">
        <v>180</v>
      </c>
      <c r="D183" s="186" t="s">
        <v>127</v>
      </c>
      <c r="E183" s="187" t="s">
        <v>339</v>
      </c>
      <c r="F183" s="188" t="s">
        <v>340</v>
      </c>
      <c r="G183" s="189" t="s">
        <v>162</v>
      </c>
      <c r="H183" s="190">
        <v>6.93</v>
      </c>
      <c r="I183" s="191"/>
      <c r="J183" s="192">
        <f>ROUND(I183*H183,2)</f>
        <v>0</v>
      </c>
      <c r="K183" s="193"/>
      <c r="L183" s="38"/>
      <c r="M183" s="194" t="s">
        <v>1</v>
      </c>
      <c r="N183" s="195" t="s">
        <v>38</v>
      </c>
      <c r="O183" s="70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8" t="s">
        <v>126</v>
      </c>
      <c r="AT183" s="198" t="s">
        <v>127</v>
      </c>
      <c r="AU183" s="198" t="s">
        <v>83</v>
      </c>
      <c r="AY183" s="16" t="s">
        <v>124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6" t="s">
        <v>81</v>
      </c>
      <c r="BK183" s="199">
        <f>ROUND(I183*H183,2)</f>
        <v>0</v>
      </c>
      <c r="BL183" s="16" t="s">
        <v>126</v>
      </c>
      <c r="BM183" s="198" t="s">
        <v>341</v>
      </c>
    </row>
    <row r="184" spans="1:65" s="13" customFormat="1">
      <c r="B184" s="200"/>
      <c r="C184" s="201"/>
      <c r="D184" s="202" t="s">
        <v>132</v>
      </c>
      <c r="E184" s="203" t="s">
        <v>1</v>
      </c>
      <c r="F184" s="204" t="s">
        <v>342</v>
      </c>
      <c r="G184" s="201"/>
      <c r="H184" s="205">
        <v>6.93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132</v>
      </c>
      <c r="AU184" s="211" t="s">
        <v>83</v>
      </c>
      <c r="AV184" s="13" t="s">
        <v>83</v>
      </c>
      <c r="AW184" s="13" t="s">
        <v>30</v>
      </c>
      <c r="AX184" s="13" t="s">
        <v>73</v>
      </c>
      <c r="AY184" s="211" t="s">
        <v>124</v>
      </c>
    </row>
    <row r="185" spans="1:65" s="14" customFormat="1">
      <c r="B185" s="212"/>
      <c r="C185" s="213"/>
      <c r="D185" s="202" t="s">
        <v>132</v>
      </c>
      <c r="E185" s="214" t="s">
        <v>1</v>
      </c>
      <c r="F185" s="215" t="s">
        <v>134</v>
      </c>
      <c r="G185" s="213"/>
      <c r="H185" s="216">
        <v>6.93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132</v>
      </c>
      <c r="AU185" s="222" t="s">
        <v>83</v>
      </c>
      <c r="AV185" s="14" t="s">
        <v>126</v>
      </c>
      <c r="AW185" s="14" t="s">
        <v>30</v>
      </c>
      <c r="AX185" s="14" t="s">
        <v>81</v>
      </c>
      <c r="AY185" s="222" t="s">
        <v>124</v>
      </c>
    </row>
    <row r="186" spans="1:65" s="2" customFormat="1" ht="44.25" customHeight="1">
      <c r="A186" s="33"/>
      <c r="B186" s="34"/>
      <c r="C186" s="186" t="s">
        <v>169</v>
      </c>
      <c r="D186" s="186" t="s">
        <v>127</v>
      </c>
      <c r="E186" s="187" t="s">
        <v>343</v>
      </c>
      <c r="F186" s="188" t="s">
        <v>344</v>
      </c>
      <c r="G186" s="189" t="s">
        <v>162</v>
      </c>
      <c r="H186" s="190">
        <v>3.78</v>
      </c>
      <c r="I186" s="191"/>
      <c r="J186" s="192">
        <f>ROUND(I186*H186,2)</f>
        <v>0</v>
      </c>
      <c r="K186" s="193"/>
      <c r="L186" s="38"/>
      <c r="M186" s="194" t="s">
        <v>1</v>
      </c>
      <c r="N186" s="195" t="s">
        <v>38</v>
      </c>
      <c r="O186" s="70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8" t="s">
        <v>126</v>
      </c>
      <c r="AT186" s="198" t="s">
        <v>127</v>
      </c>
      <c r="AU186" s="198" t="s">
        <v>83</v>
      </c>
      <c r="AY186" s="16" t="s">
        <v>124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6" t="s">
        <v>81</v>
      </c>
      <c r="BK186" s="199">
        <f>ROUND(I186*H186,2)</f>
        <v>0</v>
      </c>
      <c r="BL186" s="16" t="s">
        <v>126</v>
      </c>
      <c r="BM186" s="198" t="s">
        <v>345</v>
      </c>
    </row>
    <row r="187" spans="1:65" s="13" customFormat="1">
      <c r="B187" s="200"/>
      <c r="C187" s="201"/>
      <c r="D187" s="202" t="s">
        <v>132</v>
      </c>
      <c r="E187" s="203" t="s">
        <v>1</v>
      </c>
      <c r="F187" s="204" t="s">
        <v>346</v>
      </c>
      <c r="G187" s="201"/>
      <c r="H187" s="205">
        <v>3.78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132</v>
      </c>
      <c r="AU187" s="211" t="s">
        <v>83</v>
      </c>
      <c r="AV187" s="13" t="s">
        <v>83</v>
      </c>
      <c r="AW187" s="13" t="s">
        <v>30</v>
      </c>
      <c r="AX187" s="13" t="s">
        <v>73</v>
      </c>
      <c r="AY187" s="211" t="s">
        <v>124</v>
      </c>
    </row>
    <row r="188" spans="1:65" s="14" customFormat="1">
      <c r="B188" s="212"/>
      <c r="C188" s="213"/>
      <c r="D188" s="202" t="s">
        <v>132</v>
      </c>
      <c r="E188" s="214" t="s">
        <v>1</v>
      </c>
      <c r="F188" s="215" t="s">
        <v>134</v>
      </c>
      <c r="G188" s="213"/>
      <c r="H188" s="216">
        <v>3.78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132</v>
      </c>
      <c r="AU188" s="222" t="s">
        <v>83</v>
      </c>
      <c r="AV188" s="14" t="s">
        <v>126</v>
      </c>
      <c r="AW188" s="14" t="s">
        <v>30</v>
      </c>
      <c r="AX188" s="14" t="s">
        <v>81</v>
      </c>
      <c r="AY188" s="222" t="s">
        <v>124</v>
      </c>
    </row>
    <row r="189" spans="1:65" s="2" customFormat="1" ht="16.5" customHeight="1">
      <c r="A189" s="33"/>
      <c r="B189" s="34"/>
      <c r="C189" s="186" t="s">
        <v>246</v>
      </c>
      <c r="D189" s="186" t="s">
        <v>127</v>
      </c>
      <c r="E189" s="187" t="s">
        <v>347</v>
      </c>
      <c r="F189" s="188" t="s">
        <v>348</v>
      </c>
      <c r="G189" s="189" t="s">
        <v>255</v>
      </c>
      <c r="H189" s="190">
        <v>1</v>
      </c>
      <c r="I189" s="191"/>
      <c r="J189" s="192">
        <f>ROUND(I189*H189,2)</f>
        <v>0</v>
      </c>
      <c r="K189" s="193"/>
      <c r="L189" s="38"/>
      <c r="M189" s="194" t="s">
        <v>1</v>
      </c>
      <c r="N189" s="195" t="s">
        <v>38</v>
      </c>
      <c r="O189" s="70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126</v>
      </c>
      <c r="AT189" s="198" t="s">
        <v>127</v>
      </c>
      <c r="AU189" s="198" t="s">
        <v>83</v>
      </c>
      <c r="AY189" s="16" t="s">
        <v>124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81</v>
      </c>
      <c r="BK189" s="199">
        <f>ROUND(I189*H189,2)</f>
        <v>0</v>
      </c>
      <c r="BL189" s="16" t="s">
        <v>126</v>
      </c>
      <c r="BM189" s="198" t="s">
        <v>349</v>
      </c>
    </row>
    <row r="190" spans="1:65" s="2" customFormat="1" ht="16.5" customHeight="1">
      <c r="A190" s="33"/>
      <c r="B190" s="34"/>
      <c r="C190" s="186" t="s">
        <v>350</v>
      </c>
      <c r="D190" s="186" t="s">
        <v>127</v>
      </c>
      <c r="E190" s="187" t="s">
        <v>351</v>
      </c>
      <c r="F190" s="188" t="s">
        <v>352</v>
      </c>
      <c r="G190" s="189" t="s">
        <v>255</v>
      </c>
      <c r="H190" s="190">
        <v>1</v>
      </c>
      <c r="I190" s="191"/>
      <c r="J190" s="192">
        <f>ROUND(I190*H190,2)</f>
        <v>0</v>
      </c>
      <c r="K190" s="193"/>
      <c r="L190" s="38"/>
      <c r="M190" s="194" t="s">
        <v>1</v>
      </c>
      <c r="N190" s="195" t="s">
        <v>38</v>
      </c>
      <c r="O190" s="70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8" t="s">
        <v>126</v>
      </c>
      <c r="AT190" s="198" t="s">
        <v>127</v>
      </c>
      <c r="AU190" s="198" t="s">
        <v>83</v>
      </c>
      <c r="AY190" s="16" t="s">
        <v>124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6" t="s">
        <v>81</v>
      </c>
      <c r="BK190" s="199">
        <f>ROUND(I190*H190,2)</f>
        <v>0</v>
      </c>
      <c r="BL190" s="16" t="s">
        <v>126</v>
      </c>
      <c r="BM190" s="198" t="s">
        <v>353</v>
      </c>
    </row>
    <row r="191" spans="1:65" s="12" customFormat="1" ht="25.9" customHeight="1">
      <c r="B191" s="170"/>
      <c r="C191" s="171"/>
      <c r="D191" s="172" t="s">
        <v>72</v>
      </c>
      <c r="E191" s="173" t="s">
        <v>250</v>
      </c>
      <c r="F191" s="173" t="s">
        <v>251</v>
      </c>
      <c r="G191" s="171"/>
      <c r="H191" s="171"/>
      <c r="I191" s="174"/>
      <c r="J191" s="175">
        <f>BK191</f>
        <v>0</v>
      </c>
      <c r="K191" s="171"/>
      <c r="L191" s="176"/>
      <c r="M191" s="177"/>
      <c r="N191" s="178"/>
      <c r="O191" s="178"/>
      <c r="P191" s="179">
        <f>P192+P194+P196</f>
        <v>0</v>
      </c>
      <c r="Q191" s="178"/>
      <c r="R191" s="179">
        <f>R192+R194+R196</f>
        <v>0</v>
      </c>
      <c r="S191" s="178"/>
      <c r="T191" s="180">
        <f>T192+T194+T196</f>
        <v>0</v>
      </c>
      <c r="AR191" s="181" t="s">
        <v>135</v>
      </c>
      <c r="AT191" s="182" t="s">
        <v>72</v>
      </c>
      <c r="AU191" s="182" t="s">
        <v>73</v>
      </c>
      <c r="AY191" s="181" t="s">
        <v>124</v>
      </c>
      <c r="BK191" s="183">
        <f>BK192+BK194+BK196</f>
        <v>0</v>
      </c>
    </row>
    <row r="192" spans="1:65" s="12" customFormat="1" ht="22.9" customHeight="1">
      <c r="B192" s="170"/>
      <c r="C192" s="171"/>
      <c r="D192" s="172" t="s">
        <v>72</v>
      </c>
      <c r="E192" s="184" t="s">
        <v>252</v>
      </c>
      <c r="F192" s="184" t="s">
        <v>253</v>
      </c>
      <c r="G192" s="171"/>
      <c r="H192" s="171"/>
      <c r="I192" s="174"/>
      <c r="J192" s="185">
        <f>BK192</f>
        <v>0</v>
      </c>
      <c r="K192" s="171"/>
      <c r="L192" s="176"/>
      <c r="M192" s="177"/>
      <c r="N192" s="178"/>
      <c r="O192" s="178"/>
      <c r="P192" s="179">
        <f>P193</f>
        <v>0</v>
      </c>
      <c r="Q192" s="178"/>
      <c r="R192" s="179">
        <f>R193</f>
        <v>0</v>
      </c>
      <c r="S192" s="178"/>
      <c r="T192" s="180">
        <f>T193</f>
        <v>0</v>
      </c>
      <c r="AR192" s="181" t="s">
        <v>135</v>
      </c>
      <c r="AT192" s="182" t="s">
        <v>72</v>
      </c>
      <c r="AU192" s="182" t="s">
        <v>81</v>
      </c>
      <c r="AY192" s="181" t="s">
        <v>124</v>
      </c>
      <c r="BK192" s="183">
        <f>BK193</f>
        <v>0</v>
      </c>
    </row>
    <row r="193" spans="1:65" s="2" customFormat="1" ht="16.5" customHeight="1">
      <c r="A193" s="33"/>
      <c r="B193" s="34"/>
      <c r="C193" s="186" t="s">
        <v>81</v>
      </c>
      <c r="D193" s="186" t="s">
        <v>127</v>
      </c>
      <c r="E193" s="187" t="s">
        <v>254</v>
      </c>
      <c r="F193" s="188" t="s">
        <v>253</v>
      </c>
      <c r="G193" s="189" t="s">
        <v>255</v>
      </c>
      <c r="H193" s="190">
        <v>1</v>
      </c>
      <c r="I193" s="191"/>
      <c r="J193" s="192">
        <f>ROUND(I193*H193,2)</f>
        <v>0</v>
      </c>
      <c r="K193" s="193"/>
      <c r="L193" s="38"/>
      <c r="M193" s="194" t="s">
        <v>1</v>
      </c>
      <c r="N193" s="195" t="s">
        <v>38</v>
      </c>
      <c r="O193" s="70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8" t="s">
        <v>256</v>
      </c>
      <c r="AT193" s="198" t="s">
        <v>127</v>
      </c>
      <c r="AU193" s="198" t="s">
        <v>83</v>
      </c>
      <c r="AY193" s="16" t="s">
        <v>124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6" t="s">
        <v>81</v>
      </c>
      <c r="BK193" s="199">
        <f>ROUND(I193*H193,2)</f>
        <v>0</v>
      </c>
      <c r="BL193" s="16" t="s">
        <v>256</v>
      </c>
      <c r="BM193" s="198" t="s">
        <v>354</v>
      </c>
    </row>
    <row r="194" spans="1:65" s="12" customFormat="1" ht="22.9" customHeight="1">
      <c r="B194" s="170"/>
      <c r="C194" s="171"/>
      <c r="D194" s="172" t="s">
        <v>72</v>
      </c>
      <c r="E194" s="184" t="s">
        <v>258</v>
      </c>
      <c r="F194" s="184" t="s">
        <v>259</v>
      </c>
      <c r="G194" s="171"/>
      <c r="H194" s="171"/>
      <c r="I194" s="174"/>
      <c r="J194" s="185">
        <f>BK194</f>
        <v>0</v>
      </c>
      <c r="K194" s="171"/>
      <c r="L194" s="176"/>
      <c r="M194" s="177"/>
      <c r="N194" s="178"/>
      <c r="O194" s="178"/>
      <c r="P194" s="179">
        <f>P195</f>
        <v>0</v>
      </c>
      <c r="Q194" s="178"/>
      <c r="R194" s="179">
        <f>R195</f>
        <v>0</v>
      </c>
      <c r="S194" s="178"/>
      <c r="T194" s="180">
        <f>T195</f>
        <v>0</v>
      </c>
      <c r="AR194" s="181" t="s">
        <v>135</v>
      </c>
      <c r="AT194" s="182" t="s">
        <v>72</v>
      </c>
      <c r="AU194" s="182" t="s">
        <v>81</v>
      </c>
      <c r="AY194" s="181" t="s">
        <v>124</v>
      </c>
      <c r="BK194" s="183">
        <f>BK195</f>
        <v>0</v>
      </c>
    </row>
    <row r="195" spans="1:65" s="2" customFormat="1" ht="16.5" customHeight="1">
      <c r="A195" s="33"/>
      <c r="B195" s="34"/>
      <c r="C195" s="186" t="s">
        <v>83</v>
      </c>
      <c r="D195" s="186" t="s">
        <v>127</v>
      </c>
      <c r="E195" s="187" t="s">
        <v>260</v>
      </c>
      <c r="F195" s="188" t="s">
        <v>259</v>
      </c>
      <c r="G195" s="189" t="s">
        <v>255</v>
      </c>
      <c r="H195" s="190">
        <v>1</v>
      </c>
      <c r="I195" s="191"/>
      <c r="J195" s="192">
        <f>ROUND(I195*H195,2)</f>
        <v>0</v>
      </c>
      <c r="K195" s="193"/>
      <c r="L195" s="38"/>
      <c r="M195" s="194" t="s">
        <v>1</v>
      </c>
      <c r="N195" s="195" t="s">
        <v>38</v>
      </c>
      <c r="O195" s="70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256</v>
      </c>
      <c r="AT195" s="198" t="s">
        <v>127</v>
      </c>
      <c r="AU195" s="198" t="s">
        <v>83</v>
      </c>
      <c r="AY195" s="16" t="s">
        <v>124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6" t="s">
        <v>81</v>
      </c>
      <c r="BK195" s="199">
        <f>ROUND(I195*H195,2)</f>
        <v>0</v>
      </c>
      <c r="BL195" s="16" t="s">
        <v>256</v>
      </c>
      <c r="BM195" s="198" t="s">
        <v>355</v>
      </c>
    </row>
    <row r="196" spans="1:65" s="12" customFormat="1" ht="22.9" customHeight="1">
      <c r="B196" s="170"/>
      <c r="C196" s="171"/>
      <c r="D196" s="172" t="s">
        <v>72</v>
      </c>
      <c r="E196" s="184" t="s">
        <v>262</v>
      </c>
      <c r="F196" s="184" t="s">
        <v>263</v>
      </c>
      <c r="G196" s="171"/>
      <c r="H196" s="171"/>
      <c r="I196" s="174"/>
      <c r="J196" s="185">
        <f>BK196</f>
        <v>0</v>
      </c>
      <c r="K196" s="171"/>
      <c r="L196" s="176"/>
      <c r="M196" s="177"/>
      <c r="N196" s="178"/>
      <c r="O196" s="178"/>
      <c r="P196" s="179">
        <f>P197</f>
        <v>0</v>
      </c>
      <c r="Q196" s="178"/>
      <c r="R196" s="179">
        <f>R197</f>
        <v>0</v>
      </c>
      <c r="S196" s="178"/>
      <c r="T196" s="180">
        <f>T197</f>
        <v>0</v>
      </c>
      <c r="AR196" s="181" t="s">
        <v>135</v>
      </c>
      <c r="AT196" s="182" t="s">
        <v>72</v>
      </c>
      <c r="AU196" s="182" t="s">
        <v>81</v>
      </c>
      <c r="AY196" s="181" t="s">
        <v>124</v>
      </c>
      <c r="BK196" s="183">
        <f>BK197</f>
        <v>0</v>
      </c>
    </row>
    <row r="197" spans="1:65" s="2" customFormat="1" ht="16.5" customHeight="1">
      <c r="A197" s="33"/>
      <c r="B197" s="34"/>
      <c r="C197" s="186" t="s">
        <v>203</v>
      </c>
      <c r="D197" s="186" t="s">
        <v>127</v>
      </c>
      <c r="E197" s="187" t="s">
        <v>264</v>
      </c>
      <c r="F197" s="188" t="s">
        <v>263</v>
      </c>
      <c r="G197" s="189" t="s">
        <v>255</v>
      </c>
      <c r="H197" s="190">
        <v>1</v>
      </c>
      <c r="I197" s="191"/>
      <c r="J197" s="192">
        <f>ROUND(I197*H197,2)</f>
        <v>0</v>
      </c>
      <c r="K197" s="193"/>
      <c r="L197" s="38"/>
      <c r="M197" s="234" t="s">
        <v>1</v>
      </c>
      <c r="N197" s="235" t="s">
        <v>38</v>
      </c>
      <c r="O197" s="236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8" t="s">
        <v>256</v>
      </c>
      <c r="AT197" s="198" t="s">
        <v>127</v>
      </c>
      <c r="AU197" s="198" t="s">
        <v>83</v>
      </c>
      <c r="AY197" s="16" t="s">
        <v>124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6" t="s">
        <v>81</v>
      </c>
      <c r="BK197" s="199">
        <f>ROUND(I197*H197,2)</f>
        <v>0</v>
      </c>
      <c r="BL197" s="16" t="s">
        <v>256</v>
      </c>
      <c r="BM197" s="198" t="s">
        <v>356</v>
      </c>
    </row>
    <row r="198" spans="1:65" s="2" customFormat="1" ht="6.95" customHeight="1">
      <c r="A198" s="33"/>
      <c r="B198" s="53"/>
      <c r="C198" s="54"/>
      <c r="D198" s="54"/>
      <c r="E198" s="54"/>
      <c r="F198" s="54"/>
      <c r="G198" s="54"/>
      <c r="H198" s="54"/>
      <c r="I198" s="54"/>
      <c r="J198" s="54"/>
      <c r="K198" s="54"/>
      <c r="L198" s="38"/>
      <c r="M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</sheetData>
  <sheetProtection algorithmName="SHA-512" hashValue="nF8CONApK8IGH2ptbmJSlkEORCVTEy7ZmQKQJFazXhEUepc3zxfBYy5P4jIE38NRsh0POrfJvAP4Apd/Cb5PEQ==" saltValue="HgwSejpjtO85afcGKnl0J+5W3Qvbz69PsoYHJxz+yphgKgo4YgJYpmwYuLROBXSkD7aFm8fb8sizyCcwZSmlyw==" spinCount="100000" sheet="1" objects="1" scenarios="1" formatColumns="0" formatRows="0" autoFilter="0"/>
  <autoFilter ref="C124:K19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topLeftCell="A11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89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90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3" t="str">
        <f>'Rekapitulace stavby'!K6</f>
        <v>Stání pro kontejnéry komunálního odpadu - v lokalitě Cheb</v>
      </c>
      <c r="F7" s="284"/>
      <c r="G7" s="284"/>
      <c r="H7" s="284"/>
      <c r="L7" s="19"/>
    </row>
    <row r="8" spans="1:46" s="2" customFormat="1" ht="12" customHeight="1">
      <c r="A8" s="33"/>
      <c r="B8" s="38"/>
      <c r="C8" s="33"/>
      <c r="D8" s="111" t="s">
        <v>91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85" t="s">
        <v>357</v>
      </c>
      <c r="F9" s="286"/>
      <c r="G9" s="286"/>
      <c r="H9" s="28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358</v>
      </c>
      <c r="G12" s="33"/>
      <c r="H12" s="33"/>
      <c r="I12" s="111" t="s">
        <v>22</v>
      </c>
      <c r="J12" s="113">
        <f>'Rekapitulace stavby'!AN8</f>
        <v>44799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7" t="str">
        <f>'Rekapitulace stavby'!E14</f>
        <v>Vyplň údaj</v>
      </c>
      <c r="F18" s="288"/>
      <c r="G18" s="288"/>
      <c r="H18" s="288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9" t="s">
        <v>1</v>
      </c>
      <c r="F27" s="289"/>
      <c r="G27" s="289"/>
      <c r="H27" s="28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ROUND((SUM(BE126:BE205)),  2)</f>
        <v>0</v>
      </c>
      <c r="G33" s="33"/>
      <c r="H33" s="33"/>
      <c r="I33" s="123">
        <v>0.21</v>
      </c>
      <c r="J33" s="122">
        <f>ROUND(((SUM(BE126:BE205))*I33),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ROUND((SUM(BF126:BF205)),  2)</f>
        <v>0</v>
      </c>
      <c r="G34" s="33"/>
      <c r="H34" s="33"/>
      <c r="I34" s="123">
        <v>0.15</v>
      </c>
      <c r="J34" s="122">
        <f>ROUND(((SUM(BF126:BF205))*I34),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ROUND((SUM(BG126:BG205)),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ROUND((SUM(BH126:BH205)),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ROUND((SUM(BI126:BI205)),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94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1" t="str">
        <f>E7</f>
        <v>Stání pro kontejnéry komunálního odpadu - v lokalitě Cheb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0" t="str">
        <f>E9</f>
        <v>9c-2022 - Výstavba kontejnérového stání na p.p.č. 1480/1,k.ú.Starý Hroznatov</v>
      </c>
      <c r="F87" s="280"/>
      <c r="G87" s="280"/>
      <c r="H87" s="28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Starý Hroznatov</v>
      </c>
      <c r="G89" s="35"/>
      <c r="H89" s="35"/>
      <c r="I89" s="28" t="s">
        <v>22</v>
      </c>
      <c r="J89" s="65">
        <f>IF(J12="","",J12)</f>
        <v>44799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95</v>
      </c>
      <c r="D94" s="143"/>
      <c r="E94" s="143"/>
      <c r="F94" s="143"/>
      <c r="G94" s="143"/>
      <c r="H94" s="143"/>
      <c r="I94" s="143"/>
      <c r="J94" s="144" t="s">
        <v>96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97</v>
      </c>
      <c r="D96" s="35"/>
      <c r="E96" s="35"/>
      <c r="F96" s="35"/>
      <c r="G96" s="35"/>
      <c r="H96" s="35"/>
      <c r="I96" s="35"/>
      <c r="J96" s="83">
        <f>J126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98</v>
      </c>
    </row>
    <row r="97" spans="1:31" s="9" customFormat="1" ht="24.95" customHeight="1">
      <c r="B97" s="146"/>
      <c r="C97" s="147"/>
      <c r="D97" s="148" t="s">
        <v>99</v>
      </c>
      <c r="E97" s="149"/>
      <c r="F97" s="149"/>
      <c r="G97" s="149"/>
      <c r="H97" s="149"/>
      <c r="I97" s="149"/>
      <c r="J97" s="150">
        <f>J127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100</v>
      </c>
      <c r="E98" s="155"/>
      <c r="F98" s="155"/>
      <c r="G98" s="155"/>
      <c r="H98" s="155"/>
      <c r="I98" s="155"/>
      <c r="J98" s="156">
        <f>J128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101</v>
      </c>
      <c r="E99" s="155"/>
      <c r="F99" s="155"/>
      <c r="G99" s="155"/>
      <c r="H99" s="155"/>
      <c r="I99" s="155"/>
      <c r="J99" s="156">
        <f>J162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102</v>
      </c>
      <c r="E100" s="155"/>
      <c r="F100" s="155"/>
      <c r="G100" s="155"/>
      <c r="H100" s="155"/>
      <c r="I100" s="155"/>
      <c r="J100" s="156">
        <f>J172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103</v>
      </c>
      <c r="E101" s="155"/>
      <c r="F101" s="155"/>
      <c r="G101" s="155"/>
      <c r="H101" s="155"/>
      <c r="I101" s="155"/>
      <c r="J101" s="156">
        <f>J185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104</v>
      </c>
      <c r="E102" s="155"/>
      <c r="F102" s="155"/>
      <c r="G102" s="155"/>
      <c r="H102" s="155"/>
      <c r="I102" s="155"/>
      <c r="J102" s="156">
        <f>J193</f>
        <v>0</v>
      </c>
      <c r="K102" s="153"/>
      <c r="L102" s="157"/>
    </row>
    <row r="103" spans="1:31" s="9" customFormat="1" ht="24.95" customHeight="1">
      <c r="B103" s="146"/>
      <c r="C103" s="147"/>
      <c r="D103" s="148" t="s">
        <v>105</v>
      </c>
      <c r="E103" s="149"/>
      <c r="F103" s="149"/>
      <c r="G103" s="149"/>
      <c r="H103" s="149"/>
      <c r="I103" s="149"/>
      <c r="J103" s="150">
        <f>J198</f>
        <v>0</v>
      </c>
      <c r="K103" s="147"/>
      <c r="L103" s="151"/>
    </row>
    <row r="104" spans="1:31" s="10" customFormat="1" ht="19.899999999999999" customHeight="1">
      <c r="B104" s="152"/>
      <c r="C104" s="153"/>
      <c r="D104" s="154" t="s">
        <v>106</v>
      </c>
      <c r="E104" s="155"/>
      <c r="F104" s="155"/>
      <c r="G104" s="155"/>
      <c r="H104" s="155"/>
      <c r="I104" s="155"/>
      <c r="J104" s="156">
        <f>J200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107</v>
      </c>
      <c r="E105" s="155"/>
      <c r="F105" s="155"/>
      <c r="G105" s="155"/>
      <c r="H105" s="155"/>
      <c r="I105" s="155"/>
      <c r="J105" s="156">
        <f>J202</f>
        <v>0</v>
      </c>
      <c r="K105" s="153"/>
      <c r="L105" s="157"/>
    </row>
    <row r="106" spans="1:31" s="10" customFormat="1" ht="19.899999999999999" customHeight="1">
      <c r="B106" s="152"/>
      <c r="C106" s="153"/>
      <c r="D106" s="154" t="s">
        <v>108</v>
      </c>
      <c r="E106" s="155"/>
      <c r="F106" s="155"/>
      <c r="G106" s="155"/>
      <c r="H106" s="155"/>
      <c r="I106" s="155"/>
      <c r="J106" s="156">
        <f>J204</f>
        <v>0</v>
      </c>
      <c r="K106" s="153"/>
      <c r="L106" s="157"/>
    </row>
    <row r="107" spans="1:31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109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281" t="str">
        <f>E7</f>
        <v>Stání pro kontejnéry komunálního odpadu - v lokalitě Cheb</v>
      </c>
      <c r="F116" s="282"/>
      <c r="G116" s="282"/>
      <c r="H116" s="282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91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30" customHeight="1">
      <c r="A118" s="33"/>
      <c r="B118" s="34"/>
      <c r="C118" s="35"/>
      <c r="D118" s="35"/>
      <c r="E118" s="250" t="str">
        <f>E9</f>
        <v>9c-2022 - Výstavba kontejnérového stání na p.p.č. 1480/1,k.ú.Starý Hroznatov</v>
      </c>
      <c r="F118" s="280"/>
      <c r="G118" s="280"/>
      <c r="H118" s="280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F12</f>
        <v>Starý Hroznatov</v>
      </c>
      <c r="G120" s="35"/>
      <c r="H120" s="35"/>
      <c r="I120" s="28" t="s">
        <v>22</v>
      </c>
      <c r="J120" s="65">
        <f>IF(J12="","",J12)</f>
        <v>44799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23</v>
      </c>
      <c r="D122" s="35"/>
      <c r="E122" s="35"/>
      <c r="F122" s="26" t="str">
        <f>E15</f>
        <v xml:space="preserve"> </v>
      </c>
      <c r="G122" s="35"/>
      <c r="H122" s="35"/>
      <c r="I122" s="28" t="s">
        <v>29</v>
      </c>
      <c r="J122" s="31" t="str">
        <f>E21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5"/>
      <c r="E123" s="35"/>
      <c r="F123" s="26" t="str">
        <f>IF(E18="","",E18)</f>
        <v>Vyplň údaj</v>
      </c>
      <c r="G123" s="35"/>
      <c r="H123" s="35"/>
      <c r="I123" s="28" t="s">
        <v>31</v>
      </c>
      <c r="J123" s="31" t="str">
        <f>E24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58"/>
      <c r="B125" s="159"/>
      <c r="C125" s="160" t="s">
        <v>110</v>
      </c>
      <c r="D125" s="161" t="s">
        <v>58</v>
      </c>
      <c r="E125" s="161" t="s">
        <v>54</v>
      </c>
      <c r="F125" s="161" t="s">
        <v>55</v>
      </c>
      <c r="G125" s="161" t="s">
        <v>111</v>
      </c>
      <c r="H125" s="161" t="s">
        <v>112</v>
      </c>
      <c r="I125" s="161" t="s">
        <v>113</v>
      </c>
      <c r="J125" s="162" t="s">
        <v>96</v>
      </c>
      <c r="K125" s="163" t="s">
        <v>114</v>
      </c>
      <c r="L125" s="164"/>
      <c r="M125" s="74" t="s">
        <v>1</v>
      </c>
      <c r="N125" s="75" t="s">
        <v>37</v>
      </c>
      <c r="O125" s="75" t="s">
        <v>115</v>
      </c>
      <c r="P125" s="75" t="s">
        <v>116</v>
      </c>
      <c r="Q125" s="75" t="s">
        <v>117</v>
      </c>
      <c r="R125" s="75" t="s">
        <v>118</v>
      </c>
      <c r="S125" s="75" t="s">
        <v>119</v>
      </c>
      <c r="T125" s="76" t="s">
        <v>120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pans="1:63" s="2" customFormat="1" ht="22.9" customHeight="1">
      <c r="A126" s="33"/>
      <c r="B126" s="34"/>
      <c r="C126" s="81" t="s">
        <v>121</v>
      </c>
      <c r="D126" s="35"/>
      <c r="E126" s="35"/>
      <c r="F126" s="35"/>
      <c r="G126" s="35"/>
      <c r="H126" s="35"/>
      <c r="I126" s="35"/>
      <c r="J126" s="165">
        <f>BK126</f>
        <v>0</v>
      </c>
      <c r="K126" s="35"/>
      <c r="L126" s="38"/>
      <c r="M126" s="77"/>
      <c r="N126" s="166"/>
      <c r="O126" s="78"/>
      <c r="P126" s="167">
        <f>P127+P198</f>
        <v>0</v>
      </c>
      <c r="Q126" s="78"/>
      <c r="R126" s="167">
        <f>R127+R198</f>
        <v>61.685994159999993</v>
      </c>
      <c r="S126" s="78"/>
      <c r="T126" s="168">
        <f>T127+T198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72</v>
      </c>
      <c r="AU126" s="16" t="s">
        <v>98</v>
      </c>
      <c r="BK126" s="169">
        <f>BK127+BK198</f>
        <v>0</v>
      </c>
    </row>
    <row r="127" spans="1:63" s="12" customFormat="1" ht="25.9" customHeight="1">
      <c r="B127" s="170"/>
      <c r="C127" s="171"/>
      <c r="D127" s="172" t="s">
        <v>72</v>
      </c>
      <c r="E127" s="173" t="s">
        <v>122</v>
      </c>
      <c r="F127" s="173" t="s">
        <v>123</v>
      </c>
      <c r="G127" s="171"/>
      <c r="H127" s="171"/>
      <c r="I127" s="174"/>
      <c r="J127" s="175">
        <f>BK127</f>
        <v>0</v>
      </c>
      <c r="K127" s="171"/>
      <c r="L127" s="176"/>
      <c r="M127" s="177"/>
      <c r="N127" s="178"/>
      <c r="O127" s="178"/>
      <c r="P127" s="179">
        <f>P128+P162+P172+P185+P193</f>
        <v>0</v>
      </c>
      <c r="Q127" s="178"/>
      <c r="R127" s="179">
        <f>R128+R162+R172+R185+R193</f>
        <v>61.685994159999993</v>
      </c>
      <c r="S127" s="178"/>
      <c r="T127" s="180">
        <f>T128+T162+T172+T185+T193</f>
        <v>0</v>
      </c>
      <c r="AR127" s="181" t="s">
        <v>81</v>
      </c>
      <c r="AT127" s="182" t="s">
        <v>72</v>
      </c>
      <c r="AU127" s="182" t="s">
        <v>73</v>
      </c>
      <c r="AY127" s="181" t="s">
        <v>124</v>
      </c>
      <c r="BK127" s="183">
        <f>BK128+BK162+BK172+BK185+BK193</f>
        <v>0</v>
      </c>
    </row>
    <row r="128" spans="1:63" s="12" customFormat="1" ht="22.9" customHeight="1">
      <c r="B128" s="170"/>
      <c r="C128" s="171"/>
      <c r="D128" s="172" t="s">
        <v>72</v>
      </c>
      <c r="E128" s="184" t="s">
        <v>81</v>
      </c>
      <c r="F128" s="184" t="s">
        <v>125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SUM(P129:P161)</f>
        <v>0</v>
      </c>
      <c r="Q128" s="178"/>
      <c r="R128" s="179">
        <f>SUM(R129:R161)</f>
        <v>0.46200000000000002</v>
      </c>
      <c r="S128" s="178"/>
      <c r="T128" s="180">
        <f>SUM(T129:T161)</f>
        <v>0</v>
      </c>
      <c r="AR128" s="181" t="s">
        <v>81</v>
      </c>
      <c r="AT128" s="182" t="s">
        <v>72</v>
      </c>
      <c r="AU128" s="182" t="s">
        <v>81</v>
      </c>
      <c r="AY128" s="181" t="s">
        <v>124</v>
      </c>
      <c r="BK128" s="183">
        <f>SUM(BK129:BK161)</f>
        <v>0</v>
      </c>
    </row>
    <row r="129" spans="1:65" s="2" customFormat="1" ht="24.2" customHeight="1">
      <c r="A129" s="33"/>
      <c r="B129" s="34"/>
      <c r="C129" s="186" t="s">
        <v>81</v>
      </c>
      <c r="D129" s="186" t="s">
        <v>127</v>
      </c>
      <c r="E129" s="187" t="s">
        <v>128</v>
      </c>
      <c r="F129" s="188" t="s">
        <v>129</v>
      </c>
      <c r="G129" s="189" t="s">
        <v>130</v>
      </c>
      <c r="H129" s="190">
        <v>49.5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38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126</v>
      </c>
      <c r="AT129" s="198" t="s">
        <v>127</v>
      </c>
      <c r="AU129" s="198" t="s">
        <v>83</v>
      </c>
      <c r="AY129" s="16" t="s">
        <v>124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81</v>
      </c>
      <c r="BK129" s="199">
        <f>ROUND(I129*H129,2)</f>
        <v>0</v>
      </c>
      <c r="BL129" s="16" t="s">
        <v>126</v>
      </c>
      <c r="BM129" s="198" t="s">
        <v>359</v>
      </c>
    </row>
    <row r="130" spans="1:65" s="13" customFormat="1">
      <c r="B130" s="200"/>
      <c r="C130" s="201"/>
      <c r="D130" s="202" t="s">
        <v>132</v>
      </c>
      <c r="E130" s="203" t="s">
        <v>1</v>
      </c>
      <c r="F130" s="204" t="s">
        <v>360</v>
      </c>
      <c r="G130" s="201"/>
      <c r="H130" s="205">
        <v>49.5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132</v>
      </c>
      <c r="AU130" s="211" t="s">
        <v>83</v>
      </c>
      <c r="AV130" s="13" t="s">
        <v>83</v>
      </c>
      <c r="AW130" s="13" t="s">
        <v>30</v>
      </c>
      <c r="AX130" s="13" t="s">
        <v>73</v>
      </c>
      <c r="AY130" s="211" t="s">
        <v>124</v>
      </c>
    </row>
    <row r="131" spans="1:65" s="14" customFormat="1">
      <c r="B131" s="212"/>
      <c r="C131" s="213"/>
      <c r="D131" s="202" t="s">
        <v>132</v>
      </c>
      <c r="E131" s="214" t="s">
        <v>1</v>
      </c>
      <c r="F131" s="215" t="s">
        <v>134</v>
      </c>
      <c r="G131" s="213"/>
      <c r="H131" s="216">
        <v>49.5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132</v>
      </c>
      <c r="AU131" s="222" t="s">
        <v>83</v>
      </c>
      <c r="AV131" s="14" t="s">
        <v>126</v>
      </c>
      <c r="AW131" s="14" t="s">
        <v>30</v>
      </c>
      <c r="AX131" s="14" t="s">
        <v>81</v>
      </c>
      <c r="AY131" s="222" t="s">
        <v>124</v>
      </c>
    </row>
    <row r="132" spans="1:65" s="2" customFormat="1" ht="24.2" customHeight="1">
      <c r="A132" s="33"/>
      <c r="B132" s="34"/>
      <c r="C132" s="186" t="s">
        <v>83</v>
      </c>
      <c r="D132" s="186" t="s">
        <v>127</v>
      </c>
      <c r="E132" s="187" t="s">
        <v>136</v>
      </c>
      <c r="F132" s="188" t="s">
        <v>137</v>
      </c>
      <c r="G132" s="189" t="s">
        <v>138</v>
      </c>
      <c r="H132" s="190">
        <v>14.025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38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126</v>
      </c>
      <c r="AT132" s="198" t="s">
        <v>127</v>
      </c>
      <c r="AU132" s="198" t="s">
        <v>83</v>
      </c>
      <c r="AY132" s="16" t="s">
        <v>124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126</v>
      </c>
      <c r="BM132" s="198" t="s">
        <v>361</v>
      </c>
    </row>
    <row r="133" spans="1:65" s="13" customFormat="1">
      <c r="B133" s="200"/>
      <c r="C133" s="201"/>
      <c r="D133" s="202" t="s">
        <v>132</v>
      </c>
      <c r="E133" s="203" t="s">
        <v>1</v>
      </c>
      <c r="F133" s="204" t="s">
        <v>362</v>
      </c>
      <c r="G133" s="201"/>
      <c r="H133" s="205">
        <v>14.025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132</v>
      </c>
      <c r="AU133" s="211" t="s">
        <v>83</v>
      </c>
      <c r="AV133" s="13" t="s">
        <v>83</v>
      </c>
      <c r="AW133" s="13" t="s">
        <v>30</v>
      </c>
      <c r="AX133" s="13" t="s">
        <v>73</v>
      </c>
      <c r="AY133" s="211" t="s">
        <v>124</v>
      </c>
    </row>
    <row r="134" spans="1:65" s="14" customFormat="1">
      <c r="B134" s="212"/>
      <c r="C134" s="213"/>
      <c r="D134" s="202" t="s">
        <v>132</v>
      </c>
      <c r="E134" s="214" t="s">
        <v>1</v>
      </c>
      <c r="F134" s="215" t="s">
        <v>134</v>
      </c>
      <c r="G134" s="213"/>
      <c r="H134" s="216">
        <v>14.025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132</v>
      </c>
      <c r="AU134" s="222" t="s">
        <v>83</v>
      </c>
      <c r="AV134" s="14" t="s">
        <v>126</v>
      </c>
      <c r="AW134" s="14" t="s">
        <v>30</v>
      </c>
      <c r="AX134" s="14" t="s">
        <v>81</v>
      </c>
      <c r="AY134" s="222" t="s">
        <v>124</v>
      </c>
    </row>
    <row r="135" spans="1:65" s="2" customFormat="1" ht="44.25" customHeight="1">
      <c r="A135" s="33"/>
      <c r="B135" s="34"/>
      <c r="C135" s="186" t="s">
        <v>203</v>
      </c>
      <c r="D135" s="186" t="s">
        <v>127</v>
      </c>
      <c r="E135" s="187" t="s">
        <v>142</v>
      </c>
      <c r="F135" s="188" t="s">
        <v>143</v>
      </c>
      <c r="G135" s="189" t="s">
        <v>138</v>
      </c>
      <c r="H135" s="190">
        <v>13.247999999999999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38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126</v>
      </c>
      <c r="AT135" s="198" t="s">
        <v>127</v>
      </c>
      <c r="AU135" s="198" t="s">
        <v>83</v>
      </c>
      <c r="AY135" s="16" t="s">
        <v>124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81</v>
      </c>
      <c r="BK135" s="199">
        <f>ROUND(I135*H135,2)</f>
        <v>0</v>
      </c>
      <c r="BL135" s="16" t="s">
        <v>126</v>
      </c>
      <c r="BM135" s="198" t="s">
        <v>363</v>
      </c>
    </row>
    <row r="136" spans="1:65" s="13" customFormat="1">
      <c r="B136" s="200"/>
      <c r="C136" s="201"/>
      <c r="D136" s="202" t="s">
        <v>132</v>
      </c>
      <c r="E136" s="203" t="s">
        <v>1</v>
      </c>
      <c r="F136" s="204" t="s">
        <v>364</v>
      </c>
      <c r="G136" s="201"/>
      <c r="H136" s="205">
        <v>13.247999999999999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132</v>
      </c>
      <c r="AU136" s="211" t="s">
        <v>83</v>
      </c>
      <c r="AV136" s="13" t="s">
        <v>83</v>
      </c>
      <c r="AW136" s="13" t="s">
        <v>30</v>
      </c>
      <c r="AX136" s="13" t="s">
        <v>73</v>
      </c>
      <c r="AY136" s="211" t="s">
        <v>124</v>
      </c>
    </row>
    <row r="137" spans="1:65" s="14" customFormat="1">
      <c r="B137" s="212"/>
      <c r="C137" s="213"/>
      <c r="D137" s="202" t="s">
        <v>132</v>
      </c>
      <c r="E137" s="214" t="s">
        <v>1</v>
      </c>
      <c r="F137" s="215" t="s">
        <v>134</v>
      </c>
      <c r="G137" s="213"/>
      <c r="H137" s="216">
        <v>13.247999999999999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132</v>
      </c>
      <c r="AU137" s="222" t="s">
        <v>83</v>
      </c>
      <c r="AV137" s="14" t="s">
        <v>126</v>
      </c>
      <c r="AW137" s="14" t="s">
        <v>30</v>
      </c>
      <c r="AX137" s="14" t="s">
        <v>81</v>
      </c>
      <c r="AY137" s="222" t="s">
        <v>124</v>
      </c>
    </row>
    <row r="138" spans="1:65" s="2" customFormat="1" ht="66.75" customHeight="1">
      <c r="A138" s="33"/>
      <c r="B138" s="34"/>
      <c r="C138" s="186" t="s">
        <v>126</v>
      </c>
      <c r="D138" s="186" t="s">
        <v>127</v>
      </c>
      <c r="E138" s="187" t="s">
        <v>147</v>
      </c>
      <c r="F138" s="188" t="s">
        <v>148</v>
      </c>
      <c r="G138" s="189" t="s">
        <v>138</v>
      </c>
      <c r="H138" s="190">
        <v>27.273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38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126</v>
      </c>
      <c r="AT138" s="198" t="s">
        <v>127</v>
      </c>
      <c r="AU138" s="198" t="s">
        <v>83</v>
      </c>
      <c r="AY138" s="16" t="s">
        <v>124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81</v>
      </c>
      <c r="BK138" s="199">
        <f>ROUND(I138*H138,2)</f>
        <v>0</v>
      </c>
      <c r="BL138" s="16" t="s">
        <v>126</v>
      </c>
      <c r="BM138" s="198" t="s">
        <v>365</v>
      </c>
    </row>
    <row r="139" spans="1:65" s="13" customFormat="1">
      <c r="B139" s="200"/>
      <c r="C139" s="201"/>
      <c r="D139" s="202" t="s">
        <v>132</v>
      </c>
      <c r="E139" s="203" t="s">
        <v>1</v>
      </c>
      <c r="F139" s="204" t="s">
        <v>366</v>
      </c>
      <c r="G139" s="201"/>
      <c r="H139" s="205">
        <v>27.273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132</v>
      </c>
      <c r="AU139" s="211" t="s">
        <v>83</v>
      </c>
      <c r="AV139" s="13" t="s">
        <v>83</v>
      </c>
      <c r="AW139" s="13" t="s">
        <v>30</v>
      </c>
      <c r="AX139" s="13" t="s">
        <v>73</v>
      </c>
      <c r="AY139" s="211" t="s">
        <v>124</v>
      </c>
    </row>
    <row r="140" spans="1:65" s="14" customFormat="1">
      <c r="B140" s="212"/>
      <c r="C140" s="213"/>
      <c r="D140" s="202" t="s">
        <v>132</v>
      </c>
      <c r="E140" s="214" t="s">
        <v>1</v>
      </c>
      <c r="F140" s="215" t="s">
        <v>134</v>
      </c>
      <c r="G140" s="213"/>
      <c r="H140" s="216">
        <v>27.273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132</v>
      </c>
      <c r="AU140" s="222" t="s">
        <v>83</v>
      </c>
      <c r="AV140" s="14" t="s">
        <v>126</v>
      </c>
      <c r="AW140" s="14" t="s">
        <v>30</v>
      </c>
      <c r="AX140" s="14" t="s">
        <v>81</v>
      </c>
      <c r="AY140" s="222" t="s">
        <v>124</v>
      </c>
    </row>
    <row r="141" spans="1:65" s="2" customFormat="1" ht="62.65" customHeight="1">
      <c r="A141" s="33"/>
      <c r="B141" s="34"/>
      <c r="C141" s="186" t="s">
        <v>135</v>
      </c>
      <c r="D141" s="186" t="s">
        <v>127</v>
      </c>
      <c r="E141" s="187" t="s">
        <v>152</v>
      </c>
      <c r="F141" s="188" t="s">
        <v>153</v>
      </c>
      <c r="G141" s="189" t="s">
        <v>138</v>
      </c>
      <c r="H141" s="190">
        <v>27.273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38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126</v>
      </c>
      <c r="AT141" s="198" t="s">
        <v>127</v>
      </c>
      <c r="AU141" s="198" t="s">
        <v>83</v>
      </c>
      <c r="AY141" s="16" t="s">
        <v>124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126</v>
      </c>
      <c r="BM141" s="198" t="s">
        <v>367</v>
      </c>
    </row>
    <row r="142" spans="1:65" s="13" customFormat="1">
      <c r="B142" s="200"/>
      <c r="C142" s="201"/>
      <c r="D142" s="202" t="s">
        <v>132</v>
      </c>
      <c r="E142" s="203" t="s">
        <v>1</v>
      </c>
      <c r="F142" s="204" t="s">
        <v>366</v>
      </c>
      <c r="G142" s="201"/>
      <c r="H142" s="205">
        <v>27.273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132</v>
      </c>
      <c r="AU142" s="211" t="s">
        <v>83</v>
      </c>
      <c r="AV142" s="13" t="s">
        <v>83</v>
      </c>
      <c r="AW142" s="13" t="s">
        <v>30</v>
      </c>
      <c r="AX142" s="13" t="s">
        <v>73</v>
      </c>
      <c r="AY142" s="211" t="s">
        <v>124</v>
      </c>
    </row>
    <row r="143" spans="1:65" s="14" customFormat="1">
      <c r="B143" s="212"/>
      <c r="C143" s="213"/>
      <c r="D143" s="202" t="s">
        <v>132</v>
      </c>
      <c r="E143" s="214" t="s">
        <v>1</v>
      </c>
      <c r="F143" s="215" t="s">
        <v>134</v>
      </c>
      <c r="G143" s="213"/>
      <c r="H143" s="216">
        <v>27.273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132</v>
      </c>
      <c r="AU143" s="222" t="s">
        <v>83</v>
      </c>
      <c r="AV143" s="14" t="s">
        <v>126</v>
      </c>
      <c r="AW143" s="14" t="s">
        <v>30</v>
      </c>
      <c r="AX143" s="14" t="s">
        <v>81</v>
      </c>
      <c r="AY143" s="222" t="s">
        <v>124</v>
      </c>
    </row>
    <row r="144" spans="1:65" s="2" customFormat="1" ht="44.25" customHeight="1">
      <c r="A144" s="33"/>
      <c r="B144" s="34"/>
      <c r="C144" s="186" t="s">
        <v>146</v>
      </c>
      <c r="D144" s="186" t="s">
        <v>127</v>
      </c>
      <c r="E144" s="187" t="s">
        <v>156</v>
      </c>
      <c r="F144" s="188" t="s">
        <v>157</v>
      </c>
      <c r="G144" s="189" t="s">
        <v>138</v>
      </c>
      <c r="H144" s="190">
        <v>27.273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38</v>
      </c>
      <c r="O144" s="70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126</v>
      </c>
      <c r="AT144" s="198" t="s">
        <v>127</v>
      </c>
      <c r="AU144" s="198" t="s">
        <v>83</v>
      </c>
      <c r="AY144" s="16" t="s">
        <v>124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81</v>
      </c>
      <c r="BK144" s="199">
        <f>ROUND(I144*H144,2)</f>
        <v>0</v>
      </c>
      <c r="BL144" s="16" t="s">
        <v>126</v>
      </c>
      <c r="BM144" s="198" t="s">
        <v>368</v>
      </c>
    </row>
    <row r="145" spans="1:65" s="13" customFormat="1">
      <c r="B145" s="200"/>
      <c r="C145" s="201"/>
      <c r="D145" s="202" t="s">
        <v>132</v>
      </c>
      <c r="E145" s="203" t="s">
        <v>1</v>
      </c>
      <c r="F145" s="204" t="s">
        <v>366</v>
      </c>
      <c r="G145" s="201"/>
      <c r="H145" s="205">
        <v>27.273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132</v>
      </c>
      <c r="AU145" s="211" t="s">
        <v>83</v>
      </c>
      <c r="AV145" s="13" t="s">
        <v>83</v>
      </c>
      <c r="AW145" s="13" t="s">
        <v>30</v>
      </c>
      <c r="AX145" s="13" t="s">
        <v>73</v>
      </c>
      <c r="AY145" s="211" t="s">
        <v>124</v>
      </c>
    </row>
    <row r="146" spans="1:65" s="14" customFormat="1">
      <c r="B146" s="212"/>
      <c r="C146" s="213"/>
      <c r="D146" s="202" t="s">
        <v>132</v>
      </c>
      <c r="E146" s="214" t="s">
        <v>1</v>
      </c>
      <c r="F146" s="215" t="s">
        <v>134</v>
      </c>
      <c r="G146" s="213"/>
      <c r="H146" s="216">
        <v>27.273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132</v>
      </c>
      <c r="AU146" s="222" t="s">
        <v>83</v>
      </c>
      <c r="AV146" s="14" t="s">
        <v>126</v>
      </c>
      <c r="AW146" s="14" t="s">
        <v>30</v>
      </c>
      <c r="AX146" s="14" t="s">
        <v>81</v>
      </c>
      <c r="AY146" s="222" t="s">
        <v>124</v>
      </c>
    </row>
    <row r="147" spans="1:65" s="2" customFormat="1" ht="44.25" customHeight="1">
      <c r="A147" s="33"/>
      <c r="B147" s="34"/>
      <c r="C147" s="186" t="s">
        <v>151</v>
      </c>
      <c r="D147" s="186" t="s">
        <v>127</v>
      </c>
      <c r="E147" s="187" t="s">
        <v>160</v>
      </c>
      <c r="F147" s="188" t="s">
        <v>161</v>
      </c>
      <c r="G147" s="189" t="s">
        <v>162</v>
      </c>
      <c r="H147" s="190">
        <v>43.677</v>
      </c>
      <c r="I147" s="191"/>
      <c r="J147" s="192">
        <f>ROUND(I147*H147,2)</f>
        <v>0</v>
      </c>
      <c r="K147" s="193"/>
      <c r="L147" s="38"/>
      <c r="M147" s="194" t="s">
        <v>1</v>
      </c>
      <c r="N147" s="195" t="s">
        <v>38</v>
      </c>
      <c r="O147" s="70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126</v>
      </c>
      <c r="AT147" s="198" t="s">
        <v>127</v>
      </c>
      <c r="AU147" s="198" t="s">
        <v>83</v>
      </c>
      <c r="AY147" s="16" t="s">
        <v>124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81</v>
      </c>
      <c r="BK147" s="199">
        <f>ROUND(I147*H147,2)</f>
        <v>0</v>
      </c>
      <c r="BL147" s="16" t="s">
        <v>126</v>
      </c>
      <c r="BM147" s="198" t="s">
        <v>369</v>
      </c>
    </row>
    <row r="148" spans="1:65" s="13" customFormat="1">
      <c r="B148" s="200"/>
      <c r="C148" s="201"/>
      <c r="D148" s="202" t="s">
        <v>132</v>
      </c>
      <c r="E148" s="203" t="s">
        <v>1</v>
      </c>
      <c r="F148" s="204" t="s">
        <v>370</v>
      </c>
      <c r="G148" s="201"/>
      <c r="H148" s="205">
        <v>43.677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132</v>
      </c>
      <c r="AU148" s="211" t="s">
        <v>83</v>
      </c>
      <c r="AV148" s="13" t="s">
        <v>83</v>
      </c>
      <c r="AW148" s="13" t="s">
        <v>30</v>
      </c>
      <c r="AX148" s="13" t="s">
        <v>73</v>
      </c>
      <c r="AY148" s="211" t="s">
        <v>124</v>
      </c>
    </row>
    <row r="149" spans="1:65" s="14" customFormat="1">
      <c r="B149" s="212"/>
      <c r="C149" s="213"/>
      <c r="D149" s="202" t="s">
        <v>132</v>
      </c>
      <c r="E149" s="214" t="s">
        <v>1</v>
      </c>
      <c r="F149" s="215" t="s">
        <v>134</v>
      </c>
      <c r="G149" s="213"/>
      <c r="H149" s="216">
        <v>43.677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132</v>
      </c>
      <c r="AU149" s="222" t="s">
        <v>83</v>
      </c>
      <c r="AV149" s="14" t="s">
        <v>126</v>
      </c>
      <c r="AW149" s="14" t="s">
        <v>30</v>
      </c>
      <c r="AX149" s="14" t="s">
        <v>81</v>
      </c>
      <c r="AY149" s="222" t="s">
        <v>124</v>
      </c>
    </row>
    <row r="150" spans="1:65" s="2" customFormat="1" ht="37.9" customHeight="1">
      <c r="A150" s="33"/>
      <c r="B150" s="34"/>
      <c r="C150" s="186" t="s">
        <v>155</v>
      </c>
      <c r="D150" s="186" t="s">
        <v>127</v>
      </c>
      <c r="E150" s="187" t="s">
        <v>166</v>
      </c>
      <c r="F150" s="188" t="s">
        <v>167</v>
      </c>
      <c r="G150" s="189" t="s">
        <v>138</v>
      </c>
      <c r="H150" s="190">
        <v>27.273</v>
      </c>
      <c r="I150" s="191"/>
      <c r="J150" s="192">
        <f>ROUND(I150*H150,2)</f>
        <v>0</v>
      </c>
      <c r="K150" s="193"/>
      <c r="L150" s="38"/>
      <c r="M150" s="194" t="s">
        <v>1</v>
      </c>
      <c r="N150" s="195" t="s">
        <v>38</v>
      </c>
      <c r="O150" s="70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126</v>
      </c>
      <c r="AT150" s="198" t="s">
        <v>127</v>
      </c>
      <c r="AU150" s="198" t="s">
        <v>83</v>
      </c>
      <c r="AY150" s="16" t="s">
        <v>124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81</v>
      </c>
      <c r="BK150" s="199">
        <f>ROUND(I150*H150,2)</f>
        <v>0</v>
      </c>
      <c r="BL150" s="16" t="s">
        <v>126</v>
      </c>
      <c r="BM150" s="198" t="s">
        <v>371</v>
      </c>
    </row>
    <row r="151" spans="1:65" s="13" customFormat="1">
      <c r="B151" s="200"/>
      <c r="C151" s="201"/>
      <c r="D151" s="202" t="s">
        <v>132</v>
      </c>
      <c r="E151" s="203" t="s">
        <v>1</v>
      </c>
      <c r="F151" s="204" t="s">
        <v>366</v>
      </c>
      <c r="G151" s="201"/>
      <c r="H151" s="205">
        <v>27.273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132</v>
      </c>
      <c r="AU151" s="211" t="s">
        <v>83</v>
      </c>
      <c r="AV151" s="13" t="s">
        <v>83</v>
      </c>
      <c r="AW151" s="13" t="s">
        <v>30</v>
      </c>
      <c r="AX151" s="13" t="s">
        <v>73</v>
      </c>
      <c r="AY151" s="211" t="s">
        <v>124</v>
      </c>
    </row>
    <row r="152" spans="1:65" s="14" customFormat="1">
      <c r="B152" s="212"/>
      <c r="C152" s="213"/>
      <c r="D152" s="202" t="s">
        <v>132</v>
      </c>
      <c r="E152" s="214" t="s">
        <v>1</v>
      </c>
      <c r="F152" s="215" t="s">
        <v>134</v>
      </c>
      <c r="G152" s="213"/>
      <c r="H152" s="216">
        <v>27.273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132</v>
      </c>
      <c r="AU152" s="222" t="s">
        <v>83</v>
      </c>
      <c r="AV152" s="14" t="s">
        <v>126</v>
      </c>
      <c r="AW152" s="14" t="s">
        <v>30</v>
      </c>
      <c r="AX152" s="14" t="s">
        <v>81</v>
      </c>
      <c r="AY152" s="222" t="s">
        <v>124</v>
      </c>
    </row>
    <row r="153" spans="1:65" s="2" customFormat="1" ht="37.9" customHeight="1">
      <c r="A153" s="33"/>
      <c r="B153" s="34"/>
      <c r="C153" s="186" t="s">
        <v>165</v>
      </c>
      <c r="D153" s="186" t="s">
        <v>127</v>
      </c>
      <c r="E153" s="187" t="s">
        <v>170</v>
      </c>
      <c r="F153" s="188" t="s">
        <v>171</v>
      </c>
      <c r="G153" s="189" t="s">
        <v>130</v>
      </c>
      <c r="H153" s="190">
        <v>22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38</v>
      </c>
      <c r="O153" s="70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126</v>
      </c>
      <c r="AT153" s="198" t="s">
        <v>127</v>
      </c>
      <c r="AU153" s="198" t="s">
        <v>83</v>
      </c>
      <c r="AY153" s="16" t="s">
        <v>124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81</v>
      </c>
      <c r="BK153" s="199">
        <f>ROUND(I153*H153,2)</f>
        <v>0</v>
      </c>
      <c r="BL153" s="16" t="s">
        <v>126</v>
      </c>
      <c r="BM153" s="198" t="s">
        <v>372</v>
      </c>
    </row>
    <row r="154" spans="1:65" s="13" customFormat="1">
      <c r="B154" s="200"/>
      <c r="C154" s="201"/>
      <c r="D154" s="202" t="s">
        <v>132</v>
      </c>
      <c r="E154" s="203" t="s">
        <v>1</v>
      </c>
      <c r="F154" s="204" t="s">
        <v>373</v>
      </c>
      <c r="G154" s="201"/>
      <c r="H154" s="205">
        <v>22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132</v>
      </c>
      <c r="AU154" s="211" t="s">
        <v>83</v>
      </c>
      <c r="AV154" s="13" t="s">
        <v>83</v>
      </c>
      <c r="AW154" s="13" t="s">
        <v>30</v>
      </c>
      <c r="AX154" s="13" t="s">
        <v>73</v>
      </c>
      <c r="AY154" s="211" t="s">
        <v>124</v>
      </c>
    </row>
    <row r="155" spans="1:65" s="14" customFormat="1">
      <c r="B155" s="212"/>
      <c r="C155" s="213"/>
      <c r="D155" s="202" t="s">
        <v>132</v>
      </c>
      <c r="E155" s="214" t="s">
        <v>1</v>
      </c>
      <c r="F155" s="215" t="s">
        <v>134</v>
      </c>
      <c r="G155" s="213"/>
      <c r="H155" s="216">
        <v>22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132</v>
      </c>
      <c r="AU155" s="222" t="s">
        <v>83</v>
      </c>
      <c r="AV155" s="14" t="s">
        <v>126</v>
      </c>
      <c r="AW155" s="14" t="s">
        <v>30</v>
      </c>
      <c r="AX155" s="14" t="s">
        <v>81</v>
      </c>
      <c r="AY155" s="222" t="s">
        <v>124</v>
      </c>
    </row>
    <row r="156" spans="1:65" s="2" customFormat="1" ht="16.5" customHeight="1">
      <c r="A156" s="33"/>
      <c r="B156" s="34"/>
      <c r="C156" s="223" t="s">
        <v>159</v>
      </c>
      <c r="D156" s="223" t="s">
        <v>175</v>
      </c>
      <c r="E156" s="224" t="s">
        <v>176</v>
      </c>
      <c r="F156" s="225" t="s">
        <v>177</v>
      </c>
      <c r="G156" s="226" t="s">
        <v>138</v>
      </c>
      <c r="H156" s="227">
        <v>2.2000000000000002</v>
      </c>
      <c r="I156" s="228"/>
      <c r="J156" s="229">
        <f>ROUND(I156*H156,2)</f>
        <v>0</v>
      </c>
      <c r="K156" s="230"/>
      <c r="L156" s="231"/>
      <c r="M156" s="232" t="s">
        <v>1</v>
      </c>
      <c r="N156" s="233" t="s">
        <v>38</v>
      </c>
      <c r="O156" s="70"/>
      <c r="P156" s="196">
        <f>O156*H156</f>
        <v>0</v>
      </c>
      <c r="Q156" s="196">
        <v>0.21</v>
      </c>
      <c r="R156" s="196">
        <f>Q156*H156</f>
        <v>0.46200000000000002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155</v>
      </c>
      <c r="AT156" s="198" t="s">
        <v>175</v>
      </c>
      <c r="AU156" s="198" t="s">
        <v>83</v>
      </c>
      <c r="AY156" s="16" t="s">
        <v>124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81</v>
      </c>
      <c r="BK156" s="199">
        <f>ROUND(I156*H156,2)</f>
        <v>0</v>
      </c>
      <c r="BL156" s="16" t="s">
        <v>126</v>
      </c>
      <c r="BM156" s="198" t="s">
        <v>374</v>
      </c>
    </row>
    <row r="157" spans="1:65" s="13" customFormat="1">
      <c r="B157" s="200"/>
      <c r="C157" s="201"/>
      <c r="D157" s="202" t="s">
        <v>132</v>
      </c>
      <c r="E157" s="203" t="s">
        <v>1</v>
      </c>
      <c r="F157" s="204" t="s">
        <v>375</v>
      </c>
      <c r="G157" s="201"/>
      <c r="H157" s="205">
        <v>2.2000000000000002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132</v>
      </c>
      <c r="AU157" s="211" t="s">
        <v>83</v>
      </c>
      <c r="AV157" s="13" t="s">
        <v>83</v>
      </c>
      <c r="AW157" s="13" t="s">
        <v>30</v>
      </c>
      <c r="AX157" s="13" t="s">
        <v>73</v>
      </c>
      <c r="AY157" s="211" t="s">
        <v>124</v>
      </c>
    </row>
    <row r="158" spans="1:65" s="14" customFormat="1">
      <c r="B158" s="212"/>
      <c r="C158" s="213"/>
      <c r="D158" s="202" t="s">
        <v>132</v>
      </c>
      <c r="E158" s="214" t="s">
        <v>1</v>
      </c>
      <c r="F158" s="215" t="s">
        <v>134</v>
      </c>
      <c r="G158" s="213"/>
      <c r="H158" s="216">
        <v>2.2000000000000002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132</v>
      </c>
      <c r="AU158" s="222" t="s">
        <v>83</v>
      </c>
      <c r="AV158" s="14" t="s">
        <v>126</v>
      </c>
      <c r="AW158" s="14" t="s">
        <v>30</v>
      </c>
      <c r="AX158" s="14" t="s">
        <v>81</v>
      </c>
      <c r="AY158" s="222" t="s">
        <v>124</v>
      </c>
    </row>
    <row r="159" spans="1:65" s="2" customFormat="1" ht="33" customHeight="1">
      <c r="A159" s="33"/>
      <c r="B159" s="34"/>
      <c r="C159" s="186" t="s">
        <v>180</v>
      </c>
      <c r="D159" s="186" t="s">
        <v>127</v>
      </c>
      <c r="E159" s="187" t="s">
        <v>181</v>
      </c>
      <c r="F159" s="188" t="s">
        <v>182</v>
      </c>
      <c r="G159" s="189" t="s">
        <v>130</v>
      </c>
      <c r="H159" s="190">
        <v>46.75</v>
      </c>
      <c r="I159" s="191"/>
      <c r="J159" s="192">
        <f>ROUND(I159*H159,2)</f>
        <v>0</v>
      </c>
      <c r="K159" s="193"/>
      <c r="L159" s="38"/>
      <c r="M159" s="194" t="s">
        <v>1</v>
      </c>
      <c r="N159" s="195" t="s">
        <v>38</v>
      </c>
      <c r="O159" s="70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126</v>
      </c>
      <c r="AT159" s="198" t="s">
        <v>127</v>
      </c>
      <c r="AU159" s="198" t="s">
        <v>83</v>
      </c>
      <c r="AY159" s="16" t="s">
        <v>124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6" t="s">
        <v>81</v>
      </c>
      <c r="BK159" s="199">
        <f>ROUND(I159*H159,2)</f>
        <v>0</v>
      </c>
      <c r="BL159" s="16" t="s">
        <v>126</v>
      </c>
      <c r="BM159" s="198" t="s">
        <v>376</v>
      </c>
    </row>
    <row r="160" spans="1:65" s="13" customFormat="1">
      <c r="B160" s="200"/>
      <c r="C160" s="201"/>
      <c r="D160" s="202" t="s">
        <v>132</v>
      </c>
      <c r="E160" s="203" t="s">
        <v>1</v>
      </c>
      <c r="F160" s="204" t="s">
        <v>377</v>
      </c>
      <c r="G160" s="201"/>
      <c r="H160" s="205">
        <v>46.75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132</v>
      </c>
      <c r="AU160" s="211" t="s">
        <v>83</v>
      </c>
      <c r="AV160" s="13" t="s">
        <v>83</v>
      </c>
      <c r="AW160" s="13" t="s">
        <v>30</v>
      </c>
      <c r="AX160" s="13" t="s">
        <v>73</v>
      </c>
      <c r="AY160" s="211" t="s">
        <v>124</v>
      </c>
    </row>
    <row r="161" spans="1:65" s="14" customFormat="1">
      <c r="B161" s="212"/>
      <c r="C161" s="213"/>
      <c r="D161" s="202" t="s">
        <v>132</v>
      </c>
      <c r="E161" s="214" t="s">
        <v>1</v>
      </c>
      <c r="F161" s="215" t="s">
        <v>134</v>
      </c>
      <c r="G161" s="213"/>
      <c r="H161" s="216">
        <v>46.75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132</v>
      </c>
      <c r="AU161" s="222" t="s">
        <v>83</v>
      </c>
      <c r="AV161" s="14" t="s">
        <v>126</v>
      </c>
      <c r="AW161" s="14" t="s">
        <v>30</v>
      </c>
      <c r="AX161" s="14" t="s">
        <v>81</v>
      </c>
      <c r="AY161" s="222" t="s">
        <v>124</v>
      </c>
    </row>
    <row r="162" spans="1:65" s="12" customFormat="1" ht="22.9" customHeight="1">
      <c r="B162" s="170"/>
      <c r="C162" s="171"/>
      <c r="D162" s="172" t="s">
        <v>72</v>
      </c>
      <c r="E162" s="184" t="s">
        <v>83</v>
      </c>
      <c r="F162" s="184" t="s">
        <v>184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SUM(P163:P171)</f>
        <v>0</v>
      </c>
      <c r="Q162" s="178"/>
      <c r="R162" s="179">
        <f>SUM(R163:R171)</f>
        <v>33.239769959999997</v>
      </c>
      <c r="S162" s="178"/>
      <c r="T162" s="180">
        <f>SUM(T163:T171)</f>
        <v>0</v>
      </c>
      <c r="AR162" s="181" t="s">
        <v>81</v>
      </c>
      <c r="AT162" s="182" t="s">
        <v>72</v>
      </c>
      <c r="AU162" s="182" t="s">
        <v>81</v>
      </c>
      <c r="AY162" s="181" t="s">
        <v>124</v>
      </c>
      <c r="BK162" s="183">
        <f>SUM(BK163:BK171)</f>
        <v>0</v>
      </c>
    </row>
    <row r="163" spans="1:65" s="2" customFormat="1" ht="37.9" customHeight="1">
      <c r="A163" s="33"/>
      <c r="B163" s="34"/>
      <c r="C163" s="186" t="s">
        <v>169</v>
      </c>
      <c r="D163" s="186" t="s">
        <v>127</v>
      </c>
      <c r="E163" s="187" t="s">
        <v>185</v>
      </c>
      <c r="F163" s="188" t="s">
        <v>186</v>
      </c>
      <c r="G163" s="189" t="s">
        <v>138</v>
      </c>
      <c r="H163" s="190">
        <v>1.1040000000000001</v>
      </c>
      <c r="I163" s="191"/>
      <c r="J163" s="192">
        <f>ROUND(I163*H163,2)</f>
        <v>0</v>
      </c>
      <c r="K163" s="193"/>
      <c r="L163" s="38"/>
      <c r="M163" s="194" t="s">
        <v>1</v>
      </c>
      <c r="N163" s="195" t="s">
        <v>38</v>
      </c>
      <c r="O163" s="70"/>
      <c r="P163" s="196">
        <f>O163*H163</f>
        <v>0</v>
      </c>
      <c r="Q163" s="196">
        <v>2.16</v>
      </c>
      <c r="R163" s="196">
        <f>Q163*H163</f>
        <v>2.3846400000000005</v>
      </c>
      <c r="S163" s="196">
        <v>0</v>
      </c>
      <c r="T163" s="19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126</v>
      </c>
      <c r="AT163" s="198" t="s">
        <v>127</v>
      </c>
      <c r="AU163" s="198" t="s">
        <v>83</v>
      </c>
      <c r="AY163" s="16" t="s">
        <v>124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6" t="s">
        <v>81</v>
      </c>
      <c r="BK163" s="199">
        <f>ROUND(I163*H163,2)</f>
        <v>0</v>
      </c>
      <c r="BL163" s="16" t="s">
        <v>126</v>
      </c>
      <c r="BM163" s="198" t="s">
        <v>378</v>
      </c>
    </row>
    <row r="164" spans="1:65" s="13" customFormat="1">
      <c r="B164" s="200"/>
      <c r="C164" s="201"/>
      <c r="D164" s="202" t="s">
        <v>132</v>
      </c>
      <c r="E164" s="203" t="s">
        <v>1</v>
      </c>
      <c r="F164" s="204" t="s">
        <v>379</v>
      </c>
      <c r="G164" s="201"/>
      <c r="H164" s="205">
        <v>1.1040000000000001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132</v>
      </c>
      <c r="AU164" s="211" t="s">
        <v>83</v>
      </c>
      <c r="AV164" s="13" t="s">
        <v>83</v>
      </c>
      <c r="AW164" s="13" t="s">
        <v>30</v>
      </c>
      <c r="AX164" s="13" t="s">
        <v>73</v>
      </c>
      <c r="AY164" s="211" t="s">
        <v>124</v>
      </c>
    </row>
    <row r="165" spans="1:65" s="14" customFormat="1">
      <c r="B165" s="212"/>
      <c r="C165" s="213"/>
      <c r="D165" s="202" t="s">
        <v>132</v>
      </c>
      <c r="E165" s="214" t="s">
        <v>1</v>
      </c>
      <c r="F165" s="215" t="s">
        <v>134</v>
      </c>
      <c r="G165" s="213"/>
      <c r="H165" s="216">
        <v>1.1040000000000001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132</v>
      </c>
      <c r="AU165" s="222" t="s">
        <v>83</v>
      </c>
      <c r="AV165" s="14" t="s">
        <v>126</v>
      </c>
      <c r="AW165" s="14" t="s">
        <v>30</v>
      </c>
      <c r="AX165" s="14" t="s">
        <v>81</v>
      </c>
      <c r="AY165" s="222" t="s">
        <v>124</v>
      </c>
    </row>
    <row r="166" spans="1:65" s="2" customFormat="1" ht="24.2" customHeight="1">
      <c r="A166" s="33"/>
      <c r="B166" s="34"/>
      <c r="C166" s="186" t="s">
        <v>174</v>
      </c>
      <c r="D166" s="186" t="s">
        <v>127</v>
      </c>
      <c r="E166" s="187" t="s">
        <v>190</v>
      </c>
      <c r="F166" s="188" t="s">
        <v>191</v>
      </c>
      <c r="G166" s="189" t="s">
        <v>162</v>
      </c>
      <c r="H166" s="190">
        <v>0.35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38</v>
      </c>
      <c r="O166" s="70"/>
      <c r="P166" s="196">
        <f>O166*H166</f>
        <v>0</v>
      </c>
      <c r="Q166" s="196">
        <v>1.0606199999999999</v>
      </c>
      <c r="R166" s="196">
        <f>Q166*H166</f>
        <v>0.37121699999999996</v>
      </c>
      <c r="S166" s="196">
        <v>0</v>
      </c>
      <c r="T166" s="19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126</v>
      </c>
      <c r="AT166" s="198" t="s">
        <v>127</v>
      </c>
      <c r="AU166" s="198" t="s">
        <v>83</v>
      </c>
      <c r="AY166" s="16" t="s">
        <v>124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81</v>
      </c>
      <c r="BK166" s="199">
        <f>ROUND(I166*H166,2)</f>
        <v>0</v>
      </c>
      <c r="BL166" s="16" t="s">
        <v>126</v>
      </c>
      <c r="BM166" s="198" t="s">
        <v>380</v>
      </c>
    </row>
    <row r="167" spans="1:65" s="13" customFormat="1">
      <c r="B167" s="200"/>
      <c r="C167" s="201"/>
      <c r="D167" s="202" t="s">
        <v>132</v>
      </c>
      <c r="E167" s="203" t="s">
        <v>1</v>
      </c>
      <c r="F167" s="204" t="s">
        <v>381</v>
      </c>
      <c r="G167" s="201"/>
      <c r="H167" s="205">
        <v>0.35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132</v>
      </c>
      <c r="AU167" s="211" t="s">
        <v>83</v>
      </c>
      <c r="AV167" s="13" t="s">
        <v>83</v>
      </c>
      <c r="AW167" s="13" t="s">
        <v>30</v>
      </c>
      <c r="AX167" s="13" t="s">
        <v>73</v>
      </c>
      <c r="AY167" s="211" t="s">
        <v>124</v>
      </c>
    </row>
    <row r="168" spans="1:65" s="14" customFormat="1">
      <c r="B168" s="212"/>
      <c r="C168" s="213"/>
      <c r="D168" s="202" t="s">
        <v>132</v>
      </c>
      <c r="E168" s="214" t="s">
        <v>1</v>
      </c>
      <c r="F168" s="215" t="s">
        <v>134</v>
      </c>
      <c r="G168" s="213"/>
      <c r="H168" s="216">
        <v>0.35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132</v>
      </c>
      <c r="AU168" s="222" t="s">
        <v>83</v>
      </c>
      <c r="AV168" s="14" t="s">
        <v>126</v>
      </c>
      <c r="AW168" s="14" t="s">
        <v>30</v>
      </c>
      <c r="AX168" s="14" t="s">
        <v>81</v>
      </c>
      <c r="AY168" s="222" t="s">
        <v>124</v>
      </c>
    </row>
    <row r="169" spans="1:65" s="2" customFormat="1" ht="24.2" customHeight="1">
      <c r="A169" s="33"/>
      <c r="B169" s="34"/>
      <c r="C169" s="186" t="s">
        <v>293</v>
      </c>
      <c r="D169" s="186" t="s">
        <v>127</v>
      </c>
      <c r="E169" s="187" t="s">
        <v>382</v>
      </c>
      <c r="F169" s="188" t="s">
        <v>383</v>
      </c>
      <c r="G169" s="189" t="s">
        <v>138</v>
      </c>
      <c r="H169" s="190">
        <v>13.247999999999999</v>
      </c>
      <c r="I169" s="191"/>
      <c r="J169" s="192">
        <f>ROUND(I169*H169,2)</f>
        <v>0</v>
      </c>
      <c r="K169" s="193"/>
      <c r="L169" s="38"/>
      <c r="M169" s="194" t="s">
        <v>1</v>
      </c>
      <c r="N169" s="195" t="s">
        <v>38</v>
      </c>
      <c r="O169" s="70"/>
      <c r="P169" s="196">
        <f>O169*H169</f>
        <v>0</v>
      </c>
      <c r="Q169" s="196">
        <v>2.3010199999999998</v>
      </c>
      <c r="R169" s="196">
        <f>Q169*H169</f>
        <v>30.483912959999998</v>
      </c>
      <c r="S169" s="196">
        <v>0</v>
      </c>
      <c r="T169" s="19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126</v>
      </c>
      <c r="AT169" s="198" t="s">
        <v>127</v>
      </c>
      <c r="AU169" s="198" t="s">
        <v>83</v>
      </c>
      <c r="AY169" s="16" t="s">
        <v>124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81</v>
      </c>
      <c r="BK169" s="199">
        <f>ROUND(I169*H169,2)</f>
        <v>0</v>
      </c>
      <c r="BL169" s="16" t="s">
        <v>126</v>
      </c>
      <c r="BM169" s="198" t="s">
        <v>384</v>
      </c>
    </row>
    <row r="170" spans="1:65" s="13" customFormat="1">
      <c r="B170" s="200"/>
      <c r="C170" s="201"/>
      <c r="D170" s="202" t="s">
        <v>132</v>
      </c>
      <c r="E170" s="203" t="s">
        <v>1</v>
      </c>
      <c r="F170" s="204" t="s">
        <v>385</v>
      </c>
      <c r="G170" s="201"/>
      <c r="H170" s="205">
        <v>13.247999999999999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132</v>
      </c>
      <c r="AU170" s="211" t="s">
        <v>83</v>
      </c>
      <c r="AV170" s="13" t="s">
        <v>83</v>
      </c>
      <c r="AW170" s="13" t="s">
        <v>30</v>
      </c>
      <c r="AX170" s="13" t="s">
        <v>73</v>
      </c>
      <c r="AY170" s="211" t="s">
        <v>124</v>
      </c>
    </row>
    <row r="171" spans="1:65" s="14" customFormat="1">
      <c r="B171" s="212"/>
      <c r="C171" s="213"/>
      <c r="D171" s="202" t="s">
        <v>132</v>
      </c>
      <c r="E171" s="214" t="s">
        <v>1</v>
      </c>
      <c r="F171" s="215" t="s">
        <v>134</v>
      </c>
      <c r="G171" s="213"/>
      <c r="H171" s="216">
        <v>13.247999999999999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132</v>
      </c>
      <c r="AU171" s="222" t="s">
        <v>83</v>
      </c>
      <c r="AV171" s="14" t="s">
        <v>126</v>
      </c>
      <c r="AW171" s="14" t="s">
        <v>30</v>
      </c>
      <c r="AX171" s="14" t="s">
        <v>81</v>
      </c>
      <c r="AY171" s="222" t="s">
        <v>124</v>
      </c>
    </row>
    <row r="172" spans="1:65" s="12" customFormat="1" ht="22.9" customHeight="1">
      <c r="B172" s="170"/>
      <c r="C172" s="171"/>
      <c r="D172" s="172" t="s">
        <v>72</v>
      </c>
      <c r="E172" s="184" t="s">
        <v>203</v>
      </c>
      <c r="F172" s="184" t="s">
        <v>204</v>
      </c>
      <c r="G172" s="171"/>
      <c r="H172" s="171"/>
      <c r="I172" s="174"/>
      <c r="J172" s="185">
        <f>BK172</f>
        <v>0</v>
      </c>
      <c r="K172" s="171"/>
      <c r="L172" s="176"/>
      <c r="M172" s="177"/>
      <c r="N172" s="178"/>
      <c r="O172" s="178"/>
      <c r="P172" s="179">
        <f>SUM(P173:P184)</f>
        <v>0</v>
      </c>
      <c r="Q172" s="178"/>
      <c r="R172" s="179">
        <f>SUM(R173:R184)</f>
        <v>12.211007199999999</v>
      </c>
      <c r="S172" s="178"/>
      <c r="T172" s="180">
        <f>SUM(T173:T184)</f>
        <v>0</v>
      </c>
      <c r="AR172" s="181" t="s">
        <v>81</v>
      </c>
      <c r="AT172" s="182" t="s">
        <v>72</v>
      </c>
      <c r="AU172" s="182" t="s">
        <v>81</v>
      </c>
      <c r="AY172" s="181" t="s">
        <v>124</v>
      </c>
      <c r="BK172" s="183">
        <f>SUM(BK173:BK184)</f>
        <v>0</v>
      </c>
    </row>
    <row r="173" spans="1:65" s="2" customFormat="1" ht="37.9" customHeight="1">
      <c r="A173" s="33"/>
      <c r="B173" s="34"/>
      <c r="C173" s="186" t="s">
        <v>350</v>
      </c>
      <c r="D173" s="186" t="s">
        <v>127</v>
      </c>
      <c r="E173" s="187" t="s">
        <v>386</v>
      </c>
      <c r="F173" s="188" t="s">
        <v>387</v>
      </c>
      <c r="G173" s="189" t="s">
        <v>130</v>
      </c>
      <c r="H173" s="190">
        <v>24.88</v>
      </c>
      <c r="I173" s="191"/>
      <c r="J173" s="192">
        <f>ROUND(I173*H173,2)</f>
        <v>0</v>
      </c>
      <c r="K173" s="193"/>
      <c r="L173" s="38"/>
      <c r="M173" s="194" t="s">
        <v>1</v>
      </c>
      <c r="N173" s="195" t="s">
        <v>38</v>
      </c>
      <c r="O173" s="70"/>
      <c r="P173" s="196">
        <f>O173*H173</f>
        <v>0</v>
      </c>
      <c r="Q173" s="196">
        <v>0.43939</v>
      </c>
      <c r="R173" s="196">
        <f>Q173*H173</f>
        <v>10.9320232</v>
      </c>
      <c r="S173" s="196">
        <v>0</v>
      </c>
      <c r="T173" s="19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126</v>
      </c>
      <c r="AT173" s="198" t="s">
        <v>127</v>
      </c>
      <c r="AU173" s="198" t="s">
        <v>83</v>
      </c>
      <c r="AY173" s="16" t="s">
        <v>124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6" t="s">
        <v>81</v>
      </c>
      <c r="BK173" s="199">
        <f>ROUND(I173*H173,2)</f>
        <v>0</v>
      </c>
      <c r="BL173" s="16" t="s">
        <v>126</v>
      </c>
      <c r="BM173" s="198" t="s">
        <v>388</v>
      </c>
    </row>
    <row r="174" spans="1:65" s="13" customFormat="1">
      <c r="B174" s="200"/>
      <c r="C174" s="201"/>
      <c r="D174" s="202" t="s">
        <v>132</v>
      </c>
      <c r="E174" s="203" t="s">
        <v>1</v>
      </c>
      <c r="F174" s="204" t="s">
        <v>389</v>
      </c>
      <c r="G174" s="201"/>
      <c r="H174" s="205">
        <v>16.559999999999999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132</v>
      </c>
      <c r="AU174" s="211" t="s">
        <v>83</v>
      </c>
      <c r="AV174" s="13" t="s">
        <v>83</v>
      </c>
      <c r="AW174" s="13" t="s">
        <v>30</v>
      </c>
      <c r="AX174" s="13" t="s">
        <v>73</v>
      </c>
      <c r="AY174" s="211" t="s">
        <v>124</v>
      </c>
    </row>
    <row r="175" spans="1:65" s="13" customFormat="1">
      <c r="B175" s="200"/>
      <c r="C175" s="201"/>
      <c r="D175" s="202" t="s">
        <v>132</v>
      </c>
      <c r="E175" s="203" t="s">
        <v>1</v>
      </c>
      <c r="F175" s="204" t="s">
        <v>390</v>
      </c>
      <c r="G175" s="201"/>
      <c r="H175" s="205">
        <v>3.2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132</v>
      </c>
      <c r="AU175" s="211" t="s">
        <v>83</v>
      </c>
      <c r="AV175" s="13" t="s">
        <v>83</v>
      </c>
      <c r="AW175" s="13" t="s">
        <v>30</v>
      </c>
      <c r="AX175" s="13" t="s">
        <v>73</v>
      </c>
      <c r="AY175" s="211" t="s">
        <v>124</v>
      </c>
    </row>
    <row r="176" spans="1:65" s="13" customFormat="1">
      <c r="B176" s="200"/>
      <c r="C176" s="201"/>
      <c r="D176" s="202" t="s">
        <v>132</v>
      </c>
      <c r="E176" s="203" t="s">
        <v>1</v>
      </c>
      <c r="F176" s="204" t="s">
        <v>391</v>
      </c>
      <c r="G176" s="201"/>
      <c r="H176" s="205">
        <v>5.12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132</v>
      </c>
      <c r="AU176" s="211" t="s">
        <v>83</v>
      </c>
      <c r="AV176" s="13" t="s">
        <v>83</v>
      </c>
      <c r="AW176" s="13" t="s">
        <v>30</v>
      </c>
      <c r="AX176" s="13" t="s">
        <v>73</v>
      </c>
      <c r="AY176" s="211" t="s">
        <v>124</v>
      </c>
    </row>
    <row r="177" spans="1:65" s="14" customFormat="1">
      <c r="B177" s="212"/>
      <c r="C177" s="213"/>
      <c r="D177" s="202" t="s">
        <v>132</v>
      </c>
      <c r="E177" s="214" t="s">
        <v>1</v>
      </c>
      <c r="F177" s="215" t="s">
        <v>134</v>
      </c>
      <c r="G177" s="213"/>
      <c r="H177" s="216">
        <v>24.88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132</v>
      </c>
      <c r="AU177" s="222" t="s">
        <v>83</v>
      </c>
      <c r="AV177" s="14" t="s">
        <v>126</v>
      </c>
      <c r="AW177" s="14" t="s">
        <v>30</v>
      </c>
      <c r="AX177" s="14" t="s">
        <v>81</v>
      </c>
      <c r="AY177" s="222" t="s">
        <v>124</v>
      </c>
    </row>
    <row r="178" spans="1:65" s="2" customFormat="1" ht="37.9" customHeight="1">
      <c r="A178" s="33"/>
      <c r="B178" s="34"/>
      <c r="C178" s="186" t="s">
        <v>193</v>
      </c>
      <c r="D178" s="186" t="s">
        <v>127</v>
      </c>
      <c r="E178" s="187" t="s">
        <v>206</v>
      </c>
      <c r="F178" s="188" t="s">
        <v>207</v>
      </c>
      <c r="G178" s="189" t="s">
        <v>208</v>
      </c>
      <c r="H178" s="190">
        <v>0</v>
      </c>
      <c r="I178" s="191"/>
      <c r="J178" s="192">
        <f>ROUND(I178*H178,2)</f>
        <v>0</v>
      </c>
      <c r="K178" s="193"/>
      <c r="L178" s="38"/>
      <c r="M178" s="194" t="s">
        <v>1</v>
      </c>
      <c r="N178" s="195" t="s">
        <v>38</v>
      </c>
      <c r="O178" s="70"/>
      <c r="P178" s="196">
        <f>O178*H178</f>
        <v>0</v>
      </c>
      <c r="Q178" s="196">
        <v>0.48580000000000001</v>
      </c>
      <c r="R178" s="196">
        <f>Q178*H178</f>
        <v>0</v>
      </c>
      <c r="S178" s="196">
        <v>0</v>
      </c>
      <c r="T178" s="19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8" t="s">
        <v>126</v>
      </c>
      <c r="AT178" s="198" t="s">
        <v>127</v>
      </c>
      <c r="AU178" s="198" t="s">
        <v>83</v>
      </c>
      <c r="AY178" s="16" t="s">
        <v>124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6" t="s">
        <v>81</v>
      </c>
      <c r="BK178" s="199">
        <f>ROUND(I178*H178,2)</f>
        <v>0</v>
      </c>
      <c r="BL178" s="16" t="s">
        <v>126</v>
      </c>
      <c r="BM178" s="198" t="s">
        <v>392</v>
      </c>
    </row>
    <row r="179" spans="1:65" s="2" customFormat="1" ht="24.2" customHeight="1">
      <c r="A179" s="33"/>
      <c r="B179" s="34"/>
      <c r="C179" s="223" t="s">
        <v>189</v>
      </c>
      <c r="D179" s="223" t="s">
        <v>175</v>
      </c>
      <c r="E179" s="224" t="s">
        <v>211</v>
      </c>
      <c r="F179" s="225" t="s">
        <v>212</v>
      </c>
      <c r="G179" s="226" t="s">
        <v>208</v>
      </c>
      <c r="H179" s="227">
        <v>0</v>
      </c>
      <c r="I179" s="228"/>
      <c r="J179" s="229">
        <f>ROUND(I179*H179,2)</f>
        <v>0</v>
      </c>
      <c r="K179" s="230"/>
      <c r="L179" s="231"/>
      <c r="M179" s="232" t="s">
        <v>1</v>
      </c>
      <c r="N179" s="233" t="s">
        <v>38</v>
      </c>
      <c r="O179" s="70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155</v>
      </c>
      <c r="AT179" s="198" t="s">
        <v>175</v>
      </c>
      <c r="AU179" s="198" t="s">
        <v>83</v>
      </c>
      <c r="AY179" s="16" t="s">
        <v>124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6" t="s">
        <v>81</v>
      </c>
      <c r="BK179" s="199">
        <f>ROUND(I179*H179,2)</f>
        <v>0</v>
      </c>
      <c r="BL179" s="16" t="s">
        <v>126</v>
      </c>
      <c r="BM179" s="198" t="s">
        <v>393</v>
      </c>
    </row>
    <row r="180" spans="1:65" s="2" customFormat="1" ht="24.2" customHeight="1">
      <c r="A180" s="33"/>
      <c r="B180" s="34"/>
      <c r="C180" s="223" t="s">
        <v>198</v>
      </c>
      <c r="D180" s="223" t="s">
        <v>175</v>
      </c>
      <c r="E180" s="224" t="s">
        <v>215</v>
      </c>
      <c r="F180" s="225" t="s">
        <v>216</v>
      </c>
      <c r="G180" s="226" t="s">
        <v>162</v>
      </c>
      <c r="H180" s="227">
        <v>0</v>
      </c>
      <c r="I180" s="228"/>
      <c r="J180" s="229">
        <f>ROUND(I180*H180,2)</f>
        <v>0</v>
      </c>
      <c r="K180" s="230"/>
      <c r="L180" s="231"/>
      <c r="M180" s="232" t="s">
        <v>1</v>
      </c>
      <c r="N180" s="233" t="s">
        <v>38</v>
      </c>
      <c r="O180" s="70"/>
      <c r="P180" s="196">
        <f>O180*H180</f>
        <v>0</v>
      </c>
      <c r="Q180" s="196">
        <v>1</v>
      </c>
      <c r="R180" s="196">
        <f>Q180*H180</f>
        <v>0</v>
      </c>
      <c r="S180" s="196">
        <v>0</v>
      </c>
      <c r="T180" s="19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155</v>
      </c>
      <c r="AT180" s="198" t="s">
        <v>175</v>
      </c>
      <c r="AU180" s="198" t="s">
        <v>83</v>
      </c>
      <c r="AY180" s="16" t="s">
        <v>124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6" t="s">
        <v>81</v>
      </c>
      <c r="BK180" s="199">
        <f>ROUND(I180*H180,2)</f>
        <v>0</v>
      </c>
      <c r="BL180" s="16" t="s">
        <v>126</v>
      </c>
      <c r="BM180" s="198" t="s">
        <v>394</v>
      </c>
    </row>
    <row r="181" spans="1:65" s="2" customFormat="1" ht="24.2" customHeight="1">
      <c r="A181" s="33"/>
      <c r="B181" s="34"/>
      <c r="C181" s="223" t="s">
        <v>226</v>
      </c>
      <c r="D181" s="223" t="s">
        <v>175</v>
      </c>
      <c r="E181" s="224" t="s">
        <v>220</v>
      </c>
      <c r="F181" s="225" t="s">
        <v>221</v>
      </c>
      <c r="G181" s="226" t="s">
        <v>222</v>
      </c>
      <c r="H181" s="227">
        <v>0</v>
      </c>
      <c r="I181" s="228"/>
      <c r="J181" s="229">
        <f>ROUND(I181*H181,2)</f>
        <v>0</v>
      </c>
      <c r="K181" s="230"/>
      <c r="L181" s="231"/>
      <c r="M181" s="232" t="s">
        <v>1</v>
      </c>
      <c r="N181" s="233" t="s">
        <v>38</v>
      </c>
      <c r="O181" s="70"/>
      <c r="P181" s="196">
        <f>O181*H181</f>
        <v>0</v>
      </c>
      <c r="Q181" s="196">
        <v>0.55000000000000004</v>
      </c>
      <c r="R181" s="196">
        <f>Q181*H181</f>
        <v>0</v>
      </c>
      <c r="S181" s="196">
        <v>0</v>
      </c>
      <c r="T181" s="19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8" t="s">
        <v>155</v>
      </c>
      <c r="AT181" s="198" t="s">
        <v>175</v>
      </c>
      <c r="AU181" s="198" t="s">
        <v>83</v>
      </c>
      <c r="AY181" s="16" t="s">
        <v>124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6" t="s">
        <v>81</v>
      </c>
      <c r="BK181" s="199">
        <f>ROUND(I181*H181,2)</f>
        <v>0</v>
      </c>
      <c r="BL181" s="16" t="s">
        <v>126</v>
      </c>
      <c r="BM181" s="198" t="s">
        <v>395</v>
      </c>
    </row>
    <row r="182" spans="1:65" s="2" customFormat="1" ht="49.15" customHeight="1">
      <c r="A182" s="33"/>
      <c r="B182" s="34"/>
      <c r="C182" s="186" t="s">
        <v>269</v>
      </c>
      <c r="D182" s="186" t="s">
        <v>127</v>
      </c>
      <c r="E182" s="187" t="s">
        <v>396</v>
      </c>
      <c r="F182" s="188" t="s">
        <v>397</v>
      </c>
      <c r="G182" s="189" t="s">
        <v>243</v>
      </c>
      <c r="H182" s="190">
        <v>27.6</v>
      </c>
      <c r="I182" s="191"/>
      <c r="J182" s="192">
        <f>ROUND(I182*H182,2)</f>
        <v>0</v>
      </c>
      <c r="K182" s="193"/>
      <c r="L182" s="38"/>
      <c r="M182" s="194" t="s">
        <v>1</v>
      </c>
      <c r="N182" s="195" t="s">
        <v>38</v>
      </c>
      <c r="O182" s="70"/>
      <c r="P182" s="196">
        <f>O182*H182</f>
        <v>0</v>
      </c>
      <c r="Q182" s="196">
        <v>4.6339999999999999E-2</v>
      </c>
      <c r="R182" s="196">
        <f>Q182*H182</f>
        <v>1.2789840000000001</v>
      </c>
      <c r="S182" s="196">
        <v>0</v>
      </c>
      <c r="T182" s="19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8" t="s">
        <v>126</v>
      </c>
      <c r="AT182" s="198" t="s">
        <v>127</v>
      </c>
      <c r="AU182" s="198" t="s">
        <v>83</v>
      </c>
      <c r="AY182" s="16" t="s">
        <v>124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6" t="s">
        <v>81</v>
      </c>
      <c r="BK182" s="199">
        <f>ROUND(I182*H182,2)</f>
        <v>0</v>
      </c>
      <c r="BL182" s="16" t="s">
        <v>126</v>
      </c>
      <c r="BM182" s="198" t="s">
        <v>398</v>
      </c>
    </row>
    <row r="183" spans="1:65" s="13" customFormat="1">
      <c r="B183" s="200"/>
      <c r="C183" s="201"/>
      <c r="D183" s="202" t="s">
        <v>132</v>
      </c>
      <c r="E183" s="203" t="s">
        <v>1</v>
      </c>
      <c r="F183" s="204" t="s">
        <v>399</v>
      </c>
      <c r="G183" s="201"/>
      <c r="H183" s="205">
        <v>27.6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132</v>
      </c>
      <c r="AU183" s="211" t="s">
        <v>83</v>
      </c>
      <c r="AV183" s="13" t="s">
        <v>83</v>
      </c>
      <c r="AW183" s="13" t="s">
        <v>30</v>
      </c>
      <c r="AX183" s="13" t="s">
        <v>73</v>
      </c>
      <c r="AY183" s="211" t="s">
        <v>124</v>
      </c>
    </row>
    <row r="184" spans="1:65" s="14" customFormat="1">
      <c r="B184" s="212"/>
      <c r="C184" s="213"/>
      <c r="D184" s="202" t="s">
        <v>132</v>
      </c>
      <c r="E184" s="214" t="s">
        <v>1</v>
      </c>
      <c r="F184" s="215" t="s">
        <v>134</v>
      </c>
      <c r="G184" s="213"/>
      <c r="H184" s="216">
        <v>27.6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132</v>
      </c>
      <c r="AU184" s="222" t="s">
        <v>83</v>
      </c>
      <c r="AV184" s="14" t="s">
        <v>126</v>
      </c>
      <c r="AW184" s="14" t="s">
        <v>30</v>
      </c>
      <c r="AX184" s="14" t="s">
        <v>81</v>
      </c>
      <c r="AY184" s="222" t="s">
        <v>124</v>
      </c>
    </row>
    <row r="185" spans="1:65" s="12" customFormat="1" ht="22.9" customHeight="1">
      <c r="B185" s="170"/>
      <c r="C185" s="171"/>
      <c r="D185" s="172" t="s">
        <v>72</v>
      </c>
      <c r="E185" s="184" t="s">
        <v>135</v>
      </c>
      <c r="F185" s="184" t="s">
        <v>225</v>
      </c>
      <c r="G185" s="171"/>
      <c r="H185" s="171"/>
      <c r="I185" s="174"/>
      <c r="J185" s="185">
        <f>BK185</f>
        <v>0</v>
      </c>
      <c r="K185" s="171"/>
      <c r="L185" s="176"/>
      <c r="M185" s="177"/>
      <c r="N185" s="178"/>
      <c r="O185" s="178"/>
      <c r="P185" s="179">
        <f>SUM(P186:P192)</f>
        <v>0</v>
      </c>
      <c r="Q185" s="178"/>
      <c r="R185" s="179">
        <f>SUM(R186:R192)</f>
        <v>14.481666999999998</v>
      </c>
      <c r="S185" s="178"/>
      <c r="T185" s="180">
        <f>SUM(T186:T192)</f>
        <v>0</v>
      </c>
      <c r="AR185" s="181" t="s">
        <v>81</v>
      </c>
      <c r="AT185" s="182" t="s">
        <v>72</v>
      </c>
      <c r="AU185" s="182" t="s">
        <v>81</v>
      </c>
      <c r="AY185" s="181" t="s">
        <v>124</v>
      </c>
      <c r="BK185" s="183">
        <f>SUM(BK186:BK192)</f>
        <v>0</v>
      </c>
    </row>
    <row r="186" spans="1:65" s="2" customFormat="1" ht="33" customHeight="1">
      <c r="A186" s="33"/>
      <c r="B186" s="34"/>
      <c r="C186" s="186" t="s">
        <v>230</v>
      </c>
      <c r="D186" s="186" t="s">
        <v>127</v>
      </c>
      <c r="E186" s="187" t="s">
        <v>227</v>
      </c>
      <c r="F186" s="188" t="s">
        <v>228</v>
      </c>
      <c r="G186" s="189" t="s">
        <v>130</v>
      </c>
      <c r="H186" s="190">
        <v>50.35</v>
      </c>
      <c r="I186" s="191"/>
      <c r="J186" s="192">
        <f>ROUND(I186*H186,2)</f>
        <v>0</v>
      </c>
      <c r="K186" s="193"/>
      <c r="L186" s="38"/>
      <c r="M186" s="194" t="s">
        <v>1</v>
      </c>
      <c r="N186" s="195" t="s">
        <v>38</v>
      </c>
      <c r="O186" s="70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8" t="s">
        <v>126</v>
      </c>
      <c r="AT186" s="198" t="s">
        <v>127</v>
      </c>
      <c r="AU186" s="198" t="s">
        <v>83</v>
      </c>
      <c r="AY186" s="16" t="s">
        <v>124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6" t="s">
        <v>81</v>
      </c>
      <c r="BK186" s="199">
        <f>ROUND(I186*H186,2)</f>
        <v>0</v>
      </c>
      <c r="BL186" s="16" t="s">
        <v>126</v>
      </c>
      <c r="BM186" s="198" t="s">
        <v>400</v>
      </c>
    </row>
    <row r="187" spans="1:65" s="13" customFormat="1">
      <c r="B187" s="200"/>
      <c r="C187" s="201"/>
      <c r="D187" s="202" t="s">
        <v>132</v>
      </c>
      <c r="E187" s="203" t="s">
        <v>1</v>
      </c>
      <c r="F187" s="204" t="s">
        <v>401</v>
      </c>
      <c r="G187" s="201"/>
      <c r="H187" s="205">
        <v>50.35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132</v>
      </c>
      <c r="AU187" s="211" t="s">
        <v>83</v>
      </c>
      <c r="AV187" s="13" t="s">
        <v>83</v>
      </c>
      <c r="AW187" s="13" t="s">
        <v>30</v>
      </c>
      <c r="AX187" s="13" t="s">
        <v>73</v>
      </c>
      <c r="AY187" s="211" t="s">
        <v>124</v>
      </c>
    </row>
    <row r="188" spans="1:65" s="14" customFormat="1">
      <c r="B188" s="212"/>
      <c r="C188" s="213"/>
      <c r="D188" s="202" t="s">
        <v>132</v>
      </c>
      <c r="E188" s="214" t="s">
        <v>1</v>
      </c>
      <c r="F188" s="215" t="s">
        <v>134</v>
      </c>
      <c r="G188" s="213"/>
      <c r="H188" s="216">
        <v>50.35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132</v>
      </c>
      <c r="AU188" s="222" t="s">
        <v>83</v>
      </c>
      <c r="AV188" s="14" t="s">
        <v>126</v>
      </c>
      <c r="AW188" s="14" t="s">
        <v>30</v>
      </c>
      <c r="AX188" s="14" t="s">
        <v>81</v>
      </c>
      <c r="AY188" s="222" t="s">
        <v>124</v>
      </c>
    </row>
    <row r="189" spans="1:65" s="2" customFormat="1" ht="78" customHeight="1">
      <c r="A189" s="33"/>
      <c r="B189" s="34"/>
      <c r="C189" s="186" t="s">
        <v>7</v>
      </c>
      <c r="D189" s="186" t="s">
        <v>127</v>
      </c>
      <c r="E189" s="187" t="s">
        <v>231</v>
      </c>
      <c r="F189" s="188" t="s">
        <v>232</v>
      </c>
      <c r="G189" s="189" t="s">
        <v>130</v>
      </c>
      <c r="H189" s="190">
        <v>50.35</v>
      </c>
      <c r="I189" s="191"/>
      <c r="J189" s="192">
        <f>ROUND(I189*H189,2)</f>
        <v>0</v>
      </c>
      <c r="K189" s="193"/>
      <c r="L189" s="38"/>
      <c r="M189" s="194" t="s">
        <v>1</v>
      </c>
      <c r="N189" s="195" t="s">
        <v>38</v>
      </c>
      <c r="O189" s="70"/>
      <c r="P189" s="196">
        <f>O189*H189</f>
        <v>0</v>
      </c>
      <c r="Q189" s="196">
        <v>0.11162</v>
      </c>
      <c r="R189" s="196">
        <f>Q189*H189</f>
        <v>5.6200669999999997</v>
      </c>
      <c r="S189" s="196">
        <v>0</v>
      </c>
      <c r="T189" s="19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126</v>
      </c>
      <c r="AT189" s="198" t="s">
        <v>127</v>
      </c>
      <c r="AU189" s="198" t="s">
        <v>83</v>
      </c>
      <c r="AY189" s="16" t="s">
        <v>124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81</v>
      </c>
      <c r="BK189" s="199">
        <f>ROUND(I189*H189,2)</f>
        <v>0</v>
      </c>
      <c r="BL189" s="16" t="s">
        <v>126</v>
      </c>
      <c r="BM189" s="198" t="s">
        <v>402</v>
      </c>
    </row>
    <row r="190" spans="1:65" s="13" customFormat="1">
      <c r="B190" s="200"/>
      <c r="C190" s="201"/>
      <c r="D190" s="202" t="s">
        <v>132</v>
      </c>
      <c r="E190" s="203" t="s">
        <v>1</v>
      </c>
      <c r="F190" s="204" t="s">
        <v>401</v>
      </c>
      <c r="G190" s="201"/>
      <c r="H190" s="205">
        <v>50.35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132</v>
      </c>
      <c r="AU190" s="211" t="s">
        <v>83</v>
      </c>
      <c r="AV190" s="13" t="s">
        <v>83</v>
      </c>
      <c r="AW190" s="13" t="s">
        <v>30</v>
      </c>
      <c r="AX190" s="13" t="s">
        <v>73</v>
      </c>
      <c r="AY190" s="211" t="s">
        <v>124</v>
      </c>
    </row>
    <row r="191" spans="1:65" s="14" customFormat="1">
      <c r="B191" s="212"/>
      <c r="C191" s="213"/>
      <c r="D191" s="202" t="s">
        <v>132</v>
      </c>
      <c r="E191" s="214" t="s">
        <v>1</v>
      </c>
      <c r="F191" s="215" t="s">
        <v>134</v>
      </c>
      <c r="G191" s="213"/>
      <c r="H191" s="216">
        <v>50.35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132</v>
      </c>
      <c r="AU191" s="222" t="s">
        <v>83</v>
      </c>
      <c r="AV191" s="14" t="s">
        <v>126</v>
      </c>
      <c r="AW191" s="14" t="s">
        <v>30</v>
      </c>
      <c r="AX191" s="14" t="s">
        <v>81</v>
      </c>
      <c r="AY191" s="222" t="s">
        <v>124</v>
      </c>
    </row>
    <row r="192" spans="1:65" s="2" customFormat="1" ht="16.5" customHeight="1">
      <c r="A192" s="33"/>
      <c r="B192" s="34"/>
      <c r="C192" s="223" t="s">
        <v>240</v>
      </c>
      <c r="D192" s="223" t="s">
        <v>175</v>
      </c>
      <c r="E192" s="224" t="s">
        <v>235</v>
      </c>
      <c r="F192" s="225" t="s">
        <v>236</v>
      </c>
      <c r="G192" s="226" t="s">
        <v>130</v>
      </c>
      <c r="H192" s="227">
        <v>50.35</v>
      </c>
      <c r="I192" s="228"/>
      <c r="J192" s="229">
        <f>ROUND(I192*H192,2)</f>
        <v>0</v>
      </c>
      <c r="K192" s="230"/>
      <c r="L192" s="231"/>
      <c r="M192" s="232" t="s">
        <v>1</v>
      </c>
      <c r="N192" s="233" t="s">
        <v>38</v>
      </c>
      <c r="O192" s="70"/>
      <c r="P192" s="196">
        <f>O192*H192</f>
        <v>0</v>
      </c>
      <c r="Q192" s="196">
        <v>0.17599999999999999</v>
      </c>
      <c r="R192" s="196">
        <f>Q192*H192</f>
        <v>8.8615999999999993</v>
      </c>
      <c r="S192" s="196">
        <v>0</v>
      </c>
      <c r="T192" s="19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8" t="s">
        <v>155</v>
      </c>
      <c r="AT192" s="198" t="s">
        <v>175</v>
      </c>
      <c r="AU192" s="198" t="s">
        <v>83</v>
      </c>
      <c r="AY192" s="16" t="s">
        <v>124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6" t="s">
        <v>81</v>
      </c>
      <c r="BK192" s="199">
        <f>ROUND(I192*H192,2)</f>
        <v>0</v>
      </c>
      <c r="BL192" s="16" t="s">
        <v>126</v>
      </c>
      <c r="BM192" s="198" t="s">
        <v>403</v>
      </c>
    </row>
    <row r="193" spans="1:65" s="12" customFormat="1" ht="22.9" customHeight="1">
      <c r="B193" s="170"/>
      <c r="C193" s="171"/>
      <c r="D193" s="172" t="s">
        <v>72</v>
      </c>
      <c r="E193" s="184" t="s">
        <v>165</v>
      </c>
      <c r="F193" s="184" t="s">
        <v>239</v>
      </c>
      <c r="G193" s="171"/>
      <c r="H193" s="171"/>
      <c r="I193" s="174"/>
      <c r="J193" s="185">
        <f>BK193</f>
        <v>0</v>
      </c>
      <c r="K193" s="171"/>
      <c r="L193" s="176"/>
      <c r="M193" s="177"/>
      <c r="N193" s="178"/>
      <c r="O193" s="178"/>
      <c r="P193" s="179">
        <f>SUM(P194:P197)</f>
        <v>0</v>
      </c>
      <c r="Q193" s="178"/>
      <c r="R193" s="179">
        <f>SUM(R194:R197)</f>
        <v>1.29155</v>
      </c>
      <c r="S193" s="178"/>
      <c r="T193" s="180">
        <f>SUM(T194:T197)</f>
        <v>0</v>
      </c>
      <c r="AR193" s="181" t="s">
        <v>81</v>
      </c>
      <c r="AT193" s="182" t="s">
        <v>72</v>
      </c>
      <c r="AU193" s="182" t="s">
        <v>81</v>
      </c>
      <c r="AY193" s="181" t="s">
        <v>124</v>
      </c>
      <c r="BK193" s="183">
        <f>SUM(BK194:BK197)</f>
        <v>0</v>
      </c>
    </row>
    <row r="194" spans="1:65" s="2" customFormat="1" ht="49.15" customHeight="1">
      <c r="A194" s="33"/>
      <c r="B194" s="34"/>
      <c r="C194" s="186" t="s">
        <v>246</v>
      </c>
      <c r="D194" s="186" t="s">
        <v>127</v>
      </c>
      <c r="E194" s="187" t="s">
        <v>241</v>
      </c>
      <c r="F194" s="188" t="s">
        <v>242</v>
      </c>
      <c r="G194" s="189" t="s">
        <v>243</v>
      </c>
      <c r="H194" s="190">
        <v>5</v>
      </c>
      <c r="I194" s="191"/>
      <c r="J194" s="192">
        <f>ROUND(I194*H194,2)</f>
        <v>0</v>
      </c>
      <c r="K194" s="193"/>
      <c r="L194" s="38"/>
      <c r="M194" s="194" t="s">
        <v>1</v>
      </c>
      <c r="N194" s="195" t="s">
        <v>38</v>
      </c>
      <c r="O194" s="70"/>
      <c r="P194" s="196">
        <f>O194*H194</f>
        <v>0</v>
      </c>
      <c r="Q194" s="196">
        <v>0.20219000000000001</v>
      </c>
      <c r="R194" s="196">
        <f>Q194*H194</f>
        <v>1.01095</v>
      </c>
      <c r="S194" s="196">
        <v>0</v>
      </c>
      <c r="T194" s="19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8" t="s">
        <v>126</v>
      </c>
      <c r="AT194" s="198" t="s">
        <v>127</v>
      </c>
      <c r="AU194" s="198" t="s">
        <v>83</v>
      </c>
      <c r="AY194" s="16" t="s">
        <v>124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6" t="s">
        <v>81</v>
      </c>
      <c r="BK194" s="199">
        <f>ROUND(I194*H194,2)</f>
        <v>0</v>
      </c>
      <c r="BL194" s="16" t="s">
        <v>126</v>
      </c>
      <c r="BM194" s="198" t="s">
        <v>404</v>
      </c>
    </row>
    <row r="195" spans="1:65" s="13" customFormat="1">
      <c r="B195" s="200"/>
      <c r="C195" s="201"/>
      <c r="D195" s="202" t="s">
        <v>132</v>
      </c>
      <c r="E195" s="203" t="s">
        <v>1</v>
      </c>
      <c r="F195" s="204" t="s">
        <v>135</v>
      </c>
      <c r="G195" s="201"/>
      <c r="H195" s="205">
        <v>5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132</v>
      </c>
      <c r="AU195" s="211" t="s">
        <v>83</v>
      </c>
      <c r="AV195" s="13" t="s">
        <v>83</v>
      </c>
      <c r="AW195" s="13" t="s">
        <v>30</v>
      </c>
      <c r="AX195" s="13" t="s">
        <v>73</v>
      </c>
      <c r="AY195" s="211" t="s">
        <v>124</v>
      </c>
    </row>
    <row r="196" spans="1:65" s="14" customFormat="1">
      <c r="B196" s="212"/>
      <c r="C196" s="213"/>
      <c r="D196" s="202" t="s">
        <v>132</v>
      </c>
      <c r="E196" s="214" t="s">
        <v>1</v>
      </c>
      <c r="F196" s="215" t="s">
        <v>134</v>
      </c>
      <c r="G196" s="213"/>
      <c r="H196" s="216">
        <v>5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132</v>
      </c>
      <c r="AU196" s="222" t="s">
        <v>83</v>
      </c>
      <c r="AV196" s="14" t="s">
        <v>126</v>
      </c>
      <c r="AW196" s="14" t="s">
        <v>30</v>
      </c>
      <c r="AX196" s="14" t="s">
        <v>81</v>
      </c>
      <c r="AY196" s="222" t="s">
        <v>124</v>
      </c>
    </row>
    <row r="197" spans="1:65" s="2" customFormat="1" ht="21.75" customHeight="1">
      <c r="A197" s="33"/>
      <c r="B197" s="34"/>
      <c r="C197" s="223" t="s">
        <v>205</v>
      </c>
      <c r="D197" s="223" t="s">
        <v>175</v>
      </c>
      <c r="E197" s="224" t="s">
        <v>247</v>
      </c>
      <c r="F197" s="225" t="s">
        <v>248</v>
      </c>
      <c r="G197" s="226" t="s">
        <v>208</v>
      </c>
      <c r="H197" s="227">
        <v>5</v>
      </c>
      <c r="I197" s="228"/>
      <c r="J197" s="229">
        <f>ROUND(I197*H197,2)</f>
        <v>0</v>
      </c>
      <c r="K197" s="230"/>
      <c r="L197" s="231"/>
      <c r="M197" s="232" t="s">
        <v>1</v>
      </c>
      <c r="N197" s="233" t="s">
        <v>38</v>
      </c>
      <c r="O197" s="70"/>
      <c r="P197" s="196">
        <f>O197*H197</f>
        <v>0</v>
      </c>
      <c r="Q197" s="196">
        <v>5.6120000000000003E-2</v>
      </c>
      <c r="R197" s="196">
        <f>Q197*H197</f>
        <v>0.28060000000000002</v>
      </c>
      <c r="S197" s="196">
        <v>0</v>
      </c>
      <c r="T197" s="19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8" t="s">
        <v>155</v>
      </c>
      <c r="AT197" s="198" t="s">
        <v>175</v>
      </c>
      <c r="AU197" s="198" t="s">
        <v>83</v>
      </c>
      <c r="AY197" s="16" t="s">
        <v>124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6" t="s">
        <v>81</v>
      </c>
      <c r="BK197" s="199">
        <f>ROUND(I197*H197,2)</f>
        <v>0</v>
      </c>
      <c r="BL197" s="16" t="s">
        <v>126</v>
      </c>
      <c r="BM197" s="198" t="s">
        <v>405</v>
      </c>
    </row>
    <row r="198" spans="1:65" s="12" customFormat="1" ht="25.9" customHeight="1">
      <c r="B198" s="170"/>
      <c r="C198" s="171"/>
      <c r="D198" s="172" t="s">
        <v>72</v>
      </c>
      <c r="E198" s="173" t="s">
        <v>250</v>
      </c>
      <c r="F198" s="173" t="s">
        <v>251</v>
      </c>
      <c r="G198" s="171"/>
      <c r="H198" s="171"/>
      <c r="I198" s="174"/>
      <c r="J198" s="175">
        <f>BK198</f>
        <v>0</v>
      </c>
      <c r="K198" s="171"/>
      <c r="L198" s="176"/>
      <c r="M198" s="177"/>
      <c r="N198" s="178"/>
      <c r="O198" s="178"/>
      <c r="P198" s="179">
        <f>P199+P200+P202+P204</f>
        <v>0</v>
      </c>
      <c r="Q198" s="178"/>
      <c r="R198" s="179">
        <f>R199+R200+R202+R204</f>
        <v>0</v>
      </c>
      <c r="S198" s="178"/>
      <c r="T198" s="180">
        <f>T199+T200+T202+T204</f>
        <v>0</v>
      </c>
      <c r="AR198" s="181" t="s">
        <v>135</v>
      </c>
      <c r="AT198" s="182" t="s">
        <v>72</v>
      </c>
      <c r="AU198" s="182" t="s">
        <v>73</v>
      </c>
      <c r="AY198" s="181" t="s">
        <v>124</v>
      </c>
      <c r="BK198" s="183">
        <f>BK199+BK200+BK202+BK204</f>
        <v>0</v>
      </c>
    </row>
    <row r="199" spans="1:65" s="2" customFormat="1" ht="16.5" customHeight="1">
      <c r="A199" s="33"/>
      <c r="B199" s="34"/>
      <c r="C199" s="186" t="s">
        <v>307</v>
      </c>
      <c r="D199" s="186" t="s">
        <v>127</v>
      </c>
      <c r="E199" s="187" t="s">
        <v>347</v>
      </c>
      <c r="F199" s="188" t="s">
        <v>406</v>
      </c>
      <c r="G199" s="189" t="s">
        <v>222</v>
      </c>
      <c r="H199" s="190">
        <v>9</v>
      </c>
      <c r="I199" s="191"/>
      <c r="J199" s="192">
        <f>ROUND(I199*H199,2)</f>
        <v>0</v>
      </c>
      <c r="K199" s="193"/>
      <c r="L199" s="38"/>
      <c r="M199" s="194" t="s">
        <v>1</v>
      </c>
      <c r="N199" s="195" t="s">
        <v>38</v>
      </c>
      <c r="O199" s="70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8" t="s">
        <v>126</v>
      </c>
      <c r="AT199" s="198" t="s">
        <v>127</v>
      </c>
      <c r="AU199" s="198" t="s">
        <v>81</v>
      </c>
      <c r="AY199" s="16" t="s">
        <v>124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6" t="s">
        <v>81</v>
      </c>
      <c r="BK199" s="199">
        <f>ROUND(I199*H199,2)</f>
        <v>0</v>
      </c>
      <c r="BL199" s="16" t="s">
        <v>126</v>
      </c>
      <c r="BM199" s="198" t="s">
        <v>407</v>
      </c>
    </row>
    <row r="200" spans="1:65" s="12" customFormat="1" ht="22.9" customHeight="1">
      <c r="B200" s="170"/>
      <c r="C200" s="171"/>
      <c r="D200" s="172" t="s">
        <v>72</v>
      </c>
      <c r="E200" s="184" t="s">
        <v>252</v>
      </c>
      <c r="F200" s="184" t="s">
        <v>253</v>
      </c>
      <c r="G200" s="171"/>
      <c r="H200" s="171"/>
      <c r="I200" s="174"/>
      <c r="J200" s="185">
        <f>BK200</f>
        <v>0</v>
      </c>
      <c r="K200" s="171"/>
      <c r="L200" s="176"/>
      <c r="M200" s="177"/>
      <c r="N200" s="178"/>
      <c r="O200" s="178"/>
      <c r="P200" s="179">
        <f>P201</f>
        <v>0</v>
      </c>
      <c r="Q200" s="178"/>
      <c r="R200" s="179">
        <f>R201</f>
        <v>0</v>
      </c>
      <c r="S200" s="178"/>
      <c r="T200" s="180">
        <f>T201</f>
        <v>0</v>
      </c>
      <c r="AR200" s="181" t="s">
        <v>135</v>
      </c>
      <c r="AT200" s="182" t="s">
        <v>72</v>
      </c>
      <c r="AU200" s="182" t="s">
        <v>81</v>
      </c>
      <c r="AY200" s="181" t="s">
        <v>124</v>
      </c>
      <c r="BK200" s="183">
        <f>BK201</f>
        <v>0</v>
      </c>
    </row>
    <row r="201" spans="1:65" s="2" customFormat="1" ht="16.5" customHeight="1">
      <c r="A201" s="33"/>
      <c r="B201" s="34"/>
      <c r="C201" s="186" t="s">
        <v>210</v>
      </c>
      <c r="D201" s="186" t="s">
        <v>127</v>
      </c>
      <c r="E201" s="187" t="s">
        <v>254</v>
      </c>
      <c r="F201" s="188" t="s">
        <v>253</v>
      </c>
      <c r="G201" s="189" t="s">
        <v>255</v>
      </c>
      <c r="H201" s="190">
        <v>1</v>
      </c>
      <c r="I201" s="191"/>
      <c r="J201" s="192">
        <f>ROUND(I201*H201,2)</f>
        <v>0</v>
      </c>
      <c r="K201" s="193"/>
      <c r="L201" s="38"/>
      <c r="M201" s="194" t="s">
        <v>1</v>
      </c>
      <c r="N201" s="195" t="s">
        <v>38</v>
      </c>
      <c r="O201" s="70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8" t="s">
        <v>256</v>
      </c>
      <c r="AT201" s="198" t="s">
        <v>127</v>
      </c>
      <c r="AU201" s="198" t="s">
        <v>83</v>
      </c>
      <c r="AY201" s="16" t="s">
        <v>124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6" t="s">
        <v>81</v>
      </c>
      <c r="BK201" s="199">
        <f>ROUND(I201*H201,2)</f>
        <v>0</v>
      </c>
      <c r="BL201" s="16" t="s">
        <v>256</v>
      </c>
      <c r="BM201" s="198" t="s">
        <v>408</v>
      </c>
    </row>
    <row r="202" spans="1:65" s="12" customFormat="1" ht="22.9" customHeight="1">
      <c r="B202" s="170"/>
      <c r="C202" s="171"/>
      <c r="D202" s="172" t="s">
        <v>72</v>
      </c>
      <c r="E202" s="184" t="s">
        <v>258</v>
      </c>
      <c r="F202" s="184" t="s">
        <v>259</v>
      </c>
      <c r="G202" s="171"/>
      <c r="H202" s="171"/>
      <c r="I202" s="174"/>
      <c r="J202" s="185">
        <f>BK202</f>
        <v>0</v>
      </c>
      <c r="K202" s="171"/>
      <c r="L202" s="176"/>
      <c r="M202" s="177"/>
      <c r="N202" s="178"/>
      <c r="O202" s="178"/>
      <c r="P202" s="179">
        <f>P203</f>
        <v>0</v>
      </c>
      <c r="Q202" s="178"/>
      <c r="R202" s="179">
        <f>R203</f>
        <v>0</v>
      </c>
      <c r="S202" s="178"/>
      <c r="T202" s="180">
        <f>T203</f>
        <v>0</v>
      </c>
      <c r="AR202" s="181" t="s">
        <v>135</v>
      </c>
      <c r="AT202" s="182" t="s">
        <v>72</v>
      </c>
      <c r="AU202" s="182" t="s">
        <v>81</v>
      </c>
      <c r="AY202" s="181" t="s">
        <v>124</v>
      </c>
      <c r="BK202" s="183">
        <f>BK203</f>
        <v>0</v>
      </c>
    </row>
    <row r="203" spans="1:65" s="2" customFormat="1" ht="16.5" customHeight="1">
      <c r="A203" s="33"/>
      <c r="B203" s="34"/>
      <c r="C203" s="186" t="s">
        <v>214</v>
      </c>
      <c r="D203" s="186" t="s">
        <v>127</v>
      </c>
      <c r="E203" s="187" t="s">
        <v>260</v>
      </c>
      <c r="F203" s="188" t="s">
        <v>259</v>
      </c>
      <c r="G203" s="189" t="s">
        <v>255</v>
      </c>
      <c r="H203" s="190">
        <v>1</v>
      </c>
      <c r="I203" s="191"/>
      <c r="J203" s="192">
        <f>ROUND(I203*H203,2)</f>
        <v>0</v>
      </c>
      <c r="K203" s="193"/>
      <c r="L203" s="38"/>
      <c r="M203" s="194" t="s">
        <v>1</v>
      </c>
      <c r="N203" s="195" t="s">
        <v>38</v>
      </c>
      <c r="O203" s="70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8" t="s">
        <v>256</v>
      </c>
      <c r="AT203" s="198" t="s">
        <v>127</v>
      </c>
      <c r="AU203" s="198" t="s">
        <v>83</v>
      </c>
      <c r="AY203" s="16" t="s">
        <v>124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6" t="s">
        <v>81</v>
      </c>
      <c r="BK203" s="199">
        <f>ROUND(I203*H203,2)</f>
        <v>0</v>
      </c>
      <c r="BL203" s="16" t="s">
        <v>256</v>
      </c>
      <c r="BM203" s="198" t="s">
        <v>409</v>
      </c>
    </row>
    <row r="204" spans="1:65" s="12" customFormat="1" ht="22.9" customHeight="1">
      <c r="B204" s="170"/>
      <c r="C204" s="171"/>
      <c r="D204" s="172" t="s">
        <v>72</v>
      </c>
      <c r="E204" s="184" t="s">
        <v>262</v>
      </c>
      <c r="F204" s="184" t="s">
        <v>263</v>
      </c>
      <c r="G204" s="171"/>
      <c r="H204" s="171"/>
      <c r="I204" s="174"/>
      <c r="J204" s="185">
        <f>BK204</f>
        <v>0</v>
      </c>
      <c r="K204" s="171"/>
      <c r="L204" s="176"/>
      <c r="M204" s="177"/>
      <c r="N204" s="178"/>
      <c r="O204" s="178"/>
      <c r="P204" s="179">
        <f>P205</f>
        <v>0</v>
      </c>
      <c r="Q204" s="178"/>
      <c r="R204" s="179">
        <f>R205</f>
        <v>0</v>
      </c>
      <c r="S204" s="178"/>
      <c r="T204" s="180">
        <f>T205</f>
        <v>0</v>
      </c>
      <c r="AR204" s="181" t="s">
        <v>135</v>
      </c>
      <c r="AT204" s="182" t="s">
        <v>72</v>
      </c>
      <c r="AU204" s="182" t="s">
        <v>81</v>
      </c>
      <c r="AY204" s="181" t="s">
        <v>124</v>
      </c>
      <c r="BK204" s="183">
        <f>BK205</f>
        <v>0</v>
      </c>
    </row>
    <row r="205" spans="1:65" s="2" customFormat="1" ht="16.5" customHeight="1">
      <c r="A205" s="33"/>
      <c r="B205" s="34"/>
      <c r="C205" s="186" t="s">
        <v>219</v>
      </c>
      <c r="D205" s="186" t="s">
        <v>127</v>
      </c>
      <c r="E205" s="187" t="s">
        <v>264</v>
      </c>
      <c r="F205" s="188" t="s">
        <v>263</v>
      </c>
      <c r="G205" s="189" t="s">
        <v>255</v>
      </c>
      <c r="H205" s="190">
        <v>1</v>
      </c>
      <c r="I205" s="191"/>
      <c r="J205" s="192">
        <f>ROUND(I205*H205,2)</f>
        <v>0</v>
      </c>
      <c r="K205" s="193"/>
      <c r="L205" s="38"/>
      <c r="M205" s="234" t="s">
        <v>1</v>
      </c>
      <c r="N205" s="235" t="s">
        <v>38</v>
      </c>
      <c r="O205" s="236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8" t="s">
        <v>256</v>
      </c>
      <c r="AT205" s="198" t="s">
        <v>127</v>
      </c>
      <c r="AU205" s="198" t="s">
        <v>83</v>
      </c>
      <c r="AY205" s="16" t="s">
        <v>124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6" t="s">
        <v>81</v>
      </c>
      <c r="BK205" s="199">
        <f>ROUND(I205*H205,2)</f>
        <v>0</v>
      </c>
      <c r="BL205" s="16" t="s">
        <v>256</v>
      </c>
      <c r="BM205" s="198" t="s">
        <v>410</v>
      </c>
    </row>
    <row r="206" spans="1:65" s="2" customFormat="1" ht="6.95" customHeight="1">
      <c r="A206" s="33"/>
      <c r="B206" s="53"/>
      <c r="C206" s="54"/>
      <c r="D206" s="54"/>
      <c r="E206" s="54"/>
      <c r="F206" s="54"/>
      <c r="G206" s="54"/>
      <c r="H206" s="54"/>
      <c r="I206" s="54"/>
      <c r="J206" s="54"/>
      <c r="K206" s="54"/>
      <c r="L206" s="38"/>
      <c r="M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</row>
  </sheetData>
  <sheetProtection algorithmName="SHA-512" hashValue="NgUwddacr9jj1J/gS6/kWhEeDFexye3KCItUZNe5o/UldTJTRkdhCEHiheEmfAMEL5rAbh+YLVm2g8lPSQ+CoQ==" saltValue="2fuuxcF/AY59VYGnQ3+lgvOhAvpOAafDqM8B1y/GbqIXEDWHDm/f7sKcGzGHNXfbEPBvivEevGupzRPhh8ykqA==" spinCount="100000" sheet="1" objects="1" scenarios="1" formatColumns="0" formatRows="0" autoFilter="0"/>
  <autoFilter ref="C125:K20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09a-2022 - Stání pro kont...</vt:lpstr>
      <vt:lpstr>09b-2022 - Stavební úprav...</vt:lpstr>
      <vt:lpstr>9c-2022 - Výstavba kontej...</vt:lpstr>
      <vt:lpstr>'09a-2022 - Stání pro kont...'!Názvy_tisku</vt:lpstr>
      <vt:lpstr>'09b-2022 - Stavební úprav...'!Názvy_tisku</vt:lpstr>
      <vt:lpstr>'9c-2022 - Výstavba kontej...'!Názvy_tisku</vt:lpstr>
      <vt:lpstr>'Rekapitulace stavby'!Názvy_tisku</vt:lpstr>
      <vt:lpstr>'09a-2022 - Stání pro kont...'!Oblast_tisku</vt:lpstr>
      <vt:lpstr>'09b-2022 - Stavební úprav...'!Oblast_tisku</vt:lpstr>
      <vt:lpstr>'9c-2022 - Výstavba kontej...'!Oblast_tisku</vt:lpstr>
      <vt:lpstr>'Rekapitulace stavby'!Oblast_tisku</vt:lpstr>
    </vt:vector>
  </TitlesOfParts>
  <Manager>dvorak@cheb.cz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dvorak@cheb.cz</dc:creator>
  <cp:lastModifiedBy>Dvořák Martin</cp:lastModifiedBy>
  <dcterms:created xsi:type="dcterms:W3CDTF">2022-08-23T06:41:54Z</dcterms:created>
  <dcterms:modified xsi:type="dcterms:W3CDTF">2022-08-24T14:15:20Z</dcterms:modified>
</cp:coreProperties>
</file>